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rtburgedu-my.sharepoint.com/personal/philip_spitzer_wartburg_edu1/Documents/"/>
    </mc:Choice>
  </mc:AlternateContent>
  <xr:revisionPtr revIDLastSave="0" documentId="8_{C1EDDF80-5914-4CD8-9FE6-3F160F00EECF}" xr6:coauthVersionLast="47" xr6:coauthVersionMax="47" xr10:uidLastSave="{00000000-0000-0000-0000-000000000000}"/>
  <bookViews>
    <workbookView xWindow="-110" yWindow="-110" windowWidth="19420" windowHeight="11020" xr2:uid="{AE4B2F37-4E7C-4280-9156-BF663E750970}"/>
  </bookViews>
  <sheets>
    <sheet name="1-22" sheetId="9" r:id="rId1"/>
    <sheet name="1-15" sheetId="8" r:id="rId2"/>
    <sheet name="1-8" sheetId="6" r:id="rId3"/>
    <sheet name="Break" sheetId="5" r:id="rId4"/>
    <sheet name="12-4" sheetId="4" r:id="rId5"/>
    <sheet name="11-27" sheetId="2" r:id="rId6"/>
    <sheet name="11-20" sheetId="1" r:id="rId7"/>
    <sheet name="Sheet1" sheetId="3" r:id="rId8"/>
    <sheet name="Comp" sheetId="7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79" i="9" l="1" a="1"/>
  <c r="M79" i="9"/>
  <c r="N79" i="9"/>
  <c r="M78" i="9" a="1"/>
  <c r="M78" i="9"/>
  <c r="N78" i="9"/>
  <c r="M77" i="9" a="1"/>
  <c r="M77" i="9"/>
  <c r="N77" i="9"/>
  <c r="M76" i="9" a="1"/>
  <c r="M76" i="9"/>
  <c r="N76" i="9"/>
  <c r="M75" i="9" a="1"/>
  <c r="M75" i="9"/>
  <c r="N75" i="9"/>
  <c r="M74" i="9" a="1"/>
  <c r="M74" i="9"/>
  <c r="N74" i="9"/>
  <c r="M73" i="9" a="1"/>
  <c r="M73" i="9"/>
  <c r="N73" i="9"/>
  <c r="M72" i="9" a="1"/>
  <c r="M72" i="9"/>
  <c r="N72" i="9"/>
  <c r="M71" i="9" a="1"/>
  <c r="M71" i="9"/>
  <c r="N71" i="9"/>
  <c r="M70" i="9" a="1"/>
  <c r="M70" i="9"/>
  <c r="N70" i="9"/>
  <c r="M69" i="9" a="1"/>
  <c r="M69" i="9"/>
  <c r="N69" i="9"/>
  <c r="M68" i="9" a="1"/>
  <c r="M68" i="9"/>
  <c r="N68" i="9"/>
  <c r="M67" i="9" a="1"/>
  <c r="M67" i="9"/>
  <c r="N67" i="9"/>
  <c r="M66" i="9" a="1"/>
  <c r="M66" i="9"/>
  <c r="N66" i="9"/>
  <c r="M65" i="9" a="1"/>
  <c r="M65" i="9"/>
  <c r="N65" i="9"/>
  <c r="M64" i="9" a="1"/>
  <c r="M64" i="9"/>
  <c r="N64" i="9"/>
  <c r="M63" i="9" a="1"/>
  <c r="M63" i="9"/>
  <c r="N63" i="9"/>
  <c r="M62" i="9" a="1"/>
  <c r="M62" i="9"/>
  <c r="N62" i="9"/>
  <c r="M61" i="9" a="1"/>
  <c r="M61" i="9"/>
  <c r="N61" i="9"/>
  <c r="M60" i="9" a="1"/>
  <c r="M60" i="9"/>
  <c r="N60" i="9"/>
  <c r="M59" i="9" a="1"/>
  <c r="M59" i="9"/>
  <c r="N59" i="9"/>
  <c r="M58" i="9" a="1"/>
  <c r="M58" i="9"/>
  <c r="N58" i="9"/>
  <c r="M57" i="9" a="1"/>
  <c r="M57" i="9"/>
  <c r="N57" i="9"/>
  <c r="M56" i="9" a="1"/>
  <c r="M56" i="9"/>
  <c r="N56" i="9"/>
  <c r="M55" i="9" a="1"/>
  <c r="M55" i="9"/>
  <c r="N55" i="9"/>
  <c r="M52" i="9"/>
  <c r="N52" i="9"/>
  <c r="M51" i="9"/>
  <c r="N51" i="9"/>
  <c r="M50" i="9"/>
  <c r="N50" i="9"/>
  <c r="M49" i="9"/>
  <c r="N49" i="9"/>
  <c r="M48" i="9"/>
  <c r="N48" i="9"/>
  <c r="M47" i="9"/>
  <c r="N47" i="9"/>
  <c r="M46" i="9"/>
  <c r="N46" i="9"/>
  <c r="M45" i="9"/>
  <c r="N45" i="9"/>
  <c r="M44" i="9"/>
  <c r="N44" i="9"/>
  <c r="M43" i="9"/>
  <c r="N43" i="9"/>
  <c r="M42" i="9"/>
  <c r="N42" i="9"/>
  <c r="M41" i="9"/>
  <c r="N41" i="9"/>
  <c r="M40" i="9"/>
  <c r="N40" i="9"/>
  <c r="M39" i="9"/>
  <c r="N39" i="9"/>
  <c r="M38" i="9"/>
  <c r="N38" i="9"/>
  <c r="M37" i="9"/>
  <c r="N37" i="9"/>
  <c r="M36" i="9"/>
  <c r="N36" i="9"/>
  <c r="M35" i="9"/>
  <c r="N35" i="9"/>
  <c r="M34" i="9"/>
  <c r="N34" i="9"/>
  <c r="M33" i="9"/>
  <c r="N33" i="9"/>
  <c r="M32" i="9"/>
  <c r="N32" i="9"/>
  <c r="M31" i="9"/>
  <c r="N31" i="9"/>
  <c r="M30" i="9"/>
  <c r="N30" i="9"/>
  <c r="M29" i="9"/>
  <c r="N29" i="9"/>
  <c r="M28" i="9"/>
  <c r="N28" i="9"/>
  <c r="M25" i="9"/>
  <c r="N25" i="9"/>
  <c r="M24" i="9"/>
  <c r="N24" i="9"/>
  <c r="M23" i="9"/>
  <c r="N23" i="9"/>
  <c r="M22" i="9"/>
  <c r="N22" i="9"/>
  <c r="M21" i="9"/>
  <c r="N21" i="9"/>
  <c r="M20" i="9"/>
  <c r="N20" i="9"/>
  <c r="M19" i="9"/>
  <c r="N19" i="9"/>
  <c r="M18" i="9"/>
  <c r="N18" i="9"/>
  <c r="M17" i="9"/>
  <c r="N17" i="9"/>
  <c r="M16" i="9"/>
  <c r="N16" i="9"/>
  <c r="M15" i="9"/>
  <c r="N15" i="9"/>
  <c r="M14" i="9"/>
  <c r="N14" i="9"/>
  <c r="M13" i="9"/>
  <c r="N13" i="9"/>
  <c r="M12" i="9"/>
  <c r="N12" i="9"/>
  <c r="M11" i="9"/>
  <c r="N11" i="9"/>
  <c r="M10" i="9"/>
  <c r="N10" i="9"/>
  <c r="M9" i="9"/>
  <c r="N9" i="9"/>
  <c r="M8" i="9"/>
  <c r="N8" i="9"/>
  <c r="M7" i="9"/>
  <c r="N7" i="9"/>
  <c r="M6" i="9"/>
  <c r="N6" i="9"/>
  <c r="M5" i="9"/>
  <c r="N5" i="9"/>
  <c r="M4" i="9"/>
  <c r="N4" i="9"/>
  <c r="M3" i="9"/>
  <c r="N3" i="9"/>
  <c r="M2" i="9"/>
  <c r="N2" i="9"/>
  <c r="M51" i="8"/>
  <c r="N51" i="8"/>
  <c r="M79" i="8" a="1"/>
  <c r="M79" i="8"/>
  <c r="N79" i="8"/>
  <c r="M78" i="8" a="1"/>
  <c r="M78" i="8"/>
  <c r="N78" i="8"/>
  <c r="M77" i="8" a="1"/>
  <c r="M77" i="8"/>
  <c r="N77" i="8"/>
  <c r="M76" i="8" a="1"/>
  <c r="M76" i="8"/>
  <c r="N76" i="8"/>
  <c r="M75" i="8" a="1"/>
  <c r="M75" i="8"/>
  <c r="N75" i="8"/>
  <c r="M74" i="8" a="1"/>
  <c r="M74" i="8"/>
  <c r="N74" i="8"/>
  <c r="M73" i="8" a="1"/>
  <c r="M73" i="8"/>
  <c r="N73" i="8"/>
  <c r="M72" i="8" a="1"/>
  <c r="M72" i="8"/>
  <c r="N72" i="8"/>
  <c r="M71" i="8" a="1"/>
  <c r="M71" i="8"/>
  <c r="N71" i="8"/>
  <c r="M70" i="8" a="1"/>
  <c r="M70" i="8"/>
  <c r="N70" i="8"/>
  <c r="M69" i="8" a="1"/>
  <c r="M69" i="8"/>
  <c r="N69" i="8"/>
  <c r="M68" i="8" a="1"/>
  <c r="M68" i="8"/>
  <c r="N68" i="8"/>
  <c r="M67" i="8" a="1"/>
  <c r="M67" i="8"/>
  <c r="N67" i="8"/>
  <c r="M66" i="8" a="1"/>
  <c r="M66" i="8"/>
  <c r="N66" i="8"/>
  <c r="M65" i="8" a="1"/>
  <c r="M65" i="8"/>
  <c r="N65" i="8"/>
  <c r="M64" i="8" a="1"/>
  <c r="M64" i="8"/>
  <c r="N64" i="8"/>
  <c r="M63" i="8" a="1"/>
  <c r="M63" i="8"/>
  <c r="N63" i="8"/>
  <c r="M62" i="8" a="1"/>
  <c r="M62" i="8"/>
  <c r="N62" i="8"/>
  <c r="M61" i="8" a="1"/>
  <c r="M61" i="8"/>
  <c r="N61" i="8"/>
  <c r="M60" i="8" a="1"/>
  <c r="M60" i="8"/>
  <c r="N60" i="8"/>
  <c r="M59" i="8" a="1"/>
  <c r="M59" i="8"/>
  <c r="N59" i="8"/>
  <c r="M58" i="8" a="1"/>
  <c r="M58" i="8"/>
  <c r="N58" i="8"/>
  <c r="M57" i="8" a="1"/>
  <c r="M57" i="8"/>
  <c r="N57" i="8"/>
  <c r="M56" i="8" a="1"/>
  <c r="M56" i="8"/>
  <c r="N56" i="8"/>
  <c r="M55" i="8" a="1"/>
  <c r="M55" i="8"/>
  <c r="N55" i="8"/>
  <c r="M52" i="8"/>
  <c r="N52" i="8"/>
  <c r="M50" i="8"/>
  <c r="N50" i="8"/>
  <c r="M49" i="8"/>
  <c r="N49" i="8"/>
  <c r="M48" i="8"/>
  <c r="N48" i="8"/>
  <c r="M47" i="8"/>
  <c r="N47" i="8"/>
  <c r="M46" i="8"/>
  <c r="N46" i="8"/>
  <c r="M45" i="8"/>
  <c r="N45" i="8"/>
  <c r="M44" i="8"/>
  <c r="N44" i="8"/>
  <c r="M43" i="8"/>
  <c r="N43" i="8"/>
  <c r="M42" i="8"/>
  <c r="N42" i="8"/>
  <c r="M41" i="8"/>
  <c r="N41" i="8"/>
  <c r="M40" i="8"/>
  <c r="N40" i="8"/>
  <c r="M39" i="8"/>
  <c r="N39" i="8"/>
  <c r="M38" i="8"/>
  <c r="N38" i="8"/>
  <c r="M37" i="8"/>
  <c r="N37" i="8"/>
  <c r="M36" i="8"/>
  <c r="N36" i="8"/>
  <c r="M35" i="8"/>
  <c r="N35" i="8"/>
  <c r="M34" i="8"/>
  <c r="N34" i="8"/>
  <c r="M33" i="8"/>
  <c r="N33" i="8"/>
  <c r="M32" i="8"/>
  <c r="N32" i="8"/>
  <c r="M31" i="8"/>
  <c r="N31" i="8"/>
  <c r="M30" i="8"/>
  <c r="N30" i="8"/>
  <c r="M29" i="8"/>
  <c r="N29" i="8"/>
  <c r="M28" i="8"/>
  <c r="N28" i="8"/>
  <c r="M25" i="8"/>
  <c r="N25" i="8"/>
  <c r="M24" i="8"/>
  <c r="N24" i="8"/>
  <c r="M23" i="8"/>
  <c r="N23" i="8"/>
  <c r="M22" i="8"/>
  <c r="N22" i="8"/>
  <c r="M21" i="8"/>
  <c r="N21" i="8"/>
  <c r="M20" i="8"/>
  <c r="N20" i="8"/>
  <c r="M19" i="8"/>
  <c r="N19" i="8"/>
  <c r="M18" i="8"/>
  <c r="N18" i="8"/>
  <c r="M17" i="8"/>
  <c r="N17" i="8"/>
  <c r="M16" i="8"/>
  <c r="N16" i="8"/>
  <c r="M15" i="8"/>
  <c r="N15" i="8"/>
  <c r="M14" i="8"/>
  <c r="N14" i="8"/>
  <c r="M13" i="8"/>
  <c r="N13" i="8"/>
  <c r="M12" i="8"/>
  <c r="N12" i="8"/>
  <c r="M11" i="8"/>
  <c r="N11" i="8"/>
  <c r="M10" i="8"/>
  <c r="N10" i="8"/>
  <c r="M9" i="8"/>
  <c r="N9" i="8"/>
  <c r="M8" i="8"/>
  <c r="N8" i="8"/>
  <c r="M7" i="8"/>
  <c r="N7" i="8"/>
  <c r="M6" i="8"/>
  <c r="N6" i="8"/>
  <c r="M5" i="8"/>
  <c r="N5" i="8"/>
  <c r="M4" i="8"/>
  <c r="N4" i="8"/>
  <c r="M3" i="8"/>
  <c r="N3" i="8"/>
  <c r="M2" i="8"/>
  <c r="N2" i="8"/>
  <c r="M28" i="6"/>
  <c r="N28" i="6"/>
  <c r="M30" i="6"/>
  <c r="N30" i="6"/>
  <c r="M32" i="6"/>
  <c r="N32" i="6"/>
  <c r="M33" i="6"/>
  <c r="N33" i="6"/>
  <c r="M34" i="6"/>
  <c r="N34" i="6"/>
  <c r="M35" i="6"/>
  <c r="N35" i="6"/>
  <c r="M36" i="6"/>
  <c r="N36" i="6"/>
  <c r="M47" i="6"/>
  <c r="N47" i="6"/>
  <c r="M48" i="6"/>
  <c r="N48" i="6"/>
  <c r="M38" i="6"/>
  <c r="N38" i="6"/>
  <c r="M40" i="6"/>
  <c r="N40" i="6"/>
  <c r="M41" i="6"/>
  <c r="N41" i="6"/>
  <c r="M42" i="6"/>
  <c r="N42" i="6"/>
  <c r="M46" i="6"/>
  <c r="N46" i="6"/>
  <c r="M49" i="6"/>
  <c r="N49" i="6"/>
  <c r="M50" i="6"/>
  <c r="N50" i="6"/>
  <c r="M6" i="6"/>
  <c r="N6" i="6"/>
  <c r="M7" i="6"/>
  <c r="N7" i="6"/>
  <c r="M8" i="6"/>
  <c r="N8" i="6"/>
  <c r="M9" i="6"/>
  <c r="N9" i="6"/>
  <c r="M10" i="6"/>
  <c r="N10" i="6"/>
  <c r="M18" i="6"/>
  <c r="N18" i="6"/>
  <c r="M19" i="6"/>
  <c r="N19" i="6"/>
  <c r="M20" i="6"/>
  <c r="N20" i="6"/>
  <c r="M21" i="6"/>
  <c r="N21" i="6"/>
  <c r="M22" i="6"/>
  <c r="N22" i="6"/>
  <c r="M3" i="6"/>
  <c r="N3" i="6"/>
  <c r="M5" i="6"/>
  <c r="N5" i="6"/>
  <c r="M16" i="6"/>
  <c r="N16" i="6"/>
  <c r="M17" i="6"/>
  <c r="N17" i="6"/>
  <c r="M79" i="6" a="1"/>
  <c r="M79" i="6"/>
  <c r="N79" i="6"/>
  <c r="M78" i="6" a="1"/>
  <c r="M78" i="6"/>
  <c r="N78" i="6"/>
  <c r="M77" i="6" a="1"/>
  <c r="M77" i="6"/>
  <c r="N77" i="6"/>
  <c r="M76" i="6" a="1"/>
  <c r="M76" i="6"/>
  <c r="N76" i="6"/>
  <c r="M75" i="6" a="1"/>
  <c r="M75" i="6"/>
  <c r="N75" i="6"/>
  <c r="M74" i="6" a="1"/>
  <c r="M74" i="6"/>
  <c r="N74" i="6"/>
  <c r="M73" i="6" a="1"/>
  <c r="M73" i="6"/>
  <c r="N73" i="6"/>
  <c r="M72" i="6" a="1"/>
  <c r="M72" i="6"/>
  <c r="N72" i="6"/>
  <c r="M71" i="6" a="1"/>
  <c r="M71" i="6"/>
  <c r="N71" i="6"/>
  <c r="M70" i="6" a="1"/>
  <c r="M70" i="6"/>
  <c r="N70" i="6"/>
  <c r="M69" i="6" a="1"/>
  <c r="M69" i="6"/>
  <c r="N69" i="6"/>
  <c r="M68" i="6" a="1"/>
  <c r="M68" i="6"/>
  <c r="N68" i="6"/>
  <c r="M67" i="6" a="1"/>
  <c r="M67" i="6"/>
  <c r="N67" i="6"/>
  <c r="M66" i="6" a="1"/>
  <c r="M66" i="6"/>
  <c r="N66" i="6"/>
  <c r="M65" i="6" a="1"/>
  <c r="M65" i="6"/>
  <c r="N65" i="6"/>
  <c r="M64" i="6" a="1"/>
  <c r="M64" i="6"/>
  <c r="N64" i="6"/>
  <c r="M63" i="6" a="1"/>
  <c r="M63" i="6"/>
  <c r="N63" i="6"/>
  <c r="M62" i="6" a="1"/>
  <c r="M62" i="6"/>
  <c r="N62" i="6"/>
  <c r="M61" i="6" a="1"/>
  <c r="M61" i="6"/>
  <c r="N61" i="6"/>
  <c r="M60" i="6" a="1"/>
  <c r="M60" i="6"/>
  <c r="N60" i="6"/>
  <c r="M59" i="6" a="1"/>
  <c r="M59" i="6"/>
  <c r="N59" i="6"/>
  <c r="M58" i="6" a="1"/>
  <c r="M58" i="6"/>
  <c r="N58" i="6"/>
  <c r="M57" i="6" a="1"/>
  <c r="M57" i="6"/>
  <c r="N57" i="6"/>
  <c r="M56" i="6" a="1"/>
  <c r="M56" i="6"/>
  <c r="N56" i="6"/>
  <c r="M55" i="6" a="1"/>
  <c r="M55" i="6"/>
  <c r="N55" i="6"/>
  <c r="M52" i="6"/>
  <c r="N52" i="6"/>
  <c r="M45" i="6"/>
  <c r="N45" i="6"/>
  <c r="M44" i="6"/>
  <c r="N44" i="6"/>
  <c r="M43" i="6"/>
  <c r="N43" i="6"/>
  <c r="M39" i="6"/>
  <c r="N39" i="6"/>
  <c r="M37" i="6"/>
  <c r="N37" i="6"/>
  <c r="M31" i="6"/>
  <c r="N31" i="6"/>
  <c r="M29" i="6"/>
  <c r="N29" i="6"/>
  <c r="M25" i="6"/>
  <c r="N25" i="6"/>
  <c r="M24" i="6"/>
  <c r="N24" i="6"/>
  <c r="M23" i="6"/>
  <c r="N23" i="6"/>
  <c r="M15" i="6"/>
  <c r="N15" i="6"/>
  <c r="M14" i="6"/>
  <c r="N14" i="6"/>
  <c r="M13" i="6"/>
  <c r="N13" i="6"/>
  <c r="M12" i="6"/>
  <c r="N12" i="6"/>
  <c r="M11" i="6"/>
  <c r="N11" i="6"/>
  <c r="M4" i="6"/>
  <c r="N4" i="6"/>
  <c r="M2" i="6"/>
  <c r="N2" i="6"/>
  <c r="M19" i="4"/>
  <c r="N19" i="4"/>
  <c r="M80" i="4" a="1"/>
  <c r="M80" i="4"/>
  <c r="N80" i="4"/>
  <c r="M79" i="4" a="1"/>
  <c r="M79" i="4"/>
  <c r="N79" i="4"/>
  <c r="M78" i="4" a="1"/>
  <c r="M78" i="4"/>
  <c r="N78" i="4"/>
  <c r="M77" i="4" a="1"/>
  <c r="M77" i="4"/>
  <c r="N77" i="4"/>
  <c r="M76" i="4" a="1"/>
  <c r="M76" i="4"/>
  <c r="N76" i="4"/>
  <c r="M75" i="4" a="1"/>
  <c r="M75" i="4"/>
  <c r="N75" i="4"/>
  <c r="M74" i="4" a="1"/>
  <c r="M74" i="4"/>
  <c r="N74" i="4"/>
  <c r="M73" i="4" a="1"/>
  <c r="M73" i="4"/>
  <c r="N73" i="4"/>
  <c r="M72" i="4" a="1"/>
  <c r="M72" i="4"/>
  <c r="N72" i="4"/>
  <c r="M71" i="4" a="1"/>
  <c r="M71" i="4"/>
  <c r="N71" i="4"/>
  <c r="M70" i="4" a="1"/>
  <c r="M70" i="4"/>
  <c r="N70" i="4"/>
  <c r="M69" i="4" a="1"/>
  <c r="M69" i="4"/>
  <c r="N69" i="4"/>
  <c r="M68" i="4" a="1"/>
  <c r="M68" i="4"/>
  <c r="N68" i="4"/>
  <c r="M67" i="4" a="1"/>
  <c r="M67" i="4"/>
  <c r="N67" i="4"/>
  <c r="M66" i="4" a="1"/>
  <c r="M66" i="4"/>
  <c r="N66" i="4"/>
  <c r="M65" i="4" a="1"/>
  <c r="M65" i="4"/>
  <c r="N65" i="4"/>
  <c r="M64" i="4" a="1"/>
  <c r="M64" i="4"/>
  <c r="N64" i="4"/>
  <c r="M63" i="4" a="1"/>
  <c r="M63" i="4"/>
  <c r="N63" i="4"/>
  <c r="M62" i="4" a="1"/>
  <c r="M62" i="4"/>
  <c r="N62" i="4"/>
  <c r="M61" i="4" a="1"/>
  <c r="M61" i="4"/>
  <c r="N61" i="4"/>
  <c r="M60" i="4" a="1"/>
  <c r="M60" i="4"/>
  <c r="N60" i="4"/>
  <c r="M59" i="4" a="1"/>
  <c r="M59" i="4"/>
  <c r="N59" i="4"/>
  <c r="M58" i="4" a="1"/>
  <c r="M58" i="4"/>
  <c r="N58" i="4"/>
  <c r="M57" i="4" a="1"/>
  <c r="M57" i="4"/>
  <c r="N57" i="4"/>
  <c r="M56" i="4" a="1"/>
  <c r="M56" i="4"/>
  <c r="N56" i="4"/>
  <c r="M55" i="4" a="1"/>
  <c r="M55" i="4"/>
  <c r="N55" i="4"/>
  <c r="M52" i="4"/>
  <c r="N52" i="4"/>
  <c r="M51" i="4"/>
  <c r="N51" i="4"/>
  <c r="M50" i="4"/>
  <c r="N50" i="4"/>
  <c r="M49" i="4"/>
  <c r="N49" i="4"/>
  <c r="M48" i="4"/>
  <c r="N48" i="4"/>
  <c r="M47" i="4"/>
  <c r="N47" i="4"/>
  <c r="M46" i="4"/>
  <c r="N46" i="4"/>
  <c r="M45" i="4"/>
  <c r="N45" i="4"/>
  <c r="M44" i="4"/>
  <c r="N44" i="4"/>
  <c r="M43" i="4"/>
  <c r="N43" i="4"/>
  <c r="M42" i="4"/>
  <c r="N42" i="4"/>
  <c r="M41" i="4"/>
  <c r="N41" i="4"/>
  <c r="M40" i="4"/>
  <c r="N40" i="4"/>
  <c r="M39" i="4"/>
  <c r="N39" i="4"/>
  <c r="M38" i="4"/>
  <c r="N38" i="4"/>
  <c r="M37" i="4"/>
  <c r="N37" i="4"/>
  <c r="M36" i="4"/>
  <c r="N36" i="4"/>
  <c r="M35" i="4"/>
  <c r="N35" i="4"/>
  <c r="M34" i="4"/>
  <c r="N34" i="4"/>
  <c r="M33" i="4"/>
  <c r="N33" i="4"/>
  <c r="M32" i="4"/>
  <c r="N32" i="4"/>
  <c r="M31" i="4"/>
  <c r="N31" i="4"/>
  <c r="M30" i="4"/>
  <c r="N30" i="4"/>
  <c r="M29" i="4"/>
  <c r="N29" i="4"/>
  <c r="M28" i="4"/>
  <c r="N28" i="4"/>
  <c r="M25" i="4"/>
  <c r="N25" i="4"/>
  <c r="M24" i="4"/>
  <c r="N24" i="4"/>
  <c r="M23" i="4"/>
  <c r="N23" i="4"/>
  <c r="M22" i="4"/>
  <c r="N22" i="4"/>
  <c r="M21" i="4"/>
  <c r="N21" i="4"/>
  <c r="M20" i="4"/>
  <c r="N20" i="4"/>
  <c r="M18" i="4"/>
  <c r="N18" i="4"/>
  <c r="M17" i="4"/>
  <c r="N17" i="4"/>
  <c r="M16" i="4"/>
  <c r="N16" i="4"/>
  <c r="M15" i="4"/>
  <c r="N15" i="4"/>
  <c r="M14" i="4"/>
  <c r="N14" i="4"/>
  <c r="M13" i="4"/>
  <c r="N13" i="4"/>
  <c r="M12" i="4"/>
  <c r="N12" i="4"/>
  <c r="M11" i="4"/>
  <c r="N11" i="4"/>
  <c r="M10" i="4"/>
  <c r="N10" i="4"/>
  <c r="M9" i="4"/>
  <c r="N9" i="4"/>
  <c r="M8" i="4"/>
  <c r="N8" i="4"/>
  <c r="M7" i="4"/>
  <c r="N7" i="4"/>
  <c r="M6" i="4"/>
  <c r="N6" i="4"/>
  <c r="M5" i="4"/>
  <c r="N5" i="4"/>
  <c r="M4" i="4"/>
  <c r="N4" i="4"/>
  <c r="M3" i="4"/>
  <c r="N3" i="4"/>
  <c r="M2" i="4"/>
  <c r="N2" i="4"/>
  <c r="M28" i="2"/>
  <c r="N28" i="2"/>
  <c r="M2" i="2"/>
  <c r="N2" i="2"/>
  <c r="M80" i="2" a="1"/>
  <c r="M80" i="2"/>
  <c r="N80" i="2"/>
  <c r="M79" i="2" a="1"/>
  <c r="M79" i="2"/>
  <c r="N79" i="2"/>
  <c r="M78" i="2" a="1"/>
  <c r="M78" i="2"/>
  <c r="N78" i="2"/>
  <c r="M77" i="2" a="1"/>
  <c r="M77" i="2"/>
  <c r="N77" i="2"/>
  <c r="M76" i="2" a="1"/>
  <c r="M76" i="2"/>
  <c r="N76" i="2"/>
  <c r="M75" i="2" a="1"/>
  <c r="M75" i="2"/>
  <c r="N75" i="2"/>
  <c r="M74" i="2" a="1"/>
  <c r="M74" i="2"/>
  <c r="N74" i="2"/>
  <c r="M73" i="2" a="1"/>
  <c r="M73" i="2"/>
  <c r="N73" i="2"/>
  <c r="M72" i="2" a="1"/>
  <c r="M72" i="2"/>
  <c r="N72" i="2"/>
  <c r="M71" i="2" a="1"/>
  <c r="M71" i="2"/>
  <c r="N71" i="2"/>
  <c r="M70" i="2" a="1"/>
  <c r="M70" i="2"/>
  <c r="N70" i="2"/>
  <c r="M69" i="2" a="1"/>
  <c r="M69" i="2"/>
  <c r="N69" i="2"/>
  <c r="M68" i="2" a="1"/>
  <c r="M68" i="2"/>
  <c r="N68" i="2"/>
  <c r="M67" i="2" a="1"/>
  <c r="M67" i="2"/>
  <c r="N67" i="2"/>
  <c r="M66" i="2" a="1"/>
  <c r="M66" i="2"/>
  <c r="N66" i="2"/>
  <c r="M65" i="2" a="1"/>
  <c r="M65" i="2"/>
  <c r="N65" i="2"/>
  <c r="M64" i="2" a="1"/>
  <c r="M64" i="2"/>
  <c r="N64" i="2"/>
  <c r="M63" i="2" a="1"/>
  <c r="M63" i="2"/>
  <c r="N63" i="2"/>
  <c r="M62" i="2" a="1"/>
  <c r="M62" i="2"/>
  <c r="N62" i="2"/>
  <c r="M61" i="2" a="1"/>
  <c r="M61" i="2"/>
  <c r="N61" i="2"/>
  <c r="M60" i="2" a="1"/>
  <c r="M60" i="2"/>
  <c r="N60" i="2"/>
  <c r="M59" i="2" a="1"/>
  <c r="M59" i="2"/>
  <c r="N59" i="2"/>
  <c r="M58" i="2" a="1"/>
  <c r="M58" i="2"/>
  <c r="N58" i="2"/>
  <c r="M57" i="2" a="1"/>
  <c r="M57" i="2"/>
  <c r="N57" i="2"/>
  <c r="M56" i="2" a="1"/>
  <c r="M56" i="2"/>
  <c r="N56" i="2"/>
  <c r="M55" i="2" a="1"/>
  <c r="M55" i="2"/>
  <c r="N55" i="2"/>
  <c r="M29" i="2"/>
  <c r="N29" i="2"/>
  <c r="M30" i="2"/>
  <c r="N30" i="2"/>
  <c r="M31" i="2"/>
  <c r="N31" i="2"/>
  <c r="M32" i="2"/>
  <c r="N32" i="2"/>
  <c r="M33" i="2"/>
  <c r="N33" i="2"/>
  <c r="M34" i="2"/>
  <c r="N34" i="2"/>
  <c r="M35" i="2"/>
  <c r="N35" i="2"/>
  <c r="M36" i="2"/>
  <c r="N36" i="2"/>
  <c r="M37" i="2"/>
  <c r="N37" i="2"/>
  <c r="M38" i="2"/>
  <c r="N38" i="2"/>
  <c r="M39" i="2"/>
  <c r="N39" i="2"/>
  <c r="M40" i="2"/>
  <c r="N40" i="2"/>
  <c r="M41" i="2"/>
  <c r="N41" i="2"/>
  <c r="M42" i="2"/>
  <c r="N42" i="2"/>
  <c r="M43" i="2"/>
  <c r="N43" i="2"/>
  <c r="M44" i="2"/>
  <c r="N44" i="2"/>
  <c r="M45" i="2"/>
  <c r="N45" i="2"/>
  <c r="M46" i="2"/>
  <c r="N46" i="2"/>
  <c r="M47" i="2"/>
  <c r="N47" i="2"/>
  <c r="M48" i="2"/>
  <c r="N48" i="2"/>
  <c r="M49" i="2"/>
  <c r="N49" i="2"/>
  <c r="M50" i="2"/>
  <c r="N50" i="2"/>
  <c r="M51" i="2"/>
  <c r="N51" i="2"/>
  <c r="M52" i="2"/>
  <c r="N52" i="2"/>
  <c r="M3" i="2"/>
  <c r="N3" i="2"/>
  <c r="M4" i="2"/>
  <c r="N4" i="2"/>
  <c r="M5" i="2"/>
  <c r="N5" i="2"/>
  <c r="M6" i="2"/>
  <c r="N6" i="2"/>
  <c r="M7" i="2"/>
  <c r="N7" i="2"/>
  <c r="M8" i="2"/>
  <c r="N8" i="2"/>
  <c r="M9" i="2"/>
  <c r="N9" i="2"/>
  <c r="M10" i="2"/>
  <c r="N10" i="2"/>
  <c r="M11" i="2"/>
  <c r="N11" i="2"/>
  <c r="M12" i="2"/>
  <c r="N12" i="2"/>
  <c r="M13" i="2"/>
  <c r="N13" i="2"/>
  <c r="M14" i="2"/>
  <c r="N14" i="2"/>
  <c r="M15" i="2"/>
  <c r="N15" i="2"/>
  <c r="M16" i="2"/>
  <c r="N16" i="2"/>
  <c r="M17" i="2"/>
  <c r="N17" i="2"/>
  <c r="M18" i="2"/>
  <c r="N18" i="2"/>
  <c r="M19" i="2"/>
  <c r="N19" i="2"/>
  <c r="M20" i="2"/>
  <c r="N20" i="2"/>
  <c r="M21" i="2"/>
  <c r="N21" i="2"/>
  <c r="M22" i="2"/>
  <c r="N22" i="2"/>
  <c r="M23" i="2"/>
  <c r="N23" i="2"/>
  <c r="M24" i="2"/>
  <c r="N24" i="2"/>
  <c r="M25" i="2"/>
  <c r="N25" i="2"/>
  <c r="M80" i="1" a="1"/>
  <c r="M80" i="1"/>
  <c r="N80" i="1"/>
  <c r="M79" i="1" a="1"/>
  <c r="M79" i="1"/>
  <c r="N79" i="1"/>
  <c r="M78" i="1" a="1"/>
  <c r="M78" i="1"/>
  <c r="N78" i="1"/>
  <c r="M77" i="1" a="1"/>
  <c r="M77" i="1"/>
  <c r="N77" i="1"/>
  <c r="M76" i="1" a="1"/>
  <c r="M76" i="1"/>
  <c r="N76" i="1"/>
  <c r="M75" i="1" a="1"/>
  <c r="M75" i="1"/>
  <c r="N75" i="1"/>
  <c r="M74" i="1" a="1"/>
  <c r="M74" i="1"/>
  <c r="N74" i="1"/>
  <c r="M73" i="1" a="1"/>
  <c r="M73" i="1"/>
  <c r="N73" i="1"/>
  <c r="M72" i="1" a="1"/>
  <c r="M72" i="1"/>
  <c r="N72" i="1"/>
  <c r="M71" i="1" a="1"/>
  <c r="M71" i="1"/>
  <c r="N71" i="1"/>
  <c r="M70" i="1" a="1"/>
  <c r="M70" i="1"/>
  <c r="N70" i="1"/>
  <c r="M69" i="1" a="1"/>
  <c r="M69" i="1"/>
  <c r="N69" i="1"/>
  <c r="M68" i="1" a="1"/>
  <c r="M68" i="1"/>
  <c r="N68" i="1"/>
  <c r="M67" i="1" a="1"/>
  <c r="M67" i="1"/>
  <c r="N67" i="1"/>
  <c r="M66" i="1" a="1"/>
  <c r="M66" i="1"/>
  <c r="N66" i="1"/>
  <c r="M65" i="1" a="1"/>
  <c r="M65" i="1"/>
  <c r="N65" i="1"/>
  <c r="M64" i="1" a="1"/>
  <c r="M64" i="1"/>
  <c r="N64" i="1"/>
  <c r="M63" i="1" a="1"/>
  <c r="M63" i="1"/>
  <c r="N63" i="1"/>
  <c r="M62" i="1" a="1"/>
  <c r="M62" i="1"/>
  <c r="N62" i="1"/>
  <c r="M61" i="1" a="1"/>
  <c r="M61" i="1"/>
  <c r="N61" i="1"/>
  <c r="M60" i="1" a="1"/>
  <c r="M60" i="1"/>
  <c r="N60" i="1"/>
  <c r="M59" i="1" a="1"/>
  <c r="M59" i="1"/>
  <c r="N59" i="1"/>
  <c r="M58" i="1" a="1"/>
  <c r="M58" i="1"/>
  <c r="N58" i="1"/>
  <c r="M57" i="1" a="1"/>
  <c r="M57" i="1"/>
  <c r="N57" i="1"/>
  <c r="M56" i="1" a="1"/>
  <c r="M56" i="1"/>
  <c r="N56" i="1"/>
  <c r="M55" i="1" a="1"/>
  <c r="M55" i="1"/>
  <c r="N55" i="1"/>
  <c r="M52" i="1"/>
  <c r="N52" i="1"/>
  <c r="M51" i="1"/>
  <c r="N51" i="1"/>
  <c r="M50" i="1"/>
  <c r="N50" i="1"/>
  <c r="M49" i="1"/>
  <c r="N49" i="1"/>
  <c r="M48" i="1"/>
  <c r="N48" i="1"/>
  <c r="M47" i="1"/>
  <c r="N47" i="1"/>
  <c r="M46" i="1"/>
  <c r="N46" i="1"/>
  <c r="M45" i="1"/>
  <c r="N45" i="1"/>
  <c r="M44" i="1"/>
  <c r="N44" i="1"/>
  <c r="M43" i="1"/>
  <c r="N43" i="1"/>
  <c r="M42" i="1"/>
  <c r="N42" i="1"/>
  <c r="M41" i="1"/>
  <c r="N41" i="1"/>
  <c r="M40" i="1"/>
  <c r="N40" i="1"/>
  <c r="M39" i="1"/>
  <c r="N39" i="1"/>
  <c r="M38" i="1"/>
  <c r="N38" i="1"/>
  <c r="M37" i="1"/>
  <c r="N37" i="1"/>
  <c r="M36" i="1"/>
  <c r="N36" i="1"/>
  <c r="M35" i="1"/>
  <c r="N35" i="1"/>
  <c r="M34" i="1"/>
  <c r="N34" i="1"/>
  <c r="M33" i="1"/>
  <c r="N33" i="1"/>
  <c r="M32" i="1"/>
  <c r="N32" i="1"/>
  <c r="M31" i="1"/>
  <c r="N31" i="1"/>
  <c r="M30" i="1"/>
  <c r="N30" i="1"/>
  <c r="M29" i="1"/>
  <c r="N29" i="1"/>
  <c r="M28" i="1"/>
  <c r="N28" i="1"/>
  <c r="M25" i="1"/>
  <c r="N25" i="1"/>
  <c r="M24" i="1"/>
  <c r="N24" i="1"/>
  <c r="M23" i="1"/>
  <c r="N23" i="1"/>
  <c r="M22" i="1"/>
  <c r="N22" i="1"/>
  <c r="M21" i="1"/>
  <c r="N21" i="1"/>
  <c r="M20" i="1"/>
  <c r="N20" i="1"/>
  <c r="M19" i="1"/>
  <c r="N19" i="1"/>
  <c r="M18" i="1"/>
  <c r="N18" i="1"/>
  <c r="M17" i="1"/>
  <c r="N17" i="1"/>
  <c r="M16" i="1"/>
  <c r="N16" i="1"/>
  <c r="M15" i="1"/>
  <c r="N15" i="1"/>
  <c r="M14" i="1"/>
  <c r="N14" i="1"/>
  <c r="M13" i="1"/>
  <c r="N13" i="1"/>
  <c r="M12" i="1"/>
  <c r="N12" i="1"/>
  <c r="M11" i="1"/>
  <c r="N11" i="1"/>
  <c r="M10" i="1"/>
  <c r="N10" i="1"/>
  <c r="M9" i="1"/>
  <c r="N9" i="1"/>
  <c r="M8" i="1"/>
  <c r="N8" i="1"/>
  <c r="M7" i="1"/>
  <c r="N7" i="1"/>
  <c r="M6" i="1"/>
  <c r="N6" i="1"/>
  <c r="M5" i="1"/>
  <c r="N5" i="1"/>
  <c r="M4" i="1"/>
  <c r="N4" i="1"/>
  <c r="M3" i="1"/>
  <c r="N3" i="1"/>
  <c r="M2" i="1"/>
  <c r="N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<sst xmlns="http://schemas.openxmlformats.org/spreadsheetml/2006/main" count="3054" uniqueCount="220">
  <si>
    <t>1/22/2024</t>
  </si>
  <si>
    <t>FMS</t>
  </si>
  <si>
    <t>Mon</t>
  </si>
  <si>
    <t>Tue</t>
  </si>
  <si>
    <t>Wed</t>
  </si>
  <si>
    <t>Thu</t>
  </si>
  <si>
    <t>Fri</t>
  </si>
  <si>
    <t>Sat</t>
  </si>
  <si>
    <t>Sun</t>
  </si>
  <si>
    <t>Mileage</t>
  </si>
  <si>
    <t>Notes</t>
  </si>
  <si>
    <t>Anderson, Jade</t>
  </si>
  <si>
    <t>*</t>
  </si>
  <si>
    <t>WO</t>
  </si>
  <si>
    <t>20 (xt)</t>
  </si>
  <si>
    <t>15/ Race?</t>
  </si>
  <si>
    <t>XT as needed</t>
  </si>
  <si>
    <t>Bainbridge, Rylie</t>
  </si>
  <si>
    <t>30 (xt)</t>
  </si>
  <si>
    <t>15/ Race</t>
  </si>
  <si>
    <t>Bloomquist, Ashley</t>
  </si>
  <si>
    <t>Boge, Lilly</t>
  </si>
  <si>
    <t>L</t>
  </si>
  <si>
    <t>Brown, Lexi</t>
  </si>
  <si>
    <t>Carlson, Addy</t>
  </si>
  <si>
    <t>Collet, Caroline</t>
  </si>
  <si>
    <t>Engel, Morgan</t>
  </si>
  <si>
    <t>Fisher, Aubrie</t>
  </si>
  <si>
    <t>Giardina, Kelly</t>
  </si>
  <si>
    <t>Hostager, Shaelyn</t>
  </si>
  <si>
    <t>25 (xt)</t>
  </si>
  <si>
    <t>Johnson, Ella</t>
  </si>
  <si>
    <t>Kounkel, Allie</t>
  </si>
  <si>
    <t>DW2</t>
  </si>
  <si>
    <t>Kramer, Karle</t>
  </si>
  <si>
    <t>Meyer, Ellie</t>
  </si>
  <si>
    <t>Meyer, Haley</t>
  </si>
  <si>
    <t>Morey, Jenna</t>
  </si>
  <si>
    <t xml:space="preserve">Parrack, Ryleigh </t>
  </si>
  <si>
    <t>Peterson, Lily</t>
  </si>
  <si>
    <t>Phelan, Erin</t>
  </si>
  <si>
    <t>Prier, Maddy</t>
  </si>
  <si>
    <t>Richter, Emily</t>
  </si>
  <si>
    <t>Spredemann, Allie</t>
  </si>
  <si>
    <t>35 (xt)</t>
  </si>
  <si>
    <t>65 (xt)</t>
  </si>
  <si>
    <t>Trygstad, Cali</t>
  </si>
  <si>
    <t>If XT double core.  Strides Monday, Thursday. XT: Aqua jog same as run, Bike &amp; Elliptical x 40%. Buddy Rollout Thursday</t>
  </si>
  <si>
    <t>Bailey, Seth</t>
  </si>
  <si>
    <t>Bankston, Cooper</t>
  </si>
  <si>
    <t>Barry, Ian</t>
  </si>
  <si>
    <t>65/ 15</t>
  </si>
  <si>
    <t>Burger, Braden</t>
  </si>
  <si>
    <t xml:space="preserve">Collet, Christopher </t>
  </si>
  <si>
    <t>Cortez, Bert</t>
  </si>
  <si>
    <t>55 (xt)</t>
  </si>
  <si>
    <t>Coulter, Derek</t>
  </si>
  <si>
    <t>Cruise, Carter</t>
  </si>
  <si>
    <t>Edney, Hutton</t>
  </si>
  <si>
    <t>Erb, Shane</t>
  </si>
  <si>
    <t>Fenstermaker, Chris</t>
  </si>
  <si>
    <t>Fricke, Dawson</t>
  </si>
  <si>
    <t>Goodenbour, Michael</t>
  </si>
  <si>
    <t>75/ 15</t>
  </si>
  <si>
    <t>Green, Jacob</t>
  </si>
  <si>
    <t>Greenwell, Colin</t>
  </si>
  <si>
    <t>Hammerand, Isaiah</t>
  </si>
  <si>
    <t>Hoopes, Paul</t>
  </si>
  <si>
    <t>Horstman, Alex</t>
  </si>
  <si>
    <t>Housman, Aiden</t>
  </si>
  <si>
    <t>Hubka, Garrison</t>
  </si>
  <si>
    <t>Julian, Ander</t>
  </si>
  <si>
    <t>Keay, Jacob</t>
  </si>
  <si>
    <t>Kilker, Camden</t>
  </si>
  <si>
    <t>Kinzer, Jack</t>
  </si>
  <si>
    <t>Kinzer, Nathan</t>
  </si>
  <si>
    <t xml:space="preserve">Knutson, Nathaniel </t>
  </si>
  <si>
    <t xml:space="preserve">Lancial, Connor </t>
  </si>
  <si>
    <t>Larson, Eli</t>
  </si>
  <si>
    <t>Lursen, Aaron</t>
  </si>
  <si>
    <t>Martin, Rylan</t>
  </si>
  <si>
    <t>Meyer, Jonathan</t>
  </si>
  <si>
    <t>Meyers, Arthur</t>
  </si>
  <si>
    <t>Meyers, Jack</t>
  </si>
  <si>
    <t>Neubauer, Ryan</t>
  </si>
  <si>
    <t>Noreen, Cam</t>
  </si>
  <si>
    <t>Pehl, Clay</t>
  </si>
  <si>
    <t>Poock, Andrew</t>
  </si>
  <si>
    <t>Pries, Owen</t>
  </si>
  <si>
    <t>Rader, Brendan</t>
  </si>
  <si>
    <t>Regennitter, Jakob</t>
  </si>
  <si>
    <t>Roy, Gavin</t>
  </si>
  <si>
    <t>Rygh, Carson</t>
  </si>
  <si>
    <t>Sattler, Conner</t>
  </si>
  <si>
    <t>Schermerhorn, Tyler</t>
  </si>
  <si>
    <t>Schmidt, Wyatt</t>
  </si>
  <si>
    <t>Schmitz, Sam</t>
  </si>
  <si>
    <t>Sobaski, Lance</t>
  </si>
  <si>
    <t>Stiles, Caleb</t>
  </si>
  <si>
    <t>Taylor, Zion</t>
  </si>
  <si>
    <t>VanderWilt, Jacob</t>
  </si>
  <si>
    <t>1/15/2024</t>
  </si>
  <si>
    <t>50 (xt)</t>
  </si>
  <si>
    <t>1/8/2024</t>
  </si>
  <si>
    <t>60 (xt)</t>
  </si>
  <si>
    <t>40 (xt)</t>
  </si>
  <si>
    <t>If XT double core.  Strides Monday, Thursday/ Friday (for racers). XT: Aqua jog same as run, Bike &amp; Elliptical x 40%. Buddy Rollout Thursday</t>
  </si>
  <si>
    <t>75 (xt)</t>
  </si>
  <si>
    <t>45 (xt)</t>
  </si>
  <si>
    <t>65/15</t>
  </si>
  <si>
    <t>50xt</t>
  </si>
  <si>
    <t>Break</t>
  </si>
  <si>
    <t>G</t>
  </si>
  <si>
    <t>11-Dec</t>
  </si>
  <si>
    <t>18-Dec</t>
  </si>
  <si>
    <t>25-Dec</t>
  </si>
  <si>
    <t>1-Jan</t>
  </si>
  <si>
    <t>Workouts</t>
  </si>
  <si>
    <t>A</t>
  </si>
  <si>
    <t>7 days of core</t>
  </si>
  <si>
    <t>Week 1: 12/11</t>
  </si>
  <si>
    <t>Week 3: 12/25</t>
  </si>
  <si>
    <t>B</t>
  </si>
  <si>
    <t>3 days of lifting</t>
  </si>
  <si>
    <t>C</t>
  </si>
  <si>
    <t>D</t>
  </si>
  <si>
    <t>12 days of Christmas</t>
  </si>
  <si>
    <t>WO 1: 3 x 1 min HARD (or 3 x 400), 6-8m Rest.</t>
  </si>
  <si>
    <t>WO 1: 800 T, 16-20 x 200 R (60s Rest)</t>
  </si>
  <si>
    <t>WO 1: 4-5 x (800T, 400 I, 800 T) Rest same as XC</t>
  </si>
  <si>
    <t>WO 1: 12 x 30s Hill, 2m Rest</t>
  </si>
  <si>
    <t>WO 1: 20 - 25 Tempo</t>
  </si>
  <si>
    <t>WO 1: 20 - 35 Tempo</t>
  </si>
  <si>
    <t>WO 1: 25 - 35 Tempo</t>
  </si>
  <si>
    <t>2-3 days strides each week</t>
  </si>
  <si>
    <t>3 days of form drills every week</t>
  </si>
  <si>
    <t>WO 2: 12 x 30s Hill, 2m Rest</t>
  </si>
  <si>
    <t>WO 2: 10 x 60s Hill, 2m Rest</t>
  </si>
  <si>
    <t>WO 2: 3 x 1 min HARD (or 3 x 400), 6-8m Rest.</t>
  </si>
  <si>
    <t>WO 2: 12 x 30s Hill, 2m Rest + 3 x 150</t>
  </si>
  <si>
    <t>Find a way to simulate buddy rollout!</t>
  </si>
  <si>
    <t>Eat like an Athlete, not like a Spitzer</t>
  </si>
  <si>
    <t>LSD LR</t>
  </si>
  <si>
    <t>Solid LR</t>
  </si>
  <si>
    <t>LR</t>
  </si>
  <si>
    <t>[[[[]]]]</t>
  </si>
  <si>
    <t>Be sure to add Vitamin D and fish oil and keep Iodine in your diet</t>
  </si>
  <si>
    <t>Add cayenne pepper to your ACV to improve circulation if it's cold</t>
  </si>
  <si>
    <t>Week 2: 12/18</t>
  </si>
  <si>
    <t>Week 4: 1/1</t>
  </si>
  <si>
    <t>2*</t>
  </si>
  <si>
    <t>All workouts are designed for outdoors. If on indoor track, stay in the outer lanes and alternate directions</t>
  </si>
  <si>
    <t>WO 1: 25 - 30 Carpenter</t>
  </si>
  <si>
    <t>WO 1: 35 - 45 Carpenter</t>
  </si>
  <si>
    <t>WO 1: 12 - 18 x 70s I, 50s Rest (Be Patient)</t>
  </si>
  <si>
    <t>WO 1: 5,4,3,2,1 (Rest to 6</t>
  </si>
  <si>
    <t>WO 1: 5,4,3,4,2,2,2 (Rest to 6)</t>
  </si>
  <si>
    <t>WO 1: 10m T, 10m CV, 4 x 60s Hills (2m Rest)</t>
  </si>
  <si>
    <t>WO 2: 6 - 8 x 20s on (or 150), 2:40 off</t>
  </si>
  <si>
    <t>WO 2: 600 T, 400 VO2, 4 x 200R (30sRest), 400 VO2, 600 T</t>
  </si>
  <si>
    <t>1k T, 16 - 20 x 200 R (60s Rest)</t>
  </si>
  <si>
    <t>WO 2: 50 -70 min progression run</t>
  </si>
  <si>
    <t>Do workout on Tuesday before track camp</t>
  </si>
  <si>
    <t>Stay on top of your correctives, we will be testing again when we return.</t>
  </si>
  <si>
    <t>FMS protocol is still in effect over break (so if you always XT once a week (most LADIES), continue doing that)</t>
  </si>
  <si>
    <t>After the tempo, finish with 4-6 x 20 sec. strides. Also, do strides the day prior to every WO.</t>
  </si>
  <si>
    <t>Try to be precise with your given paces…if the workout says CV, it changes everything if you're going all out</t>
  </si>
  <si>
    <t xml:space="preserve">All workouts are designed for roads, however, if you have access to a track (and it's a decent one - not Central's), use it. </t>
  </si>
  <si>
    <t>If possible, add additional XTraining or doubles on TOP of your mileage</t>
  </si>
  <si>
    <t>For your hills, try for steep ones (ala Cheno and Crane Hills). If necessary, use a parking garage.</t>
  </si>
  <si>
    <t>Carpenter Runs: If we say 25 minutes, that means 13 up, 12 down…not 25 up, 25 down.</t>
  </si>
  <si>
    <t>*St. Ambrose crew do only WO 1 for Week 1</t>
  </si>
  <si>
    <t>Week 4 is intentionally small…we'll be back for the other workout and LR</t>
  </si>
  <si>
    <t>Be careful with cold and speed…make sure you're warmed up and hydrated before hitting Mach-9</t>
  </si>
  <si>
    <t>If XT double core. Strides twice odd weeks, thrice even weeks. XT: Aqua jog same as run, Bike&amp; Elliptical x 40%. Buddy Rollout Thursday</t>
  </si>
  <si>
    <t>The little things will always matter…sleep, nutrition, hydration…focus on those weaknesses!</t>
  </si>
  <si>
    <t>Henry, Nick</t>
  </si>
  <si>
    <t>12/4/2023</t>
  </si>
  <si>
    <t>30-60</t>
  </si>
  <si>
    <t>30/ XT</t>
  </si>
  <si>
    <t>40-70</t>
  </si>
  <si>
    <t>XT</t>
  </si>
  <si>
    <t>off</t>
  </si>
  <si>
    <t>40/ XT</t>
  </si>
  <si>
    <t>11/27/2023</t>
  </si>
  <si>
    <t>EO</t>
  </si>
  <si>
    <t>Roll out, ice, stretch, sleep, recover</t>
  </si>
  <si>
    <t>If XT double core.  Strides Monday, Friday. XT: Aqua jog same as run, Bike &amp; Elliptical x 40%. Buddy Rollout Thursday</t>
  </si>
  <si>
    <t>11/20/2023</t>
  </si>
  <si>
    <t>OFF</t>
  </si>
  <si>
    <t>?</t>
  </si>
  <si>
    <t>If XT double core.  Strides Monday, Thursday. XT: Aqua jog same as run, Bike &amp; Elliptical x 40%. Turkey Thursday</t>
  </si>
  <si>
    <t>U</t>
  </si>
  <si>
    <t>Name</t>
  </si>
  <si>
    <t>1/1/2024 (Alumni)</t>
  </si>
  <si>
    <t>Chelsey</t>
  </si>
  <si>
    <t>UNI</t>
  </si>
  <si>
    <t>FKL</t>
  </si>
  <si>
    <t>Select</t>
  </si>
  <si>
    <t>BU</t>
  </si>
  <si>
    <t>Liz Wuertz</t>
  </si>
  <si>
    <t>ARC</t>
  </si>
  <si>
    <t>LC</t>
  </si>
  <si>
    <t>I NCAA</t>
  </si>
  <si>
    <t>portal</t>
  </si>
  <si>
    <t>mi</t>
  </si>
  <si>
    <t>3k/5k?</t>
  </si>
  <si>
    <t>5k/8</t>
  </si>
  <si>
    <t>3k</t>
  </si>
  <si>
    <t>mi/3k</t>
  </si>
  <si>
    <t>Gone</t>
  </si>
  <si>
    <t>5k</t>
  </si>
  <si>
    <t>5k/mi</t>
  </si>
  <si>
    <t>DMR</t>
  </si>
  <si>
    <t>1k</t>
  </si>
  <si>
    <t>3k/mi</t>
  </si>
  <si>
    <t>mi/ 8</t>
  </si>
  <si>
    <t>Mile</t>
  </si>
  <si>
    <t>DMR/8</t>
  </si>
  <si>
    <t>2 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</si>
</sst>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Garamond"/>
      <family val="1"/>
    </font>
    <font>
      <sz val="11"/>
      <color theme="0"/>
      <name val="Garamond"/>
      <family val="1"/>
    </font>
    <font>
      <b/>
      <sz val="11"/>
      <color rgb="FFC00000"/>
      <name val="Garamond"/>
      <family val="1"/>
    </font>
    <font>
      <sz val="11"/>
      <color theme="1"/>
      <name val="Garamond"/>
      <family val="1"/>
    </font>
    <font>
      <b/>
      <sz val="11"/>
      <color rgb="FFBF8F00"/>
      <name val="Garamond"/>
      <family val="1"/>
    </font>
    <font>
      <b/>
      <sz val="11"/>
      <color rgb="FF002060"/>
      <name val="Garamond"/>
      <family val="1"/>
    </font>
    <font>
      <b/>
      <sz val="11"/>
      <color theme="7" tint="-0.249977111117893"/>
      <name val="Garamond"/>
      <family val="1"/>
    </font>
    <font>
      <b/>
      <sz val="11"/>
      <color rgb="FF548235"/>
      <name val="Garamond"/>
      <family val="1"/>
    </font>
    <font>
      <b/>
      <sz val="11"/>
      <color rgb="FF203764"/>
      <name val="Garamond"/>
      <family val="1"/>
    </font>
    <font>
      <b/>
      <sz val="11"/>
      <color theme="9" tint="-0.249977111117893"/>
      <name val="Garamond"/>
      <family val="1"/>
    </font>
    <font>
      <sz val="11"/>
      <color rgb="FFC00000"/>
      <name val="Garamond"/>
      <family val="1"/>
    </font>
    <font>
      <sz val="11"/>
      <color rgb="FF548235"/>
      <name val="Garamond"/>
      <family val="1"/>
    </font>
    <font>
      <b/>
      <sz val="9"/>
      <color theme="0"/>
      <name val="Garamond"/>
      <family val="1"/>
    </font>
    <font>
      <sz val="11"/>
      <color rgb="FF000000"/>
      <name val="Garamond"/>
      <family val="1"/>
    </font>
    <font>
      <b/>
      <sz val="11"/>
      <name val="Garamond"/>
      <family val="1"/>
    </font>
    <font>
      <sz val="8"/>
      <name val="Calibri"/>
      <family val="2"/>
      <scheme val="minor"/>
    </font>
    <font>
      <b/>
      <sz val="12"/>
      <color theme="7"/>
      <name val="Garamond"/>
      <family val="1"/>
    </font>
    <font>
      <b/>
      <sz val="11"/>
      <color theme="9" tint="-0.499984740745262"/>
      <name val="Garamond"/>
      <family val="1"/>
    </font>
    <font>
      <sz val="11"/>
      <color rgb="FF996633"/>
      <name val="Garamond"/>
      <family val="1"/>
    </font>
    <font>
      <i/>
      <sz val="11"/>
      <color theme="1"/>
      <name val="Garamond"/>
      <family val="1"/>
    </font>
    <font>
      <b/>
      <sz val="12"/>
      <color theme="1"/>
      <name val="Garamond"/>
      <family val="1"/>
    </font>
    <font>
      <sz val="12"/>
      <color theme="1"/>
      <name val="Garamond"/>
      <family val="1"/>
    </font>
    <font>
      <sz val="9"/>
      <color theme="1"/>
      <name val="Garamond"/>
      <family val="1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9"/>
        <bgColor indexed="64"/>
      </patternFill>
    </fill>
    <fill>
      <patternFill patternType="solid">
        <fgColor rgb="FFFFFFFF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medium">
        <color rgb="FF000000"/>
      </right>
      <top style="thin">
        <color rgb="FFFFFFFF"/>
      </top>
      <bottom style="thin">
        <color rgb="FFFFFFFF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000000"/>
      </left>
      <right style="thin">
        <color rgb="FFFFFFFF"/>
      </right>
      <top style="thin">
        <color rgb="FFFFFFFF"/>
      </top>
      <bottom style="medium">
        <color rgb="FF000000"/>
      </bottom>
      <diagonal/>
    </border>
    <border>
      <left style="thin">
        <color rgb="FFFFFFFF"/>
      </left>
      <right style="medium">
        <color rgb="FF000000"/>
      </right>
      <top style="thin">
        <color rgb="FFFFFFFF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thin">
        <color rgb="FFFFFFFF"/>
      </right>
      <top style="thin">
        <color rgb="FFFFFFFF"/>
      </top>
      <bottom/>
      <diagonal/>
    </border>
    <border>
      <left/>
      <right style="medium">
        <color rgb="FF000000"/>
      </right>
      <top style="thin">
        <color rgb="FFFFFFFF"/>
      </top>
      <bottom style="thin">
        <color rgb="FFFFFFFF"/>
      </bottom>
      <diagonal/>
    </border>
    <border>
      <left style="medium">
        <color rgb="FF000000"/>
      </left>
      <right style="thin">
        <color rgb="FFFFFFFF"/>
      </right>
      <top/>
      <bottom style="thin">
        <color rgb="FFFFFFFF"/>
      </bottom>
      <diagonal/>
    </border>
    <border>
      <left style="medium">
        <color indexed="64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medium">
        <color indexed="64"/>
      </right>
      <top style="thin">
        <color theme="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rgb="FF000000"/>
      </left>
      <right style="thin">
        <color rgb="FFFFFFFF"/>
      </right>
      <top style="thin">
        <color rgb="FFFFFFFF"/>
      </top>
      <bottom style="thin">
        <color theme="0"/>
      </bottom>
      <diagonal/>
    </border>
    <border>
      <left style="medium">
        <color rgb="FF00000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000000"/>
      </left>
      <right style="thin">
        <color rgb="FFFFFFFF"/>
      </right>
      <top style="thin">
        <color theme="0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medium">
        <color rgb="FF000000"/>
      </bottom>
      <diagonal/>
    </border>
    <border>
      <left/>
      <right/>
      <top style="thin">
        <color rgb="FFFFFFFF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3">
    <xf numFmtId="0" fontId="0" fillId="0" borderId="0" xfId="0"/>
    <xf numFmtId="14" fontId="2" fillId="0" borderId="1" xfId="0" applyNumberFormat="1" applyFont="1" applyBorder="1" applyAlignment="1">
      <alignment horizontal="left" vertical="center"/>
    </xf>
    <xf numFmtId="14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0" xfId="0" applyFont="1"/>
    <xf numFmtId="0" fontId="1" fillId="0" borderId="0" xfId="0" applyFont="1"/>
    <xf numFmtId="0" fontId="4" fillId="0" borderId="3" xfId="0" applyFont="1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7" xfId="0" applyFont="1" applyBorder="1"/>
    <xf numFmtId="0" fontId="6" fillId="0" borderId="3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5" fillId="0" borderId="7" xfId="0" quotePrefix="1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9" fillId="0" borderId="3" xfId="0" applyFont="1" applyBorder="1" applyAlignment="1">
      <alignment vertical="center"/>
    </xf>
    <xf numFmtId="0" fontId="10" fillId="0" borderId="3" xfId="0" applyFont="1" applyBorder="1" applyAlignment="1">
      <alignment vertical="center"/>
    </xf>
    <xf numFmtId="0" fontId="11" fillId="0" borderId="3" xfId="0" applyFont="1" applyBorder="1" applyAlignment="1">
      <alignment vertical="center"/>
    </xf>
    <xf numFmtId="0" fontId="12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1" fillId="0" borderId="8" xfId="0" applyFont="1" applyBorder="1" applyAlignment="1">
      <alignment vertical="center"/>
    </xf>
    <xf numFmtId="0" fontId="5" fillId="0" borderId="9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left"/>
    </xf>
    <xf numFmtId="14" fontId="2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5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5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vertical="center"/>
    </xf>
    <xf numFmtId="0" fontId="15" fillId="0" borderId="4" xfId="0" applyFont="1" applyBorder="1" applyAlignment="1">
      <alignment horizontal="center" vertical="center"/>
    </xf>
    <xf numFmtId="0" fontId="5" fillId="0" borderId="6" xfId="0" quotePrefix="1" applyFont="1" applyBorder="1" applyAlignment="1">
      <alignment horizontal="center" vertical="center"/>
    </xf>
    <xf numFmtId="0" fontId="16" fillId="0" borderId="3" xfId="0" applyFont="1" applyBorder="1" applyAlignment="1">
      <alignment vertical="center"/>
    </xf>
    <xf numFmtId="0" fontId="5" fillId="0" borderId="4" xfId="0" applyFont="1" applyBorder="1"/>
    <xf numFmtId="0" fontId="5" fillId="0" borderId="0" xfId="0" applyFont="1"/>
    <xf numFmtId="16" fontId="0" fillId="0" borderId="0" xfId="0" applyNumberFormat="1"/>
    <xf numFmtId="14" fontId="0" fillId="0" borderId="0" xfId="0" applyNumberFormat="1"/>
    <xf numFmtId="0" fontId="4" fillId="3" borderId="3" xfId="0" applyFont="1" applyFill="1" applyBorder="1" applyAlignment="1">
      <alignment vertical="center"/>
    </xf>
    <xf numFmtId="0" fontId="5" fillId="3" borderId="1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vertical="center"/>
    </xf>
    <xf numFmtId="0" fontId="5" fillId="4" borderId="15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vertical="center"/>
    </xf>
    <xf numFmtId="0" fontId="7" fillId="3" borderId="3" xfId="0" applyFont="1" applyFill="1" applyBorder="1" applyAlignment="1">
      <alignment vertical="center"/>
    </xf>
    <xf numFmtId="0" fontId="8" fillId="4" borderId="3" xfId="0" applyFont="1" applyFill="1" applyBorder="1" applyAlignment="1">
      <alignment vertical="center"/>
    </xf>
    <xf numFmtId="0" fontId="8" fillId="3" borderId="3" xfId="0" applyFont="1" applyFill="1" applyBorder="1" applyAlignment="1">
      <alignment vertical="center"/>
    </xf>
    <xf numFmtId="0" fontId="9" fillId="4" borderId="3" xfId="0" applyFont="1" applyFill="1" applyBorder="1" applyAlignment="1">
      <alignment vertical="center"/>
    </xf>
    <xf numFmtId="0" fontId="7" fillId="4" borderId="3" xfId="0" applyFont="1" applyFill="1" applyBorder="1" applyAlignment="1">
      <alignment vertical="center"/>
    </xf>
    <xf numFmtId="0" fontId="10" fillId="3" borderId="3" xfId="0" applyFont="1" applyFill="1" applyBorder="1" applyAlignment="1">
      <alignment vertical="center"/>
    </xf>
    <xf numFmtId="0" fontId="10" fillId="4" borderId="3" xfId="0" applyFont="1" applyFill="1" applyBorder="1" applyAlignment="1">
      <alignment vertical="center"/>
    </xf>
    <xf numFmtId="0" fontId="11" fillId="4" borderId="3" xfId="0" applyFont="1" applyFill="1" applyBorder="1" applyAlignment="1">
      <alignment vertical="center"/>
    </xf>
    <xf numFmtId="0" fontId="9" fillId="3" borderId="3" xfId="0" applyFont="1" applyFill="1" applyBorder="1" applyAlignment="1">
      <alignment vertical="center"/>
    </xf>
    <xf numFmtId="0" fontId="11" fillId="4" borderId="8" xfId="0" applyFont="1" applyFill="1" applyBorder="1" applyAlignment="1">
      <alignment vertical="center"/>
    </xf>
    <xf numFmtId="0" fontId="5" fillId="4" borderId="16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vertical="center"/>
    </xf>
    <xf numFmtId="0" fontId="4" fillId="4" borderId="18" xfId="0" applyFont="1" applyFill="1" applyBorder="1" applyAlignment="1">
      <alignment vertical="center"/>
    </xf>
    <xf numFmtId="0" fontId="7" fillId="3" borderId="19" xfId="0" applyFont="1" applyFill="1" applyBorder="1" applyAlignment="1">
      <alignment vertical="center"/>
    </xf>
    <xf numFmtId="0" fontId="8" fillId="4" borderId="20" xfId="0" applyFont="1" applyFill="1" applyBorder="1" applyAlignment="1">
      <alignment vertical="center"/>
    </xf>
    <xf numFmtId="0" fontId="7" fillId="3" borderId="8" xfId="0" applyFont="1" applyFill="1" applyBorder="1" applyAlignment="1">
      <alignment vertical="center"/>
    </xf>
    <xf numFmtId="0" fontId="5" fillId="3" borderId="16" xfId="0" applyFont="1" applyFill="1" applyBorder="1" applyAlignment="1">
      <alignment horizontal="center" vertical="center"/>
    </xf>
    <xf numFmtId="0" fontId="16" fillId="3" borderId="3" xfId="0" applyFont="1" applyFill="1" applyBorder="1" applyAlignment="1">
      <alignment vertical="center"/>
    </xf>
    <xf numFmtId="0" fontId="7" fillId="4" borderId="8" xfId="0" applyFont="1" applyFill="1" applyBorder="1" applyAlignment="1">
      <alignment vertical="center"/>
    </xf>
    <xf numFmtId="16" fontId="2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18" fillId="5" borderId="1" xfId="0" applyNumberFormat="1" applyFont="1" applyFill="1" applyBorder="1" applyAlignment="1">
      <alignment horizontal="center"/>
    </xf>
    <xf numFmtId="0" fontId="19" fillId="0" borderId="7" xfId="0" applyFont="1" applyBorder="1" applyAlignment="1">
      <alignment horizontal="center"/>
    </xf>
    <xf numFmtId="0" fontId="20" fillId="0" borderId="7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 wrapText="1"/>
    </xf>
    <xf numFmtId="0" fontId="5" fillId="0" borderId="26" xfId="0" applyFont="1" applyBorder="1"/>
    <xf numFmtId="0" fontId="5" fillId="0" borderId="27" xfId="0" applyFont="1" applyBorder="1"/>
    <xf numFmtId="0" fontId="5" fillId="0" borderId="28" xfId="0" applyFont="1" applyBorder="1"/>
    <xf numFmtId="0" fontId="5" fillId="0" borderId="5" xfId="0" applyFont="1" applyBorder="1"/>
    <xf numFmtId="0" fontId="5" fillId="0" borderId="6" xfId="0" applyFont="1" applyBorder="1"/>
    <xf numFmtId="0" fontId="0" fillId="0" borderId="6" xfId="0" applyBorder="1"/>
    <xf numFmtId="0" fontId="5" fillId="0" borderId="10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5" fillId="0" borderId="29" xfId="0" applyFont="1" applyBorder="1" applyAlignment="1">
      <alignment vertical="top"/>
    </xf>
    <xf numFmtId="0" fontId="19" fillId="0" borderId="5" xfId="0" applyFont="1" applyBorder="1" applyAlignment="1">
      <alignment horizontal="center"/>
    </xf>
    <xf numFmtId="0" fontId="20" fillId="0" borderId="5" xfId="0" applyFont="1" applyBorder="1" applyAlignment="1">
      <alignment horizontal="center" vertical="center"/>
    </xf>
    <xf numFmtId="0" fontId="23" fillId="6" borderId="0" xfId="0" applyFont="1" applyFill="1" applyAlignment="1">
      <alignment horizontal="center" vertical="center" wrapText="1"/>
    </xf>
    <xf numFmtId="0" fontId="23" fillId="6" borderId="30" xfId="0" applyFont="1" applyFill="1" applyBorder="1" applyAlignment="1">
      <alignment horizontal="center" vertical="center" wrapText="1"/>
    </xf>
    <xf numFmtId="0" fontId="23" fillId="6" borderId="31" xfId="0" applyFont="1" applyFill="1" applyBorder="1" applyAlignment="1">
      <alignment horizontal="center" vertical="center" wrapText="1"/>
    </xf>
    <xf numFmtId="0" fontId="5" fillId="0" borderId="31" xfId="0" applyFont="1" applyBorder="1"/>
    <xf numFmtId="0" fontId="5" fillId="0" borderId="30" xfId="0" applyFont="1" applyBorder="1"/>
    <xf numFmtId="0" fontId="14" fillId="2" borderId="10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29" xfId="0" applyFont="1" applyFill="1" applyBorder="1" applyAlignment="1">
      <alignment horizontal="center"/>
    </xf>
    <xf numFmtId="0" fontId="23" fillId="6" borderId="30" xfId="0" applyFont="1" applyFill="1" applyBorder="1" applyAlignment="1">
      <alignment horizontal="center" vertical="center" wrapText="1"/>
    </xf>
    <xf numFmtId="0" fontId="23" fillId="6" borderId="0" xfId="0" applyFont="1" applyFill="1" applyAlignment="1">
      <alignment horizontal="center" vertical="center" wrapText="1"/>
    </xf>
    <xf numFmtId="0" fontId="23" fillId="6" borderId="31" xfId="0" applyFont="1" applyFill="1" applyBorder="1" applyAlignment="1">
      <alignment horizontal="center" vertical="center" wrapText="1"/>
    </xf>
    <xf numFmtId="0" fontId="23" fillId="6" borderId="32" xfId="0" applyFont="1" applyFill="1" applyBorder="1" applyAlignment="1">
      <alignment horizontal="center" vertical="center" wrapText="1"/>
    </xf>
    <xf numFmtId="0" fontId="23" fillId="6" borderId="33" xfId="0" applyFont="1" applyFill="1" applyBorder="1" applyAlignment="1">
      <alignment horizontal="center" vertical="center" wrapText="1"/>
    </xf>
    <xf numFmtId="0" fontId="23" fillId="6" borderId="34" xfId="0" applyFont="1" applyFill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24" fillId="0" borderId="33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22" fillId="0" borderId="24" xfId="0" applyFont="1" applyBorder="1" applyAlignment="1">
      <alignment horizontal="center" wrapText="1"/>
    </xf>
    <xf numFmtId="0" fontId="22" fillId="0" borderId="25" xfId="0" applyFont="1" applyBorder="1" applyAlignment="1">
      <alignment horizontal="center" wrapText="1"/>
    </xf>
    <xf numFmtId="0" fontId="22" fillId="0" borderId="2" xfId="0" applyFont="1" applyBorder="1" applyAlignment="1">
      <alignment horizontal="center" wrapText="1"/>
    </xf>
    <xf numFmtId="0" fontId="21" fillId="0" borderId="7" xfId="0" applyFont="1" applyBorder="1" applyAlignment="1">
      <alignment horizontal="center" vertical="center" wrapText="1"/>
    </xf>
    <xf numFmtId="0" fontId="14" fillId="5" borderId="10" xfId="0" applyFont="1" applyFill="1" applyBorder="1" applyAlignment="1">
      <alignment horizontal="center" vertical="center" wrapText="1"/>
    </xf>
    <xf numFmtId="0" fontId="14" fillId="5" borderId="1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27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Garamond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Garamond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Garamond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center" textRotation="0" wrapText="0" indent="0" justifyLastLine="0" shrinkToFit="0" readingOrder="0"/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center" textRotation="0" wrapText="0" indent="0" justifyLastLine="0" shrinkToFit="0" readingOrder="0"/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center" textRotation="0" wrapText="0" indent="0" justifyLastLine="0" shrinkToFit="0" readingOrder="0"/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Garamond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Garamond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color theme="0"/>
      </font>
      <fill>
        <patternFill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Garamond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color theme="0"/>
      </font>
      <fill>
        <patternFill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Garamond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122D8B38-9BAA-4184-AE8C-5D05DDB63AEE}" name="WWFifteen5053581114172023262932353858141720" displayName="WWFifteen5053581114172023262932353858141720" ref="A1:J25" totalsRowShown="0" headerRowDxfId="271" dataDxfId="270" headerRowBorderDxfId="268" tableBorderDxfId="269">
  <autoFilter ref="A1:J25" xr:uid="{6D6A81CE-139C-497C-B5B1-EB071DB74D9A}"/>
  <sortState xmlns:xlrd2="http://schemas.microsoft.com/office/spreadsheetml/2017/richdata2" ref="A2:J25">
    <sortCondition ref="A1:A25"/>
  </sortState>
  <tableColumns count="10">
    <tableColumn id="1" xr3:uid="{21D1E8E6-A41D-4AA2-8291-D1CA42D829CE}" name="1/22/2024"/>
    <tableColumn id="2" xr3:uid="{98B27735-6FE2-49F0-B4A8-1D33D0ED5EA8}" name="FMS" dataDxfId="267"/>
    <tableColumn id="3" xr3:uid="{2E56AF0F-FF12-4AA4-8895-C1C501F799FB}" name="Mon" dataDxfId="266"/>
    <tableColumn id="4" xr3:uid="{7EA49068-A820-472B-81C5-C13C61F6F830}" name="Tue" dataDxfId="265"/>
    <tableColumn id="5" xr3:uid="{891E5D39-BF9B-47B7-AFC5-8BC32590573C}" name="Wed" dataDxfId="264"/>
    <tableColumn id="6" xr3:uid="{A859150C-30F8-4963-97B3-6AA889195B43}" name="Thu" dataDxfId="263"/>
    <tableColumn id="7" xr3:uid="{767CAB8F-73F3-453C-B63D-58D274A064CD}" name="Fri" dataDxfId="262"/>
    <tableColumn id="8" xr3:uid="{79B37F71-A2BB-4A03-B639-1EF60BA87323}" name="Sat" dataDxfId="261"/>
    <tableColumn id="9" xr3:uid="{EDC8D84B-B0A8-4DF7-97DA-C981AE75A43C}" name="Sun" dataDxfId="260">
      <calculatedColumnFormula>WWFifteen5053581114172023262932353858141720[[#This Row],[Mileage]]*0.225*8</calculatedColumnFormula>
    </tableColumn>
    <tableColumn id="10" xr3:uid="{BA4D9544-A173-4711-B7A9-586305393F1E}" name="Mileage" dataDxfId="259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9BCC16A2-B249-4E67-AA43-9828C3F783E9}" name="MWFifteenA5154691215182124273033363969151821" displayName="MWFifteenA5154691215182124273033363969151821" ref="A27:J52" totalsRowShown="0" headerRowDxfId="258" dataDxfId="257" headerRowBorderDxfId="255" tableBorderDxfId="256">
  <autoFilter ref="A27:J52" xr:uid="{2218DE5B-4D4A-4FDE-A0B1-A5889956039B}"/>
  <sortState xmlns:xlrd2="http://schemas.microsoft.com/office/spreadsheetml/2017/richdata2" ref="A28:J52">
    <sortCondition ref="A27:A52"/>
  </sortState>
  <tableColumns count="10">
    <tableColumn id="1" xr3:uid="{4E5DA9B3-639A-4E89-B7BA-28839C34F42A}" name="1/22/2024"/>
    <tableColumn id="2" xr3:uid="{DF8C8485-9F73-4DA7-86C8-F255C5A81837}" name="FMS" dataDxfId="254"/>
    <tableColumn id="3" xr3:uid="{C2730CEB-234C-4387-9004-B06B6F63AEED}" name="Mon" dataDxfId="253"/>
    <tableColumn id="4" xr3:uid="{E2401936-D2B0-4BC4-BDB8-398CD28F26E6}" name="Tue" dataDxfId="252"/>
    <tableColumn id="5" xr3:uid="{FB76EE63-3E21-422C-9C52-E2C3250BF3B5}" name="Wed" dataDxfId="251"/>
    <tableColumn id="6" xr3:uid="{F7FD034C-4715-469E-B58D-6089848078D9}" name="Thu" dataDxfId="250"/>
    <tableColumn id="7" xr3:uid="{887B91CE-5C92-49BB-8737-3F2B20935C31}" name="Fri" dataDxfId="249"/>
    <tableColumn id="8" xr3:uid="{1E679622-9D26-45BF-A927-270A74120A4E}" name="Sat" dataDxfId="248"/>
    <tableColumn id="9" xr3:uid="{56F8BB64-0A89-4194-8FBA-08E30DCD8FF2}" name="Sun" dataDxfId="247">
      <calculatedColumnFormula>MWFifteenA5154691215182124273033363969151821[[#This Row],[Mileage]]*0.225*7</calculatedColumnFormula>
    </tableColumn>
    <tableColumn id="10" xr3:uid="{16C57AAE-E300-4C02-9CD4-AE93508E5778}" name="Mileage" dataDxfId="246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B73C1FB9-B0F4-4CCE-9E27-46D8848A9634}" name="MWFifteenB525571013161922252831343740710161922" displayName="MWFifteenB525571013161922252831343740710161922" ref="A54:J79" totalsRowShown="0" headerRowDxfId="245" dataDxfId="244" headerRowBorderDxfId="242" tableBorderDxfId="243">
  <autoFilter ref="A54:J79" xr:uid="{CA03DBF4-3CF4-4403-A536-4F216AFCB36D}"/>
  <sortState xmlns:xlrd2="http://schemas.microsoft.com/office/spreadsheetml/2017/richdata2" ref="A55:J79">
    <sortCondition ref="A54:A79"/>
  </sortState>
  <tableColumns count="10">
    <tableColumn id="1" xr3:uid="{2791FD53-23D8-4B40-8132-DE873B783B03}" name="1/22/2024"/>
    <tableColumn id="2" xr3:uid="{E313ABB9-31DA-42BC-9D81-E5A46AFD9F09}" name="FMS" dataDxfId="241"/>
    <tableColumn id="3" xr3:uid="{37E8A5B9-80B7-4D28-82E5-8861906D60DA}" name="Mon" dataDxfId="240"/>
    <tableColumn id="4" xr3:uid="{28077F42-8026-4C46-B793-9AA846508743}" name="Tue" dataDxfId="239"/>
    <tableColumn id="5" xr3:uid="{06755C73-73F2-4464-974E-3B96B3A7F31A}" name="Wed" dataDxfId="238"/>
    <tableColumn id="6" xr3:uid="{6049739A-8901-47CA-96C9-BBDBD875379F}" name="Thu" dataDxfId="237"/>
    <tableColumn id="7" xr3:uid="{17587F62-B355-404F-865F-344C3C485BA7}" name="Fri" dataDxfId="236"/>
    <tableColumn id="8" xr3:uid="{63EA48A7-FA87-4FC4-A9E6-EC2494B458B3}" name="Sat" dataDxfId="235"/>
    <tableColumn id="9" xr3:uid="{01379BF8-09D9-4FB1-AEE4-87DB27446B7B}" name="Sun" dataDxfId="234"/>
    <tableColumn id="10" xr3:uid="{C411E280-DF0E-4E6D-B47B-29A4C6742229}" name="Mileage" dataDxfId="233"/>
  </tableColumns>
  <tableStyleInfo name="TableStyleMedium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6B89EE5B-9091-447F-88FD-16AD0E858F68}" name="WWFifteen50535811141720232629323538581417" displayName="WWFifteen50535811141720232629323538581417" ref="A1:J25" totalsRowShown="0" headerRowDxfId="231" dataDxfId="230" headerRowBorderDxfId="228" tableBorderDxfId="229">
  <autoFilter ref="A1:J25" xr:uid="{6D6A81CE-139C-497C-B5B1-EB071DB74D9A}"/>
  <sortState xmlns:xlrd2="http://schemas.microsoft.com/office/spreadsheetml/2017/richdata2" ref="A2:J25">
    <sortCondition ref="A1:A25"/>
  </sortState>
  <tableColumns count="10">
    <tableColumn id="1" xr3:uid="{90A8695D-0F96-4372-814E-1F3C08BD27DB}" name="1/15/2024"/>
    <tableColumn id="2" xr3:uid="{7F851121-3060-4020-BC05-3DBECEE2BCC2}" name="FMS" dataDxfId="227"/>
    <tableColumn id="3" xr3:uid="{99DC24F6-86A4-4AD3-B03A-9CE547A420AA}" name="Mon" dataDxfId="226"/>
    <tableColumn id="4" xr3:uid="{3B4E13C3-EFA2-4BAF-B061-AE560A656FE4}" name="Tue" dataDxfId="225"/>
    <tableColumn id="5" xr3:uid="{A87E38D1-1EA2-45AE-8952-ABF0F2319D5A}" name="Wed" dataDxfId="224"/>
    <tableColumn id="6" xr3:uid="{9033D660-AF65-424E-8284-D1909B196C2C}" name="Thu" dataDxfId="223"/>
    <tableColumn id="7" xr3:uid="{44EC7603-AA9E-47CF-A202-AE78E28657B3}" name="Fri" dataDxfId="222"/>
    <tableColumn id="8" xr3:uid="{F6D17E06-85E8-453C-97BC-DBBE67E09E57}" name="Sat" dataDxfId="221"/>
    <tableColumn id="9" xr3:uid="{9E060584-9AE6-4385-9D35-030CF25702BF}" name="Sun" dataDxfId="220">
      <calculatedColumnFormula>WWFifteen50535811141720232629323538581417[[#This Row],[Mileage]]*0.225*8</calculatedColumnFormula>
    </tableColumn>
    <tableColumn id="10" xr3:uid="{B17D98FF-6329-4316-9D3C-7DB853686E70}" name="Mileage" dataDxfId="219"/>
  </tableColumns>
  <tableStyleInfo name="TableStyleMedium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8E416557-B700-4CCD-BBD8-FF816A2B49B2}" name="MWFifteenA51546912151821242730333639691518" displayName="MWFifteenA51546912151821242730333639691518" ref="A27:J52" totalsRowShown="0" headerRowDxfId="218" dataDxfId="217" headerRowBorderDxfId="215" tableBorderDxfId="216">
  <autoFilter ref="A27:J52" xr:uid="{2218DE5B-4D4A-4FDE-A0B1-A5889956039B}"/>
  <sortState xmlns:xlrd2="http://schemas.microsoft.com/office/spreadsheetml/2017/richdata2" ref="A28:J52">
    <sortCondition ref="A27:A52"/>
  </sortState>
  <tableColumns count="10">
    <tableColumn id="1" xr3:uid="{AF20E9E8-C47F-4B02-AA87-6C445CFA187A}" name="1/15/2024"/>
    <tableColumn id="2" xr3:uid="{4BF96027-AB20-48E5-AD2B-2F4A487B89BA}" name="FMS" dataDxfId="214"/>
    <tableColumn id="3" xr3:uid="{2FC07667-2472-4FB5-82BF-737026C04246}" name="Mon" dataDxfId="213"/>
    <tableColumn id="4" xr3:uid="{C22DE143-9D7F-4C21-B674-0D23636DC217}" name="Tue" dataDxfId="212"/>
    <tableColumn id="5" xr3:uid="{903053B2-418E-42BA-A599-4E9DE39C1110}" name="Wed" dataDxfId="211"/>
    <tableColumn id="6" xr3:uid="{8B163872-3F19-45C5-AAD5-078B5406B6E1}" name="Thu" dataDxfId="210"/>
    <tableColumn id="7" xr3:uid="{38208324-5DF8-4E12-B7E1-D6E75A30E950}" name="Fri" dataDxfId="209"/>
    <tableColumn id="8" xr3:uid="{EB76F917-3743-4B65-9920-323EBC4606DF}" name="Sat" dataDxfId="208"/>
    <tableColumn id="9" xr3:uid="{42F78474-202A-42C7-A0E1-85A198B209AA}" name="Sun" dataDxfId="207">
      <calculatedColumnFormula>MWFifteenA51546912151821242730333639691518[[#This Row],[Mileage]]*0.225*7</calculatedColumnFormula>
    </tableColumn>
    <tableColumn id="10" xr3:uid="{55A93BA8-6F39-4580-A60F-AC1B68A64598}" name="Mileage" dataDxfId="206"/>
  </tableColumns>
  <tableStyleInfo name="TableStyleMedium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E2610F48-3E98-4D9C-990F-EEEB993FE844}" name="MWFifteenB5255710131619222528313437407101619" displayName="MWFifteenB5255710131619222528313437407101619" ref="A54:J79" totalsRowShown="0" headerRowDxfId="205" dataDxfId="204" headerRowBorderDxfId="202" tableBorderDxfId="203">
  <autoFilter ref="A54:J79" xr:uid="{CA03DBF4-3CF4-4403-A536-4F216AFCB36D}"/>
  <sortState xmlns:xlrd2="http://schemas.microsoft.com/office/spreadsheetml/2017/richdata2" ref="A55:J79">
    <sortCondition ref="A54:A79"/>
  </sortState>
  <tableColumns count="10">
    <tableColumn id="1" xr3:uid="{7F2ECAB2-5EB0-447A-8778-3F5134202F5F}" name="1/15/2024"/>
    <tableColumn id="2" xr3:uid="{264D30B5-D431-4D5E-8423-F5A5A64FFDBB}" name="FMS" dataDxfId="201"/>
    <tableColumn id="3" xr3:uid="{65C8035E-0065-4D1B-A915-9925DFB88EFD}" name="Mon" dataDxfId="200"/>
    <tableColumn id="4" xr3:uid="{09463BF5-61AD-4391-A6DF-FB830765255F}" name="Tue" dataDxfId="199"/>
    <tableColumn id="5" xr3:uid="{4B481CB0-6B30-4C0B-B549-791C0BF52808}" name="Wed" dataDxfId="198"/>
    <tableColumn id="6" xr3:uid="{A300B29A-85D5-4EB7-9BE5-416B733E2C74}" name="Thu" dataDxfId="197"/>
    <tableColumn id="7" xr3:uid="{4AE5F4BA-C7A7-43A3-91DC-9BB9DF9C1E60}" name="Fri" dataDxfId="196"/>
    <tableColumn id="8" xr3:uid="{A169F802-EB7C-4579-9F06-B3EC53510568}" name="Sat" dataDxfId="195"/>
    <tableColumn id="9" xr3:uid="{8D848800-23F5-4F65-882C-F34FC5634371}" name="Sun" dataDxfId="194"/>
    <tableColumn id="10" xr3:uid="{C78B9E5E-D967-44C4-8304-27D255A8EC7E}" name="Mileage" dataDxfId="193"/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4DEF4F2-52E0-4685-B3AA-18C6D797052C}" name="WWFifteen505358111417202326293235385814" displayName="WWFifteen505358111417202326293235385814" ref="A1:J25" totalsRowShown="0" headerRowDxfId="191" dataDxfId="190" headerRowBorderDxfId="188" tableBorderDxfId="189">
  <autoFilter ref="A1:J25" xr:uid="{6D6A81CE-139C-497C-B5B1-EB071DB74D9A}"/>
  <sortState xmlns:xlrd2="http://schemas.microsoft.com/office/spreadsheetml/2017/richdata2" ref="A2:J25">
    <sortCondition ref="A1:A25"/>
  </sortState>
  <tableColumns count="10">
    <tableColumn id="1" xr3:uid="{272C2F07-F7F0-4C3C-A29E-D59475042697}" name="1/8/2024"/>
    <tableColumn id="2" xr3:uid="{04F82A4D-D308-47D5-A93C-E315CBD03361}" name="FMS" dataDxfId="187"/>
    <tableColumn id="3" xr3:uid="{5ADD73AB-5BC9-49AA-8D1C-B2832FA86927}" name="Mon" dataDxfId="186"/>
    <tableColumn id="4" xr3:uid="{79949E6F-5D10-415A-8F22-581A27EF2744}" name="Tue" dataDxfId="185"/>
    <tableColumn id="5" xr3:uid="{26213CF5-1E5E-4901-A506-846E86C9BF55}" name="Wed" dataDxfId="184"/>
    <tableColumn id="6" xr3:uid="{4BAB88CA-D047-4355-9E50-ED17D05CA2D2}" name="Thu" dataDxfId="183"/>
    <tableColumn id="7" xr3:uid="{F9BD5D32-AD27-4C06-AD14-FDE6D64C0A91}" name="Fri" dataDxfId="182"/>
    <tableColumn id="8" xr3:uid="{502FEA1D-A248-4828-BF0B-F9F7FF1F5D1D}" name="Sat" dataDxfId="181"/>
    <tableColumn id="9" xr3:uid="{F97A9D4A-4A7C-42A7-9F41-5A39FA9EEE93}" name="Sun" dataDxfId="180"/>
    <tableColumn id="10" xr3:uid="{C51DA710-A7BC-4324-B3C8-D5E1477F1705}" name="Mileage" dataDxfId="179"/>
  </tableColumns>
  <tableStyleInfo name="TableStyleMedium1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11718D8-9BBA-4534-9EB0-DB3B940A63CC}" name="MWFifteenA515469121518212427303336396915" displayName="MWFifteenA515469121518212427303336396915" ref="A27:J52" totalsRowShown="0" headerRowDxfId="178" dataDxfId="177" headerRowBorderDxfId="175" tableBorderDxfId="176">
  <autoFilter ref="A27:J52" xr:uid="{2218DE5B-4D4A-4FDE-A0B1-A5889956039B}"/>
  <sortState xmlns:xlrd2="http://schemas.microsoft.com/office/spreadsheetml/2017/richdata2" ref="A28:J52">
    <sortCondition ref="A27:A52"/>
  </sortState>
  <tableColumns count="10">
    <tableColumn id="1" xr3:uid="{A0832A68-70E6-424B-8E8C-14E179D052FC}" name="1/8/2024"/>
    <tableColumn id="2" xr3:uid="{860C6976-DC32-49A2-BE71-9AA6AE2031AB}" name="FMS" dataDxfId="174"/>
    <tableColumn id="3" xr3:uid="{42A95E01-7789-4B24-8074-9000913224E3}" name="Mon" dataDxfId="173"/>
    <tableColumn id="4" xr3:uid="{D090A3B8-4067-43A9-8AD8-5B218A04C33E}" name="Tue" dataDxfId="172"/>
    <tableColumn id="5" xr3:uid="{5391A3ED-BF59-4E1D-92C8-CC377406943F}" name="Wed" dataDxfId="171"/>
    <tableColumn id="6" xr3:uid="{0A570615-01AD-4B24-8396-3840AE0F7873}" name="Thu" dataDxfId="170"/>
    <tableColumn id="7" xr3:uid="{A9F438AF-954B-409A-B40D-5F45466B75ED}" name="Fri" dataDxfId="169"/>
    <tableColumn id="8" xr3:uid="{EE7A9363-66C5-47DA-9508-4FD46BC31C78}" name="Sat" dataDxfId="168"/>
    <tableColumn id="9" xr3:uid="{FCE07195-812F-4090-9B8B-E6A8DBB296B7}" name="Sun" dataDxfId="167">
      <calculatedColumnFormula>MWFifteenA515469121518212427303336396915[[#This Row],[Mileage]]*0.225*7</calculatedColumnFormula>
    </tableColumn>
    <tableColumn id="10" xr3:uid="{F727D27E-50F8-4FA2-8B6E-CA82B1C3DEDB}" name="Mileage" dataDxfId="166"/>
  </tableColumns>
  <tableStyleInfo name="TableStyleMedium10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A99C040D-8135-489C-A39A-29DDED827754}" name="MWFifteenB52557101316192225283134374071016" displayName="MWFifteenB52557101316192225283134374071016" ref="A54:J79" totalsRowShown="0" headerRowDxfId="165" dataDxfId="164" headerRowBorderDxfId="162" tableBorderDxfId="163">
  <autoFilter ref="A54:J79" xr:uid="{CA03DBF4-3CF4-4403-A536-4F216AFCB36D}"/>
  <sortState xmlns:xlrd2="http://schemas.microsoft.com/office/spreadsheetml/2017/richdata2" ref="A55:J79">
    <sortCondition ref="A54:A79"/>
  </sortState>
  <tableColumns count="10">
    <tableColumn id="1" xr3:uid="{02F8A574-7D20-4AE7-8FD4-F7A604FAC1F5}" name="1/8/2024"/>
    <tableColumn id="2" xr3:uid="{C584AD6C-9B52-4791-AFE6-DB4DBC374216}" name="FMS" dataDxfId="161"/>
    <tableColumn id="3" xr3:uid="{DE5D5486-3772-4FCC-AF67-445DA1B45231}" name="Mon" dataDxfId="160"/>
    <tableColumn id="4" xr3:uid="{0360CE97-3BD3-43A5-B52A-B19FFB7EC5E6}" name="Tue" dataDxfId="159"/>
    <tableColumn id="5" xr3:uid="{3EDE7C23-6CBF-4F50-ABC0-CEF3B91C116C}" name="Wed" dataDxfId="158"/>
    <tableColumn id="6" xr3:uid="{67DC80D5-3D90-4D17-BCB2-E0781B9EA401}" name="Thu" dataDxfId="157"/>
    <tableColumn id="7" xr3:uid="{43E8EA27-9403-4236-9360-EED89AC319FF}" name="Fri" dataDxfId="156"/>
    <tableColumn id="8" xr3:uid="{B26E74C3-4BB1-4CBA-8BF1-F963787340AF}" name="Sat" dataDxfId="155"/>
    <tableColumn id="9" xr3:uid="{D0B7BE3D-3882-4523-AA6C-7EE2416C9EE6}" name="Sun" dataDxfId="154"/>
    <tableColumn id="10" xr3:uid="{F2C99E26-F2D3-4CFA-90F1-D21006FD24F4}" name="Mileage" dataDxfId="153"/>
  </tableColumns>
  <tableStyleInfo name="TableStyleMedium10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CF6D1EC-FCD5-42F8-B610-552BB4004117}" name="WWFifteen505358111417202326293235385811" displayName="WWFifteen505358111417202326293235385811" ref="A1:G25" totalsRowShown="0" headerRowDxfId="152" dataDxfId="151" headerRowBorderDxfId="149" tableBorderDxfId="150">
  <autoFilter ref="A1:G25" xr:uid="{6D6A81CE-139C-497C-B5B1-EB071DB74D9A}"/>
  <sortState xmlns:xlrd2="http://schemas.microsoft.com/office/spreadsheetml/2017/richdata2" ref="A2:G25">
    <sortCondition ref="A1:A25"/>
  </sortState>
  <tableColumns count="7">
    <tableColumn id="1" xr3:uid="{7145B1E8-7FD7-4D35-9205-C12FC9CA425E}" name="Break"/>
    <tableColumn id="7" xr3:uid="{4001B6AE-9939-44C6-A30A-8EBE5B43110F}" name="G" dataDxfId="148"/>
    <tableColumn id="2" xr3:uid="{72EFA5EC-C76F-4204-A87F-2B9E3B0AF40A}" name="FMS" dataDxfId="147"/>
    <tableColumn id="3" xr3:uid="{8350E514-D07C-48D0-9C40-0EDBEF87145B}" name="11-Dec" dataDxfId="146"/>
    <tableColumn id="4" xr3:uid="{131CE46B-37D7-4A7B-AF05-18DEEEF89799}" name="18-Dec" dataDxfId="145"/>
    <tableColumn id="5" xr3:uid="{DED722BF-3D81-47C4-88CD-C8C425F2D7B4}" name="25-Dec" dataDxfId="144"/>
    <tableColumn id="6" xr3:uid="{428B7012-551F-4042-8CF2-5B93E528D19E}" name="1-Jan" dataDxfId="143"/>
  </tableColumns>
  <tableStyleInfo name="TableStyleMedium14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1EC9863-465E-421A-B066-935A8508C40C}" name="MWFifteenA515469121518212427303336396912" displayName="MWFifteenA515469121518212427303336396912" ref="A27:G52" totalsRowShown="0" headerRowDxfId="142" dataDxfId="141" headerRowBorderDxfId="139" tableBorderDxfId="140">
  <autoFilter ref="A27:G52" xr:uid="{2218DE5B-4D4A-4FDE-A0B1-A5889956039B}"/>
  <sortState xmlns:xlrd2="http://schemas.microsoft.com/office/spreadsheetml/2017/richdata2" ref="A28:G52">
    <sortCondition ref="A27:A52"/>
  </sortState>
  <tableColumns count="7">
    <tableColumn id="1" xr3:uid="{932F1124-5F02-4F81-8461-2ED205740C74}" name="Break"/>
    <tableColumn id="7" xr3:uid="{CD0406F1-16BB-43B2-84A8-FA8A1D89CC2F}" name="G" dataDxfId="138"/>
    <tableColumn id="2" xr3:uid="{A806116B-288E-4BEB-81C9-78D0F7ABFDA3}" name="FMS" dataDxfId="137"/>
    <tableColumn id="3" xr3:uid="{23DC66AD-2C89-4E91-93D4-9D55F9D5E5F9}" name="11-Dec" dataDxfId="136"/>
    <tableColumn id="4" xr3:uid="{CFBE6D06-93F0-47CC-9402-C5BB53A04386}" name="18-Dec" dataDxfId="135"/>
    <tableColumn id="5" xr3:uid="{7780C51D-775E-4C04-B5DD-FEA664BFD380}" name="25-Dec" dataDxfId="134"/>
    <tableColumn id="6" xr3:uid="{312ABFC5-8166-446F-94C4-FE6953724D15}" name="1-Jan" dataDxfId="133"/>
  </tableColumns>
  <tableStyleInfo name="TableStyleMedium14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081ADA7-51E8-40A6-890D-F18B207F58C0}" name="MWFifteenB52557101316192225283134374071013" displayName="MWFifteenB52557101316192225283134374071013" ref="A54:G80" totalsRowShown="0" headerRowDxfId="132" dataDxfId="131" headerRowBorderDxfId="129" tableBorderDxfId="130">
  <autoFilter ref="A54:G80" xr:uid="{CA03DBF4-3CF4-4403-A536-4F216AFCB36D}"/>
  <sortState xmlns:xlrd2="http://schemas.microsoft.com/office/spreadsheetml/2017/richdata2" ref="A55:G80">
    <sortCondition ref="A54:A80"/>
  </sortState>
  <tableColumns count="7">
    <tableColumn id="1" xr3:uid="{C4A845A2-C1B5-40EE-AFF2-105D3FD8133A}" name="Break"/>
    <tableColumn id="7" xr3:uid="{0300C2C1-9DC1-42B1-81BD-CBBE22B71814}" name="G" dataDxfId="128"/>
    <tableColumn id="2" xr3:uid="{DC30A5F7-A9C5-4364-90B4-FDC44D37E634}" name="FMS" dataDxfId="127"/>
    <tableColumn id="3" xr3:uid="{296A48DF-8861-4D30-8A30-FA5DEFE30FB5}" name="11-Dec" dataDxfId="126"/>
    <tableColumn id="4" xr3:uid="{00B70721-8E33-4023-8CB6-C005BB40A3D8}" name="18-Dec" dataDxfId="125"/>
    <tableColumn id="5" xr3:uid="{E3F7C590-1887-4BC6-BC29-32C9E4992DEE}" name="25-Dec" dataDxfId="124"/>
    <tableColumn id="6" xr3:uid="{5F078776-2418-4C9A-8F76-FA36951EAFF9}" name="1-Jan" dataDxfId="123"/>
  </tableColumns>
  <tableStyleInfo name="TableStyleMedium14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D4728D0-15FD-41E7-84E9-383F1499FB9F}" name="WWFifteen5053581114172023262932353858" displayName="WWFifteen5053581114172023262932353858" ref="A1:J25" totalsRowShown="0" headerRowDxfId="120" dataDxfId="119" headerRowBorderDxfId="117" tableBorderDxfId="118">
  <autoFilter ref="A1:J25" xr:uid="{6D6A81CE-139C-497C-B5B1-EB071DB74D9A}"/>
  <sortState xmlns:xlrd2="http://schemas.microsoft.com/office/spreadsheetml/2017/richdata2" ref="A2:J25">
    <sortCondition ref="A1:A25"/>
  </sortState>
  <tableColumns count="10">
    <tableColumn id="1" xr3:uid="{0F91B2CA-428C-49FE-A528-CE3E4BF3B1B6}" name="12/4/2023"/>
    <tableColumn id="2" xr3:uid="{F97A2081-BB1A-4378-A3F7-C8872249F04D}" name="FMS" dataDxfId="116"/>
    <tableColumn id="3" xr3:uid="{EBEE7F41-0C1F-43F6-B16E-3C7C1DA8B327}" name="Mon" dataDxfId="115"/>
    <tableColumn id="4" xr3:uid="{EB77E5F4-A745-428C-A351-9BEE44C6983B}" name="Tue" dataDxfId="114"/>
    <tableColumn id="5" xr3:uid="{C3001928-61FD-4741-9AF4-4BF4F6737764}" name="Wed" dataDxfId="113"/>
    <tableColumn id="6" xr3:uid="{EFB83D0A-2DB1-486B-BD5A-877A7A0D09D2}" name="Thu" dataDxfId="112"/>
    <tableColumn id="7" xr3:uid="{F6930126-A545-4DEE-92D9-53B7E118A2CD}" name="Fri" dataDxfId="111"/>
    <tableColumn id="8" xr3:uid="{4D42CD41-E02F-4A87-B2F6-0BF64C650A37}" name="Sat" dataDxfId="110"/>
    <tableColumn id="9" xr3:uid="{4E772A3B-02D6-46D8-ACC8-D4A4E37613C6}" name="Sun" dataDxfId="109"/>
    <tableColumn id="10" xr3:uid="{B2777526-BACA-4365-993C-C57B77F8D203}" name="Mileage" dataDxfId="108"/>
  </tableColumns>
  <tableStyleInfo name="TableStyleMedium10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DCE8FAC-2901-4D2A-A224-E522BD3227C9}" name="MWFifteenA5154691215182124273033363969" displayName="MWFifteenA5154691215182124273033363969" ref="A27:J52" totalsRowShown="0" headerRowDxfId="107" dataDxfId="106" headerRowBorderDxfId="104" tableBorderDxfId="105">
  <autoFilter ref="A27:J52" xr:uid="{2218DE5B-4D4A-4FDE-A0B1-A5889956039B}"/>
  <sortState xmlns:xlrd2="http://schemas.microsoft.com/office/spreadsheetml/2017/richdata2" ref="A28:J52">
    <sortCondition ref="A27:A52"/>
  </sortState>
  <tableColumns count="10">
    <tableColumn id="1" xr3:uid="{F5E54F2E-A774-4E23-82C7-FBCBAC2C4AD4}" name="12/4/2023"/>
    <tableColumn id="2" xr3:uid="{3511FDC7-3500-48E5-99CE-6F85A7139DCB}" name="FMS" dataDxfId="103"/>
    <tableColumn id="3" xr3:uid="{9E449D55-F0C7-4A78-BE16-40B157CC2EC4}" name="Mon" dataDxfId="102">
      <calculatedColumnFormula>MWFifteenA5154691215182124273033363969[[#This Row],[Sun]]-30</calculatedColumnFormula>
    </tableColumn>
    <tableColumn id="4" xr3:uid="{BFFC9AEA-51A8-4ADF-82E6-AF684BE08AB0}" name="Tue" dataDxfId="101"/>
    <tableColumn id="5" xr3:uid="{CF8EB023-11E8-4DB1-B9DB-391C7232FCF8}" name="Wed" dataDxfId="100"/>
    <tableColumn id="6" xr3:uid="{2FB6C48C-7095-4061-A203-FAD668338E97}" name="Thu" dataDxfId="99"/>
    <tableColumn id="7" xr3:uid="{6512D94D-B04C-4D3F-A979-9AC350CEC191}" name="Fri" dataDxfId="98"/>
    <tableColumn id="8" xr3:uid="{040C331A-E385-47A1-B72A-7F4484B7E5CD}" name="Sat" dataDxfId="97"/>
    <tableColumn id="9" xr3:uid="{B0D4035B-4974-49E9-BD6A-0BA7E57E70F7}" name="Sun" dataDxfId="96">
      <calculatedColumnFormula>MWFifteenA5154691215182124273033363969[[#This Row],[Mileage]]*0.225*7</calculatedColumnFormula>
    </tableColumn>
    <tableColumn id="10" xr3:uid="{2F97AB17-F8FE-43CD-8F05-C9ADD3DD1187}" name="Mileage" dataDxfId="95"/>
  </tableColumns>
  <tableStyleInfo name="TableStyleMedium10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7056C33-939E-4001-B8A4-3616DFD2AB41}" name="MWFifteenB525571013161922252831343740710" displayName="MWFifteenB525571013161922252831343740710" ref="A54:J80" totalsRowShown="0" headerRowDxfId="94" dataDxfId="93" headerRowBorderDxfId="91" tableBorderDxfId="92">
  <autoFilter ref="A54:J80" xr:uid="{CA03DBF4-3CF4-4403-A536-4F216AFCB36D}"/>
  <sortState xmlns:xlrd2="http://schemas.microsoft.com/office/spreadsheetml/2017/richdata2" ref="A55:J80">
    <sortCondition ref="A54:A80"/>
  </sortState>
  <tableColumns count="10">
    <tableColumn id="1" xr3:uid="{11B6249E-BCB6-4D27-BC6E-5455EF87B476}" name="12/4/2023"/>
    <tableColumn id="2" xr3:uid="{10CBAF21-3DC1-4051-A123-A0A5FFC52542}" name="FMS" dataDxfId="90"/>
    <tableColumn id="3" xr3:uid="{FE0DB19F-86BD-418D-B673-BC7AC91BF91A}" name="Mon" dataDxfId="89"/>
    <tableColumn id="4" xr3:uid="{112A266C-7A6F-4EDA-BA16-4AE0BB5F3672}" name="Tue" dataDxfId="88"/>
    <tableColumn id="5" xr3:uid="{39A90468-4C4E-40F5-A9C3-AD12A9C6EDCF}" name="Wed" dataDxfId="87"/>
    <tableColumn id="6" xr3:uid="{FF7C681A-C8CA-4E92-A5F6-5B12152828F3}" name="Thu" dataDxfId="86"/>
    <tableColumn id="7" xr3:uid="{710EB897-7F3E-4ACD-AF6E-80C68C416D26}" name="Fri" dataDxfId="85"/>
    <tableColumn id="8" xr3:uid="{6F9592F4-104C-47E6-9839-88850C28E3B4}" name="Sat" dataDxfId="84"/>
    <tableColumn id="9" xr3:uid="{A69EE467-C061-44AC-BEAE-7B71B3793A91}" name="Sun" dataDxfId="83"/>
    <tableColumn id="10" xr3:uid="{03C8F266-3BF0-4DFB-B77D-3C7A91C135DD}" name="Mileage" dataDxfId="82"/>
  </tableColumns>
  <tableStyleInfo name="TableStyleMedium10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4866B4D-7E85-4FA4-9EAD-75D5B71F0FB5}" name="WWFifteen505358111417202326293235385" displayName="WWFifteen505358111417202326293235385" ref="A1:J25" totalsRowShown="0" headerRowDxfId="79" dataDxfId="78" headerRowBorderDxfId="76" tableBorderDxfId="77">
  <autoFilter ref="A1:J25" xr:uid="{6D6A81CE-139C-497C-B5B1-EB071DB74D9A}"/>
  <sortState xmlns:xlrd2="http://schemas.microsoft.com/office/spreadsheetml/2017/richdata2" ref="A2:J25">
    <sortCondition ref="A1:A25"/>
  </sortState>
  <tableColumns count="10">
    <tableColumn id="1" xr3:uid="{86344C40-6893-40D4-8AC8-FAC2C6B533AC}" name="11/27/2023"/>
    <tableColumn id="2" xr3:uid="{32F57D32-1FB4-4978-9011-E9BED99C022F}" name="FMS" dataDxfId="75"/>
    <tableColumn id="3" xr3:uid="{FB631F15-15F6-478D-A8F8-BF10D0B4C9AF}" name="Mon" dataDxfId="74"/>
    <tableColumn id="4" xr3:uid="{3F6DF1AE-BF02-48C5-AF65-4A528C6AD087}" name="Tue" dataDxfId="73"/>
    <tableColumn id="5" xr3:uid="{79F404F1-AB6D-4A87-B722-1B9E46440AC1}" name="Wed" dataDxfId="72"/>
    <tableColumn id="6" xr3:uid="{2213C32B-5279-4F7C-92A1-F8EB92825BC2}" name="Thu" dataDxfId="71"/>
    <tableColumn id="7" xr3:uid="{96526BF0-9CB6-4A91-ABE4-841B19610ADC}" name="Fri" dataDxfId="70"/>
    <tableColumn id="8" xr3:uid="{7A9067A2-91CF-4884-9556-9E6AA962F7DD}" name="Sat" dataDxfId="69"/>
    <tableColumn id="9" xr3:uid="{E44F3E7F-96F5-4554-B14F-0E6C7B44828B}" name="Sun" dataDxfId="68"/>
    <tableColumn id="10" xr3:uid="{9DA7B5F9-BE3A-4590-AD10-D17C58EA31A0}" name="Mileage" dataDxfId="67"/>
  </tableColumns>
  <tableStyleInfo name="TableStyleMedium10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E6B7D3F-D0F9-4CF5-AEBB-5D221C2566C1}" name="MWFifteenA515469121518212427303336396" displayName="MWFifteenA515469121518212427303336396" ref="A27:J52" totalsRowShown="0" headerRowDxfId="66" dataDxfId="65" headerRowBorderDxfId="63" tableBorderDxfId="64">
  <autoFilter ref="A27:J52" xr:uid="{2218DE5B-4D4A-4FDE-A0B1-A5889956039B}"/>
  <sortState xmlns:xlrd2="http://schemas.microsoft.com/office/spreadsheetml/2017/richdata2" ref="A28:J52">
    <sortCondition ref="A27:A52"/>
  </sortState>
  <tableColumns count="10">
    <tableColumn id="1" xr3:uid="{9E9D8B58-4AAC-4BF2-9D8B-5849044B1DC2}" name="11/27/2023"/>
    <tableColumn id="2" xr3:uid="{488D0794-6F93-407C-AD84-19A9B5245116}" name="FMS" dataDxfId="62"/>
    <tableColumn id="3" xr3:uid="{4859FE57-4579-4A48-8A60-1AB80AB080AE}" name="Mon" dataDxfId="61">
      <calculatedColumnFormula>MWFifteenA515469121518212427303336396[[#This Row],[Sun]]-30</calculatedColumnFormula>
    </tableColumn>
    <tableColumn id="4" xr3:uid="{F0798E59-8C89-4F56-AC80-E2655881C201}" name="Tue" dataDxfId="60"/>
    <tableColumn id="5" xr3:uid="{74FB788B-3E4B-4626-A509-1CA429CC5B0A}" name="Wed" dataDxfId="59"/>
    <tableColumn id="6" xr3:uid="{EE143E61-9394-47B9-9078-97957B616772}" name="Thu" dataDxfId="58"/>
    <tableColumn id="7" xr3:uid="{9836A0FA-819D-4A1B-A431-71F1AC288A85}" name="Fri" dataDxfId="57"/>
    <tableColumn id="8" xr3:uid="{EA7534D9-29C7-4DE1-B766-4CF9B1499659}" name="Sat" dataDxfId="56"/>
    <tableColumn id="9" xr3:uid="{2630D0D7-EADC-4C16-9ACE-3388A8A830FA}" name="Sun" dataDxfId="55"/>
    <tableColumn id="10" xr3:uid="{4E83DDE6-9813-4F60-B278-9822A9FA29EE}" name="Mileage" dataDxfId="54"/>
  </tableColumns>
  <tableStyleInfo name="TableStyleMedium10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86F56C0-49B3-462F-9A10-60E23A98214E}" name="MWFifteenB5255710131619222528313437407" displayName="MWFifteenB5255710131619222528313437407" ref="A54:J80" totalsRowShown="0" headerRowDxfId="53" dataDxfId="52" headerRowBorderDxfId="50" tableBorderDxfId="51">
  <autoFilter ref="A54:J80" xr:uid="{CA03DBF4-3CF4-4403-A536-4F216AFCB36D}"/>
  <sortState xmlns:xlrd2="http://schemas.microsoft.com/office/spreadsheetml/2017/richdata2" ref="A55:J80">
    <sortCondition ref="A54:A80"/>
  </sortState>
  <tableColumns count="10">
    <tableColumn id="1" xr3:uid="{E628CCEE-CA37-4BA3-A52F-2852465DF3C6}" name="11/27/2023"/>
    <tableColumn id="2" xr3:uid="{32FD4CD4-8D3A-4C45-B533-EBF7F0090F14}" name="FMS" dataDxfId="49"/>
    <tableColumn id="3" xr3:uid="{0A8AD07D-3FAC-4902-A47D-ACAED76B0372}" name="Mon" dataDxfId="48"/>
    <tableColumn id="4" xr3:uid="{A4453B8E-DFF8-4E92-8E8D-97BD46948AA4}" name="Tue" dataDxfId="47"/>
    <tableColumn id="5" xr3:uid="{88835E15-0E38-4A51-8ACE-D7E62EF74557}" name="Wed" dataDxfId="46"/>
    <tableColumn id="6" xr3:uid="{6DF06A26-EFDC-4986-A54B-1E8E6E01962E}" name="Thu" dataDxfId="45"/>
    <tableColumn id="7" xr3:uid="{18132030-9B4D-4FDE-A4EC-500C5C92C16A}" name="Fri" dataDxfId="44"/>
    <tableColumn id="8" xr3:uid="{898C3A77-BBAB-4435-8513-8AAC6304E5E0}" name="Sat" dataDxfId="43"/>
    <tableColumn id="9" xr3:uid="{7968EBD7-D3DC-4F5B-A664-38B680A07AEE}" name="Sun" dataDxfId="42"/>
    <tableColumn id="10" xr3:uid="{52C5AF66-42B9-487A-A596-910FDCC13C51}" name="Mileage" dataDxfId="41"/>
  </tableColumns>
  <tableStyleInfo name="TableStyleMedium10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84A34F-41E1-4DDB-90F3-99F2F026E17C}" name="WWFifteen50535811141720232629323538" displayName="WWFifteen50535811141720232629323538" ref="A1:J25" totalsRowShown="0" headerRowDxfId="38" dataDxfId="37" headerRowBorderDxfId="35" tableBorderDxfId="36">
  <autoFilter ref="A1:J25" xr:uid="{6D6A81CE-139C-497C-B5B1-EB071DB74D9A}"/>
  <sortState xmlns:xlrd2="http://schemas.microsoft.com/office/spreadsheetml/2017/richdata2" ref="A2:J25">
    <sortCondition ref="A1:A25"/>
  </sortState>
  <tableColumns count="10">
    <tableColumn id="1" xr3:uid="{E068B2A5-8205-43C8-94C2-8557B2861F8E}" name="11/20/2023"/>
    <tableColumn id="2" xr3:uid="{0699AA2D-CF72-4E8D-9E67-B9FAFA549318}" name="FMS" dataDxfId="34"/>
    <tableColumn id="3" xr3:uid="{314AD37F-BEF4-4536-A956-74010932C69D}" name="Mon" dataDxfId="33"/>
    <tableColumn id="4" xr3:uid="{E7D23EFB-DA2F-4953-9468-A0919CB0267E}" name="Tue" dataDxfId="32"/>
    <tableColumn id="5" xr3:uid="{B9EE9DAE-A35C-4AA1-9BB3-787A9A00B42C}" name="Wed" dataDxfId="31"/>
    <tableColumn id="6" xr3:uid="{E3035F07-68B7-4971-9D35-3684AF6A1E5C}" name="Thu" dataDxfId="30"/>
    <tableColumn id="7" xr3:uid="{5E1B3ADF-4E77-4987-81C9-C680B9D16CF6}" name="Fri" dataDxfId="29"/>
    <tableColumn id="8" xr3:uid="{DD0BBF97-A9E2-4632-B054-C9CF75CE680E}" name="Sat" dataDxfId="28"/>
    <tableColumn id="9" xr3:uid="{71E78BB8-B1C8-4A4D-89B0-83FADFCB3BEF}" name="Sun" dataDxfId="27"/>
    <tableColumn id="10" xr3:uid="{0E6E792F-6C09-4728-8D89-3ADE80C160AB}" name="Mileage" dataDxfId="26"/>
  </tableColumns>
  <tableStyleInfo name="TableStyleMedium10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C4F686-0894-40F6-9867-97840BAD4CB4}" name="MWFifteenA51546912151821242730333639" displayName="MWFifteenA51546912151821242730333639" ref="A27:J52" totalsRowShown="0" headerRowDxfId="25" dataDxfId="24" headerRowBorderDxfId="22" tableBorderDxfId="23">
  <autoFilter ref="A27:J52" xr:uid="{2218DE5B-4D4A-4FDE-A0B1-A5889956039B}"/>
  <sortState xmlns:xlrd2="http://schemas.microsoft.com/office/spreadsheetml/2017/richdata2" ref="A28:J52">
    <sortCondition ref="A27:A52"/>
  </sortState>
  <tableColumns count="10">
    <tableColumn id="1" xr3:uid="{11163831-EE8E-41EA-A7CB-B1C6897EB2E6}" name="11/20/2023"/>
    <tableColumn id="2" xr3:uid="{01AB3C23-0DDE-4148-A682-FE91C83F8D2E}" name="FMS" dataDxfId="21"/>
    <tableColumn id="3" xr3:uid="{765261F9-3EFD-4EAA-A963-10A09FC5C3F0}" name="Mon" dataDxfId="20">
      <calculatedColumnFormula>MWFifteenA51546912151821242730333639[[#This Row],[Sun]]-30</calculatedColumnFormula>
    </tableColumn>
    <tableColumn id="4" xr3:uid="{850E7C3A-5494-4188-9A0E-79F78C90F8F7}" name="Tue" dataDxfId="19"/>
    <tableColumn id="5" xr3:uid="{AED9B400-0C6E-4A1C-B984-EADB780C7130}" name="Wed" dataDxfId="18"/>
    <tableColumn id="6" xr3:uid="{9A9F3544-73D7-4BCE-8BE1-3F89325A8350}" name="Thu" dataDxfId="17"/>
    <tableColumn id="7" xr3:uid="{DD916F66-61E1-4DD0-A044-E92682792D9D}" name="Fri" dataDxfId="16"/>
    <tableColumn id="8" xr3:uid="{57FE5509-0AAA-47C8-A29C-53322F569613}" name="Sat" dataDxfId="15"/>
    <tableColumn id="9" xr3:uid="{8954B9C9-582D-4F98-9DAC-6966AEB7D88B}" name="Sun" dataDxfId="14"/>
    <tableColumn id="10" xr3:uid="{52125DAD-C046-41CC-8C9F-A5CC28E29F88}" name="Mileage" dataDxfId="13"/>
  </tableColumns>
  <tableStyleInfo name="TableStyleMedium10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C19093-CD2B-4B7D-A14B-BC0CCC5849FC}" name="MWFifteenB525571013161922252831343740" displayName="MWFifteenB525571013161922252831343740" ref="A54:J80" totalsRowShown="0" headerRowDxfId="12" dataDxfId="11" headerRowBorderDxfId="9" tableBorderDxfId="10">
  <autoFilter ref="A54:J80" xr:uid="{CA03DBF4-3CF4-4403-A536-4F216AFCB36D}"/>
  <sortState xmlns:xlrd2="http://schemas.microsoft.com/office/spreadsheetml/2017/richdata2" ref="A55:J80">
    <sortCondition ref="A54:A80"/>
  </sortState>
  <tableColumns count="10">
    <tableColumn id="1" xr3:uid="{57F59031-7A55-4A2C-ACCB-9671EF12F64A}" name="11/20/2023"/>
    <tableColumn id="2" xr3:uid="{C2D6E152-6B95-4B74-BC1E-B30E6D4FC335}" name="FMS" dataDxfId="8"/>
    <tableColumn id="3" xr3:uid="{D27A7373-A015-4E71-B15F-A0CE88C28C1F}" name="Mon" dataDxfId="7"/>
    <tableColumn id="4" xr3:uid="{EC1BB1B0-4389-4535-9996-051236A63528}" name="Tue" dataDxfId="6"/>
    <tableColumn id="5" xr3:uid="{9267CBA9-8485-4242-ACDE-CB416F693298}" name="Wed" dataDxfId="5"/>
    <tableColumn id="6" xr3:uid="{36D214AC-D6B3-4167-9C70-BDE623E69840}" name="Thu" dataDxfId="4"/>
    <tableColumn id="7" xr3:uid="{7D584C28-7083-45BD-9499-7E1581F5549A}" name="Fri" dataDxfId="3"/>
    <tableColumn id="8" xr3:uid="{345D8ED3-60F9-4DC6-8B67-04FD1625964C}" name="Sat" dataDxfId="2"/>
    <tableColumn id="9" xr3:uid="{B7DAD5E0-3141-4E82-B64C-B0EA3A39A620}" name="Sun" dataDxfId="1"/>
    <tableColumn id="10" xr3:uid="{C1A93757-DA47-4A97-AAAC-D9F7CC2DEA52}" name="Mileage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9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1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8.xml"/><Relationship Id="rId2" Type="http://schemas.openxmlformats.org/officeDocument/2006/relationships/table" Target="../tables/table17.xml"/><Relationship Id="rId1" Type="http://schemas.openxmlformats.org/officeDocument/2006/relationships/table" Target="../tables/table1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1.xml"/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78335-04C7-4BB0-9066-5E37464D769F}">
  <dimension ref="A1:Q83"/>
  <sheetViews>
    <sheetView tabSelected="1" topLeftCell="D1" zoomScale="85" zoomScaleNormal="85" workbookViewId="0">
      <selection activeCell="L4" sqref="L4"/>
    </sheetView>
  </sheetViews>
  <sheetFormatPr defaultRowHeight="15"/>
  <cols>
    <col min="1" max="1" width="23.140625" bestFit="1" customWidth="1"/>
    <col min="2" max="2" width="5.7109375" customWidth="1"/>
    <col min="3" max="10" width="9.42578125" customWidth="1"/>
    <col min="11" max="11" width="30.5703125" customWidth="1"/>
    <col min="12" max="12" width="9.28515625" bestFit="1" customWidth="1"/>
    <col min="13" max="14" width="8.7109375" hidden="1" customWidth="1"/>
    <col min="15" max="15" width="8.7109375" customWidth="1"/>
    <col min="16" max="17" width="8.7109375" bestFit="1" customWidth="1"/>
  </cols>
  <sheetData>
    <row r="1" spans="1:17" ht="23.4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5"/>
      <c r="M1" s="5"/>
      <c r="N1" s="5"/>
      <c r="O1" s="5"/>
      <c r="P1" s="6"/>
      <c r="Q1" s="6"/>
    </row>
    <row r="2" spans="1:17" ht="21" customHeight="1">
      <c r="A2" s="7" t="s">
        <v>11</v>
      </c>
      <c r="B2" s="8" t="s">
        <v>12</v>
      </c>
      <c r="C2" s="9" t="s">
        <v>13</v>
      </c>
      <c r="D2" s="10">
        <v>25</v>
      </c>
      <c r="E2" s="10" t="s">
        <v>13</v>
      </c>
      <c r="F2" s="10" t="s">
        <v>14</v>
      </c>
      <c r="G2" s="10" t="s">
        <v>15</v>
      </c>
      <c r="H2" s="10">
        <v>25</v>
      </c>
      <c r="I2" s="10">
        <v>65</v>
      </c>
      <c r="J2" s="12">
        <v>35</v>
      </c>
      <c r="K2" s="13" t="s">
        <v>16</v>
      </c>
      <c r="M2">
        <f>SUM(WWFifteen5053581114172023262932353858141720[[#This Row],[Mon]:[Sun]])/8</f>
        <v>14.375</v>
      </c>
      <c r="N2">
        <f>WWFifteen5053581114172023262932353858141720[[#This Row],[Mileage]]-M2</f>
        <v>20.625</v>
      </c>
    </row>
    <row r="3" spans="1:17" ht="21" customHeight="1">
      <c r="A3" s="7" t="s">
        <v>17</v>
      </c>
      <c r="B3" s="8"/>
      <c r="C3" s="9">
        <v>50</v>
      </c>
      <c r="D3" s="10" t="s">
        <v>13</v>
      </c>
      <c r="E3" s="10">
        <v>40</v>
      </c>
      <c r="F3" s="10" t="s">
        <v>18</v>
      </c>
      <c r="G3" s="10" t="s">
        <v>19</v>
      </c>
      <c r="H3" s="10">
        <v>40</v>
      </c>
      <c r="I3" s="10">
        <v>80</v>
      </c>
      <c r="J3" s="12">
        <v>45</v>
      </c>
      <c r="K3" s="13"/>
      <c r="M3">
        <f>SUM(WWFifteen5053581114172023262932353858141720[[#This Row],[Mon]:[Sun]])/8</f>
        <v>26.25</v>
      </c>
      <c r="N3">
        <f>WWFifteen5053581114172023262932353858141720[[#This Row],[Mileage]]-M3</f>
        <v>18.75</v>
      </c>
    </row>
    <row r="4" spans="1:17" ht="21" customHeight="1">
      <c r="A4" s="7" t="s">
        <v>20</v>
      </c>
      <c r="B4" s="8" t="s">
        <v>12</v>
      </c>
      <c r="C4" s="9">
        <v>60</v>
      </c>
      <c r="D4" s="10" t="s">
        <v>13</v>
      </c>
      <c r="E4" s="10">
        <v>50</v>
      </c>
      <c r="F4" s="10" t="s">
        <v>18</v>
      </c>
      <c r="G4" s="10" t="s">
        <v>13</v>
      </c>
      <c r="H4" s="10">
        <v>50</v>
      </c>
      <c r="I4" s="10">
        <v>90</v>
      </c>
      <c r="J4" s="12">
        <v>50</v>
      </c>
      <c r="K4" s="13"/>
      <c r="M4">
        <f>SUM(WWFifteen5053581114172023262932353858141720[[#This Row],[Mon]:[Sun]])/8</f>
        <v>31.25</v>
      </c>
      <c r="N4">
        <f>WWFifteen5053581114172023262932353858141720[[#This Row],[Mileage]]-M4</f>
        <v>18.75</v>
      </c>
    </row>
    <row r="5" spans="1:17" ht="21" customHeight="1">
      <c r="A5" s="14" t="s">
        <v>21</v>
      </c>
      <c r="B5" s="8" t="s">
        <v>22</v>
      </c>
      <c r="C5" s="9">
        <v>70</v>
      </c>
      <c r="D5" s="10" t="s">
        <v>13</v>
      </c>
      <c r="E5" s="10">
        <v>60</v>
      </c>
      <c r="F5" s="10" t="s">
        <v>18</v>
      </c>
      <c r="G5" s="10" t="s">
        <v>13</v>
      </c>
      <c r="H5" s="10">
        <v>60</v>
      </c>
      <c r="I5" s="10">
        <v>100</v>
      </c>
      <c r="J5" s="12">
        <v>55</v>
      </c>
      <c r="K5" s="13"/>
      <c r="M5">
        <f>SUM(WWFifteen5053581114172023262932353858141720[[#This Row],[Mon]:[Sun]])/8</f>
        <v>36.25</v>
      </c>
      <c r="N5">
        <f>WWFifteen5053581114172023262932353858141720[[#This Row],[Mileage]]-M5</f>
        <v>18.75</v>
      </c>
    </row>
    <row r="6" spans="1:17" ht="21" customHeight="1">
      <c r="A6" s="15" t="s">
        <v>23</v>
      </c>
      <c r="B6" s="8" t="s">
        <v>12</v>
      </c>
      <c r="C6" s="9">
        <v>70</v>
      </c>
      <c r="D6" s="10" t="s">
        <v>13</v>
      </c>
      <c r="E6" s="10">
        <v>60</v>
      </c>
      <c r="F6" s="10" t="s">
        <v>18</v>
      </c>
      <c r="G6" s="10" t="s">
        <v>19</v>
      </c>
      <c r="H6" s="10">
        <v>60</v>
      </c>
      <c r="I6" s="10">
        <v>100</v>
      </c>
      <c r="J6" s="12">
        <v>55</v>
      </c>
      <c r="K6" s="18"/>
      <c r="M6">
        <f>SUM(WWFifteen5053581114172023262932353858141720[[#This Row],[Mon]:[Sun]])/8</f>
        <v>36.25</v>
      </c>
      <c r="N6">
        <f>WWFifteen5053581114172023262932353858141720[[#This Row],[Mileage]]-M6</f>
        <v>18.75</v>
      </c>
    </row>
    <row r="7" spans="1:17" ht="21" customHeight="1">
      <c r="A7" s="16" t="s">
        <v>24</v>
      </c>
      <c r="B7" s="8" t="s">
        <v>12</v>
      </c>
      <c r="C7" s="9">
        <v>70</v>
      </c>
      <c r="D7" s="10" t="s">
        <v>13</v>
      </c>
      <c r="E7" s="10">
        <v>60</v>
      </c>
      <c r="F7" s="10" t="s">
        <v>18</v>
      </c>
      <c r="G7" s="10" t="s">
        <v>19</v>
      </c>
      <c r="H7" s="10">
        <v>60</v>
      </c>
      <c r="I7" s="10">
        <v>100</v>
      </c>
      <c r="J7" s="12">
        <v>55</v>
      </c>
      <c r="K7" s="18"/>
      <c r="M7">
        <f>SUM(WWFifteen5053581114172023262932353858141720[[#This Row],[Mon]:[Sun]])/8</f>
        <v>36.25</v>
      </c>
      <c r="N7">
        <f>WWFifteen5053581114172023262932353858141720[[#This Row],[Mileage]]-M7</f>
        <v>18.75</v>
      </c>
    </row>
    <row r="8" spans="1:17" ht="21" customHeight="1">
      <c r="A8" s="15" t="s">
        <v>25</v>
      </c>
      <c r="B8" s="8"/>
      <c r="C8" s="9">
        <v>60</v>
      </c>
      <c r="D8" s="10" t="s">
        <v>13</v>
      </c>
      <c r="E8" s="10">
        <v>50</v>
      </c>
      <c r="F8" s="10" t="s">
        <v>18</v>
      </c>
      <c r="G8" s="10" t="s">
        <v>19</v>
      </c>
      <c r="H8" s="10">
        <v>50</v>
      </c>
      <c r="I8" s="10">
        <v>90</v>
      </c>
      <c r="J8" s="12">
        <v>50</v>
      </c>
      <c r="K8" s="17"/>
      <c r="M8">
        <f>SUM(WWFifteen5053581114172023262932353858141720[[#This Row],[Mon]:[Sun]])/8</f>
        <v>31.25</v>
      </c>
      <c r="N8">
        <f>WWFifteen5053581114172023262932353858141720[[#This Row],[Mileage]]-M8</f>
        <v>18.75</v>
      </c>
    </row>
    <row r="9" spans="1:17" ht="21" customHeight="1">
      <c r="A9" s="16" t="s">
        <v>26</v>
      </c>
      <c r="B9" s="8"/>
      <c r="C9" s="9">
        <v>50</v>
      </c>
      <c r="D9" s="10" t="s">
        <v>13</v>
      </c>
      <c r="E9" s="10">
        <v>40</v>
      </c>
      <c r="F9" s="10" t="s">
        <v>18</v>
      </c>
      <c r="G9" s="10" t="s">
        <v>19</v>
      </c>
      <c r="H9" s="10">
        <v>40</v>
      </c>
      <c r="I9" s="10">
        <v>80</v>
      </c>
      <c r="J9" s="12">
        <v>45</v>
      </c>
      <c r="K9" s="18"/>
      <c r="M9">
        <f>SUM(WWFifteen5053581114172023262932353858141720[[#This Row],[Mon]:[Sun]])/8</f>
        <v>26.25</v>
      </c>
      <c r="N9">
        <f>WWFifteen5053581114172023262932353858141720[[#This Row],[Mileage]]-M9</f>
        <v>18.75</v>
      </c>
    </row>
    <row r="10" spans="1:17" ht="21" customHeight="1">
      <c r="A10" s="16" t="s">
        <v>27</v>
      </c>
      <c r="B10" s="8" t="s">
        <v>12</v>
      </c>
      <c r="C10" s="9">
        <v>70</v>
      </c>
      <c r="D10" s="10" t="s">
        <v>13</v>
      </c>
      <c r="E10" s="10">
        <v>60</v>
      </c>
      <c r="F10" s="10" t="s">
        <v>18</v>
      </c>
      <c r="G10" s="10" t="s">
        <v>19</v>
      </c>
      <c r="H10" s="10">
        <v>60</v>
      </c>
      <c r="I10" s="10">
        <v>100</v>
      </c>
      <c r="J10" s="12">
        <v>55</v>
      </c>
      <c r="K10" s="18"/>
      <c r="M10">
        <f>SUM(WWFifteen5053581114172023262932353858141720[[#This Row],[Mon]:[Sun]])/8</f>
        <v>36.25</v>
      </c>
      <c r="N10">
        <f>WWFifteen5053581114172023262932353858141720[[#This Row],[Mileage]]-M10</f>
        <v>18.75</v>
      </c>
    </row>
    <row r="11" spans="1:17" ht="21" customHeight="1">
      <c r="A11" s="19" t="s">
        <v>28</v>
      </c>
      <c r="B11" s="8" t="s">
        <v>12</v>
      </c>
      <c r="C11" s="9">
        <v>70</v>
      </c>
      <c r="D11" s="10" t="s">
        <v>13</v>
      </c>
      <c r="E11" s="10">
        <v>60</v>
      </c>
      <c r="F11" s="10" t="s">
        <v>18</v>
      </c>
      <c r="G11" s="10" t="s">
        <v>13</v>
      </c>
      <c r="H11" s="10">
        <v>60</v>
      </c>
      <c r="I11" s="10">
        <v>100</v>
      </c>
      <c r="J11" s="12">
        <v>55</v>
      </c>
      <c r="K11" s="18"/>
      <c r="M11">
        <f>SUM(WWFifteen5053581114172023262932353858141720[[#This Row],[Mon]:[Sun]])/8</f>
        <v>36.25</v>
      </c>
      <c r="N11">
        <f>WWFifteen5053581114172023262932353858141720[[#This Row],[Mileage]]-M11</f>
        <v>18.75</v>
      </c>
    </row>
    <row r="12" spans="1:17" ht="21" customHeight="1">
      <c r="A12" s="15" t="s">
        <v>29</v>
      </c>
      <c r="B12" s="8" t="s">
        <v>12</v>
      </c>
      <c r="C12" s="9">
        <v>45</v>
      </c>
      <c r="D12" s="10" t="s">
        <v>13</v>
      </c>
      <c r="E12" s="10">
        <v>30</v>
      </c>
      <c r="F12" s="10" t="s">
        <v>30</v>
      </c>
      <c r="G12" s="10" t="s">
        <v>13</v>
      </c>
      <c r="H12" s="10">
        <v>25</v>
      </c>
      <c r="I12" s="10">
        <v>75</v>
      </c>
      <c r="J12" s="12">
        <v>40</v>
      </c>
      <c r="K12" s="13" t="s">
        <v>16</v>
      </c>
      <c r="M12">
        <f>SUM(WWFifteen5053581114172023262932353858141720[[#This Row],[Mon]:[Sun]])/8</f>
        <v>21.875</v>
      </c>
      <c r="N12">
        <f>WWFifteen5053581114172023262932353858141720[[#This Row],[Mileage]]-M12</f>
        <v>18.125</v>
      </c>
    </row>
    <row r="13" spans="1:17" ht="21" customHeight="1">
      <c r="A13" s="15" t="s">
        <v>31</v>
      </c>
      <c r="B13" s="8"/>
      <c r="C13" s="9">
        <v>45</v>
      </c>
      <c r="D13" s="10" t="s">
        <v>13</v>
      </c>
      <c r="E13" s="10">
        <v>30</v>
      </c>
      <c r="F13" s="10" t="s">
        <v>30</v>
      </c>
      <c r="G13" s="10" t="s">
        <v>19</v>
      </c>
      <c r="H13" s="10">
        <v>25</v>
      </c>
      <c r="I13" s="10">
        <v>75</v>
      </c>
      <c r="J13" s="12">
        <v>40</v>
      </c>
      <c r="K13" s="18"/>
      <c r="M13">
        <f>SUM(WWFifteen5053581114172023262932353858141720[[#This Row],[Mon]:[Sun]])/8</f>
        <v>21.875</v>
      </c>
      <c r="N13">
        <f>WWFifteen5053581114172023262932353858141720[[#This Row],[Mileage]]-M13</f>
        <v>18.125</v>
      </c>
    </row>
    <row r="14" spans="1:17" ht="21" customHeight="1">
      <c r="A14" s="20" t="s">
        <v>32</v>
      </c>
      <c r="B14" s="8" t="s">
        <v>33</v>
      </c>
      <c r="C14" s="9">
        <v>45</v>
      </c>
      <c r="D14" s="10" t="s">
        <v>13</v>
      </c>
      <c r="E14" s="10">
        <v>30</v>
      </c>
      <c r="F14" s="10" t="s">
        <v>30</v>
      </c>
      <c r="G14" s="10" t="s">
        <v>19</v>
      </c>
      <c r="H14" s="10">
        <v>25</v>
      </c>
      <c r="I14" s="10">
        <v>75</v>
      </c>
      <c r="J14" s="12">
        <v>40</v>
      </c>
      <c r="K14" s="18"/>
      <c r="M14">
        <f>SUM(WWFifteen5053581114172023262932353858141720[[#This Row],[Mon]:[Sun]])/8</f>
        <v>21.875</v>
      </c>
      <c r="N14">
        <f>WWFifteen5053581114172023262932353858141720[[#This Row],[Mileage]]-M14</f>
        <v>18.125</v>
      </c>
    </row>
    <row r="15" spans="1:17" ht="21" customHeight="1">
      <c r="A15" s="20" t="s">
        <v>34</v>
      </c>
      <c r="B15" s="8"/>
      <c r="C15" s="9">
        <v>45</v>
      </c>
      <c r="D15" s="10" t="s">
        <v>13</v>
      </c>
      <c r="E15" s="10">
        <v>30</v>
      </c>
      <c r="F15" s="10" t="s">
        <v>30</v>
      </c>
      <c r="G15" s="10" t="s">
        <v>19</v>
      </c>
      <c r="H15" s="10">
        <v>25</v>
      </c>
      <c r="I15" s="10">
        <v>75</v>
      </c>
      <c r="J15" s="12">
        <v>40</v>
      </c>
      <c r="K15" s="13"/>
      <c r="M15">
        <f>SUM(WWFifteen5053581114172023262932353858141720[[#This Row],[Mon]:[Sun]])/8</f>
        <v>21.875</v>
      </c>
      <c r="N15">
        <f>WWFifteen5053581114172023262932353858141720[[#This Row],[Mileage]]-M15</f>
        <v>18.125</v>
      </c>
    </row>
    <row r="16" spans="1:17" ht="21" customHeight="1">
      <c r="A16" s="16" t="s">
        <v>35</v>
      </c>
      <c r="B16" s="8" t="s">
        <v>12</v>
      </c>
      <c r="C16" s="9">
        <v>60</v>
      </c>
      <c r="D16" s="10" t="s">
        <v>13</v>
      </c>
      <c r="E16" s="10">
        <v>50</v>
      </c>
      <c r="F16" s="10" t="s">
        <v>18</v>
      </c>
      <c r="G16" s="10" t="s">
        <v>19</v>
      </c>
      <c r="H16" s="10">
        <v>50</v>
      </c>
      <c r="I16" s="10">
        <v>90</v>
      </c>
      <c r="J16" s="12">
        <v>50</v>
      </c>
      <c r="K16" s="13"/>
      <c r="M16">
        <f>SUM(WWFifteen5053581114172023262932353858141720[[#This Row],[Mon]:[Sun]])/8</f>
        <v>31.25</v>
      </c>
      <c r="N16">
        <f>WWFifteen5053581114172023262932353858141720[[#This Row],[Mileage]]-M16</f>
        <v>18.75</v>
      </c>
    </row>
    <row r="17" spans="1:14" ht="21" customHeight="1">
      <c r="A17" s="20" t="s">
        <v>36</v>
      </c>
      <c r="B17" s="8"/>
      <c r="C17" s="9">
        <v>45</v>
      </c>
      <c r="D17" s="10" t="s">
        <v>13</v>
      </c>
      <c r="E17" s="10">
        <v>30</v>
      </c>
      <c r="F17" s="10" t="s">
        <v>30</v>
      </c>
      <c r="G17" s="10" t="s">
        <v>19</v>
      </c>
      <c r="H17" s="10">
        <v>25</v>
      </c>
      <c r="I17" s="10">
        <v>75</v>
      </c>
      <c r="J17" s="12">
        <v>40</v>
      </c>
      <c r="K17" s="13"/>
      <c r="M17">
        <f>SUM(WWFifteen5053581114172023262932353858141720[[#This Row],[Mon]:[Sun]])/8</f>
        <v>21.875</v>
      </c>
      <c r="N17">
        <f>WWFifteen5053581114172023262932353858141720[[#This Row],[Mileage]]-M17</f>
        <v>18.125</v>
      </c>
    </row>
    <row r="18" spans="1:14" ht="21" customHeight="1">
      <c r="A18" s="7" t="s">
        <v>37</v>
      </c>
      <c r="B18" s="8" t="s">
        <v>12</v>
      </c>
      <c r="C18" s="9">
        <v>50</v>
      </c>
      <c r="D18" s="10" t="s">
        <v>13</v>
      </c>
      <c r="E18" s="10">
        <v>40</v>
      </c>
      <c r="F18" s="10" t="s">
        <v>18</v>
      </c>
      <c r="G18" s="10" t="s">
        <v>19</v>
      </c>
      <c r="H18" s="10">
        <v>40</v>
      </c>
      <c r="I18" s="10">
        <v>80</v>
      </c>
      <c r="J18" s="12">
        <v>45</v>
      </c>
      <c r="K18" s="13"/>
      <c r="M18">
        <f>SUM(WWFifteen5053581114172023262932353858141720[[#This Row],[Mon]:[Sun]])/8</f>
        <v>26.25</v>
      </c>
      <c r="N18">
        <f>WWFifteen5053581114172023262932353858141720[[#This Row],[Mileage]]-M18</f>
        <v>18.75</v>
      </c>
    </row>
    <row r="19" spans="1:14" ht="21" customHeight="1">
      <c r="A19" s="21" t="s">
        <v>38</v>
      </c>
      <c r="B19" s="8" t="s">
        <v>12</v>
      </c>
      <c r="C19" s="9">
        <v>60</v>
      </c>
      <c r="D19" s="10" t="s">
        <v>13</v>
      </c>
      <c r="E19" s="10">
        <v>50</v>
      </c>
      <c r="F19" s="10" t="s">
        <v>18</v>
      </c>
      <c r="G19" s="10" t="s">
        <v>19</v>
      </c>
      <c r="H19" s="10">
        <v>50</v>
      </c>
      <c r="I19" s="10">
        <v>90</v>
      </c>
      <c r="J19" s="12">
        <v>50</v>
      </c>
      <c r="K19" s="13"/>
      <c r="M19">
        <f>SUM(WWFifteen5053581114172023262932353858141720[[#This Row],[Mon]:[Sun]])/8</f>
        <v>31.25</v>
      </c>
      <c r="N19">
        <f>WWFifteen5053581114172023262932353858141720[[#This Row],[Mileage]]-M19</f>
        <v>18.75</v>
      </c>
    </row>
    <row r="20" spans="1:14" ht="21" customHeight="1">
      <c r="A20" s="7" t="s">
        <v>39</v>
      </c>
      <c r="B20" s="8"/>
      <c r="C20" s="9">
        <v>70</v>
      </c>
      <c r="D20" s="10" t="s">
        <v>13</v>
      </c>
      <c r="E20" s="10">
        <v>60</v>
      </c>
      <c r="F20" s="10" t="s">
        <v>18</v>
      </c>
      <c r="G20" s="10" t="s">
        <v>19</v>
      </c>
      <c r="H20" s="10">
        <v>60</v>
      </c>
      <c r="I20" s="10">
        <v>100</v>
      </c>
      <c r="J20" s="12">
        <v>55</v>
      </c>
      <c r="K20" s="13"/>
      <c r="M20">
        <f>SUM(WWFifteen5053581114172023262932353858141720[[#This Row],[Mon]:[Sun]])/8</f>
        <v>36.25</v>
      </c>
      <c r="N20">
        <f>WWFifteen5053581114172023262932353858141720[[#This Row],[Mileage]]-M20</f>
        <v>18.75</v>
      </c>
    </row>
    <row r="21" spans="1:14" ht="21" customHeight="1">
      <c r="A21" s="7" t="s">
        <v>40</v>
      </c>
      <c r="B21" s="22"/>
      <c r="C21" s="9">
        <v>35</v>
      </c>
      <c r="D21" s="10" t="s">
        <v>13</v>
      </c>
      <c r="E21" s="10">
        <v>25</v>
      </c>
      <c r="F21" s="10" t="s">
        <v>14</v>
      </c>
      <c r="G21" s="10" t="s">
        <v>13</v>
      </c>
      <c r="H21" s="10">
        <v>25</v>
      </c>
      <c r="I21" s="10">
        <v>65</v>
      </c>
      <c r="J21" s="12">
        <v>35</v>
      </c>
      <c r="K21" s="13" t="s">
        <v>16</v>
      </c>
      <c r="M21">
        <f>SUM(WWFifteen5053581114172023262932353858141720[[#This Row],[Mon]:[Sun]])/8</f>
        <v>18.75</v>
      </c>
      <c r="N21">
        <f>WWFifteen5053581114172023262932353858141720[[#This Row],[Mileage]]-M21</f>
        <v>16.25</v>
      </c>
    </row>
    <row r="22" spans="1:14" ht="21" customHeight="1">
      <c r="A22" s="19" t="s">
        <v>41</v>
      </c>
      <c r="B22" s="23" t="s">
        <v>12</v>
      </c>
      <c r="C22" s="9">
        <v>50</v>
      </c>
      <c r="D22" s="10" t="s">
        <v>13</v>
      </c>
      <c r="E22" s="10">
        <v>40</v>
      </c>
      <c r="F22" s="10" t="s">
        <v>18</v>
      </c>
      <c r="G22" s="10" t="s">
        <v>19</v>
      </c>
      <c r="H22" s="10">
        <v>40</v>
      </c>
      <c r="I22" s="10">
        <v>80</v>
      </c>
      <c r="J22" s="12">
        <v>45</v>
      </c>
      <c r="K22" s="13"/>
      <c r="M22">
        <f>SUM(WWFifteen5053581114172023262932353858141720[[#This Row],[Mon]:[Sun]])/8</f>
        <v>26.25</v>
      </c>
      <c r="N22">
        <f>WWFifteen5053581114172023262932353858141720[[#This Row],[Mileage]]-M22</f>
        <v>18.75</v>
      </c>
    </row>
    <row r="23" spans="1:14" ht="21" customHeight="1">
      <c r="A23" s="21" t="s">
        <v>42</v>
      </c>
      <c r="B23" s="8"/>
      <c r="C23" s="9">
        <v>45</v>
      </c>
      <c r="D23" s="10" t="s">
        <v>13</v>
      </c>
      <c r="E23" s="10">
        <v>30</v>
      </c>
      <c r="F23" s="10" t="s">
        <v>30</v>
      </c>
      <c r="G23" s="10" t="s">
        <v>19</v>
      </c>
      <c r="H23" s="10">
        <v>25</v>
      </c>
      <c r="I23" s="10">
        <v>75</v>
      </c>
      <c r="J23" s="12">
        <v>40</v>
      </c>
      <c r="K23" s="13" t="s">
        <v>16</v>
      </c>
      <c r="M23">
        <f>SUM(WWFifteen5053581114172023262932353858141720[[#This Row],[Mon]:[Sun]])/8</f>
        <v>21.875</v>
      </c>
      <c r="N23">
        <f>WWFifteen5053581114172023262932353858141720[[#This Row],[Mileage]]-M23</f>
        <v>18.125</v>
      </c>
    </row>
    <row r="24" spans="1:14" ht="21" customHeight="1">
      <c r="A24" s="7" t="s">
        <v>43</v>
      </c>
      <c r="B24" s="8">
        <v>3</v>
      </c>
      <c r="C24" s="9" t="s">
        <v>44</v>
      </c>
      <c r="D24" s="10" t="s">
        <v>13</v>
      </c>
      <c r="E24" s="10">
        <v>25</v>
      </c>
      <c r="F24" s="10" t="s">
        <v>14</v>
      </c>
      <c r="G24" s="10" t="s">
        <v>19</v>
      </c>
      <c r="H24" s="10">
        <v>25</v>
      </c>
      <c r="I24" s="10" t="s">
        <v>45</v>
      </c>
      <c r="J24" s="12">
        <v>35</v>
      </c>
      <c r="K24" s="13"/>
      <c r="M24">
        <f>SUM(WWFifteen5053581114172023262932353858141720[[#This Row],[Mon]:[Sun]])/8</f>
        <v>6.25</v>
      </c>
      <c r="N24">
        <f>WWFifteen5053581114172023262932353858141720[[#This Row],[Mileage]]-M24</f>
        <v>28.75</v>
      </c>
    </row>
    <row r="25" spans="1:14" ht="21" customHeight="1">
      <c r="A25" s="24" t="s">
        <v>46</v>
      </c>
      <c r="B25" s="25"/>
      <c r="C25" s="9">
        <v>45</v>
      </c>
      <c r="D25" s="10" t="s">
        <v>13</v>
      </c>
      <c r="E25" s="10">
        <v>30</v>
      </c>
      <c r="F25" s="10" t="s">
        <v>30</v>
      </c>
      <c r="G25" s="10" t="s">
        <v>19</v>
      </c>
      <c r="H25" s="10">
        <v>25</v>
      </c>
      <c r="I25" s="10">
        <v>75</v>
      </c>
      <c r="J25" s="12">
        <v>40</v>
      </c>
      <c r="K25" s="13"/>
      <c r="M25">
        <f>SUM(WWFifteen5053581114172023262932353858141720[[#This Row],[Mon]:[Sun]])/8</f>
        <v>21.875</v>
      </c>
      <c r="N25">
        <f>WWFifteen5053581114172023262932353858141720[[#This Row],[Mileage]]-M25</f>
        <v>18.125</v>
      </c>
    </row>
    <row r="26" spans="1:14" ht="39.6" customHeight="1">
      <c r="A26" s="105" t="s">
        <v>47</v>
      </c>
      <c r="B26" s="106"/>
      <c r="C26" s="106"/>
      <c r="D26" s="106"/>
      <c r="E26" s="106"/>
      <c r="F26" s="106"/>
      <c r="G26" s="106"/>
      <c r="H26" s="106"/>
      <c r="I26" s="106"/>
      <c r="J26" s="106"/>
      <c r="K26" s="107"/>
    </row>
    <row r="27" spans="1:14" ht="18.600000000000001" customHeight="1">
      <c r="A27" s="26" t="s">
        <v>0</v>
      </c>
      <c r="B27" s="27" t="s">
        <v>1</v>
      </c>
      <c r="C27" s="28" t="s">
        <v>2</v>
      </c>
      <c r="D27" s="28" t="s">
        <v>3</v>
      </c>
      <c r="E27" s="28" t="s">
        <v>4</v>
      </c>
      <c r="F27" s="28" t="s">
        <v>5</v>
      </c>
      <c r="G27" s="28" t="s">
        <v>6</v>
      </c>
      <c r="H27" s="28" t="s">
        <v>7</v>
      </c>
      <c r="I27" s="28" t="s">
        <v>8</v>
      </c>
      <c r="J27" s="28" t="s">
        <v>9</v>
      </c>
      <c r="K27" s="29" t="s">
        <v>10</v>
      </c>
    </row>
    <row r="28" spans="1:14" ht="21" customHeight="1">
      <c r="A28" s="7" t="s">
        <v>48</v>
      </c>
      <c r="B28" s="8"/>
      <c r="C28" s="9">
        <v>50</v>
      </c>
      <c r="D28" s="10" t="s">
        <v>13</v>
      </c>
      <c r="E28" s="10">
        <v>35</v>
      </c>
      <c r="F28" s="10">
        <v>30</v>
      </c>
      <c r="G28" s="10" t="s">
        <v>19</v>
      </c>
      <c r="H28" s="10">
        <v>35</v>
      </c>
      <c r="I28" s="10">
        <v>80</v>
      </c>
      <c r="J28" s="30">
        <v>50</v>
      </c>
      <c r="K28" s="13"/>
      <c r="M28">
        <f>SUM(MWFifteenA5154691215182124273033363969151821[[#This Row],[Mon]:[Sun]])/7</f>
        <v>32.857142857142854</v>
      </c>
      <c r="N28">
        <f>MWFifteenA5154691215182124273033363969151821[[#This Row],[Mileage]]-M28</f>
        <v>17.142857142857146</v>
      </c>
    </row>
    <row r="29" spans="1:14" ht="21" customHeight="1">
      <c r="A29" s="7" t="s">
        <v>49</v>
      </c>
      <c r="B29" s="11" t="s">
        <v>22</v>
      </c>
      <c r="C29" s="9">
        <v>65</v>
      </c>
      <c r="D29" s="10" t="s">
        <v>13</v>
      </c>
      <c r="E29" s="10">
        <v>55</v>
      </c>
      <c r="F29" s="10">
        <v>30</v>
      </c>
      <c r="G29" s="10" t="s">
        <v>19</v>
      </c>
      <c r="H29" s="10">
        <v>55</v>
      </c>
      <c r="I29" s="11">
        <v>95</v>
      </c>
      <c r="J29" s="12">
        <v>60</v>
      </c>
      <c r="K29" s="13"/>
      <c r="M29">
        <f>SUM(MWFifteenA5154691215182124273033363969151821[[#This Row],[Mon]:[Sun]])/7</f>
        <v>42.857142857142854</v>
      </c>
      <c r="N29">
        <f>MWFifteenA5154691215182124273033363969151821[[#This Row],[Mileage]]-M29</f>
        <v>17.142857142857146</v>
      </c>
    </row>
    <row r="30" spans="1:14" ht="21" customHeight="1">
      <c r="A30" s="21" t="s">
        <v>50</v>
      </c>
      <c r="B30" s="8"/>
      <c r="C30" s="9" t="s">
        <v>51</v>
      </c>
      <c r="D30" s="10" t="s">
        <v>13</v>
      </c>
      <c r="E30" s="10">
        <v>75</v>
      </c>
      <c r="F30" s="10">
        <v>35</v>
      </c>
      <c r="G30" s="10" t="s">
        <v>19</v>
      </c>
      <c r="H30" s="10">
        <v>70</v>
      </c>
      <c r="I30" s="11">
        <v>110</v>
      </c>
      <c r="J30" s="12">
        <v>70</v>
      </c>
      <c r="K30" s="13"/>
      <c r="M30">
        <f>SUM(MWFifteenA5154691215182124273033363969151821[[#This Row],[Mon]:[Sun]])/7</f>
        <v>41.428571428571431</v>
      </c>
      <c r="N30">
        <f>MWFifteenA5154691215182124273033363969151821[[#This Row],[Mileage]]-M30</f>
        <v>28.571428571428569</v>
      </c>
    </row>
    <row r="31" spans="1:14" ht="21" customHeight="1">
      <c r="A31" s="7" t="s">
        <v>52</v>
      </c>
      <c r="B31" s="8"/>
      <c r="C31" s="9">
        <v>65</v>
      </c>
      <c r="D31" s="10" t="s">
        <v>13</v>
      </c>
      <c r="E31" s="10">
        <v>55</v>
      </c>
      <c r="F31" s="10">
        <v>30</v>
      </c>
      <c r="G31" s="10" t="s">
        <v>19</v>
      </c>
      <c r="H31" s="10">
        <v>55</v>
      </c>
      <c r="I31" s="11">
        <v>95</v>
      </c>
      <c r="J31" s="12">
        <v>60</v>
      </c>
      <c r="K31" s="13"/>
      <c r="M31">
        <f>SUM(MWFifteenA5154691215182124273033363969151821[[#This Row],[Mon]:[Sun]])/7</f>
        <v>42.857142857142854</v>
      </c>
      <c r="N31">
        <f>MWFifteenA5154691215182124273033363969151821[[#This Row],[Mileage]]-M31</f>
        <v>17.142857142857146</v>
      </c>
    </row>
    <row r="32" spans="1:14" ht="21" customHeight="1">
      <c r="A32" s="7" t="s">
        <v>53</v>
      </c>
      <c r="B32" s="8"/>
      <c r="C32" s="9" t="s">
        <v>51</v>
      </c>
      <c r="D32" s="10" t="s">
        <v>13</v>
      </c>
      <c r="E32" s="10">
        <v>75</v>
      </c>
      <c r="F32" s="10">
        <v>35</v>
      </c>
      <c r="G32" s="10" t="s">
        <v>19</v>
      </c>
      <c r="H32" s="10">
        <v>70</v>
      </c>
      <c r="I32" s="11">
        <v>110</v>
      </c>
      <c r="J32" s="12">
        <v>70</v>
      </c>
      <c r="K32" s="18"/>
      <c r="M32">
        <f>SUM(MWFifteenA5154691215182124273033363969151821[[#This Row],[Mon]:[Sun]])/7</f>
        <v>41.428571428571431</v>
      </c>
      <c r="N32">
        <f>MWFifteenA5154691215182124273033363969151821[[#This Row],[Mileage]]-M32</f>
        <v>28.571428571428569</v>
      </c>
    </row>
    <row r="33" spans="1:14" ht="21" customHeight="1">
      <c r="A33" s="21" t="s">
        <v>54</v>
      </c>
      <c r="B33" s="8">
        <v>2</v>
      </c>
      <c r="C33" s="9" t="s">
        <v>55</v>
      </c>
      <c r="D33" s="10" t="s">
        <v>13</v>
      </c>
      <c r="E33" s="10">
        <v>50</v>
      </c>
      <c r="F33" s="10" t="s">
        <v>18</v>
      </c>
      <c r="G33" s="10" t="s">
        <v>13</v>
      </c>
      <c r="H33" s="10">
        <v>45</v>
      </c>
      <c r="I33" s="11">
        <v>85</v>
      </c>
      <c r="J33" s="12">
        <v>55</v>
      </c>
      <c r="K33" s="18" t="s">
        <v>16</v>
      </c>
      <c r="M33">
        <f>SUM(MWFifteenA5154691215182124273033363969151821[[#This Row],[Mon]:[Sun]])/7</f>
        <v>25.714285714285715</v>
      </c>
      <c r="N33">
        <f>MWFifteenA5154691215182124273033363969151821[[#This Row],[Mileage]]-M33</f>
        <v>29.285714285714285</v>
      </c>
    </row>
    <row r="34" spans="1:14" ht="21" customHeight="1">
      <c r="A34" s="7" t="s">
        <v>56</v>
      </c>
      <c r="B34" s="8"/>
      <c r="C34" s="9" t="s">
        <v>51</v>
      </c>
      <c r="D34" s="10" t="s">
        <v>13</v>
      </c>
      <c r="E34" s="10">
        <v>75</v>
      </c>
      <c r="F34" s="10">
        <v>35</v>
      </c>
      <c r="G34" s="10" t="s">
        <v>19</v>
      </c>
      <c r="H34" s="10">
        <v>70</v>
      </c>
      <c r="I34" s="11">
        <v>110</v>
      </c>
      <c r="J34" s="12">
        <v>70</v>
      </c>
      <c r="K34" s="18"/>
      <c r="M34">
        <f>SUM(MWFifteenA5154691215182124273033363969151821[[#This Row],[Mon]:[Sun]])/7</f>
        <v>41.428571428571431</v>
      </c>
      <c r="N34">
        <f>MWFifteenA5154691215182124273033363969151821[[#This Row],[Mileage]]-M34</f>
        <v>28.571428571428569</v>
      </c>
    </row>
    <row r="35" spans="1:14" ht="21" customHeight="1">
      <c r="A35" s="21" t="s">
        <v>57</v>
      </c>
      <c r="B35" s="8"/>
      <c r="C35" s="9">
        <v>65</v>
      </c>
      <c r="D35" s="10" t="s">
        <v>13</v>
      </c>
      <c r="E35" s="10">
        <v>55</v>
      </c>
      <c r="F35" s="10">
        <v>30</v>
      </c>
      <c r="G35" s="10" t="s">
        <v>19</v>
      </c>
      <c r="H35" s="10">
        <v>55</v>
      </c>
      <c r="I35" s="11">
        <v>95</v>
      </c>
      <c r="J35" s="12">
        <v>60</v>
      </c>
      <c r="K35" s="13"/>
      <c r="M35">
        <f>SUM(MWFifteenA5154691215182124273033363969151821[[#This Row],[Mon]:[Sun]])/7</f>
        <v>42.857142857142854</v>
      </c>
      <c r="N35">
        <f>MWFifteenA5154691215182124273033363969151821[[#This Row],[Mileage]]-M35</f>
        <v>17.142857142857146</v>
      </c>
    </row>
    <row r="36" spans="1:14" ht="21" customHeight="1">
      <c r="A36" s="7" t="s">
        <v>58</v>
      </c>
      <c r="B36" s="8"/>
      <c r="C36" s="9">
        <v>75</v>
      </c>
      <c r="D36" s="10" t="s">
        <v>13</v>
      </c>
      <c r="E36" s="10">
        <v>65</v>
      </c>
      <c r="F36" s="10">
        <v>30</v>
      </c>
      <c r="G36" s="10" t="s">
        <v>19</v>
      </c>
      <c r="H36" s="10">
        <v>60</v>
      </c>
      <c r="I36" s="11">
        <v>105</v>
      </c>
      <c r="J36" s="12">
        <v>65</v>
      </c>
      <c r="K36" s="13"/>
      <c r="M36">
        <f>SUM(MWFifteenA5154691215182124273033363969151821[[#This Row],[Mon]:[Sun]])/7</f>
        <v>47.857142857142854</v>
      </c>
      <c r="N36">
        <f>MWFifteenA5154691215182124273033363969151821[[#This Row],[Mileage]]-M36</f>
        <v>17.142857142857146</v>
      </c>
    </row>
    <row r="37" spans="1:14" ht="21" customHeight="1">
      <c r="A37" s="14" t="s">
        <v>59</v>
      </c>
      <c r="B37" s="8"/>
      <c r="C37" s="9" t="s">
        <v>51</v>
      </c>
      <c r="D37" s="10" t="s">
        <v>13</v>
      </c>
      <c r="E37" s="10">
        <v>75</v>
      </c>
      <c r="F37" s="10">
        <v>35</v>
      </c>
      <c r="G37" s="10" t="s">
        <v>19</v>
      </c>
      <c r="H37" s="10">
        <v>70</v>
      </c>
      <c r="I37" s="11">
        <v>110</v>
      </c>
      <c r="J37" s="12">
        <v>70</v>
      </c>
      <c r="K37" s="13"/>
      <c r="M37">
        <f>SUM(MWFifteenA5154691215182124273033363969151821[[#This Row],[Mon]:[Sun]])/7</f>
        <v>41.428571428571431</v>
      </c>
      <c r="N37">
        <f>MWFifteenA5154691215182124273033363969151821[[#This Row],[Mileage]]-M37</f>
        <v>28.571428571428569</v>
      </c>
    </row>
    <row r="38" spans="1:14" ht="21" customHeight="1">
      <c r="A38" s="7" t="s">
        <v>60</v>
      </c>
      <c r="B38" s="8">
        <v>2</v>
      </c>
      <c r="C38" s="9" t="s">
        <v>55</v>
      </c>
      <c r="D38" s="10" t="s">
        <v>13</v>
      </c>
      <c r="E38" s="10">
        <v>50</v>
      </c>
      <c r="F38" s="10" t="s">
        <v>18</v>
      </c>
      <c r="G38" s="10" t="s">
        <v>19</v>
      </c>
      <c r="H38" s="10">
        <v>45</v>
      </c>
      <c r="I38" s="11">
        <v>85</v>
      </c>
      <c r="J38" s="12">
        <v>55</v>
      </c>
      <c r="K38" s="13"/>
      <c r="M38">
        <f>SUM(MWFifteenA5154691215182124273033363969151821[[#This Row],[Mon]:[Sun]])/7</f>
        <v>25.714285714285715</v>
      </c>
      <c r="N38">
        <f>MWFifteenA5154691215182124273033363969151821[[#This Row],[Mileage]]-M38</f>
        <v>29.285714285714285</v>
      </c>
    </row>
    <row r="39" spans="1:14" ht="21" customHeight="1">
      <c r="A39" s="31" t="s">
        <v>61</v>
      </c>
      <c r="B39" s="8" t="s">
        <v>22</v>
      </c>
      <c r="C39" s="9">
        <v>65</v>
      </c>
      <c r="D39" s="10" t="s">
        <v>13</v>
      </c>
      <c r="E39" s="10">
        <v>55</v>
      </c>
      <c r="F39" s="10">
        <v>30</v>
      </c>
      <c r="G39" s="10" t="s">
        <v>19</v>
      </c>
      <c r="H39" s="10">
        <v>55</v>
      </c>
      <c r="I39" s="11">
        <v>95</v>
      </c>
      <c r="J39" s="12">
        <v>60</v>
      </c>
      <c r="K39" s="13" t="s">
        <v>16</v>
      </c>
      <c r="M39">
        <f>SUM(MWFifteenA5154691215182124273033363969151821[[#This Row],[Mon]:[Sun]])/7</f>
        <v>42.857142857142854</v>
      </c>
      <c r="N39">
        <f>MWFifteenA5154691215182124273033363969151821[[#This Row],[Mileage]]-M39</f>
        <v>17.142857142857146</v>
      </c>
    </row>
    <row r="40" spans="1:14" ht="21" customHeight="1">
      <c r="A40" s="32" t="s">
        <v>62</v>
      </c>
      <c r="B40" s="33"/>
      <c r="C40" s="9" t="s">
        <v>63</v>
      </c>
      <c r="D40" s="10" t="s">
        <v>13</v>
      </c>
      <c r="E40" s="10">
        <v>80</v>
      </c>
      <c r="F40" s="10">
        <v>40</v>
      </c>
      <c r="G40" s="10" t="s">
        <v>19</v>
      </c>
      <c r="H40" s="10">
        <v>75</v>
      </c>
      <c r="I40" s="11">
        <v>120</v>
      </c>
      <c r="J40" s="12">
        <v>75</v>
      </c>
      <c r="K40" s="13"/>
      <c r="M40">
        <f>SUM(MWFifteenA5154691215182124273033363969151821[[#This Row],[Mon]:[Sun]])/7</f>
        <v>45</v>
      </c>
      <c r="N40">
        <f>MWFifteenA5154691215182124273033363969151821[[#This Row],[Mileage]]-M40</f>
        <v>30</v>
      </c>
    </row>
    <row r="41" spans="1:14" ht="21" customHeight="1">
      <c r="A41" s="34" t="s">
        <v>64</v>
      </c>
      <c r="B41" s="11" t="s">
        <v>22</v>
      </c>
      <c r="C41" s="9">
        <v>75</v>
      </c>
      <c r="D41" s="10" t="s">
        <v>13</v>
      </c>
      <c r="E41" s="10">
        <v>65</v>
      </c>
      <c r="F41" s="10">
        <v>30</v>
      </c>
      <c r="G41" s="10" t="s">
        <v>13</v>
      </c>
      <c r="H41" s="10">
        <v>60</v>
      </c>
      <c r="I41" s="11">
        <v>105</v>
      </c>
      <c r="J41" s="12">
        <v>65</v>
      </c>
      <c r="K41" s="13"/>
      <c r="M41">
        <f>SUM(MWFifteenA5154691215182124273033363969151821[[#This Row],[Mon]:[Sun]])/7</f>
        <v>47.857142857142854</v>
      </c>
      <c r="N41">
        <f>MWFifteenA5154691215182124273033363969151821[[#This Row],[Mileage]]-M41</f>
        <v>17.142857142857146</v>
      </c>
    </row>
    <row r="42" spans="1:14" ht="21" customHeight="1">
      <c r="A42" s="7" t="s">
        <v>65</v>
      </c>
      <c r="B42" s="11"/>
      <c r="C42" s="9" t="s">
        <v>51</v>
      </c>
      <c r="D42" s="10" t="s">
        <v>13</v>
      </c>
      <c r="E42" s="10">
        <v>75</v>
      </c>
      <c r="F42" s="10">
        <v>35</v>
      </c>
      <c r="G42" s="10" t="s">
        <v>19</v>
      </c>
      <c r="H42" s="10">
        <v>70</v>
      </c>
      <c r="I42" s="11">
        <v>110</v>
      </c>
      <c r="J42" s="12">
        <v>70</v>
      </c>
      <c r="K42" s="13"/>
      <c r="M42">
        <f>SUM(MWFifteenA5154691215182124273033363969151821[[#This Row],[Mon]:[Sun]])/7</f>
        <v>41.428571428571431</v>
      </c>
      <c r="N42">
        <f>MWFifteenA5154691215182124273033363969151821[[#This Row],[Mileage]]-M42</f>
        <v>28.571428571428569</v>
      </c>
    </row>
    <row r="43" spans="1:14" ht="21" customHeight="1">
      <c r="A43" s="16" t="s">
        <v>66</v>
      </c>
      <c r="B43" s="11"/>
      <c r="C43" s="9" t="s">
        <v>51</v>
      </c>
      <c r="D43" s="10" t="s">
        <v>13</v>
      </c>
      <c r="E43" s="10">
        <v>75</v>
      </c>
      <c r="F43" s="10">
        <v>35</v>
      </c>
      <c r="G43" s="10" t="s">
        <v>15</v>
      </c>
      <c r="H43" s="10">
        <v>70</v>
      </c>
      <c r="I43" s="11">
        <v>110</v>
      </c>
      <c r="J43" s="12">
        <v>70</v>
      </c>
      <c r="K43" s="13"/>
      <c r="M43">
        <f>SUM(MWFifteenA5154691215182124273033363969151821[[#This Row],[Mon]:[Sun]])/7</f>
        <v>41.428571428571431</v>
      </c>
      <c r="N43">
        <f>MWFifteenA5154691215182124273033363969151821[[#This Row],[Mileage]]-M43</f>
        <v>28.571428571428569</v>
      </c>
    </row>
    <row r="44" spans="1:14" ht="21" customHeight="1">
      <c r="A44" s="15" t="s">
        <v>67</v>
      </c>
      <c r="B44" s="11"/>
      <c r="C44" s="9" t="s">
        <v>51</v>
      </c>
      <c r="D44" s="10" t="s">
        <v>13</v>
      </c>
      <c r="E44" s="10">
        <v>75</v>
      </c>
      <c r="F44" s="10">
        <v>35</v>
      </c>
      <c r="G44" s="10" t="s">
        <v>19</v>
      </c>
      <c r="H44" s="10">
        <v>70</v>
      </c>
      <c r="I44" s="11">
        <v>110</v>
      </c>
      <c r="J44" s="12">
        <v>70</v>
      </c>
      <c r="K44" s="13"/>
      <c r="M44">
        <f>SUM(MWFifteenA5154691215182124273033363969151821[[#This Row],[Mon]:[Sun]])/7</f>
        <v>41.428571428571431</v>
      </c>
      <c r="N44">
        <f>MWFifteenA5154691215182124273033363969151821[[#This Row],[Mileage]]-M44</f>
        <v>28.571428571428569</v>
      </c>
    </row>
    <row r="45" spans="1:14" ht="21" customHeight="1">
      <c r="A45" s="7" t="s">
        <v>68</v>
      </c>
      <c r="B45" s="11"/>
      <c r="C45" s="9" t="s">
        <v>63</v>
      </c>
      <c r="D45" s="10" t="s">
        <v>13</v>
      </c>
      <c r="E45" s="10">
        <v>80</v>
      </c>
      <c r="F45" s="10">
        <v>40</v>
      </c>
      <c r="G45" s="10" t="s">
        <v>19</v>
      </c>
      <c r="H45" s="10">
        <v>75</v>
      </c>
      <c r="I45" s="11">
        <v>120</v>
      </c>
      <c r="J45" s="12">
        <v>75</v>
      </c>
      <c r="K45" s="13"/>
      <c r="M45">
        <f>SUM(MWFifteenA5154691215182124273033363969151821[[#This Row],[Mon]:[Sun]])/7</f>
        <v>45</v>
      </c>
      <c r="N45">
        <f>MWFifteenA5154691215182124273033363969151821[[#This Row],[Mileage]]-M45</f>
        <v>30</v>
      </c>
    </row>
    <row r="46" spans="1:14" ht="21" customHeight="1">
      <c r="A46" s="7" t="s">
        <v>69</v>
      </c>
      <c r="B46" s="11"/>
      <c r="C46" s="9">
        <v>65</v>
      </c>
      <c r="D46" s="10" t="s">
        <v>13</v>
      </c>
      <c r="E46" s="10">
        <v>55</v>
      </c>
      <c r="F46" s="10">
        <v>30</v>
      </c>
      <c r="G46" s="10" t="s">
        <v>19</v>
      </c>
      <c r="H46" s="10">
        <v>55</v>
      </c>
      <c r="I46" s="11">
        <v>95</v>
      </c>
      <c r="J46" s="12">
        <v>60</v>
      </c>
      <c r="K46" s="13"/>
      <c r="M46">
        <f>SUM(MWFifteenA5154691215182124273033363969151821[[#This Row],[Mon]:[Sun]])/7</f>
        <v>42.857142857142854</v>
      </c>
      <c r="N46">
        <f>MWFifteenA5154691215182124273033363969151821[[#This Row],[Mileage]]-M46</f>
        <v>17.142857142857146</v>
      </c>
    </row>
    <row r="47" spans="1:14" ht="21" customHeight="1">
      <c r="A47" s="7" t="s">
        <v>70</v>
      </c>
      <c r="B47" s="11"/>
      <c r="C47" s="9">
        <v>65</v>
      </c>
      <c r="D47" s="10" t="s">
        <v>13</v>
      </c>
      <c r="E47" s="10">
        <v>55</v>
      </c>
      <c r="F47" s="10">
        <v>30</v>
      </c>
      <c r="G47" s="10" t="s">
        <v>19</v>
      </c>
      <c r="H47" s="10">
        <v>55</v>
      </c>
      <c r="I47" s="11">
        <v>95</v>
      </c>
      <c r="J47" s="12">
        <v>60</v>
      </c>
      <c r="K47" s="13"/>
      <c r="M47">
        <f>SUM(MWFifteenA5154691215182124273033363969151821[[#This Row],[Mon]:[Sun]])/7</f>
        <v>42.857142857142854</v>
      </c>
      <c r="N47">
        <f>MWFifteenA5154691215182124273033363969151821[[#This Row],[Mileage]]-M47</f>
        <v>17.142857142857146</v>
      </c>
    </row>
    <row r="48" spans="1:14" ht="21" customHeight="1">
      <c r="A48" s="7" t="s">
        <v>71</v>
      </c>
      <c r="B48" s="11">
        <v>1</v>
      </c>
      <c r="C48" s="9">
        <v>75</v>
      </c>
      <c r="D48" s="10" t="s">
        <v>13</v>
      </c>
      <c r="E48" s="10">
        <v>65</v>
      </c>
      <c r="F48" s="10" t="s">
        <v>18</v>
      </c>
      <c r="G48" s="10" t="s">
        <v>19</v>
      </c>
      <c r="H48" s="10">
        <v>60</v>
      </c>
      <c r="I48" s="11">
        <v>105</v>
      </c>
      <c r="J48" s="12">
        <v>65</v>
      </c>
      <c r="K48" s="13"/>
      <c r="M48">
        <f>SUM(MWFifteenA5154691215182124273033363969151821[[#This Row],[Mon]:[Sun]])/7</f>
        <v>43.571428571428569</v>
      </c>
      <c r="N48">
        <f>MWFifteenA5154691215182124273033363969151821[[#This Row],[Mileage]]-M48</f>
        <v>21.428571428571431</v>
      </c>
    </row>
    <row r="49" spans="1:14" ht="21" customHeight="1">
      <c r="A49" s="16" t="s">
        <v>72</v>
      </c>
      <c r="B49" s="11"/>
      <c r="C49" s="9">
        <v>65</v>
      </c>
      <c r="D49" s="10" t="s">
        <v>13</v>
      </c>
      <c r="E49" s="10">
        <v>55</v>
      </c>
      <c r="F49" s="10">
        <v>30</v>
      </c>
      <c r="G49" s="10" t="s">
        <v>19</v>
      </c>
      <c r="H49" s="10">
        <v>55</v>
      </c>
      <c r="I49" s="11">
        <v>95</v>
      </c>
      <c r="J49" s="12">
        <v>60</v>
      </c>
      <c r="K49" s="13"/>
      <c r="M49">
        <f>SUM(MWFifteenA5154691215182124273033363969151821[[#This Row],[Mon]:[Sun]])/7</f>
        <v>42.857142857142854</v>
      </c>
      <c r="N49">
        <f>MWFifteenA5154691215182124273033363969151821[[#This Row],[Mileage]]-M49</f>
        <v>17.142857142857146</v>
      </c>
    </row>
    <row r="50" spans="1:14" ht="21" customHeight="1">
      <c r="A50" s="7" t="s">
        <v>73</v>
      </c>
      <c r="B50" s="8">
        <v>1</v>
      </c>
      <c r="C50" s="9">
        <v>55</v>
      </c>
      <c r="D50" s="10" t="s">
        <v>13</v>
      </c>
      <c r="E50" s="10">
        <v>50</v>
      </c>
      <c r="F50" s="10" t="s">
        <v>18</v>
      </c>
      <c r="G50" s="10" t="s">
        <v>19</v>
      </c>
      <c r="H50" s="10">
        <v>45</v>
      </c>
      <c r="I50" s="11">
        <v>85</v>
      </c>
      <c r="J50" s="12">
        <v>55</v>
      </c>
      <c r="K50" s="13"/>
      <c r="M50">
        <f>SUM(MWFifteenA5154691215182124273033363969151821[[#This Row],[Mon]:[Sun]])/7</f>
        <v>33.571428571428569</v>
      </c>
      <c r="N50">
        <f>MWFifteenA5154691215182124273033363969151821[[#This Row],[Mileage]]-M50</f>
        <v>21.428571428571431</v>
      </c>
    </row>
    <row r="51" spans="1:14" ht="21" customHeight="1">
      <c r="A51" s="15" t="s">
        <v>74</v>
      </c>
      <c r="B51" s="8"/>
      <c r="C51" s="9" t="s">
        <v>51</v>
      </c>
      <c r="D51" s="10" t="s">
        <v>13</v>
      </c>
      <c r="E51" s="10">
        <v>75</v>
      </c>
      <c r="F51" s="10">
        <v>35</v>
      </c>
      <c r="G51" s="10" t="s">
        <v>19</v>
      </c>
      <c r="H51" s="10">
        <v>70</v>
      </c>
      <c r="I51" s="11">
        <v>110</v>
      </c>
      <c r="J51" s="12">
        <v>70</v>
      </c>
      <c r="K51" s="13"/>
      <c r="M51">
        <f>SUM(MWFifteenA5154691215182124273033363969151821[[#This Row],[Mon]:[Sun]])/7</f>
        <v>41.428571428571431</v>
      </c>
      <c r="N51">
        <f>MWFifteenA5154691215182124273033363969151821[[#This Row],[Mileage]]-M51</f>
        <v>28.571428571428569</v>
      </c>
    </row>
    <row r="52" spans="1:14" ht="21" customHeight="1">
      <c r="A52" s="7" t="s">
        <v>75</v>
      </c>
      <c r="B52" s="8" t="s">
        <v>22</v>
      </c>
      <c r="C52" s="9" t="s">
        <v>51</v>
      </c>
      <c r="D52" s="10" t="s">
        <v>13</v>
      </c>
      <c r="E52" s="10">
        <v>75</v>
      </c>
      <c r="F52" s="10">
        <v>35</v>
      </c>
      <c r="G52" s="10" t="s">
        <v>19</v>
      </c>
      <c r="H52" s="10">
        <v>70</v>
      </c>
      <c r="I52" s="11">
        <v>110</v>
      </c>
      <c r="J52" s="12">
        <v>70</v>
      </c>
      <c r="K52" s="13"/>
      <c r="M52">
        <f>SUM(MWFifteenA5154691215182124273033363969151821[[#This Row],[Mon]:[Sun]])/7</f>
        <v>41.428571428571431</v>
      </c>
      <c r="N52">
        <f>MWFifteenA5154691215182124273033363969151821[[#This Row],[Mileage]]-M52</f>
        <v>28.571428571428569</v>
      </c>
    </row>
    <row r="53" spans="1:14" ht="36" customHeight="1">
      <c r="A53" s="105" t="s">
        <v>47</v>
      </c>
      <c r="B53" s="106"/>
      <c r="C53" s="106"/>
      <c r="D53" s="106"/>
      <c r="E53" s="106"/>
      <c r="F53" s="106"/>
      <c r="G53" s="106"/>
      <c r="H53" s="106"/>
      <c r="I53" s="106"/>
      <c r="J53" s="106"/>
      <c r="K53" s="107"/>
    </row>
    <row r="54" spans="1:14" ht="18" customHeight="1">
      <c r="A54" s="26" t="s">
        <v>0</v>
      </c>
      <c r="B54" s="27" t="s">
        <v>1</v>
      </c>
      <c r="C54" s="28" t="s">
        <v>2</v>
      </c>
      <c r="D54" s="28" t="s">
        <v>3</v>
      </c>
      <c r="E54" s="28" t="s">
        <v>4</v>
      </c>
      <c r="F54" s="28" t="s">
        <v>5</v>
      </c>
      <c r="G54" s="28" t="s">
        <v>6</v>
      </c>
      <c r="H54" s="28" t="s">
        <v>7</v>
      </c>
      <c r="I54" s="28" t="s">
        <v>8</v>
      </c>
      <c r="J54" s="28" t="s">
        <v>9</v>
      </c>
      <c r="K54" s="29" t="s">
        <v>10</v>
      </c>
    </row>
    <row r="55" spans="1:14" ht="21" customHeight="1">
      <c r="A55" s="16" t="s">
        <v>76</v>
      </c>
      <c r="B55" s="8"/>
      <c r="C55" s="9" t="s">
        <v>51</v>
      </c>
      <c r="D55" s="10" t="s">
        <v>13</v>
      </c>
      <c r="E55" s="10">
        <v>75</v>
      </c>
      <c r="F55" s="10">
        <v>35</v>
      </c>
      <c r="G55" s="10" t="s">
        <v>19</v>
      </c>
      <c r="H55" s="10">
        <v>70</v>
      </c>
      <c r="I55" s="11">
        <v>110</v>
      </c>
      <c r="J55" s="12">
        <v>70</v>
      </c>
      <c r="K55" s="13"/>
      <c r="M55" t="e" cm="1">
        <f t="array" ref="M55">SUM(MWFifteenB525571013161922252831343740710161922[[#This Row],[Mon]:[Sun]]/7)</f>
        <v>#VALUE!</v>
      </c>
      <c r="N55" t="e">
        <f>MWFifteenB525571013161922252831343740710161922[[#This Row],[Mileage]]-M55</f>
        <v>#VALUE!</v>
      </c>
    </row>
    <row r="56" spans="1:14" ht="21" customHeight="1">
      <c r="A56" s="21" t="s">
        <v>77</v>
      </c>
      <c r="B56" s="8"/>
      <c r="C56" s="9">
        <v>75</v>
      </c>
      <c r="D56" s="10" t="s">
        <v>13</v>
      </c>
      <c r="E56" s="10">
        <v>65</v>
      </c>
      <c r="F56" s="10">
        <v>30</v>
      </c>
      <c r="G56" s="10" t="s">
        <v>19</v>
      </c>
      <c r="H56" s="10">
        <v>60</v>
      </c>
      <c r="I56" s="11">
        <v>105</v>
      </c>
      <c r="J56" s="12">
        <v>65</v>
      </c>
      <c r="K56" s="13" t="s">
        <v>16</v>
      </c>
      <c r="M56" t="e" cm="1">
        <f t="array" ref="M56">SUM(MWFifteenB525571013161922252831343740710161922[[#This Row],[Mon]:[Sun]]/7)</f>
        <v>#VALUE!</v>
      </c>
      <c r="N56" t="e">
        <f>MWFifteenB525571013161922252831343740710161922[[#This Row],[Mileage]]-M56</f>
        <v>#VALUE!</v>
      </c>
    </row>
    <row r="57" spans="1:14" ht="21" customHeight="1">
      <c r="A57" s="14" t="s">
        <v>78</v>
      </c>
      <c r="B57" s="35"/>
      <c r="C57" s="9" t="s">
        <v>63</v>
      </c>
      <c r="D57" s="10" t="s">
        <v>13</v>
      </c>
      <c r="E57" s="10">
        <v>80</v>
      </c>
      <c r="F57" s="10">
        <v>40</v>
      </c>
      <c r="G57" s="10" t="s">
        <v>13</v>
      </c>
      <c r="H57" s="10">
        <v>75</v>
      </c>
      <c r="I57" s="11">
        <v>120</v>
      </c>
      <c r="J57" s="12">
        <v>75</v>
      </c>
      <c r="K57" s="13"/>
      <c r="M57" t="e" cm="1">
        <f t="array" ref="M57">SUM(MWFifteenB525571013161922252831343740710161922[[#This Row],[Mon]:[Sun]]/7)</f>
        <v>#VALUE!</v>
      </c>
      <c r="N57" t="e">
        <f>MWFifteenB525571013161922252831343740710161922[[#This Row],[Mileage]]-M57</f>
        <v>#VALUE!</v>
      </c>
    </row>
    <row r="58" spans="1:14" ht="21" customHeight="1">
      <c r="A58" s="7" t="s">
        <v>79</v>
      </c>
      <c r="B58" s="8"/>
      <c r="C58" s="9">
        <v>65</v>
      </c>
      <c r="D58" s="10" t="s">
        <v>13</v>
      </c>
      <c r="E58" s="10">
        <v>55</v>
      </c>
      <c r="F58" s="10">
        <v>30</v>
      </c>
      <c r="G58" s="10" t="s">
        <v>19</v>
      </c>
      <c r="H58" s="10">
        <v>55</v>
      </c>
      <c r="I58" s="11">
        <v>95</v>
      </c>
      <c r="J58" s="12">
        <v>60</v>
      </c>
      <c r="K58" s="13"/>
      <c r="M58" t="e" cm="1">
        <f t="array" ref="M58">SUM(MWFifteenB525571013161922252831343740710161922[[#This Row],[Mon]:[Sun]]/7)</f>
        <v>#VALUE!</v>
      </c>
      <c r="N58" t="e">
        <f>MWFifteenB525571013161922252831343740710161922[[#This Row],[Mileage]]-M58</f>
        <v>#VALUE!</v>
      </c>
    </row>
    <row r="59" spans="1:14" ht="21" customHeight="1">
      <c r="A59" s="7" t="s">
        <v>80</v>
      </c>
      <c r="B59" s="8">
        <v>2</v>
      </c>
      <c r="C59" s="9" t="s">
        <v>55</v>
      </c>
      <c r="D59" s="10" t="s">
        <v>13</v>
      </c>
      <c r="E59" s="10">
        <v>50</v>
      </c>
      <c r="F59" s="10" t="s">
        <v>18</v>
      </c>
      <c r="G59" s="10" t="s">
        <v>19</v>
      </c>
      <c r="H59" s="10">
        <v>45</v>
      </c>
      <c r="I59" s="11">
        <v>85</v>
      </c>
      <c r="J59" s="12">
        <v>55</v>
      </c>
      <c r="K59" s="13"/>
      <c r="M59" t="e" cm="1">
        <f t="array" ref="M59">SUM(MWFifteenB525571013161922252831343740710161922[[#This Row],[Mon]:[Sun]]/7)</f>
        <v>#VALUE!</v>
      </c>
      <c r="N59" t="e">
        <f>MWFifteenB525571013161922252831343740710161922[[#This Row],[Mileage]]-M59</f>
        <v>#VALUE!</v>
      </c>
    </row>
    <row r="60" spans="1:14" ht="21" customHeight="1">
      <c r="A60" s="7" t="s">
        <v>81</v>
      </c>
      <c r="B60" s="8" t="s">
        <v>22</v>
      </c>
      <c r="C60" s="9">
        <v>65</v>
      </c>
      <c r="D60" s="10" t="s">
        <v>13</v>
      </c>
      <c r="E60" s="10">
        <v>55</v>
      </c>
      <c r="F60" s="10">
        <v>30</v>
      </c>
      <c r="G60" s="10" t="s">
        <v>19</v>
      </c>
      <c r="H60" s="10">
        <v>55</v>
      </c>
      <c r="I60" s="11">
        <v>95</v>
      </c>
      <c r="J60" s="12">
        <v>60</v>
      </c>
      <c r="K60" s="13"/>
      <c r="M60" t="e" cm="1">
        <f t="array" ref="M60">SUM(MWFifteenB525571013161922252831343740710161922[[#This Row],[Mon]:[Sun]]/7)</f>
        <v>#VALUE!</v>
      </c>
      <c r="N60" t="e">
        <f>MWFifteenB525571013161922252831343740710161922[[#This Row],[Mileage]]-M60</f>
        <v>#VALUE!</v>
      </c>
    </row>
    <row r="61" spans="1:14" ht="21" customHeight="1">
      <c r="A61" s="21" t="s">
        <v>82</v>
      </c>
      <c r="B61" s="8"/>
      <c r="C61" s="9">
        <v>75</v>
      </c>
      <c r="D61" s="10" t="s">
        <v>13</v>
      </c>
      <c r="E61" s="10">
        <v>65</v>
      </c>
      <c r="F61" s="10">
        <v>30</v>
      </c>
      <c r="G61" s="10" t="s">
        <v>19</v>
      </c>
      <c r="H61" s="10">
        <v>60</v>
      </c>
      <c r="I61" s="11">
        <v>105</v>
      </c>
      <c r="J61" s="12">
        <v>65</v>
      </c>
      <c r="K61" s="13"/>
      <c r="M61" t="e" cm="1">
        <f t="array" ref="M61">SUM(MWFifteenB525571013161922252831343740710161922[[#This Row],[Mon]:[Sun]]/7)</f>
        <v>#VALUE!</v>
      </c>
      <c r="N61" t="e">
        <f>MWFifteenB525571013161922252831343740710161922[[#This Row],[Mileage]]-M61</f>
        <v>#VALUE!</v>
      </c>
    </row>
    <row r="62" spans="1:14" ht="21" customHeight="1">
      <c r="A62" s="7" t="s">
        <v>83</v>
      </c>
      <c r="B62" s="11"/>
      <c r="C62" s="9">
        <v>75</v>
      </c>
      <c r="D62" s="10" t="s">
        <v>13</v>
      </c>
      <c r="E62" s="10">
        <v>65</v>
      </c>
      <c r="F62" s="10">
        <v>30</v>
      </c>
      <c r="G62" s="10" t="s">
        <v>13</v>
      </c>
      <c r="H62" s="10">
        <v>60</v>
      </c>
      <c r="I62" s="11">
        <v>105</v>
      </c>
      <c r="J62" s="12">
        <v>65</v>
      </c>
      <c r="K62" s="13" t="s">
        <v>16</v>
      </c>
      <c r="M62" t="e" cm="1">
        <f t="array" ref="M62">SUM(MWFifteenB525571013161922252831343740710161922[[#This Row],[Mon]:[Sun]]/7)</f>
        <v>#VALUE!</v>
      </c>
      <c r="N62" t="e">
        <f>MWFifteenB525571013161922252831343740710161922[[#This Row],[Mileage]]-M62</f>
        <v>#VALUE!</v>
      </c>
    </row>
    <row r="63" spans="1:14" ht="21" customHeight="1">
      <c r="A63" s="7" t="s">
        <v>84</v>
      </c>
      <c r="B63" s="11"/>
      <c r="C63" s="9" t="s">
        <v>63</v>
      </c>
      <c r="D63" s="10" t="s">
        <v>13</v>
      </c>
      <c r="E63" s="10">
        <v>80</v>
      </c>
      <c r="F63" s="10">
        <v>40</v>
      </c>
      <c r="G63" s="10" t="s">
        <v>19</v>
      </c>
      <c r="H63" s="10">
        <v>75</v>
      </c>
      <c r="I63" s="11">
        <v>120</v>
      </c>
      <c r="J63" s="12">
        <v>75</v>
      </c>
      <c r="K63" s="13"/>
      <c r="M63" t="e" cm="1">
        <f t="array" ref="M63">SUM(MWFifteenB525571013161922252831343740710161922[[#This Row],[Mon]:[Sun]]/7)</f>
        <v>#VALUE!</v>
      </c>
      <c r="N63" t="e">
        <f>MWFifteenB525571013161922252831343740710161922[[#This Row],[Mileage]]-M63</f>
        <v>#VALUE!</v>
      </c>
    </row>
    <row r="64" spans="1:14" ht="21" customHeight="1">
      <c r="A64" s="19" t="s">
        <v>85</v>
      </c>
      <c r="B64" s="11"/>
      <c r="C64" s="9" t="s">
        <v>63</v>
      </c>
      <c r="D64" s="10" t="s">
        <v>13</v>
      </c>
      <c r="E64" s="10">
        <v>80</v>
      </c>
      <c r="F64" s="10">
        <v>40</v>
      </c>
      <c r="G64" s="10" t="s">
        <v>19</v>
      </c>
      <c r="H64" s="10">
        <v>75</v>
      </c>
      <c r="I64" s="11">
        <v>120</v>
      </c>
      <c r="J64" s="12">
        <v>75</v>
      </c>
      <c r="K64" s="13"/>
      <c r="M64" t="e" cm="1">
        <f t="array" ref="M64">SUM(MWFifteenB525571013161922252831343740710161922[[#This Row],[Mon]:[Sun]]/7)</f>
        <v>#VALUE!</v>
      </c>
      <c r="N64" t="e">
        <f>MWFifteenB525571013161922252831343740710161922[[#This Row],[Mileage]]-M64</f>
        <v>#VALUE!</v>
      </c>
    </row>
    <row r="65" spans="1:14" ht="21" customHeight="1">
      <c r="A65" s="21" t="s">
        <v>86</v>
      </c>
      <c r="B65" s="11"/>
      <c r="C65" s="9">
        <v>75</v>
      </c>
      <c r="D65" s="10" t="s">
        <v>13</v>
      </c>
      <c r="E65" s="10">
        <v>65</v>
      </c>
      <c r="F65" s="10">
        <v>30</v>
      </c>
      <c r="G65" s="10" t="s">
        <v>13</v>
      </c>
      <c r="H65" s="10">
        <v>60</v>
      </c>
      <c r="I65" s="11">
        <v>105</v>
      </c>
      <c r="J65" s="12">
        <v>65</v>
      </c>
      <c r="K65" s="13"/>
      <c r="M65" t="e" cm="1">
        <f t="array" ref="M65">SUM(MWFifteenB525571013161922252831343740710161922[[#This Row],[Mon]:[Sun]]/7)</f>
        <v>#VALUE!</v>
      </c>
      <c r="N65" t="e">
        <f>MWFifteenB525571013161922252831343740710161922[[#This Row],[Mileage]]-M65</f>
        <v>#VALUE!</v>
      </c>
    </row>
    <row r="66" spans="1:14" ht="21" customHeight="1">
      <c r="A66" s="16" t="s">
        <v>87</v>
      </c>
      <c r="B66" s="11"/>
      <c r="C66" s="9" t="s">
        <v>63</v>
      </c>
      <c r="D66" s="10" t="s">
        <v>13</v>
      </c>
      <c r="E66" s="10">
        <v>80</v>
      </c>
      <c r="F66" s="10">
        <v>40</v>
      </c>
      <c r="G66" s="10" t="s">
        <v>19</v>
      </c>
      <c r="H66" s="10">
        <v>75</v>
      </c>
      <c r="I66" s="11">
        <v>120</v>
      </c>
      <c r="J66" s="12">
        <v>75</v>
      </c>
      <c r="K66" s="13"/>
      <c r="M66" t="e" cm="1">
        <f t="array" ref="M66">SUM(MWFifteenB525571013161922252831343740710161922[[#This Row],[Mon]:[Sun]]/7)</f>
        <v>#VALUE!</v>
      </c>
      <c r="N66" t="e">
        <f>MWFifteenB525571013161922252831343740710161922[[#This Row],[Mileage]]-M66</f>
        <v>#VALUE!</v>
      </c>
    </row>
    <row r="67" spans="1:14" ht="21" customHeight="1">
      <c r="A67" s="19" t="s">
        <v>88</v>
      </c>
      <c r="B67" s="11"/>
      <c r="C67" s="9">
        <v>75</v>
      </c>
      <c r="D67" s="10" t="s">
        <v>13</v>
      </c>
      <c r="E67" s="10">
        <v>65</v>
      </c>
      <c r="F67" s="10">
        <v>30</v>
      </c>
      <c r="G67" s="10" t="s">
        <v>19</v>
      </c>
      <c r="H67" s="10">
        <v>60</v>
      </c>
      <c r="I67" s="11">
        <v>105</v>
      </c>
      <c r="J67" s="12">
        <v>65</v>
      </c>
      <c r="K67" s="13"/>
      <c r="M67" t="e" cm="1">
        <f t="array" ref="M67">SUM(MWFifteenB525571013161922252831343740710161922[[#This Row],[Mon]:[Sun]]/7)</f>
        <v>#VALUE!</v>
      </c>
      <c r="N67" t="e">
        <f>MWFifteenB525571013161922252831343740710161922[[#This Row],[Mileage]]-M67</f>
        <v>#VALUE!</v>
      </c>
    </row>
    <row r="68" spans="1:14" ht="21" customHeight="1">
      <c r="A68" s="19" t="s">
        <v>89</v>
      </c>
      <c r="B68" s="11"/>
      <c r="C68" s="9">
        <v>55</v>
      </c>
      <c r="D68" s="10" t="s">
        <v>13</v>
      </c>
      <c r="E68" s="10">
        <v>50</v>
      </c>
      <c r="F68" s="10">
        <v>30</v>
      </c>
      <c r="G68" s="10" t="s">
        <v>19</v>
      </c>
      <c r="H68" s="10">
        <v>45</v>
      </c>
      <c r="I68" s="11">
        <v>85</v>
      </c>
      <c r="J68" s="12">
        <v>55</v>
      </c>
      <c r="K68" s="13"/>
      <c r="M68" t="e" cm="1">
        <f t="array" ref="M68">SUM(MWFifteenB525571013161922252831343740710161922[[#This Row],[Mon]:[Sun]]/7)</f>
        <v>#VALUE!</v>
      </c>
      <c r="N68" t="e">
        <f>MWFifteenB525571013161922252831343740710161922[[#This Row],[Mileage]]-M68</f>
        <v>#VALUE!</v>
      </c>
    </row>
    <row r="69" spans="1:14" ht="21" customHeight="1">
      <c r="A69" s="7" t="s">
        <v>90</v>
      </c>
      <c r="B69" s="11"/>
      <c r="C69" s="9">
        <v>55</v>
      </c>
      <c r="D69" s="10" t="s">
        <v>13</v>
      </c>
      <c r="E69" s="10">
        <v>50</v>
      </c>
      <c r="F69" s="10">
        <v>30</v>
      </c>
      <c r="G69" s="10" t="s">
        <v>19</v>
      </c>
      <c r="H69" s="10">
        <v>45</v>
      </c>
      <c r="I69" s="11">
        <v>85</v>
      </c>
      <c r="J69" s="12">
        <v>55</v>
      </c>
      <c r="K69" s="13"/>
      <c r="M69" t="e" cm="1">
        <f t="array" ref="M69">SUM(MWFifteenB525571013161922252831343740710161922[[#This Row],[Mon]:[Sun]]/7)</f>
        <v>#VALUE!</v>
      </c>
      <c r="N69" t="e">
        <f>MWFifteenB525571013161922252831343740710161922[[#This Row],[Mileage]]-M69</f>
        <v>#VALUE!</v>
      </c>
    </row>
    <row r="70" spans="1:14" ht="21" customHeight="1">
      <c r="A70" s="16" t="s">
        <v>91</v>
      </c>
      <c r="B70" s="11"/>
      <c r="C70" s="9" t="s">
        <v>63</v>
      </c>
      <c r="D70" s="10" t="s">
        <v>13</v>
      </c>
      <c r="E70" s="10">
        <v>80</v>
      </c>
      <c r="F70" s="10">
        <v>40</v>
      </c>
      <c r="G70" s="10" t="s">
        <v>19</v>
      </c>
      <c r="H70" s="10">
        <v>75</v>
      </c>
      <c r="I70" s="11">
        <v>120</v>
      </c>
      <c r="J70" s="12">
        <v>75</v>
      </c>
      <c r="K70" s="13"/>
      <c r="M70" t="e" cm="1">
        <f t="array" ref="M70">SUM(MWFifteenB525571013161922252831343740710161922[[#This Row],[Mon]:[Sun]]/7)</f>
        <v>#VALUE!</v>
      </c>
      <c r="N70" t="e">
        <f>MWFifteenB525571013161922252831343740710161922[[#This Row],[Mileage]]-M70</f>
        <v>#VALUE!</v>
      </c>
    </row>
    <row r="71" spans="1:14" ht="21" customHeight="1">
      <c r="A71" s="21" t="s">
        <v>92</v>
      </c>
      <c r="B71" s="11"/>
      <c r="C71" s="9">
        <v>75</v>
      </c>
      <c r="D71" s="10" t="s">
        <v>13</v>
      </c>
      <c r="E71" s="10">
        <v>65</v>
      </c>
      <c r="F71" s="10">
        <v>30</v>
      </c>
      <c r="G71" s="10" t="s">
        <v>13</v>
      </c>
      <c r="H71" s="10">
        <v>60</v>
      </c>
      <c r="I71" s="11">
        <v>105</v>
      </c>
      <c r="J71" s="12">
        <v>65</v>
      </c>
      <c r="K71" s="13"/>
      <c r="M71" t="e" cm="1">
        <f t="array" ref="M71">SUM(MWFifteenB525571013161922252831343740710161922[[#This Row],[Mon]:[Sun]]/7)</f>
        <v>#VALUE!</v>
      </c>
      <c r="N71" t="e">
        <f>MWFifteenB525571013161922252831343740710161922[[#This Row],[Mileage]]-M71</f>
        <v>#VALUE!</v>
      </c>
    </row>
    <row r="72" spans="1:14" ht="21" customHeight="1">
      <c r="A72" s="7" t="s">
        <v>93</v>
      </c>
      <c r="B72" s="11"/>
      <c r="C72" s="9" t="s">
        <v>51</v>
      </c>
      <c r="D72" s="10" t="s">
        <v>13</v>
      </c>
      <c r="E72" s="10">
        <v>75</v>
      </c>
      <c r="F72" s="10">
        <v>35</v>
      </c>
      <c r="G72" s="10" t="s">
        <v>19</v>
      </c>
      <c r="H72" s="10">
        <v>70</v>
      </c>
      <c r="I72" s="11">
        <v>110</v>
      </c>
      <c r="J72" s="12">
        <v>70</v>
      </c>
      <c r="K72" s="13"/>
      <c r="M72" t="e" cm="1">
        <f t="array" ref="M72">SUM(MWFifteenB525571013161922252831343740710161922[[#This Row],[Mon]:[Sun]]/7)</f>
        <v>#VALUE!</v>
      </c>
      <c r="N72" t="e">
        <f>MWFifteenB525571013161922252831343740710161922[[#This Row],[Mileage]]-M72</f>
        <v>#VALUE!</v>
      </c>
    </row>
    <row r="73" spans="1:14" ht="21" customHeight="1">
      <c r="A73" s="7" t="s">
        <v>94</v>
      </c>
      <c r="B73" s="11"/>
      <c r="C73" s="9" t="s">
        <v>51</v>
      </c>
      <c r="D73" s="10" t="s">
        <v>13</v>
      </c>
      <c r="E73" s="10">
        <v>75</v>
      </c>
      <c r="F73" s="10">
        <v>35</v>
      </c>
      <c r="G73" s="10" t="s">
        <v>13</v>
      </c>
      <c r="H73" s="10">
        <v>70</v>
      </c>
      <c r="I73" s="11">
        <v>110</v>
      </c>
      <c r="J73" s="12">
        <v>70</v>
      </c>
      <c r="K73" s="13"/>
      <c r="M73" t="e" cm="1">
        <f t="array" ref="M73">SUM(MWFifteenB525571013161922252831343740710161922[[#This Row],[Mon]:[Sun]]/7)</f>
        <v>#VALUE!</v>
      </c>
      <c r="N73" t="e">
        <f>MWFifteenB525571013161922252831343740710161922[[#This Row],[Mileage]]-M73</f>
        <v>#VALUE!</v>
      </c>
    </row>
    <row r="74" spans="1:14" ht="21" customHeight="1">
      <c r="A74" s="37" t="s">
        <v>95</v>
      </c>
      <c r="B74" s="11"/>
      <c r="C74" s="9">
        <v>55</v>
      </c>
      <c r="D74" s="10" t="s">
        <v>13</v>
      </c>
      <c r="E74" s="10">
        <v>50</v>
      </c>
      <c r="F74" s="10">
        <v>30</v>
      </c>
      <c r="G74" s="10" t="s">
        <v>19</v>
      </c>
      <c r="H74" s="10">
        <v>45</v>
      </c>
      <c r="I74" s="11">
        <v>85</v>
      </c>
      <c r="J74" s="12">
        <v>55</v>
      </c>
      <c r="K74" s="13"/>
      <c r="M74" t="e" cm="1">
        <f t="array" ref="M74">SUM(MWFifteenB525571013161922252831343740710161922[[#This Row],[Mon]:[Sun]]/7)</f>
        <v>#VALUE!</v>
      </c>
      <c r="N74" t="e">
        <f>MWFifteenB525571013161922252831343740710161922[[#This Row],[Mileage]]-M74</f>
        <v>#VALUE!</v>
      </c>
    </row>
    <row r="75" spans="1:14" ht="21" customHeight="1">
      <c r="A75" s="15" t="s">
        <v>96</v>
      </c>
      <c r="B75" s="11"/>
      <c r="C75" s="9" t="s">
        <v>63</v>
      </c>
      <c r="D75" s="10" t="s">
        <v>13</v>
      </c>
      <c r="E75" s="10">
        <v>80</v>
      </c>
      <c r="F75" s="10">
        <v>40</v>
      </c>
      <c r="G75" s="10" t="s">
        <v>13</v>
      </c>
      <c r="H75" s="10">
        <v>75</v>
      </c>
      <c r="I75" s="11">
        <v>120</v>
      </c>
      <c r="J75" s="12">
        <v>75</v>
      </c>
      <c r="K75" s="13"/>
      <c r="M75" t="e" cm="1">
        <f t="array" ref="M75">SUM(MWFifteenB525571013161922252831343740710161922[[#This Row],[Mon]:[Sun]]/7)</f>
        <v>#VALUE!</v>
      </c>
      <c r="N75" t="e">
        <f>MWFifteenB525571013161922252831343740710161922[[#This Row],[Mileage]]-M75</f>
        <v>#VALUE!</v>
      </c>
    </row>
    <row r="76" spans="1:14" ht="21" customHeight="1">
      <c r="A76" s="15" t="s">
        <v>97</v>
      </c>
      <c r="B76" s="38"/>
      <c r="C76" s="9">
        <v>75</v>
      </c>
      <c r="D76" s="10" t="s">
        <v>13</v>
      </c>
      <c r="E76" s="10">
        <v>65</v>
      </c>
      <c r="F76" s="10">
        <v>30</v>
      </c>
      <c r="G76" s="10" t="s">
        <v>19</v>
      </c>
      <c r="H76" s="10">
        <v>60</v>
      </c>
      <c r="I76" s="11">
        <v>105</v>
      </c>
      <c r="J76" s="12">
        <v>65</v>
      </c>
      <c r="K76" s="13" t="s">
        <v>16</v>
      </c>
      <c r="M76" t="e" cm="1">
        <f t="array" ref="M76">SUM(MWFifteenB525571013161922252831343740710161922[[#This Row],[Mon]:[Sun]]/7)</f>
        <v>#VALUE!</v>
      </c>
      <c r="N76" t="e">
        <f>MWFifteenB525571013161922252831343740710161922[[#This Row],[Mileage]]-M76</f>
        <v>#VALUE!</v>
      </c>
    </row>
    <row r="77" spans="1:14" ht="21" customHeight="1">
      <c r="A77" s="7" t="s">
        <v>98</v>
      </c>
      <c r="B77" s="11"/>
      <c r="C77" s="9">
        <v>50</v>
      </c>
      <c r="D77" s="10" t="s">
        <v>13</v>
      </c>
      <c r="E77" s="10">
        <v>35</v>
      </c>
      <c r="F77" s="10">
        <v>30</v>
      </c>
      <c r="G77" s="10" t="s">
        <v>19</v>
      </c>
      <c r="H77" s="10">
        <v>35</v>
      </c>
      <c r="I77" s="10">
        <v>80</v>
      </c>
      <c r="J77" s="12">
        <v>50</v>
      </c>
      <c r="K77" s="13" t="s">
        <v>16</v>
      </c>
      <c r="M77" t="e" cm="1">
        <f t="array" ref="M77">SUM(MWFifteenB525571013161922252831343740710161922[[#This Row],[Mon]:[Sun]]/7)</f>
        <v>#VALUE!</v>
      </c>
      <c r="N77" t="e">
        <f>MWFifteenB525571013161922252831343740710161922[[#This Row],[Mileage]]-M77</f>
        <v>#VALUE!</v>
      </c>
    </row>
    <row r="78" spans="1:14" ht="21" customHeight="1">
      <c r="A78" s="7" t="s">
        <v>99</v>
      </c>
      <c r="B78" s="8"/>
      <c r="C78" s="9">
        <v>75</v>
      </c>
      <c r="D78" s="10" t="s">
        <v>13</v>
      </c>
      <c r="E78" s="10">
        <v>65</v>
      </c>
      <c r="F78" s="10">
        <v>30</v>
      </c>
      <c r="G78" s="10" t="s">
        <v>19</v>
      </c>
      <c r="H78" s="10">
        <v>60</v>
      </c>
      <c r="I78" s="11">
        <v>105</v>
      </c>
      <c r="J78" s="12">
        <v>65</v>
      </c>
      <c r="K78" s="13"/>
      <c r="M78" t="e" cm="1">
        <f t="array" ref="M78">SUM(MWFifteenB525571013161922252831343740710161922[[#This Row],[Mon]:[Sun]]/7)</f>
        <v>#VALUE!</v>
      </c>
      <c r="N78" t="e">
        <f>MWFifteenB525571013161922252831343740710161922[[#This Row],[Mileage]]-M78</f>
        <v>#VALUE!</v>
      </c>
    </row>
    <row r="79" spans="1:14" ht="21" customHeight="1">
      <c r="A79" s="15" t="s">
        <v>100</v>
      </c>
      <c r="B79" s="8"/>
      <c r="C79" s="9">
        <v>55</v>
      </c>
      <c r="D79" s="10" t="s">
        <v>13</v>
      </c>
      <c r="E79" s="10">
        <v>50</v>
      </c>
      <c r="F79" s="10">
        <v>30</v>
      </c>
      <c r="G79" s="10" t="s">
        <v>19</v>
      </c>
      <c r="H79" s="10">
        <v>45</v>
      </c>
      <c r="I79" s="11">
        <v>85</v>
      </c>
      <c r="J79" s="12">
        <v>55</v>
      </c>
      <c r="K79" s="13"/>
      <c r="M79" t="e" cm="1">
        <f t="array" ref="M79">SUM(MWFifteenB525571013161922252831343740710161922[[#This Row],[Mon]:[Sun]]/7)</f>
        <v>#VALUE!</v>
      </c>
      <c r="N79" t="e">
        <f>MWFifteenB525571013161922252831343740710161922[[#This Row],[Mileage]]-M79</f>
        <v>#VALUE!</v>
      </c>
    </row>
    <row r="80" spans="1:14" ht="34.5" customHeight="1">
      <c r="A80" s="105" t="s">
        <v>47</v>
      </c>
      <c r="B80" s="106"/>
      <c r="C80" s="106"/>
      <c r="D80" s="106"/>
      <c r="E80" s="106"/>
      <c r="F80" s="106"/>
      <c r="G80" s="106"/>
      <c r="H80" s="106"/>
      <c r="I80" s="106"/>
      <c r="J80" s="106"/>
      <c r="K80" s="107"/>
    </row>
    <row r="81" spans="1:15" ht="34.9" customHeight="1">
      <c r="A81" s="39"/>
      <c r="B81" s="39"/>
      <c r="C81" s="39"/>
      <c r="D81" s="39"/>
      <c r="E81" s="39"/>
      <c r="F81" s="39"/>
      <c r="G81" s="39"/>
      <c r="H81" s="39"/>
      <c r="I81" s="39"/>
      <c r="J81" s="39"/>
    </row>
    <row r="82" spans="1:15" ht="26.1" customHeight="1"/>
    <row r="83" spans="1:15">
      <c r="K83" s="39"/>
      <c r="L83" s="39"/>
      <c r="M83" s="39"/>
      <c r="N83" s="39"/>
      <c r="O83" s="39"/>
    </row>
  </sheetData>
  <mergeCells count="3">
    <mergeCell ref="A26:K26"/>
    <mergeCell ref="A53:K53"/>
    <mergeCell ref="A80:K80"/>
  </mergeCells>
  <conditionalFormatting sqref="N2:N25 N28:N52 N55:N79">
    <cfRule type="cellIs" dxfId="272" priority="1" operator="notEqual">
      <formula>0</formula>
    </cfRule>
  </conditionalFormatting>
  <pageMargins left="0.2" right="0.2" top="0.2" bottom="0.2" header="0" footer="0"/>
  <pageSetup fitToHeight="0" orientation="landscape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94666-D62E-4514-B735-093BF3FD4DDD}">
  <dimension ref="A1:Q83"/>
  <sheetViews>
    <sheetView topLeftCell="A47" zoomScale="85" zoomScaleNormal="85" workbookViewId="0">
      <selection activeCell="C57" sqref="C57:I57"/>
    </sheetView>
  </sheetViews>
  <sheetFormatPr defaultRowHeight="15"/>
  <cols>
    <col min="1" max="1" width="23.140625" bestFit="1" customWidth="1"/>
    <col min="2" max="2" width="5.7109375" customWidth="1"/>
    <col min="3" max="10" width="9.42578125" customWidth="1"/>
    <col min="11" max="11" width="30.5703125" customWidth="1"/>
    <col min="12" max="12" width="9.28515625" bestFit="1" customWidth="1"/>
    <col min="13" max="14" width="8.7109375" hidden="1" customWidth="1"/>
    <col min="15" max="15" width="8.7109375" customWidth="1"/>
    <col min="16" max="17" width="8.7109375" bestFit="1" customWidth="1"/>
  </cols>
  <sheetData>
    <row r="1" spans="1:17" ht="23.45" customHeight="1">
      <c r="A1" s="1" t="s">
        <v>101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5"/>
      <c r="M1" s="5"/>
      <c r="N1" s="5"/>
      <c r="O1" s="5"/>
      <c r="P1" s="6"/>
      <c r="Q1" s="6"/>
    </row>
    <row r="2" spans="1:17" ht="21" customHeight="1">
      <c r="A2" s="7" t="s">
        <v>11</v>
      </c>
      <c r="B2" s="8" t="s">
        <v>12</v>
      </c>
      <c r="C2" s="9" t="s">
        <v>13</v>
      </c>
      <c r="D2" s="10">
        <v>25</v>
      </c>
      <c r="E2" s="10" t="s">
        <v>13</v>
      </c>
      <c r="F2" s="10" t="s">
        <v>14</v>
      </c>
      <c r="G2" s="10" t="s">
        <v>15</v>
      </c>
      <c r="H2" s="10">
        <v>25</v>
      </c>
      <c r="I2" s="10">
        <v>65</v>
      </c>
      <c r="J2" s="12">
        <v>35</v>
      </c>
      <c r="K2" s="13" t="s">
        <v>16</v>
      </c>
      <c r="M2">
        <f>SUM(WWFifteen50535811141720232629323538581417[[#This Row],[Mon]:[Sun]])/8</f>
        <v>14.375</v>
      </c>
      <c r="N2">
        <f>WWFifteen50535811141720232629323538581417[[#This Row],[Mileage]]-M2</f>
        <v>20.625</v>
      </c>
    </row>
    <row r="3" spans="1:17" ht="21" customHeight="1">
      <c r="A3" s="7" t="s">
        <v>17</v>
      </c>
      <c r="B3" s="8"/>
      <c r="C3" s="9">
        <v>45</v>
      </c>
      <c r="D3" s="10" t="s">
        <v>13</v>
      </c>
      <c r="E3" s="10">
        <v>30</v>
      </c>
      <c r="F3" s="10" t="s">
        <v>30</v>
      </c>
      <c r="G3" s="10" t="s">
        <v>19</v>
      </c>
      <c r="H3" s="10">
        <v>25</v>
      </c>
      <c r="I3" s="10">
        <v>75</v>
      </c>
      <c r="J3" s="12">
        <v>40</v>
      </c>
      <c r="K3" s="13"/>
      <c r="M3">
        <f>SUM(WWFifteen50535811141720232629323538581417[[#This Row],[Mon]:[Sun]])/8</f>
        <v>21.875</v>
      </c>
      <c r="N3">
        <f>WWFifteen50535811141720232629323538581417[[#This Row],[Mileage]]-M3</f>
        <v>18.125</v>
      </c>
    </row>
    <row r="4" spans="1:17" ht="21" customHeight="1">
      <c r="A4" s="7" t="s">
        <v>20</v>
      </c>
      <c r="B4" s="8" t="s">
        <v>12</v>
      </c>
      <c r="C4" s="9">
        <v>60</v>
      </c>
      <c r="D4" s="10" t="s">
        <v>13</v>
      </c>
      <c r="E4" s="10">
        <v>50</v>
      </c>
      <c r="F4" s="10" t="s">
        <v>18</v>
      </c>
      <c r="G4" s="10" t="s">
        <v>19</v>
      </c>
      <c r="H4" s="10">
        <v>50</v>
      </c>
      <c r="I4" s="10">
        <v>90</v>
      </c>
      <c r="J4" s="12">
        <v>50</v>
      </c>
      <c r="K4" s="13"/>
      <c r="M4">
        <f>SUM(WWFifteen50535811141720232629323538581417[[#This Row],[Mon]:[Sun]])/8</f>
        <v>31.25</v>
      </c>
      <c r="N4">
        <f>WWFifteen50535811141720232629323538581417[[#This Row],[Mileage]]-M4</f>
        <v>18.75</v>
      </c>
    </row>
    <row r="5" spans="1:17" ht="21" customHeight="1">
      <c r="A5" s="14" t="s">
        <v>21</v>
      </c>
      <c r="B5" s="8" t="s">
        <v>22</v>
      </c>
      <c r="C5" s="9">
        <v>70</v>
      </c>
      <c r="D5" s="10" t="s">
        <v>13</v>
      </c>
      <c r="E5" s="10">
        <v>60</v>
      </c>
      <c r="F5" s="10" t="s">
        <v>18</v>
      </c>
      <c r="G5" s="10" t="s">
        <v>13</v>
      </c>
      <c r="H5" s="10">
        <v>60</v>
      </c>
      <c r="I5" s="10">
        <v>100</v>
      </c>
      <c r="J5" s="12">
        <v>55</v>
      </c>
      <c r="K5" s="13"/>
      <c r="M5">
        <f>SUM(WWFifteen50535811141720232629323538581417[[#This Row],[Mon]:[Sun]])/8</f>
        <v>36.25</v>
      </c>
      <c r="N5">
        <f>WWFifteen50535811141720232629323538581417[[#This Row],[Mileage]]-M5</f>
        <v>18.75</v>
      </c>
    </row>
    <row r="6" spans="1:17" ht="21" customHeight="1">
      <c r="A6" s="15" t="s">
        <v>23</v>
      </c>
      <c r="B6" s="8" t="s">
        <v>12</v>
      </c>
      <c r="C6" s="9">
        <v>70</v>
      </c>
      <c r="D6" s="10" t="s">
        <v>13</v>
      </c>
      <c r="E6" s="10">
        <v>60</v>
      </c>
      <c r="F6" s="10" t="s">
        <v>18</v>
      </c>
      <c r="G6" s="10" t="s">
        <v>19</v>
      </c>
      <c r="H6" s="10">
        <v>60</v>
      </c>
      <c r="I6" s="10">
        <v>100</v>
      </c>
      <c r="J6" s="12">
        <v>55</v>
      </c>
      <c r="K6" s="18"/>
      <c r="M6">
        <f>SUM(WWFifteen50535811141720232629323538581417[[#This Row],[Mon]:[Sun]])/8</f>
        <v>36.25</v>
      </c>
      <c r="N6">
        <f>WWFifteen50535811141720232629323538581417[[#This Row],[Mileage]]-M6</f>
        <v>18.75</v>
      </c>
    </row>
    <row r="7" spans="1:17" ht="21" customHeight="1">
      <c r="A7" s="16" t="s">
        <v>24</v>
      </c>
      <c r="B7" s="8" t="s">
        <v>12</v>
      </c>
      <c r="C7" s="9">
        <v>70</v>
      </c>
      <c r="D7" s="10" t="s">
        <v>13</v>
      </c>
      <c r="E7" s="10">
        <v>60</v>
      </c>
      <c r="F7" s="10" t="s">
        <v>18</v>
      </c>
      <c r="G7" s="10" t="s">
        <v>13</v>
      </c>
      <c r="H7" s="10">
        <v>60</v>
      </c>
      <c r="I7" s="10">
        <v>100</v>
      </c>
      <c r="J7" s="12">
        <v>55</v>
      </c>
      <c r="K7" s="18"/>
      <c r="M7">
        <f>SUM(WWFifteen50535811141720232629323538581417[[#This Row],[Mon]:[Sun]])/8</f>
        <v>36.25</v>
      </c>
      <c r="N7">
        <f>WWFifteen50535811141720232629323538581417[[#This Row],[Mileage]]-M7</f>
        <v>18.75</v>
      </c>
    </row>
    <row r="8" spans="1:17" ht="21" customHeight="1">
      <c r="A8" s="15" t="s">
        <v>25</v>
      </c>
      <c r="B8" s="8"/>
      <c r="C8" s="9">
        <v>60</v>
      </c>
      <c r="D8" s="10" t="s">
        <v>13</v>
      </c>
      <c r="E8" s="10">
        <v>50</v>
      </c>
      <c r="F8" s="10" t="s">
        <v>18</v>
      </c>
      <c r="G8" s="10" t="s">
        <v>19</v>
      </c>
      <c r="H8" s="10">
        <v>50</v>
      </c>
      <c r="I8" s="10">
        <v>90</v>
      </c>
      <c r="J8" s="12">
        <v>50</v>
      </c>
      <c r="K8" s="17"/>
      <c r="M8">
        <f>SUM(WWFifteen50535811141720232629323538581417[[#This Row],[Mon]:[Sun]])/8</f>
        <v>31.25</v>
      </c>
      <c r="N8">
        <f>WWFifteen50535811141720232629323538581417[[#This Row],[Mileage]]-M8</f>
        <v>18.75</v>
      </c>
    </row>
    <row r="9" spans="1:17" ht="21" customHeight="1">
      <c r="A9" s="16" t="s">
        <v>26</v>
      </c>
      <c r="B9" s="8"/>
      <c r="C9" s="9">
        <v>50</v>
      </c>
      <c r="D9" s="10" t="s">
        <v>13</v>
      </c>
      <c r="E9" s="10">
        <v>40</v>
      </c>
      <c r="F9" s="10" t="s">
        <v>18</v>
      </c>
      <c r="G9" s="10" t="s">
        <v>19</v>
      </c>
      <c r="H9" s="10">
        <v>40</v>
      </c>
      <c r="I9" s="10">
        <v>80</v>
      </c>
      <c r="J9" s="12">
        <v>45</v>
      </c>
      <c r="K9" s="18"/>
      <c r="M9">
        <f>SUM(WWFifteen50535811141720232629323538581417[[#This Row],[Mon]:[Sun]])/8</f>
        <v>26.25</v>
      </c>
      <c r="N9">
        <f>WWFifteen50535811141720232629323538581417[[#This Row],[Mileage]]-M9</f>
        <v>18.75</v>
      </c>
    </row>
    <row r="10" spans="1:17" ht="21" customHeight="1">
      <c r="A10" s="16" t="s">
        <v>27</v>
      </c>
      <c r="B10" s="8" t="s">
        <v>12</v>
      </c>
      <c r="C10" s="9">
        <v>70</v>
      </c>
      <c r="D10" s="10" t="s">
        <v>13</v>
      </c>
      <c r="E10" s="10">
        <v>60</v>
      </c>
      <c r="F10" s="10" t="s">
        <v>18</v>
      </c>
      <c r="G10" s="10" t="s">
        <v>19</v>
      </c>
      <c r="H10" s="10">
        <v>60</v>
      </c>
      <c r="I10" s="10">
        <v>100</v>
      </c>
      <c r="J10" s="12">
        <v>55</v>
      </c>
      <c r="K10" s="18"/>
      <c r="M10">
        <f>SUM(WWFifteen50535811141720232629323538581417[[#This Row],[Mon]:[Sun]])/8</f>
        <v>36.25</v>
      </c>
      <c r="N10">
        <f>WWFifteen50535811141720232629323538581417[[#This Row],[Mileage]]-M10</f>
        <v>18.75</v>
      </c>
    </row>
    <row r="11" spans="1:17" ht="21" customHeight="1">
      <c r="A11" s="19" t="s">
        <v>28</v>
      </c>
      <c r="B11" s="8" t="s">
        <v>12</v>
      </c>
      <c r="C11" s="9">
        <v>70</v>
      </c>
      <c r="D11" s="10" t="s">
        <v>13</v>
      </c>
      <c r="E11" s="10">
        <v>60</v>
      </c>
      <c r="F11" s="10" t="s">
        <v>18</v>
      </c>
      <c r="G11" s="10" t="s">
        <v>19</v>
      </c>
      <c r="H11" s="10">
        <v>60</v>
      </c>
      <c r="I11" s="10">
        <v>100</v>
      </c>
      <c r="J11" s="12">
        <v>55</v>
      </c>
      <c r="K11" s="18"/>
      <c r="M11">
        <f>SUM(WWFifteen50535811141720232629323538581417[[#This Row],[Mon]:[Sun]])/8</f>
        <v>36.25</v>
      </c>
      <c r="N11">
        <f>WWFifteen50535811141720232629323538581417[[#This Row],[Mileage]]-M11</f>
        <v>18.75</v>
      </c>
    </row>
    <row r="12" spans="1:17" ht="21" customHeight="1">
      <c r="A12" s="15" t="s">
        <v>29</v>
      </c>
      <c r="B12" s="8" t="s">
        <v>12</v>
      </c>
      <c r="C12" s="9">
        <v>45</v>
      </c>
      <c r="D12" s="10" t="s">
        <v>13</v>
      </c>
      <c r="E12" s="10">
        <v>30</v>
      </c>
      <c r="F12" s="10" t="s">
        <v>30</v>
      </c>
      <c r="G12" s="10" t="s">
        <v>19</v>
      </c>
      <c r="H12" s="10">
        <v>25</v>
      </c>
      <c r="I12" s="10">
        <v>75</v>
      </c>
      <c r="J12" s="12">
        <v>40</v>
      </c>
      <c r="K12" s="13" t="s">
        <v>16</v>
      </c>
      <c r="M12">
        <f>SUM(WWFifteen50535811141720232629323538581417[[#This Row],[Mon]:[Sun]])/8</f>
        <v>21.875</v>
      </c>
      <c r="N12">
        <f>WWFifteen50535811141720232629323538581417[[#This Row],[Mileage]]-M12</f>
        <v>18.125</v>
      </c>
    </row>
    <row r="13" spans="1:17" ht="21" customHeight="1">
      <c r="A13" s="15" t="s">
        <v>31</v>
      </c>
      <c r="B13" s="8"/>
      <c r="C13" s="9">
        <v>45</v>
      </c>
      <c r="D13" s="10" t="s">
        <v>13</v>
      </c>
      <c r="E13" s="10">
        <v>30</v>
      </c>
      <c r="F13" s="10" t="s">
        <v>30</v>
      </c>
      <c r="G13" s="10" t="s">
        <v>19</v>
      </c>
      <c r="H13" s="10">
        <v>25</v>
      </c>
      <c r="I13" s="10">
        <v>75</v>
      </c>
      <c r="J13" s="12">
        <v>40</v>
      </c>
      <c r="K13" s="18"/>
      <c r="M13">
        <f>SUM(WWFifteen50535811141720232629323538581417[[#This Row],[Mon]:[Sun]])/8</f>
        <v>21.875</v>
      </c>
      <c r="N13">
        <f>WWFifteen50535811141720232629323538581417[[#This Row],[Mileage]]-M13</f>
        <v>18.125</v>
      </c>
    </row>
    <row r="14" spans="1:17" ht="21" customHeight="1">
      <c r="A14" s="20" t="s">
        <v>32</v>
      </c>
      <c r="B14" s="8" t="s">
        <v>33</v>
      </c>
      <c r="C14" s="9">
        <v>45</v>
      </c>
      <c r="D14" s="10" t="s">
        <v>13</v>
      </c>
      <c r="E14" s="10">
        <v>30</v>
      </c>
      <c r="F14" s="10" t="s">
        <v>30</v>
      </c>
      <c r="G14" s="10" t="s">
        <v>19</v>
      </c>
      <c r="H14" s="10">
        <v>25</v>
      </c>
      <c r="I14" s="10">
        <v>75</v>
      </c>
      <c r="J14" s="12">
        <v>40</v>
      </c>
      <c r="K14" s="18"/>
      <c r="M14">
        <f>SUM(WWFifteen50535811141720232629323538581417[[#This Row],[Mon]:[Sun]])/8</f>
        <v>21.875</v>
      </c>
      <c r="N14">
        <f>WWFifteen50535811141720232629323538581417[[#This Row],[Mileage]]-M14</f>
        <v>18.125</v>
      </c>
    </row>
    <row r="15" spans="1:17" ht="21" customHeight="1">
      <c r="A15" s="20" t="s">
        <v>34</v>
      </c>
      <c r="B15" s="8"/>
      <c r="C15" s="9">
        <v>50</v>
      </c>
      <c r="D15" s="10" t="s">
        <v>13</v>
      </c>
      <c r="E15" s="10">
        <v>40</v>
      </c>
      <c r="F15" s="10" t="s">
        <v>18</v>
      </c>
      <c r="G15" s="10" t="s">
        <v>19</v>
      </c>
      <c r="H15" s="10">
        <v>40</v>
      </c>
      <c r="I15" s="10">
        <v>80</v>
      </c>
      <c r="J15" s="12">
        <v>45</v>
      </c>
      <c r="K15" s="13"/>
      <c r="M15">
        <f>SUM(WWFifteen50535811141720232629323538581417[[#This Row],[Mon]:[Sun]])/8</f>
        <v>26.25</v>
      </c>
      <c r="N15">
        <f>WWFifteen50535811141720232629323538581417[[#This Row],[Mileage]]-M15</f>
        <v>18.75</v>
      </c>
    </row>
    <row r="16" spans="1:17" ht="21" customHeight="1">
      <c r="A16" s="16" t="s">
        <v>35</v>
      </c>
      <c r="B16" s="8" t="s">
        <v>12</v>
      </c>
      <c r="C16" s="9">
        <v>60</v>
      </c>
      <c r="D16" s="10" t="s">
        <v>13</v>
      </c>
      <c r="E16" s="10">
        <v>50</v>
      </c>
      <c r="F16" s="10" t="s">
        <v>18</v>
      </c>
      <c r="G16" s="10" t="s">
        <v>19</v>
      </c>
      <c r="H16" s="10">
        <v>50</v>
      </c>
      <c r="I16" s="10">
        <v>90</v>
      </c>
      <c r="J16" s="12">
        <v>50</v>
      </c>
      <c r="K16" s="13"/>
      <c r="M16">
        <f>SUM(WWFifteen50535811141720232629323538581417[[#This Row],[Mon]:[Sun]])/8</f>
        <v>31.25</v>
      </c>
      <c r="N16">
        <f>WWFifteen50535811141720232629323538581417[[#This Row],[Mileage]]-M16</f>
        <v>18.75</v>
      </c>
    </row>
    <row r="17" spans="1:14" ht="21" customHeight="1">
      <c r="A17" s="20" t="s">
        <v>36</v>
      </c>
      <c r="B17" s="8"/>
      <c r="C17" s="9">
        <v>45</v>
      </c>
      <c r="D17" s="10" t="s">
        <v>13</v>
      </c>
      <c r="E17" s="10">
        <v>30</v>
      </c>
      <c r="F17" s="10" t="s">
        <v>30</v>
      </c>
      <c r="G17" s="10" t="s">
        <v>19</v>
      </c>
      <c r="H17" s="10">
        <v>25</v>
      </c>
      <c r="I17" s="10">
        <v>75</v>
      </c>
      <c r="J17" s="12">
        <v>40</v>
      </c>
      <c r="K17" s="13"/>
      <c r="M17">
        <f>SUM(WWFifteen50535811141720232629323538581417[[#This Row],[Mon]:[Sun]])/8</f>
        <v>21.875</v>
      </c>
      <c r="N17">
        <f>WWFifteen50535811141720232629323538581417[[#This Row],[Mileage]]-M17</f>
        <v>18.125</v>
      </c>
    </row>
    <row r="18" spans="1:14" ht="21" customHeight="1">
      <c r="A18" s="7" t="s">
        <v>37</v>
      </c>
      <c r="B18" s="8" t="s">
        <v>12</v>
      </c>
      <c r="C18" s="9">
        <v>50</v>
      </c>
      <c r="D18" s="10" t="s">
        <v>13</v>
      </c>
      <c r="E18" s="10">
        <v>40</v>
      </c>
      <c r="F18" s="10" t="s">
        <v>18</v>
      </c>
      <c r="G18" s="10" t="s">
        <v>19</v>
      </c>
      <c r="H18" s="10">
        <v>40</v>
      </c>
      <c r="I18" s="10">
        <v>80</v>
      </c>
      <c r="J18" s="12">
        <v>45</v>
      </c>
      <c r="K18" s="13"/>
      <c r="M18">
        <f>SUM(WWFifteen50535811141720232629323538581417[[#This Row],[Mon]:[Sun]])/8</f>
        <v>26.25</v>
      </c>
      <c r="N18">
        <f>WWFifteen50535811141720232629323538581417[[#This Row],[Mileage]]-M18</f>
        <v>18.75</v>
      </c>
    </row>
    <row r="19" spans="1:14" ht="21" customHeight="1">
      <c r="A19" s="21" t="s">
        <v>38</v>
      </c>
      <c r="B19" s="8" t="s">
        <v>12</v>
      </c>
      <c r="C19" s="9">
        <v>60</v>
      </c>
      <c r="D19" s="10" t="s">
        <v>13</v>
      </c>
      <c r="E19" s="10">
        <v>50</v>
      </c>
      <c r="F19" s="10" t="s">
        <v>18</v>
      </c>
      <c r="G19" s="10" t="s">
        <v>19</v>
      </c>
      <c r="H19" s="10">
        <v>50</v>
      </c>
      <c r="I19" s="10">
        <v>90</v>
      </c>
      <c r="J19" s="12">
        <v>50</v>
      </c>
      <c r="K19" s="13"/>
      <c r="M19">
        <f>SUM(WWFifteen50535811141720232629323538581417[[#This Row],[Mon]:[Sun]])/8</f>
        <v>31.25</v>
      </c>
      <c r="N19">
        <f>WWFifteen50535811141720232629323538581417[[#This Row],[Mileage]]-M19</f>
        <v>18.75</v>
      </c>
    </row>
    <row r="20" spans="1:14" ht="21" customHeight="1">
      <c r="A20" s="7" t="s">
        <v>39</v>
      </c>
      <c r="B20" s="8"/>
      <c r="C20" s="9">
        <v>70</v>
      </c>
      <c r="D20" s="10" t="s">
        <v>13</v>
      </c>
      <c r="E20" s="10">
        <v>60</v>
      </c>
      <c r="F20" s="10" t="s">
        <v>18</v>
      </c>
      <c r="G20" s="10" t="s">
        <v>19</v>
      </c>
      <c r="H20" s="10">
        <v>60</v>
      </c>
      <c r="I20" s="10">
        <v>100</v>
      </c>
      <c r="J20" s="12">
        <v>55</v>
      </c>
      <c r="K20" s="13"/>
      <c r="M20">
        <f>SUM(WWFifteen50535811141720232629323538581417[[#This Row],[Mon]:[Sun]])/8</f>
        <v>36.25</v>
      </c>
      <c r="N20">
        <f>WWFifteen50535811141720232629323538581417[[#This Row],[Mileage]]-M20</f>
        <v>18.75</v>
      </c>
    </row>
    <row r="21" spans="1:14" ht="21" customHeight="1">
      <c r="A21" s="7" t="s">
        <v>40</v>
      </c>
      <c r="B21" s="22"/>
      <c r="C21" s="9">
        <v>35</v>
      </c>
      <c r="D21" s="10" t="s">
        <v>13</v>
      </c>
      <c r="E21" s="10">
        <v>25</v>
      </c>
      <c r="F21" s="10" t="s">
        <v>14</v>
      </c>
      <c r="G21" s="10" t="s">
        <v>19</v>
      </c>
      <c r="H21" s="10">
        <v>25</v>
      </c>
      <c r="I21" s="10">
        <v>65</v>
      </c>
      <c r="J21" s="12">
        <v>35</v>
      </c>
      <c r="K21" s="13" t="s">
        <v>16</v>
      </c>
      <c r="M21">
        <f>SUM(WWFifteen50535811141720232629323538581417[[#This Row],[Mon]:[Sun]])/8</f>
        <v>18.75</v>
      </c>
      <c r="N21">
        <f>WWFifteen50535811141720232629323538581417[[#This Row],[Mileage]]-M21</f>
        <v>16.25</v>
      </c>
    </row>
    <row r="22" spans="1:14" ht="21" customHeight="1">
      <c r="A22" s="19" t="s">
        <v>41</v>
      </c>
      <c r="B22" s="23" t="s">
        <v>12</v>
      </c>
      <c r="C22" s="9">
        <v>50</v>
      </c>
      <c r="D22" s="10" t="s">
        <v>13</v>
      </c>
      <c r="E22" s="10">
        <v>40</v>
      </c>
      <c r="F22" s="10" t="s">
        <v>18</v>
      </c>
      <c r="G22" s="10" t="s">
        <v>19</v>
      </c>
      <c r="H22" s="10">
        <v>40</v>
      </c>
      <c r="I22" s="10">
        <v>80</v>
      </c>
      <c r="J22" s="12">
        <v>45</v>
      </c>
      <c r="K22" s="13"/>
      <c r="M22">
        <f>SUM(WWFifteen50535811141720232629323538581417[[#This Row],[Mon]:[Sun]])/8</f>
        <v>26.25</v>
      </c>
      <c r="N22">
        <f>WWFifteen50535811141720232629323538581417[[#This Row],[Mileage]]-M22</f>
        <v>18.75</v>
      </c>
    </row>
    <row r="23" spans="1:14" ht="21" customHeight="1">
      <c r="A23" s="21" t="s">
        <v>42</v>
      </c>
      <c r="B23" s="8"/>
      <c r="C23" s="9">
        <v>45</v>
      </c>
      <c r="D23" s="10" t="s">
        <v>13</v>
      </c>
      <c r="E23" s="10">
        <v>30</v>
      </c>
      <c r="F23" s="10" t="s">
        <v>30</v>
      </c>
      <c r="G23" s="10" t="s">
        <v>19</v>
      </c>
      <c r="H23" s="10">
        <v>25</v>
      </c>
      <c r="I23" s="10">
        <v>75</v>
      </c>
      <c r="J23" s="12">
        <v>40</v>
      </c>
      <c r="K23" s="13" t="s">
        <v>16</v>
      </c>
      <c r="M23">
        <f>SUM(WWFifteen50535811141720232629323538581417[[#This Row],[Mon]:[Sun]])/8</f>
        <v>21.875</v>
      </c>
      <c r="N23">
        <f>WWFifteen50535811141720232629323538581417[[#This Row],[Mileage]]-M23</f>
        <v>18.125</v>
      </c>
    </row>
    <row r="24" spans="1:14" ht="21" customHeight="1">
      <c r="A24" s="7" t="s">
        <v>43</v>
      </c>
      <c r="B24" s="8">
        <v>3</v>
      </c>
      <c r="C24" s="9" t="s">
        <v>44</v>
      </c>
      <c r="D24" s="10" t="s">
        <v>13</v>
      </c>
      <c r="E24" s="10">
        <v>25</v>
      </c>
      <c r="F24" s="10" t="s">
        <v>14</v>
      </c>
      <c r="G24" s="10" t="s">
        <v>13</v>
      </c>
      <c r="H24" s="10">
        <v>25</v>
      </c>
      <c r="I24" s="10" t="s">
        <v>45</v>
      </c>
      <c r="J24" s="12">
        <v>35</v>
      </c>
      <c r="K24" s="13"/>
      <c r="M24">
        <f>SUM(WWFifteen50535811141720232629323538581417[[#This Row],[Mon]:[Sun]])/8</f>
        <v>6.25</v>
      </c>
      <c r="N24">
        <f>WWFifteen50535811141720232629323538581417[[#This Row],[Mileage]]-M24</f>
        <v>28.75</v>
      </c>
    </row>
    <row r="25" spans="1:14" ht="21" customHeight="1">
      <c r="A25" s="24" t="s">
        <v>46</v>
      </c>
      <c r="B25" s="25"/>
      <c r="C25" s="9">
        <v>45</v>
      </c>
      <c r="D25" s="10" t="s">
        <v>13</v>
      </c>
      <c r="E25" s="10">
        <v>30</v>
      </c>
      <c r="F25" s="10" t="s">
        <v>30</v>
      </c>
      <c r="G25" s="10" t="s">
        <v>19</v>
      </c>
      <c r="H25" s="10">
        <v>25</v>
      </c>
      <c r="I25" s="10">
        <v>75</v>
      </c>
      <c r="J25" s="12">
        <v>40</v>
      </c>
      <c r="K25" s="13"/>
      <c r="M25">
        <f>SUM(WWFifteen50535811141720232629323538581417[[#This Row],[Mon]:[Sun]])/8</f>
        <v>21.875</v>
      </c>
      <c r="N25">
        <f>WWFifteen50535811141720232629323538581417[[#This Row],[Mileage]]-M25</f>
        <v>18.125</v>
      </c>
    </row>
    <row r="26" spans="1:14" ht="39.6" customHeight="1">
      <c r="A26" s="105" t="s">
        <v>47</v>
      </c>
      <c r="B26" s="106"/>
      <c r="C26" s="106"/>
      <c r="D26" s="106"/>
      <c r="E26" s="106"/>
      <c r="F26" s="106"/>
      <c r="G26" s="106"/>
      <c r="H26" s="106"/>
      <c r="I26" s="106"/>
      <c r="J26" s="106"/>
      <c r="K26" s="107"/>
    </row>
    <row r="27" spans="1:14" ht="18.600000000000001" customHeight="1">
      <c r="A27" s="26" t="s">
        <v>101</v>
      </c>
      <c r="B27" s="27" t="s">
        <v>1</v>
      </c>
      <c r="C27" s="28" t="s">
        <v>2</v>
      </c>
      <c r="D27" s="28" t="s">
        <v>3</v>
      </c>
      <c r="E27" s="28" t="s">
        <v>4</v>
      </c>
      <c r="F27" s="28" t="s">
        <v>5</v>
      </c>
      <c r="G27" s="28" t="s">
        <v>6</v>
      </c>
      <c r="H27" s="28" t="s">
        <v>7</v>
      </c>
      <c r="I27" s="28" t="s">
        <v>8</v>
      </c>
      <c r="J27" s="28" t="s">
        <v>9</v>
      </c>
      <c r="K27" s="29" t="s">
        <v>10</v>
      </c>
    </row>
    <row r="28" spans="1:14" ht="21" customHeight="1">
      <c r="A28" s="7" t="s">
        <v>48</v>
      </c>
      <c r="B28" s="8"/>
      <c r="C28" s="9">
        <v>65</v>
      </c>
      <c r="D28" s="10" t="s">
        <v>13</v>
      </c>
      <c r="E28" s="10">
        <v>55</v>
      </c>
      <c r="F28" s="10">
        <v>30</v>
      </c>
      <c r="G28" s="10" t="s">
        <v>19</v>
      </c>
      <c r="H28" s="10">
        <v>55</v>
      </c>
      <c r="I28" s="10">
        <v>95</v>
      </c>
      <c r="J28" s="30">
        <v>60</v>
      </c>
      <c r="K28" s="13"/>
      <c r="M28">
        <f>SUM(MWFifteenA51546912151821242730333639691518[[#This Row],[Mon]:[Sun]])/7</f>
        <v>42.857142857142854</v>
      </c>
      <c r="N28">
        <f>MWFifteenA51546912151821242730333639691518[[#This Row],[Mileage]]-M28</f>
        <v>17.142857142857146</v>
      </c>
    </row>
    <row r="29" spans="1:14" ht="21" customHeight="1">
      <c r="A29" s="7" t="s">
        <v>49</v>
      </c>
      <c r="B29" s="11" t="s">
        <v>22</v>
      </c>
      <c r="C29" s="9">
        <v>65</v>
      </c>
      <c r="D29" s="10" t="s">
        <v>13</v>
      </c>
      <c r="E29" s="10">
        <v>55</v>
      </c>
      <c r="F29" s="10">
        <v>30</v>
      </c>
      <c r="G29" s="10" t="s">
        <v>19</v>
      </c>
      <c r="H29" s="10">
        <v>55</v>
      </c>
      <c r="I29" s="10">
        <v>95</v>
      </c>
      <c r="J29" s="12">
        <v>60</v>
      </c>
      <c r="K29" s="13"/>
      <c r="M29">
        <f>SUM(MWFifteenA51546912151821242730333639691518[[#This Row],[Mon]:[Sun]])/7</f>
        <v>42.857142857142854</v>
      </c>
      <c r="N29">
        <f>MWFifteenA51546912151821242730333639691518[[#This Row],[Mileage]]-M29</f>
        <v>17.142857142857146</v>
      </c>
    </row>
    <row r="30" spans="1:14" ht="21" customHeight="1">
      <c r="A30" s="21" t="s">
        <v>50</v>
      </c>
      <c r="B30" s="8"/>
      <c r="C30" s="9" t="s">
        <v>51</v>
      </c>
      <c r="D30" s="10" t="s">
        <v>13</v>
      </c>
      <c r="E30" s="10">
        <v>75</v>
      </c>
      <c r="F30" s="10">
        <v>35</v>
      </c>
      <c r="G30" s="10" t="s">
        <v>19</v>
      </c>
      <c r="H30" s="10">
        <v>70</v>
      </c>
      <c r="I30" s="11">
        <v>110</v>
      </c>
      <c r="J30" s="12">
        <v>70</v>
      </c>
      <c r="K30" s="13"/>
      <c r="M30">
        <f>SUM(MWFifteenA51546912151821242730333639691518[[#This Row],[Mon]:[Sun]])/7</f>
        <v>41.428571428571431</v>
      </c>
      <c r="N30">
        <f>MWFifteenA51546912151821242730333639691518[[#This Row],[Mileage]]-M30</f>
        <v>28.571428571428569</v>
      </c>
    </row>
    <row r="31" spans="1:14" ht="21" customHeight="1">
      <c r="A31" s="7" t="s">
        <v>52</v>
      </c>
      <c r="B31" s="8"/>
      <c r="C31" s="9">
        <v>65</v>
      </c>
      <c r="D31" s="10" t="s">
        <v>13</v>
      </c>
      <c r="E31" s="10">
        <v>55</v>
      </c>
      <c r="F31" s="10">
        <v>30</v>
      </c>
      <c r="G31" s="10" t="s">
        <v>19</v>
      </c>
      <c r="H31" s="10">
        <v>55</v>
      </c>
      <c r="I31" s="10">
        <v>95</v>
      </c>
      <c r="J31" s="12">
        <v>60</v>
      </c>
      <c r="K31" s="13"/>
      <c r="M31">
        <f>SUM(MWFifteenA51546912151821242730333639691518[[#This Row],[Mon]:[Sun]])/7</f>
        <v>42.857142857142854</v>
      </c>
      <c r="N31">
        <f>MWFifteenA51546912151821242730333639691518[[#This Row],[Mileage]]-M31</f>
        <v>17.142857142857146</v>
      </c>
    </row>
    <row r="32" spans="1:14" ht="21" customHeight="1">
      <c r="A32" s="7" t="s">
        <v>53</v>
      </c>
      <c r="B32" s="8"/>
      <c r="C32" s="9" t="s">
        <v>51</v>
      </c>
      <c r="D32" s="10" t="s">
        <v>13</v>
      </c>
      <c r="E32" s="10">
        <v>75</v>
      </c>
      <c r="F32" s="10">
        <v>35</v>
      </c>
      <c r="G32" s="10" t="s">
        <v>19</v>
      </c>
      <c r="H32" s="10">
        <v>70</v>
      </c>
      <c r="I32" s="11">
        <v>110</v>
      </c>
      <c r="J32" s="12">
        <v>70</v>
      </c>
      <c r="K32" s="18"/>
      <c r="M32">
        <f>SUM(MWFifteenA51546912151821242730333639691518[[#This Row],[Mon]:[Sun]])/7</f>
        <v>41.428571428571431</v>
      </c>
      <c r="N32">
        <f>MWFifteenA51546912151821242730333639691518[[#This Row],[Mileage]]-M32</f>
        <v>28.571428571428569</v>
      </c>
    </row>
    <row r="33" spans="1:14" ht="21" customHeight="1">
      <c r="A33" s="21" t="s">
        <v>54</v>
      </c>
      <c r="B33" s="8">
        <v>2</v>
      </c>
      <c r="C33" s="9" t="s">
        <v>55</v>
      </c>
      <c r="D33" s="10" t="s">
        <v>13</v>
      </c>
      <c r="E33" s="10">
        <v>50</v>
      </c>
      <c r="F33" s="10" t="s">
        <v>18</v>
      </c>
      <c r="G33" s="10" t="s">
        <v>15</v>
      </c>
      <c r="H33" s="10">
        <v>45</v>
      </c>
      <c r="I33" s="11">
        <v>85</v>
      </c>
      <c r="J33" s="12">
        <v>55</v>
      </c>
      <c r="K33" s="18" t="s">
        <v>16</v>
      </c>
      <c r="M33">
        <f>SUM(MWFifteenA51546912151821242730333639691518[[#This Row],[Mon]:[Sun]])/7</f>
        <v>25.714285714285715</v>
      </c>
      <c r="N33">
        <f>MWFifteenA51546912151821242730333639691518[[#This Row],[Mileage]]-M33</f>
        <v>29.285714285714285</v>
      </c>
    </row>
    <row r="34" spans="1:14" ht="21" customHeight="1">
      <c r="A34" s="7" t="s">
        <v>56</v>
      </c>
      <c r="B34" s="8"/>
      <c r="C34" s="9" t="s">
        <v>51</v>
      </c>
      <c r="D34" s="10" t="s">
        <v>13</v>
      </c>
      <c r="E34" s="10">
        <v>75</v>
      </c>
      <c r="F34" s="10">
        <v>35</v>
      </c>
      <c r="G34" s="10" t="s">
        <v>19</v>
      </c>
      <c r="H34" s="10">
        <v>70</v>
      </c>
      <c r="I34" s="11">
        <v>110</v>
      </c>
      <c r="J34" s="12">
        <v>70</v>
      </c>
      <c r="K34" s="18"/>
      <c r="M34">
        <f>SUM(MWFifteenA51546912151821242730333639691518[[#This Row],[Mon]:[Sun]])/7</f>
        <v>41.428571428571431</v>
      </c>
      <c r="N34">
        <f>MWFifteenA51546912151821242730333639691518[[#This Row],[Mileage]]-M34</f>
        <v>28.571428571428569</v>
      </c>
    </row>
    <row r="35" spans="1:14" ht="21" customHeight="1">
      <c r="A35" s="21" t="s">
        <v>57</v>
      </c>
      <c r="B35" s="8"/>
      <c r="C35" s="9">
        <v>65</v>
      </c>
      <c r="D35" s="10" t="s">
        <v>13</v>
      </c>
      <c r="E35" s="10">
        <v>55</v>
      </c>
      <c r="F35" s="10">
        <v>30</v>
      </c>
      <c r="G35" s="10" t="s">
        <v>19</v>
      </c>
      <c r="H35" s="10">
        <v>55</v>
      </c>
      <c r="I35" s="11">
        <v>95</v>
      </c>
      <c r="J35" s="12">
        <v>60</v>
      </c>
      <c r="K35" s="13"/>
      <c r="M35">
        <f>SUM(MWFifteenA51546912151821242730333639691518[[#This Row],[Mon]:[Sun]])/7</f>
        <v>42.857142857142854</v>
      </c>
      <c r="N35">
        <f>MWFifteenA51546912151821242730333639691518[[#This Row],[Mileage]]-M35</f>
        <v>17.142857142857146</v>
      </c>
    </row>
    <row r="36" spans="1:14" ht="21" customHeight="1">
      <c r="A36" s="7" t="s">
        <v>58</v>
      </c>
      <c r="B36" s="8"/>
      <c r="C36" s="9">
        <v>75</v>
      </c>
      <c r="D36" s="10" t="s">
        <v>13</v>
      </c>
      <c r="E36" s="10">
        <v>65</v>
      </c>
      <c r="F36" s="10">
        <v>30</v>
      </c>
      <c r="G36" s="10" t="s">
        <v>19</v>
      </c>
      <c r="H36" s="10">
        <v>60</v>
      </c>
      <c r="I36" s="11">
        <v>105</v>
      </c>
      <c r="J36" s="12">
        <v>65</v>
      </c>
      <c r="K36" s="13"/>
      <c r="M36">
        <f>SUM(MWFifteenA51546912151821242730333639691518[[#This Row],[Mon]:[Sun]])/7</f>
        <v>47.857142857142854</v>
      </c>
      <c r="N36">
        <f>MWFifteenA51546912151821242730333639691518[[#This Row],[Mileage]]-M36</f>
        <v>17.142857142857146</v>
      </c>
    </row>
    <row r="37" spans="1:14" ht="21" customHeight="1">
      <c r="A37" s="14" t="s">
        <v>59</v>
      </c>
      <c r="B37" s="8"/>
      <c r="C37" s="9">
        <v>75</v>
      </c>
      <c r="D37" s="10" t="s">
        <v>13</v>
      </c>
      <c r="E37" s="10">
        <v>65</v>
      </c>
      <c r="F37" s="10">
        <v>30</v>
      </c>
      <c r="G37" s="10" t="s">
        <v>19</v>
      </c>
      <c r="H37" s="10">
        <v>60</v>
      </c>
      <c r="I37" s="11">
        <v>105</v>
      </c>
      <c r="J37" s="12">
        <v>65</v>
      </c>
      <c r="K37" s="13"/>
      <c r="M37">
        <f>SUM(MWFifteenA51546912151821242730333639691518[[#This Row],[Mon]:[Sun]])/7</f>
        <v>47.857142857142854</v>
      </c>
      <c r="N37">
        <f>MWFifteenA51546912151821242730333639691518[[#This Row],[Mileage]]-M37</f>
        <v>17.142857142857146</v>
      </c>
    </row>
    <row r="38" spans="1:14" ht="21" customHeight="1">
      <c r="A38" s="7" t="s">
        <v>60</v>
      </c>
      <c r="B38" s="8">
        <v>2</v>
      </c>
      <c r="C38" s="9" t="s">
        <v>102</v>
      </c>
      <c r="D38" s="10" t="s">
        <v>13</v>
      </c>
      <c r="E38" s="10">
        <v>35</v>
      </c>
      <c r="F38" s="10" t="s">
        <v>18</v>
      </c>
      <c r="G38" s="10" t="s">
        <v>19</v>
      </c>
      <c r="H38" s="10">
        <v>35</v>
      </c>
      <c r="I38" s="11">
        <v>80</v>
      </c>
      <c r="J38" s="12">
        <v>50</v>
      </c>
      <c r="K38" s="13"/>
      <c r="M38">
        <f>SUM(MWFifteenA51546912151821242730333639691518[[#This Row],[Mon]:[Sun]])/7</f>
        <v>21.428571428571427</v>
      </c>
      <c r="N38">
        <f>MWFifteenA51546912151821242730333639691518[[#This Row],[Mileage]]-M38</f>
        <v>28.571428571428573</v>
      </c>
    </row>
    <row r="39" spans="1:14" ht="21" customHeight="1">
      <c r="A39" s="31" t="s">
        <v>61</v>
      </c>
      <c r="B39" s="8" t="s">
        <v>22</v>
      </c>
      <c r="C39" s="9">
        <v>75</v>
      </c>
      <c r="D39" s="10" t="s">
        <v>13</v>
      </c>
      <c r="E39" s="10">
        <v>65</v>
      </c>
      <c r="F39" s="10">
        <v>30</v>
      </c>
      <c r="G39" s="10" t="s">
        <v>15</v>
      </c>
      <c r="H39" s="10">
        <v>60</v>
      </c>
      <c r="I39" s="11">
        <v>105</v>
      </c>
      <c r="J39" s="12">
        <v>65</v>
      </c>
      <c r="K39" s="13" t="s">
        <v>16</v>
      </c>
      <c r="M39">
        <f>SUM(MWFifteenA51546912151821242730333639691518[[#This Row],[Mon]:[Sun]])/7</f>
        <v>47.857142857142854</v>
      </c>
      <c r="N39">
        <f>MWFifteenA51546912151821242730333639691518[[#This Row],[Mileage]]-M39</f>
        <v>17.142857142857146</v>
      </c>
    </row>
    <row r="40" spans="1:14" ht="21" customHeight="1">
      <c r="A40" s="32" t="s">
        <v>62</v>
      </c>
      <c r="B40" s="33"/>
      <c r="C40" s="9" t="s">
        <v>63</v>
      </c>
      <c r="D40" s="10" t="s">
        <v>13</v>
      </c>
      <c r="E40" s="10">
        <v>80</v>
      </c>
      <c r="F40" s="10">
        <v>40</v>
      </c>
      <c r="G40" s="10" t="s">
        <v>19</v>
      </c>
      <c r="H40" s="10">
        <v>75</v>
      </c>
      <c r="I40" s="11">
        <v>120</v>
      </c>
      <c r="J40" s="12">
        <v>75</v>
      </c>
      <c r="K40" s="13"/>
      <c r="M40">
        <f>SUM(MWFifteenA51546912151821242730333639691518[[#This Row],[Mon]:[Sun]])/7</f>
        <v>45</v>
      </c>
      <c r="N40">
        <f>MWFifteenA51546912151821242730333639691518[[#This Row],[Mileage]]-M40</f>
        <v>30</v>
      </c>
    </row>
    <row r="41" spans="1:14" ht="21" customHeight="1">
      <c r="A41" s="34" t="s">
        <v>64</v>
      </c>
      <c r="B41" s="11" t="s">
        <v>22</v>
      </c>
      <c r="C41" s="9">
        <v>75</v>
      </c>
      <c r="D41" s="10" t="s">
        <v>13</v>
      </c>
      <c r="E41" s="10">
        <v>65</v>
      </c>
      <c r="F41" s="10">
        <v>30</v>
      </c>
      <c r="G41" s="10" t="s">
        <v>19</v>
      </c>
      <c r="H41" s="10">
        <v>60</v>
      </c>
      <c r="I41" s="11">
        <v>105</v>
      </c>
      <c r="J41" s="12">
        <v>65</v>
      </c>
      <c r="K41" s="13"/>
      <c r="M41">
        <f>SUM(MWFifteenA51546912151821242730333639691518[[#This Row],[Mon]:[Sun]])/7</f>
        <v>47.857142857142854</v>
      </c>
      <c r="N41">
        <f>MWFifteenA51546912151821242730333639691518[[#This Row],[Mileage]]-M41</f>
        <v>17.142857142857146</v>
      </c>
    </row>
    <row r="42" spans="1:14" ht="21" customHeight="1">
      <c r="A42" s="7" t="s">
        <v>65</v>
      </c>
      <c r="B42" s="11"/>
      <c r="C42" s="9" t="s">
        <v>51</v>
      </c>
      <c r="D42" s="10" t="s">
        <v>13</v>
      </c>
      <c r="E42" s="10">
        <v>75</v>
      </c>
      <c r="F42" s="10">
        <v>35</v>
      </c>
      <c r="G42" s="10" t="s">
        <v>19</v>
      </c>
      <c r="H42" s="10">
        <v>70</v>
      </c>
      <c r="I42" s="11">
        <v>110</v>
      </c>
      <c r="J42" s="12">
        <v>70</v>
      </c>
      <c r="K42" s="13"/>
      <c r="M42">
        <f>SUM(MWFifteenA51546912151821242730333639691518[[#This Row],[Mon]:[Sun]])/7</f>
        <v>41.428571428571431</v>
      </c>
      <c r="N42">
        <f>MWFifteenA51546912151821242730333639691518[[#This Row],[Mileage]]-M42</f>
        <v>28.571428571428569</v>
      </c>
    </row>
    <row r="43" spans="1:14" ht="21" customHeight="1">
      <c r="A43" s="16" t="s">
        <v>66</v>
      </c>
      <c r="B43" s="11"/>
      <c r="C43" s="9" t="s">
        <v>51</v>
      </c>
      <c r="D43" s="10" t="s">
        <v>13</v>
      </c>
      <c r="E43" s="10">
        <v>75</v>
      </c>
      <c r="F43" s="10">
        <v>35</v>
      </c>
      <c r="G43" s="10" t="s">
        <v>19</v>
      </c>
      <c r="H43" s="10">
        <v>70</v>
      </c>
      <c r="I43" s="11">
        <v>110</v>
      </c>
      <c r="J43" s="12">
        <v>70</v>
      </c>
      <c r="K43" s="13"/>
      <c r="M43">
        <f>SUM(MWFifteenA51546912151821242730333639691518[[#This Row],[Mon]:[Sun]])/7</f>
        <v>41.428571428571431</v>
      </c>
      <c r="N43">
        <f>MWFifteenA51546912151821242730333639691518[[#This Row],[Mileage]]-M43</f>
        <v>28.571428571428569</v>
      </c>
    </row>
    <row r="44" spans="1:14" ht="21" customHeight="1">
      <c r="A44" s="15" t="s">
        <v>67</v>
      </c>
      <c r="B44" s="11"/>
      <c r="C44" s="9" t="s">
        <v>51</v>
      </c>
      <c r="D44" s="10" t="s">
        <v>13</v>
      </c>
      <c r="E44" s="10">
        <v>75</v>
      </c>
      <c r="F44" s="10">
        <v>35</v>
      </c>
      <c r="G44" s="10" t="s">
        <v>19</v>
      </c>
      <c r="H44" s="10">
        <v>70</v>
      </c>
      <c r="I44" s="11">
        <v>110</v>
      </c>
      <c r="J44" s="12">
        <v>70</v>
      </c>
      <c r="K44" s="13"/>
      <c r="M44">
        <f>SUM(MWFifteenA51546912151821242730333639691518[[#This Row],[Mon]:[Sun]])/7</f>
        <v>41.428571428571431</v>
      </c>
      <c r="N44">
        <f>MWFifteenA51546912151821242730333639691518[[#This Row],[Mileage]]-M44</f>
        <v>28.571428571428569</v>
      </c>
    </row>
    <row r="45" spans="1:14" ht="21" customHeight="1">
      <c r="A45" s="7" t="s">
        <v>68</v>
      </c>
      <c r="B45" s="11"/>
      <c r="C45" s="9" t="s">
        <v>63</v>
      </c>
      <c r="D45" s="10" t="s">
        <v>13</v>
      </c>
      <c r="E45" s="10">
        <v>80</v>
      </c>
      <c r="F45" s="10">
        <v>40</v>
      </c>
      <c r="G45" s="10" t="s">
        <v>19</v>
      </c>
      <c r="H45" s="10">
        <v>75</v>
      </c>
      <c r="I45" s="11">
        <v>120</v>
      </c>
      <c r="J45" s="12">
        <v>75</v>
      </c>
      <c r="K45" s="13"/>
      <c r="M45">
        <f>SUM(MWFifteenA51546912151821242730333639691518[[#This Row],[Mon]:[Sun]])/7</f>
        <v>45</v>
      </c>
      <c r="N45">
        <f>MWFifteenA51546912151821242730333639691518[[#This Row],[Mileage]]-M45</f>
        <v>30</v>
      </c>
    </row>
    <row r="46" spans="1:14" ht="21" customHeight="1">
      <c r="A46" s="7" t="s">
        <v>69</v>
      </c>
      <c r="B46" s="11"/>
      <c r="C46" s="9">
        <v>65</v>
      </c>
      <c r="D46" s="10" t="s">
        <v>13</v>
      </c>
      <c r="E46" s="10">
        <v>55</v>
      </c>
      <c r="F46" s="10">
        <v>30</v>
      </c>
      <c r="G46" s="10" t="s">
        <v>19</v>
      </c>
      <c r="H46" s="10">
        <v>55</v>
      </c>
      <c r="I46" s="11">
        <v>95</v>
      </c>
      <c r="J46" s="12">
        <v>60</v>
      </c>
      <c r="K46" s="13"/>
      <c r="M46">
        <f>SUM(MWFifteenA51546912151821242730333639691518[[#This Row],[Mon]:[Sun]])/7</f>
        <v>42.857142857142854</v>
      </c>
      <c r="N46">
        <f>MWFifteenA51546912151821242730333639691518[[#This Row],[Mileage]]-M46</f>
        <v>17.142857142857146</v>
      </c>
    </row>
    <row r="47" spans="1:14" ht="21" customHeight="1">
      <c r="A47" s="7" t="s">
        <v>70</v>
      </c>
      <c r="B47" s="11"/>
      <c r="C47" s="9">
        <v>65</v>
      </c>
      <c r="D47" s="10" t="s">
        <v>13</v>
      </c>
      <c r="E47" s="10">
        <v>55</v>
      </c>
      <c r="F47" s="10">
        <v>30</v>
      </c>
      <c r="G47" s="10" t="s">
        <v>19</v>
      </c>
      <c r="H47" s="10">
        <v>55</v>
      </c>
      <c r="I47" s="11">
        <v>95</v>
      </c>
      <c r="J47" s="12">
        <v>60</v>
      </c>
      <c r="K47" s="13"/>
      <c r="M47">
        <f>SUM(MWFifteenA51546912151821242730333639691518[[#This Row],[Mon]:[Sun]])/7</f>
        <v>42.857142857142854</v>
      </c>
      <c r="N47">
        <f>MWFifteenA51546912151821242730333639691518[[#This Row],[Mileage]]-M47</f>
        <v>17.142857142857146</v>
      </c>
    </row>
    <row r="48" spans="1:14" ht="21" customHeight="1">
      <c r="A48" s="7" t="s">
        <v>71</v>
      </c>
      <c r="B48" s="11">
        <v>1</v>
      </c>
      <c r="C48" s="9">
        <v>75</v>
      </c>
      <c r="D48" s="10" t="s">
        <v>13</v>
      </c>
      <c r="E48" s="10">
        <v>65</v>
      </c>
      <c r="F48" s="10" t="s">
        <v>18</v>
      </c>
      <c r="G48" s="10" t="s">
        <v>19</v>
      </c>
      <c r="H48" s="10">
        <v>60</v>
      </c>
      <c r="I48" s="11">
        <v>105</v>
      </c>
      <c r="J48" s="12">
        <v>65</v>
      </c>
      <c r="K48" s="13"/>
      <c r="M48">
        <f>SUM(MWFifteenA51546912151821242730333639691518[[#This Row],[Mon]:[Sun]])/7</f>
        <v>43.571428571428569</v>
      </c>
      <c r="N48">
        <f>MWFifteenA51546912151821242730333639691518[[#This Row],[Mileage]]-M48</f>
        <v>21.428571428571431</v>
      </c>
    </row>
    <row r="49" spans="1:14" ht="21" customHeight="1">
      <c r="A49" s="16" t="s">
        <v>72</v>
      </c>
      <c r="B49" s="11"/>
      <c r="C49" s="9">
        <v>65</v>
      </c>
      <c r="D49" s="10" t="s">
        <v>13</v>
      </c>
      <c r="E49" s="10">
        <v>55</v>
      </c>
      <c r="F49" s="10">
        <v>30</v>
      </c>
      <c r="G49" s="10" t="s">
        <v>19</v>
      </c>
      <c r="H49" s="10">
        <v>55</v>
      </c>
      <c r="I49" s="11">
        <v>95</v>
      </c>
      <c r="J49" s="12">
        <v>60</v>
      </c>
      <c r="K49" s="13"/>
      <c r="M49">
        <f>SUM(MWFifteenA51546912151821242730333639691518[[#This Row],[Mon]:[Sun]])/7</f>
        <v>42.857142857142854</v>
      </c>
      <c r="N49">
        <f>MWFifteenA51546912151821242730333639691518[[#This Row],[Mileage]]-M49</f>
        <v>17.142857142857146</v>
      </c>
    </row>
    <row r="50" spans="1:14" ht="21" customHeight="1">
      <c r="A50" s="7" t="s">
        <v>73</v>
      </c>
      <c r="B50" s="8">
        <v>1</v>
      </c>
      <c r="C50" s="9">
        <v>55</v>
      </c>
      <c r="D50" s="10" t="s">
        <v>13</v>
      </c>
      <c r="E50" s="10">
        <v>50</v>
      </c>
      <c r="F50" s="10" t="s">
        <v>18</v>
      </c>
      <c r="G50" s="10" t="s">
        <v>19</v>
      </c>
      <c r="H50" s="10">
        <v>45</v>
      </c>
      <c r="I50" s="11">
        <v>85</v>
      </c>
      <c r="J50" s="12">
        <v>55</v>
      </c>
      <c r="K50" s="13"/>
      <c r="M50">
        <f>SUM(MWFifteenA51546912151821242730333639691518[[#This Row],[Mon]:[Sun]])/7</f>
        <v>33.571428571428569</v>
      </c>
      <c r="N50">
        <f>MWFifteenA51546912151821242730333639691518[[#This Row],[Mileage]]-M50</f>
        <v>21.428571428571431</v>
      </c>
    </row>
    <row r="51" spans="1:14" ht="21" customHeight="1">
      <c r="A51" s="15" t="s">
        <v>74</v>
      </c>
      <c r="B51" s="8"/>
      <c r="C51" s="9" t="s">
        <v>51</v>
      </c>
      <c r="D51" s="10" t="s">
        <v>13</v>
      </c>
      <c r="E51" s="10">
        <v>75</v>
      </c>
      <c r="F51" s="10">
        <v>35</v>
      </c>
      <c r="G51" s="10" t="s">
        <v>19</v>
      </c>
      <c r="H51" s="10">
        <v>70</v>
      </c>
      <c r="I51" s="11">
        <v>110</v>
      </c>
      <c r="J51" s="12">
        <v>70</v>
      </c>
      <c r="K51" s="13"/>
      <c r="M51">
        <f>SUM(MWFifteenA51546912151821242730333639691518[[#This Row],[Mon]:[Sun]])/7</f>
        <v>41.428571428571431</v>
      </c>
      <c r="N51">
        <f>MWFifteenA51546912151821242730333639691518[[#This Row],[Mileage]]-M51</f>
        <v>28.571428571428569</v>
      </c>
    </row>
    <row r="52" spans="1:14" ht="21" customHeight="1">
      <c r="A52" s="7" t="s">
        <v>75</v>
      </c>
      <c r="B52" s="8" t="s">
        <v>22</v>
      </c>
      <c r="C52" s="9" t="s">
        <v>51</v>
      </c>
      <c r="D52" s="10" t="s">
        <v>13</v>
      </c>
      <c r="E52" s="10">
        <v>75</v>
      </c>
      <c r="F52" s="10">
        <v>35</v>
      </c>
      <c r="G52" s="10" t="s">
        <v>19</v>
      </c>
      <c r="H52" s="10">
        <v>70</v>
      </c>
      <c r="I52" s="11">
        <v>110</v>
      </c>
      <c r="J52" s="12">
        <v>70</v>
      </c>
      <c r="K52" s="13"/>
      <c r="M52">
        <f>SUM(MWFifteenA51546912151821242730333639691518[[#This Row],[Mon]:[Sun]])/7</f>
        <v>41.428571428571431</v>
      </c>
      <c r="N52">
        <f>MWFifteenA51546912151821242730333639691518[[#This Row],[Mileage]]-M52</f>
        <v>28.571428571428569</v>
      </c>
    </row>
    <row r="53" spans="1:14" ht="36" customHeight="1">
      <c r="A53" s="105" t="s">
        <v>47</v>
      </c>
      <c r="B53" s="106"/>
      <c r="C53" s="106"/>
      <c r="D53" s="106"/>
      <c r="E53" s="106"/>
      <c r="F53" s="106"/>
      <c r="G53" s="106"/>
      <c r="H53" s="106"/>
      <c r="I53" s="106"/>
      <c r="J53" s="106"/>
      <c r="K53" s="107"/>
    </row>
    <row r="54" spans="1:14" ht="18" customHeight="1">
      <c r="A54" s="26" t="s">
        <v>101</v>
      </c>
      <c r="B54" s="27" t="s">
        <v>1</v>
      </c>
      <c r="C54" s="28" t="s">
        <v>2</v>
      </c>
      <c r="D54" s="28" t="s">
        <v>3</v>
      </c>
      <c r="E54" s="28" t="s">
        <v>4</v>
      </c>
      <c r="F54" s="28" t="s">
        <v>5</v>
      </c>
      <c r="G54" s="28" t="s">
        <v>6</v>
      </c>
      <c r="H54" s="28" t="s">
        <v>7</v>
      </c>
      <c r="I54" s="28" t="s">
        <v>8</v>
      </c>
      <c r="J54" s="28" t="s">
        <v>9</v>
      </c>
      <c r="K54" s="29" t="s">
        <v>10</v>
      </c>
    </row>
    <row r="55" spans="1:14" ht="21" customHeight="1">
      <c r="A55" s="16" t="s">
        <v>76</v>
      </c>
      <c r="B55" s="8"/>
      <c r="C55" s="9" t="s">
        <v>51</v>
      </c>
      <c r="D55" s="10" t="s">
        <v>13</v>
      </c>
      <c r="E55" s="10">
        <v>75</v>
      </c>
      <c r="F55" s="10">
        <v>35</v>
      </c>
      <c r="G55" s="10" t="s">
        <v>19</v>
      </c>
      <c r="H55" s="10">
        <v>70</v>
      </c>
      <c r="I55" s="11">
        <v>110</v>
      </c>
      <c r="J55" s="12">
        <v>70</v>
      </c>
      <c r="K55" s="13"/>
      <c r="M55" t="e" cm="1">
        <f t="array" ref="M55">SUM(MWFifteenB5255710131619222528313437407101619[[#This Row],[Mon]:[Sun]]/7)</f>
        <v>#VALUE!</v>
      </c>
      <c r="N55" t="e">
        <f>MWFifteenB5255710131619222528313437407101619[[#This Row],[Mileage]]-M55</f>
        <v>#VALUE!</v>
      </c>
    </row>
    <row r="56" spans="1:14" ht="21" customHeight="1">
      <c r="A56" s="21" t="s">
        <v>77</v>
      </c>
      <c r="B56" s="8"/>
      <c r="C56" s="9">
        <v>75</v>
      </c>
      <c r="D56" s="10" t="s">
        <v>13</v>
      </c>
      <c r="E56" s="10">
        <v>65</v>
      </c>
      <c r="F56" s="10">
        <v>30</v>
      </c>
      <c r="G56" s="10" t="s">
        <v>19</v>
      </c>
      <c r="H56" s="10">
        <v>60</v>
      </c>
      <c r="I56" s="11">
        <v>105</v>
      </c>
      <c r="J56" s="12">
        <v>65</v>
      </c>
      <c r="K56" s="13" t="s">
        <v>16</v>
      </c>
      <c r="M56" t="e" cm="1">
        <f t="array" ref="M56">SUM(MWFifteenB5255710131619222528313437407101619[[#This Row],[Mon]:[Sun]]/7)</f>
        <v>#VALUE!</v>
      </c>
      <c r="N56" t="e">
        <f>MWFifteenB5255710131619222528313437407101619[[#This Row],[Mileage]]-M56</f>
        <v>#VALUE!</v>
      </c>
    </row>
    <row r="57" spans="1:14" ht="21" customHeight="1">
      <c r="A57" s="14" t="s">
        <v>78</v>
      </c>
      <c r="B57" s="35"/>
      <c r="C57" s="9" t="s">
        <v>63</v>
      </c>
      <c r="D57" s="10" t="s">
        <v>13</v>
      </c>
      <c r="E57" s="10">
        <v>80</v>
      </c>
      <c r="F57" s="10">
        <v>40</v>
      </c>
      <c r="G57" s="10" t="s">
        <v>19</v>
      </c>
      <c r="H57" s="10">
        <v>75</v>
      </c>
      <c r="I57" s="11">
        <v>120</v>
      </c>
      <c r="J57" s="12">
        <v>75</v>
      </c>
      <c r="K57" s="13"/>
      <c r="M57" t="e" cm="1">
        <f t="array" ref="M57">SUM(MWFifteenB5255710131619222528313437407101619[[#This Row],[Mon]:[Sun]]/7)</f>
        <v>#VALUE!</v>
      </c>
      <c r="N57" t="e">
        <f>MWFifteenB5255710131619222528313437407101619[[#This Row],[Mileage]]-M57</f>
        <v>#VALUE!</v>
      </c>
    </row>
    <row r="58" spans="1:14" ht="21" customHeight="1">
      <c r="A58" s="7" t="s">
        <v>79</v>
      </c>
      <c r="B58" s="8"/>
      <c r="C58" s="9">
        <v>65</v>
      </c>
      <c r="D58" s="10" t="s">
        <v>13</v>
      </c>
      <c r="E58" s="10">
        <v>55</v>
      </c>
      <c r="F58" s="10">
        <v>30</v>
      </c>
      <c r="G58" s="10" t="s">
        <v>19</v>
      </c>
      <c r="H58" s="10">
        <v>55</v>
      </c>
      <c r="I58" s="11">
        <v>95</v>
      </c>
      <c r="J58" s="12">
        <v>60</v>
      </c>
      <c r="K58" s="13"/>
      <c r="M58" t="e" cm="1">
        <f t="array" ref="M58">SUM(MWFifteenB5255710131619222528313437407101619[[#This Row],[Mon]:[Sun]]/7)</f>
        <v>#VALUE!</v>
      </c>
      <c r="N58" t="e">
        <f>MWFifteenB5255710131619222528313437407101619[[#This Row],[Mileage]]-M58</f>
        <v>#VALUE!</v>
      </c>
    </row>
    <row r="59" spans="1:14" ht="21" customHeight="1">
      <c r="A59" s="7" t="s">
        <v>80</v>
      </c>
      <c r="B59" s="8">
        <v>2</v>
      </c>
      <c r="C59" s="9">
        <v>65</v>
      </c>
      <c r="D59" s="10" t="s">
        <v>13</v>
      </c>
      <c r="E59" s="10">
        <v>55</v>
      </c>
      <c r="F59" s="10" t="s">
        <v>18</v>
      </c>
      <c r="G59" s="10" t="s">
        <v>19</v>
      </c>
      <c r="H59" s="10" t="s">
        <v>55</v>
      </c>
      <c r="I59" s="11">
        <v>95</v>
      </c>
      <c r="J59" s="12">
        <v>60</v>
      </c>
      <c r="K59" s="13"/>
      <c r="M59" t="e" cm="1">
        <f t="array" ref="M59">SUM(MWFifteenB5255710131619222528313437407101619[[#This Row],[Mon]:[Sun]]/7)</f>
        <v>#VALUE!</v>
      </c>
      <c r="N59" t="e">
        <f>MWFifteenB5255710131619222528313437407101619[[#This Row],[Mileage]]-M59</f>
        <v>#VALUE!</v>
      </c>
    </row>
    <row r="60" spans="1:14" ht="21" customHeight="1">
      <c r="A60" s="7" t="s">
        <v>81</v>
      </c>
      <c r="B60" s="8" t="s">
        <v>22</v>
      </c>
      <c r="C60" s="9">
        <v>55</v>
      </c>
      <c r="D60" s="10" t="s">
        <v>13</v>
      </c>
      <c r="E60" s="10">
        <v>50</v>
      </c>
      <c r="F60" s="10">
        <v>30</v>
      </c>
      <c r="G60" s="10" t="s">
        <v>13</v>
      </c>
      <c r="H60" s="10">
        <v>45</v>
      </c>
      <c r="I60" s="11">
        <v>85</v>
      </c>
      <c r="J60" s="12">
        <v>55</v>
      </c>
      <c r="K60" s="13"/>
      <c r="M60" t="e" cm="1">
        <f t="array" ref="M60">SUM(MWFifteenB5255710131619222528313437407101619[[#This Row],[Mon]:[Sun]]/7)</f>
        <v>#VALUE!</v>
      </c>
      <c r="N60" t="e">
        <f>MWFifteenB5255710131619222528313437407101619[[#This Row],[Mileage]]-M60</f>
        <v>#VALUE!</v>
      </c>
    </row>
    <row r="61" spans="1:14" ht="21" customHeight="1">
      <c r="A61" s="21" t="s">
        <v>82</v>
      </c>
      <c r="B61" s="8"/>
      <c r="C61" s="9">
        <v>75</v>
      </c>
      <c r="D61" s="10" t="s">
        <v>13</v>
      </c>
      <c r="E61" s="10">
        <v>65</v>
      </c>
      <c r="F61" s="10">
        <v>30</v>
      </c>
      <c r="G61" s="10" t="s">
        <v>19</v>
      </c>
      <c r="H61" s="10">
        <v>60</v>
      </c>
      <c r="I61" s="11">
        <v>105</v>
      </c>
      <c r="J61" s="12">
        <v>65</v>
      </c>
      <c r="K61" s="13"/>
      <c r="M61" t="e" cm="1">
        <f t="array" ref="M61">SUM(MWFifteenB5255710131619222528313437407101619[[#This Row],[Mon]:[Sun]]/7)</f>
        <v>#VALUE!</v>
      </c>
      <c r="N61" t="e">
        <f>MWFifteenB5255710131619222528313437407101619[[#This Row],[Mileage]]-M61</f>
        <v>#VALUE!</v>
      </c>
    </row>
    <row r="62" spans="1:14" ht="21" customHeight="1">
      <c r="A62" s="7" t="s">
        <v>83</v>
      </c>
      <c r="B62" s="11"/>
      <c r="C62" s="9">
        <v>75</v>
      </c>
      <c r="D62" s="10" t="s">
        <v>13</v>
      </c>
      <c r="E62" s="10">
        <v>65</v>
      </c>
      <c r="F62" s="10">
        <v>30</v>
      </c>
      <c r="G62" s="10" t="s">
        <v>19</v>
      </c>
      <c r="H62" s="10">
        <v>60</v>
      </c>
      <c r="I62" s="11">
        <v>105</v>
      </c>
      <c r="J62" s="12">
        <v>65</v>
      </c>
      <c r="K62" s="13" t="s">
        <v>16</v>
      </c>
      <c r="M62" t="e" cm="1">
        <f t="array" ref="M62">SUM(MWFifteenB5255710131619222528313437407101619[[#This Row],[Mon]:[Sun]]/7)</f>
        <v>#VALUE!</v>
      </c>
      <c r="N62" t="e">
        <f>MWFifteenB5255710131619222528313437407101619[[#This Row],[Mileage]]-M62</f>
        <v>#VALUE!</v>
      </c>
    </row>
    <row r="63" spans="1:14" ht="21" customHeight="1">
      <c r="A63" s="7" t="s">
        <v>84</v>
      </c>
      <c r="B63" s="11"/>
      <c r="C63" s="9" t="s">
        <v>63</v>
      </c>
      <c r="D63" s="10" t="s">
        <v>13</v>
      </c>
      <c r="E63" s="10">
        <v>80</v>
      </c>
      <c r="F63" s="10">
        <v>40</v>
      </c>
      <c r="G63" s="10" t="s">
        <v>19</v>
      </c>
      <c r="H63" s="10">
        <v>75</v>
      </c>
      <c r="I63" s="11">
        <v>120</v>
      </c>
      <c r="J63" s="12">
        <v>75</v>
      </c>
      <c r="K63" s="13"/>
      <c r="M63" t="e" cm="1">
        <f t="array" ref="M63">SUM(MWFifteenB5255710131619222528313437407101619[[#This Row],[Mon]:[Sun]]/7)</f>
        <v>#VALUE!</v>
      </c>
      <c r="N63" t="e">
        <f>MWFifteenB5255710131619222528313437407101619[[#This Row],[Mileage]]-M63</f>
        <v>#VALUE!</v>
      </c>
    </row>
    <row r="64" spans="1:14" ht="21" customHeight="1">
      <c r="A64" s="19" t="s">
        <v>85</v>
      </c>
      <c r="B64" s="11"/>
      <c r="C64" s="9" t="s">
        <v>63</v>
      </c>
      <c r="D64" s="10" t="s">
        <v>13</v>
      </c>
      <c r="E64" s="10">
        <v>80</v>
      </c>
      <c r="F64" s="10">
        <v>40</v>
      </c>
      <c r="G64" s="10" t="s">
        <v>19</v>
      </c>
      <c r="H64" s="10">
        <v>75</v>
      </c>
      <c r="I64" s="11">
        <v>120</v>
      </c>
      <c r="J64" s="12">
        <v>75</v>
      </c>
      <c r="K64" s="13"/>
      <c r="M64" t="e" cm="1">
        <f t="array" ref="M64">SUM(MWFifteenB5255710131619222528313437407101619[[#This Row],[Mon]:[Sun]]/7)</f>
        <v>#VALUE!</v>
      </c>
      <c r="N64" t="e">
        <f>MWFifteenB5255710131619222528313437407101619[[#This Row],[Mileage]]-M64</f>
        <v>#VALUE!</v>
      </c>
    </row>
    <row r="65" spans="1:14" ht="21" customHeight="1">
      <c r="A65" s="21" t="s">
        <v>86</v>
      </c>
      <c r="B65" s="11"/>
      <c r="C65" s="9">
        <v>75</v>
      </c>
      <c r="D65" s="10" t="s">
        <v>13</v>
      </c>
      <c r="E65" s="10">
        <v>65</v>
      </c>
      <c r="F65" s="10">
        <v>30</v>
      </c>
      <c r="G65" s="10" t="s">
        <v>19</v>
      </c>
      <c r="H65" s="10">
        <v>60</v>
      </c>
      <c r="I65" s="11">
        <v>105</v>
      </c>
      <c r="J65" s="12">
        <v>65</v>
      </c>
      <c r="K65" s="13"/>
      <c r="M65" t="e" cm="1">
        <f t="array" ref="M65">SUM(MWFifteenB5255710131619222528313437407101619[[#This Row],[Mon]:[Sun]]/7)</f>
        <v>#VALUE!</v>
      </c>
      <c r="N65" t="e">
        <f>MWFifteenB5255710131619222528313437407101619[[#This Row],[Mileage]]-M65</f>
        <v>#VALUE!</v>
      </c>
    </row>
    <row r="66" spans="1:14" ht="21" customHeight="1">
      <c r="A66" s="16" t="s">
        <v>87</v>
      </c>
      <c r="B66" s="11"/>
      <c r="C66" s="9" t="s">
        <v>63</v>
      </c>
      <c r="D66" s="10" t="s">
        <v>13</v>
      </c>
      <c r="E66" s="10">
        <v>80</v>
      </c>
      <c r="F66" s="10">
        <v>40</v>
      </c>
      <c r="G66" s="10" t="s">
        <v>19</v>
      </c>
      <c r="H66" s="10">
        <v>75</v>
      </c>
      <c r="I66" s="11">
        <v>120</v>
      </c>
      <c r="J66" s="12">
        <v>75</v>
      </c>
      <c r="K66" s="13"/>
      <c r="M66" t="e" cm="1">
        <f t="array" ref="M66">SUM(MWFifteenB5255710131619222528313437407101619[[#This Row],[Mon]:[Sun]]/7)</f>
        <v>#VALUE!</v>
      </c>
      <c r="N66" t="e">
        <f>MWFifteenB5255710131619222528313437407101619[[#This Row],[Mileage]]-M66</f>
        <v>#VALUE!</v>
      </c>
    </row>
    <row r="67" spans="1:14" ht="21" customHeight="1">
      <c r="A67" s="19" t="s">
        <v>88</v>
      </c>
      <c r="B67" s="11"/>
      <c r="C67" s="9">
        <v>75</v>
      </c>
      <c r="D67" s="10" t="s">
        <v>13</v>
      </c>
      <c r="E67" s="10">
        <v>65</v>
      </c>
      <c r="F67" s="10">
        <v>30</v>
      </c>
      <c r="G67" s="10" t="s">
        <v>19</v>
      </c>
      <c r="H67" s="10">
        <v>60</v>
      </c>
      <c r="I67" s="11">
        <v>105</v>
      </c>
      <c r="J67" s="12">
        <v>65</v>
      </c>
      <c r="K67" s="13"/>
      <c r="M67" t="e" cm="1">
        <f t="array" ref="M67">SUM(MWFifteenB5255710131619222528313437407101619[[#This Row],[Mon]:[Sun]]/7)</f>
        <v>#VALUE!</v>
      </c>
      <c r="N67" t="e">
        <f>MWFifteenB5255710131619222528313437407101619[[#This Row],[Mileage]]-M67</f>
        <v>#VALUE!</v>
      </c>
    </row>
    <row r="68" spans="1:14" ht="21" customHeight="1">
      <c r="A68" s="19" t="s">
        <v>89</v>
      </c>
      <c r="B68" s="11"/>
      <c r="C68" s="9">
        <v>55</v>
      </c>
      <c r="D68" s="10" t="s">
        <v>13</v>
      </c>
      <c r="E68" s="10">
        <v>50</v>
      </c>
      <c r="F68" s="10">
        <v>30</v>
      </c>
      <c r="G68" s="10" t="s">
        <v>19</v>
      </c>
      <c r="H68" s="10">
        <v>45</v>
      </c>
      <c r="I68" s="11">
        <v>85</v>
      </c>
      <c r="J68" s="12">
        <v>55</v>
      </c>
      <c r="K68" s="13"/>
      <c r="M68" t="e" cm="1">
        <f t="array" ref="M68">SUM(MWFifteenB5255710131619222528313437407101619[[#This Row],[Mon]:[Sun]]/7)</f>
        <v>#VALUE!</v>
      </c>
      <c r="N68" t="e">
        <f>MWFifteenB5255710131619222528313437407101619[[#This Row],[Mileage]]-M68</f>
        <v>#VALUE!</v>
      </c>
    </row>
    <row r="69" spans="1:14" ht="21" customHeight="1">
      <c r="A69" s="7" t="s">
        <v>90</v>
      </c>
      <c r="B69" s="11"/>
      <c r="C69" s="9">
        <v>65</v>
      </c>
      <c r="D69" s="10" t="s">
        <v>13</v>
      </c>
      <c r="E69" s="10">
        <v>55</v>
      </c>
      <c r="F69" s="10">
        <v>30</v>
      </c>
      <c r="G69" s="10" t="s">
        <v>19</v>
      </c>
      <c r="H69" s="10">
        <v>55</v>
      </c>
      <c r="I69" s="11">
        <v>95</v>
      </c>
      <c r="J69" s="12">
        <v>60</v>
      </c>
      <c r="K69" s="13"/>
      <c r="M69" t="e" cm="1">
        <f t="array" ref="M69">SUM(MWFifteenB5255710131619222528313437407101619[[#This Row],[Mon]:[Sun]]/7)</f>
        <v>#VALUE!</v>
      </c>
      <c r="N69" t="e">
        <f>MWFifteenB5255710131619222528313437407101619[[#This Row],[Mileage]]-M69</f>
        <v>#VALUE!</v>
      </c>
    </row>
    <row r="70" spans="1:14" ht="21" customHeight="1">
      <c r="A70" s="16" t="s">
        <v>91</v>
      </c>
      <c r="B70" s="11"/>
      <c r="C70" s="9" t="s">
        <v>63</v>
      </c>
      <c r="D70" s="10" t="s">
        <v>13</v>
      </c>
      <c r="E70" s="10">
        <v>80</v>
      </c>
      <c r="F70" s="10">
        <v>40</v>
      </c>
      <c r="G70" s="10" t="s">
        <v>19</v>
      </c>
      <c r="H70" s="10">
        <v>75</v>
      </c>
      <c r="I70" s="11">
        <v>120</v>
      </c>
      <c r="J70" s="12">
        <v>75</v>
      </c>
      <c r="K70" s="13"/>
      <c r="M70" t="e" cm="1">
        <f t="array" ref="M70">SUM(MWFifteenB5255710131619222528313437407101619[[#This Row],[Mon]:[Sun]]/7)</f>
        <v>#VALUE!</v>
      </c>
      <c r="N70" t="e">
        <f>MWFifteenB5255710131619222528313437407101619[[#This Row],[Mileage]]-M70</f>
        <v>#VALUE!</v>
      </c>
    </row>
    <row r="71" spans="1:14" ht="21" customHeight="1">
      <c r="A71" s="21" t="s">
        <v>92</v>
      </c>
      <c r="B71" s="11"/>
      <c r="C71" s="9">
        <v>75</v>
      </c>
      <c r="D71" s="10" t="s">
        <v>13</v>
      </c>
      <c r="E71" s="10">
        <v>65</v>
      </c>
      <c r="F71" s="10">
        <v>30</v>
      </c>
      <c r="G71" s="10" t="s">
        <v>19</v>
      </c>
      <c r="H71" s="10">
        <v>60</v>
      </c>
      <c r="I71" s="11">
        <v>105</v>
      </c>
      <c r="J71" s="12">
        <v>65</v>
      </c>
      <c r="K71" s="13"/>
      <c r="M71" t="e" cm="1">
        <f t="array" ref="M71">SUM(MWFifteenB5255710131619222528313437407101619[[#This Row],[Mon]:[Sun]]/7)</f>
        <v>#VALUE!</v>
      </c>
      <c r="N71" t="e">
        <f>MWFifteenB5255710131619222528313437407101619[[#This Row],[Mileage]]-M71</f>
        <v>#VALUE!</v>
      </c>
    </row>
    <row r="72" spans="1:14" ht="21" customHeight="1">
      <c r="A72" s="7" t="s">
        <v>93</v>
      </c>
      <c r="B72" s="11"/>
      <c r="C72" s="9" t="s">
        <v>51</v>
      </c>
      <c r="D72" s="10" t="s">
        <v>13</v>
      </c>
      <c r="E72" s="10">
        <v>75</v>
      </c>
      <c r="F72" s="10">
        <v>35</v>
      </c>
      <c r="G72" s="10" t="s">
        <v>19</v>
      </c>
      <c r="H72" s="10">
        <v>70</v>
      </c>
      <c r="I72" s="11">
        <v>110</v>
      </c>
      <c r="J72" s="12">
        <v>70</v>
      </c>
      <c r="K72" s="13"/>
      <c r="M72" t="e" cm="1">
        <f t="array" ref="M72">SUM(MWFifteenB5255710131619222528313437407101619[[#This Row],[Mon]:[Sun]]/7)</f>
        <v>#VALUE!</v>
      </c>
      <c r="N72" t="e">
        <f>MWFifteenB5255710131619222528313437407101619[[#This Row],[Mileage]]-M72</f>
        <v>#VALUE!</v>
      </c>
    </row>
    <row r="73" spans="1:14" ht="21" customHeight="1">
      <c r="A73" s="7" t="s">
        <v>94</v>
      </c>
      <c r="B73" s="11"/>
      <c r="C73" s="9" t="s">
        <v>51</v>
      </c>
      <c r="D73" s="10" t="s">
        <v>13</v>
      </c>
      <c r="E73" s="10">
        <v>75</v>
      </c>
      <c r="F73" s="10">
        <v>35</v>
      </c>
      <c r="G73" s="10" t="s">
        <v>19</v>
      </c>
      <c r="H73" s="10">
        <v>70</v>
      </c>
      <c r="I73" s="11">
        <v>110</v>
      </c>
      <c r="J73" s="12">
        <v>70</v>
      </c>
      <c r="K73" s="13"/>
      <c r="M73" t="e" cm="1">
        <f t="array" ref="M73">SUM(MWFifteenB5255710131619222528313437407101619[[#This Row],[Mon]:[Sun]]/7)</f>
        <v>#VALUE!</v>
      </c>
      <c r="N73" t="e">
        <f>MWFifteenB5255710131619222528313437407101619[[#This Row],[Mileage]]-M73</f>
        <v>#VALUE!</v>
      </c>
    </row>
    <row r="74" spans="1:14" ht="21" customHeight="1">
      <c r="A74" s="37" t="s">
        <v>95</v>
      </c>
      <c r="B74" s="11"/>
      <c r="C74" s="9">
        <v>55</v>
      </c>
      <c r="D74" s="10" t="s">
        <v>13</v>
      </c>
      <c r="E74" s="10">
        <v>50</v>
      </c>
      <c r="F74" s="10">
        <v>30</v>
      </c>
      <c r="G74" s="10" t="s">
        <v>13</v>
      </c>
      <c r="H74" s="10">
        <v>45</v>
      </c>
      <c r="I74" s="11">
        <v>85</v>
      </c>
      <c r="J74" s="12">
        <v>55</v>
      </c>
      <c r="K74" s="13"/>
      <c r="M74" t="e" cm="1">
        <f t="array" ref="M74">SUM(MWFifteenB5255710131619222528313437407101619[[#This Row],[Mon]:[Sun]]/7)</f>
        <v>#VALUE!</v>
      </c>
      <c r="N74" t="e">
        <f>MWFifteenB5255710131619222528313437407101619[[#This Row],[Mileage]]-M74</f>
        <v>#VALUE!</v>
      </c>
    </row>
    <row r="75" spans="1:14" ht="21" customHeight="1">
      <c r="A75" s="15" t="s">
        <v>96</v>
      </c>
      <c r="B75" s="11"/>
      <c r="C75" s="9" t="s">
        <v>63</v>
      </c>
      <c r="D75" s="10" t="s">
        <v>13</v>
      </c>
      <c r="E75" s="10">
        <v>80</v>
      </c>
      <c r="F75" s="10">
        <v>40</v>
      </c>
      <c r="G75" s="10" t="s">
        <v>19</v>
      </c>
      <c r="H75" s="10">
        <v>75</v>
      </c>
      <c r="I75" s="11">
        <v>120</v>
      </c>
      <c r="J75" s="12">
        <v>75</v>
      </c>
      <c r="K75" s="13"/>
      <c r="M75" t="e" cm="1">
        <f t="array" ref="M75">SUM(MWFifteenB5255710131619222528313437407101619[[#This Row],[Mon]:[Sun]]/7)</f>
        <v>#VALUE!</v>
      </c>
      <c r="N75" t="e">
        <f>MWFifteenB5255710131619222528313437407101619[[#This Row],[Mileage]]-M75</f>
        <v>#VALUE!</v>
      </c>
    </row>
    <row r="76" spans="1:14" ht="21" customHeight="1">
      <c r="A76" s="15" t="s">
        <v>97</v>
      </c>
      <c r="B76" s="38"/>
      <c r="C76" s="9">
        <v>75</v>
      </c>
      <c r="D76" s="10" t="s">
        <v>13</v>
      </c>
      <c r="E76" s="10">
        <v>65</v>
      </c>
      <c r="F76" s="10">
        <v>30</v>
      </c>
      <c r="G76" s="10" t="s">
        <v>19</v>
      </c>
      <c r="H76" s="10">
        <v>60</v>
      </c>
      <c r="I76" s="11">
        <v>105</v>
      </c>
      <c r="J76" s="12">
        <v>65</v>
      </c>
      <c r="K76" s="13" t="s">
        <v>16</v>
      </c>
      <c r="M76" t="e" cm="1">
        <f t="array" ref="M76">SUM(MWFifteenB5255710131619222528313437407101619[[#This Row],[Mon]:[Sun]]/7)</f>
        <v>#VALUE!</v>
      </c>
      <c r="N76" t="e">
        <f>MWFifteenB5255710131619222528313437407101619[[#This Row],[Mileage]]-M76</f>
        <v>#VALUE!</v>
      </c>
    </row>
    <row r="77" spans="1:14" ht="21" customHeight="1">
      <c r="A77" s="7" t="s">
        <v>98</v>
      </c>
      <c r="B77" s="11"/>
      <c r="C77" s="9">
        <v>35</v>
      </c>
      <c r="D77" s="10" t="s">
        <v>13</v>
      </c>
      <c r="E77" s="10">
        <v>30</v>
      </c>
      <c r="F77" s="10">
        <v>30</v>
      </c>
      <c r="G77" s="10" t="s">
        <v>13</v>
      </c>
      <c r="H77" s="10">
        <v>30</v>
      </c>
      <c r="I77" s="11">
        <v>70</v>
      </c>
      <c r="J77" s="12">
        <v>45</v>
      </c>
      <c r="K77" s="13" t="s">
        <v>16</v>
      </c>
      <c r="M77" t="e" cm="1">
        <f t="array" ref="M77">SUM(MWFifteenB5255710131619222528313437407101619[[#This Row],[Mon]:[Sun]]/7)</f>
        <v>#VALUE!</v>
      </c>
      <c r="N77" t="e">
        <f>MWFifteenB5255710131619222528313437407101619[[#This Row],[Mileage]]-M77</f>
        <v>#VALUE!</v>
      </c>
    </row>
    <row r="78" spans="1:14" ht="21" customHeight="1">
      <c r="A78" s="7" t="s">
        <v>99</v>
      </c>
      <c r="B78" s="8"/>
      <c r="C78" s="9">
        <v>75</v>
      </c>
      <c r="D78" s="10" t="s">
        <v>13</v>
      </c>
      <c r="E78" s="10">
        <v>65</v>
      </c>
      <c r="F78" s="10">
        <v>30</v>
      </c>
      <c r="G78" s="10" t="s">
        <v>19</v>
      </c>
      <c r="H78" s="10">
        <v>60</v>
      </c>
      <c r="I78" s="11">
        <v>105</v>
      </c>
      <c r="J78" s="12">
        <v>65</v>
      </c>
      <c r="K78" s="13"/>
      <c r="M78" t="e" cm="1">
        <f t="array" ref="M78">SUM(MWFifteenB5255710131619222528313437407101619[[#This Row],[Mon]:[Sun]]/7)</f>
        <v>#VALUE!</v>
      </c>
      <c r="N78" t="e">
        <f>MWFifteenB5255710131619222528313437407101619[[#This Row],[Mileage]]-M78</f>
        <v>#VALUE!</v>
      </c>
    </row>
    <row r="79" spans="1:14" ht="21" customHeight="1">
      <c r="A79" s="15" t="s">
        <v>100</v>
      </c>
      <c r="B79" s="8"/>
      <c r="C79" s="9">
        <v>65</v>
      </c>
      <c r="D79" s="10" t="s">
        <v>13</v>
      </c>
      <c r="E79" s="10">
        <v>55</v>
      </c>
      <c r="F79" s="10">
        <v>30</v>
      </c>
      <c r="G79" s="10" t="s">
        <v>19</v>
      </c>
      <c r="H79" s="10">
        <v>55</v>
      </c>
      <c r="I79" s="11">
        <v>95</v>
      </c>
      <c r="J79" s="12">
        <v>60</v>
      </c>
      <c r="K79" s="13"/>
      <c r="M79" t="e" cm="1">
        <f t="array" ref="M79">SUM(MWFifteenB5255710131619222528313437407101619[[#This Row],[Mon]:[Sun]]/7)</f>
        <v>#VALUE!</v>
      </c>
      <c r="N79" t="e">
        <f>MWFifteenB5255710131619222528313437407101619[[#This Row],[Mileage]]-M79</f>
        <v>#VALUE!</v>
      </c>
    </row>
    <row r="80" spans="1:14" ht="34.5" customHeight="1">
      <c r="A80" s="105" t="s">
        <v>47</v>
      </c>
      <c r="B80" s="106"/>
      <c r="C80" s="106"/>
      <c r="D80" s="106"/>
      <c r="E80" s="106"/>
      <c r="F80" s="106"/>
      <c r="G80" s="106"/>
      <c r="H80" s="106"/>
      <c r="I80" s="106"/>
      <c r="J80" s="106"/>
      <c r="K80" s="107"/>
    </row>
    <row r="81" spans="1:15" ht="34.9" customHeight="1">
      <c r="A81" s="39"/>
      <c r="B81" s="39"/>
      <c r="C81" s="39"/>
      <c r="D81" s="39"/>
      <c r="E81" s="39"/>
      <c r="F81" s="39"/>
      <c r="G81" s="39"/>
      <c r="H81" s="39"/>
      <c r="I81" s="39"/>
      <c r="J81" s="39"/>
    </row>
    <row r="82" spans="1:15" ht="26.1" customHeight="1"/>
    <row r="83" spans="1:15">
      <c r="K83" s="39"/>
      <c r="L83" s="39"/>
      <c r="M83" s="39"/>
      <c r="N83" s="39"/>
      <c r="O83" s="39"/>
    </row>
  </sheetData>
  <mergeCells count="3">
    <mergeCell ref="A26:K26"/>
    <mergeCell ref="A53:K53"/>
    <mergeCell ref="A80:K80"/>
  </mergeCells>
  <conditionalFormatting sqref="N2:N25 N28:N52 N55:N79">
    <cfRule type="cellIs" dxfId="232" priority="1" operator="notEqual">
      <formula>0</formula>
    </cfRule>
  </conditionalFormatting>
  <pageMargins left="0.2" right="0.2" top="0.2" bottom="0.2" header="0" footer="0"/>
  <pageSetup fitToHeight="0" orientation="landscape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ECC49-1581-44E6-8C38-3F4F78695283}">
  <dimension ref="A1:Q83"/>
  <sheetViews>
    <sheetView topLeftCell="A50" zoomScale="85" zoomScaleNormal="85" workbookViewId="0">
      <selection activeCell="I52" sqref="I52"/>
    </sheetView>
  </sheetViews>
  <sheetFormatPr defaultRowHeight="15"/>
  <cols>
    <col min="1" max="1" width="23.140625" bestFit="1" customWidth="1"/>
    <col min="2" max="2" width="5.7109375" customWidth="1"/>
    <col min="3" max="10" width="9.42578125" customWidth="1"/>
    <col min="11" max="11" width="30.5703125" customWidth="1"/>
    <col min="12" max="12" width="9.28515625" bestFit="1" customWidth="1"/>
    <col min="13" max="14" width="8.7109375" hidden="1" customWidth="1"/>
    <col min="15" max="15" width="8.7109375" customWidth="1"/>
    <col min="16" max="17" width="8.7109375" bestFit="1" customWidth="1"/>
  </cols>
  <sheetData>
    <row r="1" spans="1:17" ht="23.45" customHeight="1" thickBot="1">
      <c r="A1" s="1" t="s">
        <v>103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5"/>
      <c r="M1" s="5"/>
      <c r="N1" s="5"/>
      <c r="O1" s="5"/>
      <c r="P1" s="6"/>
      <c r="Q1" s="6"/>
    </row>
    <row r="2" spans="1:17" ht="21" customHeight="1">
      <c r="A2" s="7" t="s">
        <v>11</v>
      </c>
      <c r="B2" s="8" t="s">
        <v>12</v>
      </c>
      <c r="C2" s="9">
        <v>25</v>
      </c>
      <c r="D2" s="10" t="s">
        <v>13</v>
      </c>
      <c r="E2" s="10">
        <v>25</v>
      </c>
      <c r="F2" s="10" t="s">
        <v>14</v>
      </c>
      <c r="G2" s="10" t="s">
        <v>13</v>
      </c>
      <c r="H2" s="10">
        <v>25</v>
      </c>
      <c r="I2" s="10">
        <v>25</v>
      </c>
      <c r="J2" s="12">
        <v>30</v>
      </c>
      <c r="K2" s="13" t="s">
        <v>16</v>
      </c>
      <c r="M2">
        <f>SUM(WWFifteen505358111417202326293235385814[[#This Row],[Mon]:[Sun]])/8</f>
        <v>12.5</v>
      </c>
      <c r="N2">
        <f>WWFifteen505358111417202326293235385814[[#This Row],[Mileage]]-M2</f>
        <v>17.5</v>
      </c>
    </row>
    <row r="3" spans="1:17" ht="21" customHeight="1">
      <c r="A3" s="7" t="s">
        <v>17</v>
      </c>
      <c r="B3" s="8"/>
      <c r="C3" s="9">
        <v>35</v>
      </c>
      <c r="D3" s="10" t="s">
        <v>13</v>
      </c>
      <c r="E3" s="10">
        <v>30</v>
      </c>
      <c r="F3" s="10" t="s">
        <v>18</v>
      </c>
      <c r="G3" s="10">
        <v>30</v>
      </c>
      <c r="H3" s="10" t="s">
        <v>19</v>
      </c>
      <c r="I3" s="10">
        <v>35</v>
      </c>
      <c r="J3" s="12">
        <v>35</v>
      </c>
      <c r="K3" s="13"/>
      <c r="M3">
        <f>SUM(WWFifteen505358111417202326293235385814[[#This Row],[Mon]:[Sun]])/8</f>
        <v>16.25</v>
      </c>
      <c r="N3">
        <f>WWFifteen505358111417202326293235385814[[#This Row],[Mileage]]-M3</f>
        <v>18.75</v>
      </c>
    </row>
    <row r="4" spans="1:17" ht="21" customHeight="1">
      <c r="A4" s="7" t="s">
        <v>20</v>
      </c>
      <c r="B4" s="8" t="s">
        <v>12</v>
      </c>
      <c r="C4" s="9">
        <v>55</v>
      </c>
      <c r="D4" s="10" t="s">
        <v>13</v>
      </c>
      <c r="E4" s="10">
        <v>50</v>
      </c>
      <c r="F4" s="10" t="s">
        <v>102</v>
      </c>
      <c r="G4" s="10">
        <v>30</v>
      </c>
      <c r="H4" s="10" t="s">
        <v>19</v>
      </c>
      <c r="I4" s="10">
        <v>55</v>
      </c>
      <c r="J4" s="12">
        <v>45</v>
      </c>
      <c r="K4" s="13"/>
      <c r="M4">
        <f>SUM(WWFifteen505358111417202326293235385814[[#This Row],[Mon]:[Sun]])/8</f>
        <v>23.75</v>
      </c>
      <c r="N4">
        <f>WWFifteen505358111417202326293235385814[[#This Row],[Mileage]]-M4</f>
        <v>21.25</v>
      </c>
    </row>
    <row r="5" spans="1:17" ht="21" customHeight="1">
      <c r="A5" s="14" t="s">
        <v>21</v>
      </c>
      <c r="B5" s="8" t="s">
        <v>22</v>
      </c>
      <c r="C5" s="9">
        <v>55</v>
      </c>
      <c r="D5" s="10" t="s">
        <v>13</v>
      </c>
      <c r="E5" s="10">
        <v>50</v>
      </c>
      <c r="F5" s="10" t="s">
        <v>18</v>
      </c>
      <c r="G5" s="10" t="s">
        <v>13</v>
      </c>
      <c r="H5" s="10">
        <v>50</v>
      </c>
      <c r="I5" s="10">
        <v>55</v>
      </c>
      <c r="J5" s="12">
        <v>45</v>
      </c>
      <c r="K5" s="13"/>
      <c r="M5">
        <f>SUM(WWFifteen505358111417202326293235385814[[#This Row],[Mon]:[Sun]])/8</f>
        <v>26.25</v>
      </c>
      <c r="N5">
        <f>WWFifteen505358111417202326293235385814[[#This Row],[Mileage]]-M5</f>
        <v>18.75</v>
      </c>
    </row>
    <row r="6" spans="1:17" ht="21" customHeight="1">
      <c r="A6" s="15" t="s">
        <v>23</v>
      </c>
      <c r="B6" s="8" t="s">
        <v>12</v>
      </c>
      <c r="C6" s="9">
        <v>65</v>
      </c>
      <c r="D6" s="10" t="s">
        <v>13</v>
      </c>
      <c r="E6" s="10">
        <v>60</v>
      </c>
      <c r="F6" s="10" t="s">
        <v>104</v>
      </c>
      <c r="G6" s="10">
        <v>30</v>
      </c>
      <c r="H6" s="10" t="s">
        <v>19</v>
      </c>
      <c r="I6" s="10">
        <v>65</v>
      </c>
      <c r="J6" s="12">
        <v>50</v>
      </c>
      <c r="K6" s="18"/>
      <c r="M6">
        <f>SUM(WWFifteen505358111417202326293235385814[[#This Row],[Mon]:[Sun]])/8</f>
        <v>27.5</v>
      </c>
      <c r="N6">
        <f>WWFifteen505358111417202326293235385814[[#This Row],[Mileage]]-M6</f>
        <v>22.5</v>
      </c>
    </row>
    <row r="7" spans="1:17" ht="21" customHeight="1">
      <c r="A7" s="16" t="s">
        <v>24</v>
      </c>
      <c r="B7" s="8" t="s">
        <v>12</v>
      </c>
      <c r="C7" s="9">
        <v>65</v>
      </c>
      <c r="D7" s="10" t="s">
        <v>13</v>
      </c>
      <c r="E7" s="10">
        <v>60</v>
      </c>
      <c r="F7" s="10" t="s">
        <v>104</v>
      </c>
      <c r="G7" s="10">
        <v>30</v>
      </c>
      <c r="H7" s="10" t="s">
        <v>19</v>
      </c>
      <c r="I7" s="10">
        <v>65</v>
      </c>
      <c r="J7" s="12">
        <v>50</v>
      </c>
      <c r="K7" s="18"/>
      <c r="M7">
        <f>SUM(WWFifteen505358111417202326293235385814[[#This Row],[Mon]:[Sun]])/8</f>
        <v>27.5</v>
      </c>
      <c r="N7">
        <f>WWFifteen505358111417202326293235385814[[#This Row],[Mileage]]-M7</f>
        <v>22.5</v>
      </c>
    </row>
    <row r="8" spans="1:17" ht="21" customHeight="1">
      <c r="A8" s="15" t="s">
        <v>25</v>
      </c>
      <c r="B8" s="8"/>
      <c r="C8" s="9">
        <v>55</v>
      </c>
      <c r="D8" s="10" t="s">
        <v>13</v>
      </c>
      <c r="E8" s="10">
        <v>50</v>
      </c>
      <c r="F8" s="10" t="s">
        <v>18</v>
      </c>
      <c r="G8" s="10" t="s">
        <v>13</v>
      </c>
      <c r="H8" s="10">
        <v>50</v>
      </c>
      <c r="I8" s="10">
        <v>55</v>
      </c>
      <c r="J8" s="12">
        <v>45</v>
      </c>
      <c r="K8" s="17"/>
      <c r="M8">
        <f>SUM(WWFifteen505358111417202326293235385814[[#This Row],[Mon]:[Sun]])/8</f>
        <v>26.25</v>
      </c>
      <c r="N8">
        <f>WWFifteen505358111417202326293235385814[[#This Row],[Mileage]]-M8</f>
        <v>18.75</v>
      </c>
    </row>
    <row r="9" spans="1:17" ht="21" customHeight="1">
      <c r="A9" s="16" t="s">
        <v>26</v>
      </c>
      <c r="B9" s="8"/>
      <c r="C9" s="9">
        <v>45</v>
      </c>
      <c r="D9" s="10" t="s">
        <v>13</v>
      </c>
      <c r="E9" s="10">
        <v>40</v>
      </c>
      <c r="F9" s="10" t="s">
        <v>105</v>
      </c>
      <c r="G9" s="10">
        <v>30</v>
      </c>
      <c r="H9" s="10" t="s">
        <v>19</v>
      </c>
      <c r="I9" s="10">
        <v>45</v>
      </c>
      <c r="J9" s="12">
        <v>40</v>
      </c>
      <c r="K9" s="18"/>
      <c r="M9">
        <f>SUM(WWFifteen505358111417202326293235385814[[#This Row],[Mon]:[Sun]])/8</f>
        <v>20</v>
      </c>
      <c r="N9">
        <f>WWFifteen505358111417202326293235385814[[#This Row],[Mileage]]-M9</f>
        <v>20</v>
      </c>
    </row>
    <row r="10" spans="1:17" ht="21" customHeight="1">
      <c r="A10" s="16" t="s">
        <v>27</v>
      </c>
      <c r="B10" s="8" t="s">
        <v>12</v>
      </c>
      <c r="C10" s="9">
        <v>65</v>
      </c>
      <c r="D10" s="10" t="s">
        <v>13</v>
      </c>
      <c r="E10" s="10">
        <v>60</v>
      </c>
      <c r="F10" s="10" t="s">
        <v>104</v>
      </c>
      <c r="G10" s="10">
        <v>30</v>
      </c>
      <c r="H10" s="10" t="s">
        <v>19</v>
      </c>
      <c r="I10" s="10">
        <v>65</v>
      </c>
      <c r="J10" s="12">
        <v>50</v>
      </c>
      <c r="K10" s="18"/>
      <c r="M10">
        <f>SUM(WWFifteen505358111417202326293235385814[[#This Row],[Mon]:[Sun]])/8</f>
        <v>27.5</v>
      </c>
      <c r="N10">
        <f>WWFifteen505358111417202326293235385814[[#This Row],[Mileage]]-M10</f>
        <v>22.5</v>
      </c>
    </row>
    <row r="11" spans="1:17" ht="21" customHeight="1">
      <c r="A11" s="19" t="s">
        <v>28</v>
      </c>
      <c r="B11" s="8" t="s">
        <v>12</v>
      </c>
      <c r="C11" s="9">
        <v>65</v>
      </c>
      <c r="D11" s="10" t="s">
        <v>13</v>
      </c>
      <c r="E11" s="10">
        <v>60</v>
      </c>
      <c r="F11" s="10" t="s">
        <v>104</v>
      </c>
      <c r="G11" s="10">
        <v>30</v>
      </c>
      <c r="H11" s="10" t="s">
        <v>19</v>
      </c>
      <c r="I11" s="10">
        <v>65</v>
      </c>
      <c r="J11" s="12">
        <v>50</v>
      </c>
      <c r="K11" s="18"/>
      <c r="M11">
        <f>SUM(WWFifteen505358111417202326293235385814[[#This Row],[Mon]:[Sun]])/8</f>
        <v>27.5</v>
      </c>
      <c r="N11">
        <f>WWFifteen505358111417202326293235385814[[#This Row],[Mileage]]-M11</f>
        <v>22.5</v>
      </c>
    </row>
    <row r="12" spans="1:17" ht="21" customHeight="1">
      <c r="A12" s="15" t="s">
        <v>29</v>
      </c>
      <c r="B12" s="8" t="s">
        <v>12</v>
      </c>
      <c r="C12" s="9">
        <v>35</v>
      </c>
      <c r="D12" s="10" t="s">
        <v>13</v>
      </c>
      <c r="E12" s="10">
        <v>30</v>
      </c>
      <c r="F12" s="10" t="s">
        <v>18</v>
      </c>
      <c r="G12" s="10">
        <v>30</v>
      </c>
      <c r="H12" s="10" t="s">
        <v>19</v>
      </c>
      <c r="I12" s="10">
        <v>35</v>
      </c>
      <c r="J12" s="12">
        <v>35</v>
      </c>
      <c r="K12" s="13" t="s">
        <v>16</v>
      </c>
      <c r="M12">
        <f>SUM(WWFifteen505358111417202326293235385814[[#This Row],[Mon]:[Sun]])/8</f>
        <v>16.25</v>
      </c>
      <c r="N12">
        <f>WWFifteen505358111417202326293235385814[[#This Row],[Mileage]]-M12</f>
        <v>18.75</v>
      </c>
    </row>
    <row r="13" spans="1:17" ht="21" customHeight="1">
      <c r="A13" s="15" t="s">
        <v>31</v>
      </c>
      <c r="B13" s="8"/>
      <c r="C13" s="9">
        <v>35</v>
      </c>
      <c r="D13" s="10" t="s">
        <v>13</v>
      </c>
      <c r="E13" s="10">
        <v>30</v>
      </c>
      <c r="F13" s="10" t="s">
        <v>18</v>
      </c>
      <c r="G13" s="10">
        <v>30</v>
      </c>
      <c r="H13" s="10" t="s">
        <v>19</v>
      </c>
      <c r="I13" s="10">
        <v>35</v>
      </c>
      <c r="J13" s="12">
        <v>35</v>
      </c>
      <c r="K13" s="18"/>
      <c r="M13">
        <f>SUM(WWFifteen505358111417202326293235385814[[#This Row],[Mon]:[Sun]])/8</f>
        <v>16.25</v>
      </c>
      <c r="N13">
        <f>WWFifteen505358111417202326293235385814[[#This Row],[Mileage]]-M13</f>
        <v>18.75</v>
      </c>
    </row>
    <row r="14" spans="1:17" ht="21" customHeight="1">
      <c r="A14" s="20" t="s">
        <v>32</v>
      </c>
      <c r="B14" s="8" t="s">
        <v>33</v>
      </c>
      <c r="C14" s="9" t="s">
        <v>44</v>
      </c>
      <c r="D14" s="10" t="s">
        <v>13</v>
      </c>
      <c r="E14" s="10">
        <v>30</v>
      </c>
      <c r="F14" s="10" t="s">
        <v>18</v>
      </c>
      <c r="G14" s="10">
        <v>30</v>
      </c>
      <c r="H14" s="10" t="s">
        <v>19</v>
      </c>
      <c r="I14" s="10">
        <v>35</v>
      </c>
      <c r="J14" s="12">
        <v>35</v>
      </c>
      <c r="K14" s="18"/>
      <c r="M14">
        <f>SUM(WWFifteen505358111417202326293235385814[[#This Row],[Mon]:[Sun]])/8</f>
        <v>11.875</v>
      </c>
      <c r="N14">
        <f>WWFifteen505358111417202326293235385814[[#This Row],[Mileage]]-M14</f>
        <v>23.125</v>
      </c>
    </row>
    <row r="15" spans="1:17" ht="21" customHeight="1">
      <c r="A15" s="20" t="s">
        <v>34</v>
      </c>
      <c r="B15" s="8"/>
      <c r="C15" s="9">
        <v>45</v>
      </c>
      <c r="D15" s="10" t="s">
        <v>13</v>
      </c>
      <c r="E15" s="10">
        <v>40</v>
      </c>
      <c r="F15" s="10" t="s">
        <v>105</v>
      </c>
      <c r="G15" s="10">
        <v>30</v>
      </c>
      <c r="H15" s="10" t="s">
        <v>19</v>
      </c>
      <c r="I15" s="10">
        <v>45</v>
      </c>
      <c r="J15" s="12">
        <v>40</v>
      </c>
      <c r="K15" s="13"/>
      <c r="M15">
        <f>SUM(WWFifteen505358111417202326293235385814[[#This Row],[Mon]:[Sun]])/8</f>
        <v>20</v>
      </c>
      <c r="N15">
        <f>WWFifteen505358111417202326293235385814[[#This Row],[Mileage]]-M15</f>
        <v>20</v>
      </c>
    </row>
    <row r="16" spans="1:17" ht="21" customHeight="1">
      <c r="A16" s="16" t="s">
        <v>35</v>
      </c>
      <c r="B16" s="8" t="s">
        <v>12</v>
      </c>
      <c r="C16" s="9">
        <v>55</v>
      </c>
      <c r="D16" s="10" t="s">
        <v>13</v>
      </c>
      <c r="E16" s="10">
        <v>50</v>
      </c>
      <c r="F16" s="10" t="s">
        <v>102</v>
      </c>
      <c r="G16" s="10">
        <v>30</v>
      </c>
      <c r="H16" s="10" t="s">
        <v>19</v>
      </c>
      <c r="I16" s="10">
        <v>55</v>
      </c>
      <c r="J16" s="12">
        <v>45</v>
      </c>
      <c r="K16" s="13"/>
      <c r="M16">
        <f>SUM(WWFifteen505358111417202326293235385814[[#This Row],[Mon]:[Sun]])/8</f>
        <v>23.75</v>
      </c>
      <c r="N16">
        <f>WWFifteen505358111417202326293235385814[[#This Row],[Mileage]]-M16</f>
        <v>21.25</v>
      </c>
    </row>
    <row r="17" spans="1:14" ht="21" customHeight="1">
      <c r="A17" s="20" t="s">
        <v>36</v>
      </c>
      <c r="B17" s="8"/>
      <c r="C17" s="9">
        <v>35</v>
      </c>
      <c r="D17" s="10" t="s">
        <v>13</v>
      </c>
      <c r="E17" s="10">
        <v>30</v>
      </c>
      <c r="F17" s="10" t="s">
        <v>18</v>
      </c>
      <c r="G17" s="10">
        <v>30</v>
      </c>
      <c r="H17" s="10" t="s">
        <v>19</v>
      </c>
      <c r="I17" s="10">
        <v>35</v>
      </c>
      <c r="J17" s="12">
        <v>35</v>
      </c>
      <c r="K17" s="13"/>
      <c r="M17">
        <f>SUM(WWFifteen505358111417202326293235385814[[#This Row],[Mon]:[Sun]])/8</f>
        <v>16.25</v>
      </c>
      <c r="N17">
        <f>WWFifteen505358111417202326293235385814[[#This Row],[Mileage]]-M17</f>
        <v>18.75</v>
      </c>
    </row>
    <row r="18" spans="1:14" ht="21" customHeight="1">
      <c r="A18" s="7" t="s">
        <v>37</v>
      </c>
      <c r="B18" s="8" t="s">
        <v>12</v>
      </c>
      <c r="C18" s="9">
        <v>45</v>
      </c>
      <c r="D18" s="10" t="s">
        <v>13</v>
      </c>
      <c r="E18" s="10">
        <v>40</v>
      </c>
      <c r="F18" s="10" t="s">
        <v>105</v>
      </c>
      <c r="G18" s="10">
        <v>30</v>
      </c>
      <c r="H18" s="10" t="s">
        <v>19</v>
      </c>
      <c r="I18" s="10">
        <v>45</v>
      </c>
      <c r="J18" s="12">
        <v>40</v>
      </c>
      <c r="K18" s="13"/>
      <c r="M18">
        <f>SUM(WWFifteen505358111417202326293235385814[[#This Row],[Mon]:[Sun]])/8</f>
        <v>20</v>
      </c>
      <c r="N18">
        <f>WWFifteen505358111417202326293235385814[[#This Row],[Mileage]]-M18</f>
        <v>20</v>
      </c>
    </row>
    <row r="19" spans="1:14" ht="21" customHeight="1">
      <c r="A19" s="21" t="s">
        <v>38</v>
      </c>
      <c r="B19" s="8" t="s">
        <v>12</v>
      </c>
      <c r="C19" s="9">
        <v>55</v>
      </c>
      <c r="D19" s="10" t="s">
        <v>13</v>
      </c>
      <c r="E19" s="10">
        <v>50</v>
      </c>
      <c r="F19" s="10" t="s">
        <v>102</v>
      </c>
      <c r="G19" s="10">
        <v>30</v>
      </c>
      <c r="H19" s="10" t="s">
        <v>19</v>
      </c>
      <c r="I19" s="10">
        <v>55</v>
      </c>
      <c r="J19" s="12">
        <v>45</v>
      </c>
      <c r="K19" s="13"/>
      <c r="M19">
        <f>SUM(WWFifteen505358111417202326293235385814[[#This Row],[Mon]:[Sun]])/8</f>
        <v>23.75</v>
      </c>
      <c r="N19">
        <f>WWFifteen505358111417202326293235385814[[#This Row],[Mileage]]-M19</f>
        <v>21.25</v>
      </c>
    </row>
    <row r="20" spans="1:14" ht="21" customHeight="1">
      <c r="A20" s="7" t="s">
        <v>39</v>
      </c>
      <c r="B20" s="8"/>
      <c r="C20" s="9">
        <v>65</v>
      </c>
      <c r="D20" s="10" t="s">
        <v>13</v>
      </c>
      <c r="E20" s="10">
        <v>60</v>
      </c>
      <c r="F20" s="10" t="s">
        <v>104</v>
      </c>
      <c r="G20" s="10">
        <v>30</v>
      </c>
      <c r="H20" s="10" t="s">
        <v>19</v>
      </c>
      <c r="I20" s="10">
        <v>65</v>
      </c>
      <c r="J20" s="12">
        <v>50</v>
      </c>
      <c r="K20" s="13"/>
      <c r="M20">
        <f>SUM(WWFifteen505358111417202326293235385814[[#This Row],[Mon]:[Sun]])/8</f>
        <v>27.5</v>
      </c>
      <c r="N20">
        <f>WWFifteen505358111417202326293235385814[[#This Row],[Mileage]]-M20</f>
        <v>22.5</v>
      </c>
    </row>
    <row r="21" spans="1:14" ht="21" customHeight="1">
      <c r="A21" s="7" t="s">
        <v>40</v>
      </c>
      <c r="B21" s="22"/>
      <c r="C21" s="9">
        <v>25</v>
      </c>
      <c r="D21" s="10" t="s">
        <v>13</v>
      </c>
      <c r="E21" s="10">
        <v>25</v>
      </c>
      <c r="F21" s="10" t="s">
        <v>14</v>
      </c>
      <c r="G21" s="10" t="s">
        <v>13</v>
      </c>
      <c r="H21" s="10">
        <v>25</v>
      </c>
      <c r="I21" s="10">
        <v>25</v>
      </c>
      <c r="J21" s="12">
        <v>30</v>
      </c>
      <c r="K21" s="13" t="s">
        <v>16</v>
      </c>
      <c r="M21">
        <f>SUM(WWFifteen505358111417202326293235385814[[#This Row],[Mon]:[Sun]])/8</f>
        <v>12.5</v>
      </c>
      <c r="N21">
        <f>WWFifteen505358111417202326293235385814[[#This Row],[Mileage]]-M21</f>
        <v>17.5</v>
      </c>
    </row>
    <row r="22" spans="1:14" ht="21" customHeight="1">
      <c r="A22" s="19" t="s">
        <v>41</v>
      </c>
      <c r="B22" s="23" t="s">
        <v>12</v>
      </c>
      <c r="C22" s="9">
        <v>45</v>
      </c>
      <c r="D22" s="10" t="s">
        <v>13</v>
      </c>
      <c r="E22" s="10">
        <v>40</v>
      </c>
      <c r="F22" s="10" t="s">
        <v>105</v>
      </c>
      <c r="G22" s="10">
        <v>30</v>
      </c>
      <c r="H22" s="10" t="s">
        <v>19</v>
      </c>
      <c r="I22" s="10">
        <v>45</v>
      </c>
      <c r="J22" s="12">
        <v>40</v>
      </c>
      <c r="K22" s="13"/>
      <c r="M22">
        <f>SUM(WWFifteen505358111417202326293235385814[[#This Row],[Mon]:[Sun]])/8</f>
        <v>20</v>
      </c>
      <c r="N22">
        <f>WWFifteen505358111417202326293235385814[[#This Row],[Mileage]]-M22</f>
        <v>20</v>
      </c>
    </row>
    <row r="23" spans="1:14" ht="21" customHeight="1">
      <c r="A23" s="21" t="s">
        <v>42</v>
      </c>
      <c r="B23" s="8"/>
      <c r="C23" s="9">
        <v>45</v>
      </c>
      <c r="D23" s="10" t="s">
        <v>13</v>
      </c>
      <c r="E23" s="10">
        <v>40</v>
      </c>
      <c r="F23" s="10" t="s">
        <v>105</v>
      </c>
      <c r="G23" s="10">
        <v>30</v>
      </c>
      <c r="H23" s="10" t="s">
        <v>19</v>
      </c>
      <c r="I23" s="10">
        <v>45</v>
      </c>
      <c r="J23" s="12">
        <v>40</v>
      </c>
      <c r="K23" s="13" t="s">
        <v>16</v>
      </c>
      <c r="M23">
        <f>SUM(WWFifteen505358111417202326293235385814[[#This Row],[Mon]:[Sun]])/8</f>
        <v>20</v>
      </c>
      <c r="N23">
        <f>WWFifteen505358111417202326293235385814[[#This Row],[Mileage]]-M23</f>
        <v>20</v>
      </c>
    </row>
    <row r="24" spans="1:14" ht="21" customHeight="1">
      <c r="A24" s="7" t="s">
        <v>43</v>
      </c>
      <c r="B24" s="8">
        <v>3</v>
      </c>
      <c r="C24" s="9" t="s">
        <v>30</v>
      </c>
      <c r="D24" s="10" t="s">
        <v>13</v>
      </c>
      <c r="E24" s="10">
        <v>25</v>
      </c>
      <c r="F24" s="10" t="s">
        <v>30</v>
      </c>
      <c r="G24" s="10">
        <v>20</v>
      </c>
      <c r="H24" s="10" t="s">
        <v>19</v>
      </c>
      <c r="I24" s="10" t="s">
        <v>30</v>
      </c>
      <c r="J24" s="12">
        <v>30</v>
      </c>
      <c r="K24" s="13"/>
      <c r="M24">
        <f>SUM(WWFifteen505358111417202326293235385814[[#This Row],[Mon]:[Sun]])/8</f>
        <v>5.625</v>
      </c>
      <c r="N24">
        <f>WWFifteen505358111417202326293235385814[[#This Row],[Mileage]]-M24</f>
        <v>24.375</v>
      </c>
    </row>
    <row r="25" spans="1:14" ht="21" customHeight="1" thickBot="1">
      <c r="A25" s="24" t="s">
        <v>46</v>
      </c>
      <c r="B25" s="25"/>
      <c r="C25" s="9">
        <v>45</v>
      </c>
      <c r="D25" s="10" t="s">
        <v>13</v>
      </c>
      <c r="E25" s="10">
        <v>40</v>
      </c>
      <c r="F25" s="10" t="s">
        <v>105</v>
      </c>
      <c r="G25" s="10">
        <v>30</v>
      </c>
      <c r="H25" s="10" t="s">
        <v>19</v>
      </c>
      <c r="I25" s="10">
        <v>45</v>
      </c>
      <c r="J25" s="12">
        <v>40</v>
      </c>
      <c r="K25" s="13"/>
      <c r="M25">
        <f>SUM(WWFifteen505358111417202326293235385814[[#This Row],[Mon]:[Sun]])/8</f>
        <v>20</v>
      </c>
      <c r="N25">
        <f>WWFifteen505358111417202326293235385814[[#This Row],[Mileage]]-M25</f>
        <v>20</v>
      </c>
    </row>
    <row r="26" spans="1:14" ht="39.6" customHeight="1" thickBot="1">
      <c r="A26" s="105" t="s">
        <v>106</v>
      </c>
      <c r="B26" s="106"/>
      <c r="C26" s="106"/>
      <c r="D26" s="106"/>
      <c r="E26" s="106"/>
      <c r="F26" s="106"/>
      <c r="G26" s="106"/>
      <c r="H26" s="106"/>
      <c r="I26" s="106"/>
      <c r="J26" s="106"/>
      <c r="K26" s="107"/>
    </row>
    <row r="27" spans="1:14" ht="18.600000000000001" customHeight="1" thickBot="1">
      <c r="A27" s="26" t="s">
        <v>103</v>
      </c>
      <c r="B27" s="27" t="s">
        <v>1</v>
      </c>
      <c r="C27" s="28" t="s">
        <v>2</v>
      </c>
      <c r="D27" s="28" t="s">
        <v>3</v>
      </c>
      <c r="E27" s="28" t="s">
        <v>4</v>
      </c>
      <c r="F27" s="28" t="s">
        <v>5</v>
      </c>
      <c r="G27" s="28" t="s">
        <v>6</v>
      </c>
      <c r="H27" s="28" t="s">
        <v>7</v>
      </c>
      <c r="I27" s="28" t="s">
        <v>8</v>
      </c>
      <c r="J27" s="28" t="s">
        <v>9</v>
      </c>
      <c r="K27" s="29" t="s">
        <v>10</v>
      </c>
    </row>
    <row r="28" spans="1:14" ht="21" customHeight="1">
      <c r="A28" s="7" t="s">
        <v>48</v>
      </c>
      <c r="B28" s="8"/>
      <c r="C28" s="9">
        <v>65</v>
      </c>
      <c r="D28" s="10" t="s">
        <v>13</v>
      </c>
      <c r="E28" s="10">
        <v>55</v>
      </c>
      <c r="F28" s="10" t="s">
        <v>55</v>
      </c>
      <c r="G28" s="10">
        <v>30</v>
      </c>
      <c r="H28" s="10" t="s">
        <v>19</v>
      </c>
      <c r="I28" s="11">
        <v>60</v>
      </c>
      <c r="J28" s="30">
        <v>55</v>
      </c>
      <c r="K28" s="13"/>
      <c r="M28">
        <f>SUM(MWFifteenA515469121518212427303336396915[[#This Row],[Mon]:[Sun]])/7</f>
        <v>30</v>
      </c>
      <c r="N28">
        <f>MWFifteenA515469121518212427303336396915[[#This Row],[Mileage]]-M28</f>
        <v>25</v>
      </c>
    </row>
    <row r="29" spans="1:14" ht="21" customHeight="1">
      <c r="A29" s="7" t="s">
        <v>49</v>
      </c>
      <c r="B29" s="11" t="s">
        <v>22</v>
      </c>
      <c r="C29" s="9">
        <v>65</v>
      </c>
      <c r="D29" s="10" t="s">
        <v>13</v>
      </c>
      <c r="E29" s="10">
        <v>55</v>
      </c>
      <c r="F29" s="10" t="s">
        <v>55</v>
      </c>
      <c r="G29" s="10">
        <v>30</v>
      </c>
      <c r="H29" s="10" t="s">
        <v>19</v>
      </c>
      <c r="I29" s="11">
        <v>60</v>
      </c>
      <c r="J29" s="12">
        <v>55</v>
      </c>
      <c r="K29" s="13"/>
      <c r="M29">
        <f>SUM(MWFifteenA515469121518212427303336396915[[#This Row],[Mon]:[Sun]])/7</f>
        <v>30</v>
      </c>
      <c r="N29">
        <f>MWFifteenA515469121518212427303336396915[[#This Row],[Mileage]]-M29</f>
        <v>25</v>
      </c>
    </row>
    <row r="30" spans="1:14" ht="21" customHeight="1">
      <c r="A30" s="21" t="s">
        <v>50</v>
      </c>
      <c r="B30" s="8"/>
      <c r="C30" s="9" t="s">
        <v>51</v>
      </c>
      <c r="D30" s="10" t="s">
        <v>13</v>
      </c>
      <c r="E30" s="10">
        <v>75</v>
      </c>
      <c r="F30" s="10" t="s">
        <v>107</v>
      </c>
      <c r="G30" s="10">
        <v>30</v>
      </c>
      <c r="H30" s="10" t="s">
        <v>19</v>
      </c>
      <c r="I30" s="11">
        <v>75</v>
      </c>
      <c r="J30" s="12">
        <v>65</v>
      </c>
      <c r="K30" s="13"/>
      <c r="M30">
        <f>SUM(MWFifteenA515469121518212427303336396915[[#This Row],[Mon]:[Sun]])/7</f>
        <v>25.714285714285715</v>
      </c>
      <c r="N30">
        <f>MWFifteenA515469121518212427303336396915[[#This Row],[Mileage]]-M30</f>
        <v>39.285714285714285</v>
      </c>
    </row>
    <row r="31" spans="1:14" ht="21" customHeight="1">
      <c r="A31" s="7" t="s">
        <v>52</v>
      </c>
      <c r="B31" s="8"/>
      <c r="C31" s="9">
        <v>55</v>
      </c>
      <c r="D31" s="10" t="s">
        <v>13</v>
      </c>
      <c r="E31" s="10">
        <v>50</v>
      </c>
      <c r="F31" s="10" t="s">
        <v>108</v>
      </c>
      <c r="G31" s="10">
        <v>30</v>
      </c>
      <c r="H31" s="10" t="s">
        <v>19</v>
      </c>
      <c r="I31" s="11">
        <v>50</v>
      </c>
      <c r="J31" s="12">
        <v>50</v>
      </c>
      <c r="K31" s="13"/>
      <c r="M31">
        <f>SUM(MWFifteenA515469121518212427303336396915[[#This Row],[Mon]:[Sun]])/7</f>
        <v>26.428571428571427</v>
      </c>
      <c r="N31">
        <f>MWFifteenA515469121518212427303336396915[[#This Row],[Mileage]]-M31</f>
        <v>23.571428571428573</v>
      </c>
    </row>
    <row r="32" spans="1:14" ht="21" customHeight="1">
      <c r="A32" s="7" t="s">
        <v>53</v>
      </c>
      <c r="B32" s="8"/>
      <c r="C32" s="9" t="s">
        <v>109</v>
      </c>
      <c r="D32" s="10" t="s">
        <v>13</v>
      </c>
      <c r="E32" s="10">
        <v>75</v>
      </c>
      <c r="F32" s="10" t="s">
        <v>107</v>
      </c>
      <c r="G32" s="10">
        <v>30</v>
      </c>
      <c r="H32" s="10" t="s">
        <v>19</v>
      </c>
      <c r="I32" s="11">
        <v>75</v>
      </c>
      <c r="J32" s="12">
        <v>65</v>
      </c>
      <c r="K32" s="18"/>
      <c r="M32">
        <f>SUM(MWFifteenA515469121518212427303336396915[[#This Row],[Mon]:[Sun]])/7</f>
        <v>25.714285714285715</v>
      </c>
      <c r="N32">
        <f>MWFifteenA515469121518212427303336396915[[#This Row],[Mileage]]-M32</f>
        <v>39.285714285714285</v>
      </c>
    </row>
    <row r="33" spans="1:14" ht="21" customHeight="1">
      <c r="A33" s="21" t="s">
        <v>54</v>
      </c>
      <c r="B33" s="8">
        <v>2</v>
      </c>
      <c r="C33" s="9" t="s">
        <v>55</v>
      </c>
      <c r="D33" s="10" t="s">
        <v>13</v>
      </c>
      <c r="E33" s="10">
        <v>50</v>
      </c>
      <c r="F33" s="10" t="s">
        <v>18</v>
      </c>
      <c r="G33" s="10" t="s">
        <v>13</v>
      </c>
      <c r="H33" s="10">
        <v>45</v>
      </c>
      <c r="I33" s="11">
        <v>50</v>
      </c>
      <c r="J33" s="12">
        <v>50</v>
      </c>
      <c r="K33" s="18" t="s">
        <v>16</v>
      </c>
      <c r="M33">
        <f>SUM(MWFifteenA515469121518212427303336396915[[#This Row],[Mon]:[Sun]])/7</f>
        <v>20.714285714285715</v>
      </c>
      <c r="N33">
        <f>MWFifteenA515469121518212427303336396915[[#This Row],[Mileage]]-M33</f>
        <v>29.285714285714285</v>
      </c>
    </row>
    <row r="34" spans="1:14" ht="21" customHeight="1">
      <c r="A34" s="7" t="s">
        <v>56</v>
      </c>
      <c r="B34" s="8"/>
      <c r="C34" s="9" t="s">
        <v>51</v>
      </c>
      <c r="D34" s="10" t="s">
        <v>13</v>
      </c>
      <c r="E34" s="10">
        <v>75</v>
      </c>
      <c r="F34" s="10" t="s">
        <v>107</v>
      </c>
      <c r="G34" s="10">
        <v>30</v>
      </c>
      <c r="H34" s="10" t="s">
        <v>19</v>
      </c>
      <c r="I34" s="11">
        <v>75</v>
      </c>
      <c r="J34" s="12">
        <v>65</v>
      </c>
      <c r="K34" s="18"/>
      <c r="M34">
        <f>SUM(MWFifteenA515469121518212427303336396915[[#This Row],[Mon]:[Sun]])/7</f>
        <v>25.714285714285715</v>
      </c>
      <c r="N34">
        <f>MWFifteenA515469121518212427303336396915[[#This Row],[Mileage]]-M34</f>
        <v>39.285714285714285</v>
      </c>
    </row>
    <row r="35" spans="1:14" ht="21" customHeight="1">
      <c r="A35" s="21" t="s">
        <v>57</v>
      </c>
      <c r="B35" s="8"/>
      <c r="C35" s="9">
        <v>55</v>
      </c>
      <c r="D35" s="10" t="s">
        <v>13</v>
      </c>
      <c r="E35" s="10">
        <v>50</v>
      </c>
      <c r="F35" s="10" t="s">
        <v>108</v>
      </c>
      <c r="G35" s="10">
        <v>30</v>
      </c>
      <c r="H35" s="10" t="s">
        <v>19</v>
      </c>
      <c r="I35" s="11">
        <v>50</v>
      </c>
      <c r="J35" s="12">
        <v>50</v>
      </c>
      <c r="K35" s="13"/>
      <c r="M35">
        <f>SUM(MWFifteenA515469121518212427303336396915[[#This Row],[Mon]:[Sun]])/7</f>
        <v>26.428571428571427</v>
      </c>
      <c r="N35">
        <f>MWFifteenA515469121518212427303336396915[[#This Row],[Mileage]]-M35</f>
        <v>23.571428571428573</v>
      </c>
    </row>
    <row r="36" spans="1:14" ht="21" customHeight="1">
      <c r="A36" s="7" t="s">
        <v>58</v>
      </c>
      <c r="B36" s="8"/>
      <c r="C36" s="9">
        <v>65</v>
      </c>
      <c r="D36" s="10" t="s">
        <v>13</v>
      </c>
      <c r="E36" s="10">
        <v>55</v>
      </c>
      <c r="F36" s="10" t="s">
        <v>55</v>
      </c>
      <c r="G36" s="10">
        <v>30</v>
      </c>
      <c r="H36" s="10" t="s">
        <v>19</v>
      </c>
      <c r="I36" s="11">
        <v>60</v>
      </c>
      <c r="J36" s="12">
        <v>55</v>
      </c>
      <c r="K36" s="13"/>
      <c r="M36">
        <f>SUM(MWFifteenA515469121518212427303336396915[[#This Row],[Mon]:[Sun]])/7</f>
        <v>30</v>
      </c>
      <c r="N36">
        <f>MWFifteenA515469121518212427303336396915[[#This Row],[Mileage]]-M36</f>
        <v>25</v>
      </c>
    </row>
    <row r="37" spans="1:14" ht="21" customHeight="1">
      <c r="A37" s="14" t="s">
        <v>59</v>
      </c>
      <c r="B37" s="8"/>
      <c r="C37" s="9" t="s">
        <v>51</v>
      </c>
      <c r="D37" s="10" t="s">
        <v>13</v>
      </c>
      <c r="E37" s="10">
        <v>75</v>
      </c>
      <c r="F37" s="10" t="s">
        <v>107</v>
      </c>
      <c r="G37" s="10">
        <v>30</v>
      </c>
      <c r="H37" s="10" t="s">
        <v>19</v>
      </c>
      <c r="I37" s="11">
        <v>75</v>
      </c>
      <c r="J37" s="12">
        <v>65</v>
      </c>
      <c r="K37" s="13"/>
      <c r="M37">
        <f>SUM(MWFifteenA515469121518212427303336396915[[#This Row],[Mon]:[Sun]])/7</f>
        <v>25.714285714285715</v>
      </c>
      <c r="N37">
        <f>MWFifteenA515469121518212427303336396915[[#This Row],[Mileage]]-M37</f>
        <v>39.285714285714285</v>
      </c>
    </row>
    <row r="38" spans="1:14" ht="21" customHeight="1">
      <c r="A38" s="7" t="s">
        <v>60</v>
      </c>
      <c r="B38" s="8">
        <v>2</v>
      </c>
      <c r="C38" s="9" t="s">
        <v>108</v>
      </c>
      <c r="D38" s="10" t="s">
        <v>13</v>
      </c>
      <c r="E38" s="10">
        <v>40</v>
      </c>
      <c r="F38" s="10" t="s">
        <v>44</v>
      </c>
      <c r="G38" s="10">
        <v>30</v>
      </c>
      <c r="H38" s="10" t="s">
        <v>19</v>
      </c>
      <c r="I38" s="11">
        <v>45</v>
      </c>
      <c r="J38" s="12">
        <v>45</v>
      </c>
      <c r="K38" s="13"/>
      <c r="M38">
        <f>SUM(MWFifteenA515469121518212427303336396915[[#This Row],[Mon]:[Sun]])/7</f>
        <v>16.428571428571427</v>
      </c>
      <c r="N38">
        <f>MWFifteenA515469121518212427303336396915[[#This Row],[Mileage]]-M38</f>
        <v>28.571428571428573</v>
      </c>
    </row>
    <row r="39" spans="1:14" ht="21" customHeight="1">
      <c r="A39" s="31" t="s">
        <v>61</v>
      </c>
      <c r="B39" s="8" t="s">
        <v>22</v>
      </c>
      <c r="C39" s="9">
        <v>65</v>
      </c>
      <c r="D39" s="10" t="s">
        <v>13</v>
      </c>
      <c r="E39" s="10">
        <v>55</v>
      </c>
      <c r="F39" s="10" t="s">
        <v>55</v>
      </c>
      <c r="G39" s="10">
        <v>30</v>
      </c>
      <c r="H39" s="10" t="s">
        <v>15</v>
      </c>
      <c r="I39" s="11">
        <v>60</v>
      </c>
      <c r="J39" s="12">
        <v>55</v>
      </c>
      <c r="K39" s="13" t="s">
        <v>16</v>
      </c>
      <c r="M39">
        <f>SUM(MWFifteenA515469121518212427303336396915[[#This Row],[Mon]:[Sun]])/7</f>
        <v>30</v>
      </c>
      <c r="N39">
        <f>MWFifteenA515469121518212427303336396915[[#This Row],[Mileage]]-M39</f>
        <v>25</v>
      </c>
    </row>
    <row r="40" spans="1:14" ht="21" customHeight="1">
      <c r="A40" s="32" t="s">
        <v>62</v>
      </c>
      <c r="B40" s="33"/>
      <c r="C40" s="9" t="s">
        <v>51</v>
      </c>
      <c r="D40" s="10" t="s">
        <v>13</v>
      </c>
      <c r="E40" s="10">
        <v>75</v>
      </c>
      <c r="F40" s="10" t="s">
        <v>18</v>
      </c>
      <c r="G40" s="10" t="s">
        <v>13</v>
      </c>
      <c r="H40" s="10">
        <v>75</v>
      </c>
      <c r="I40" s="11">
        <v>75</v>
      </c>
      <c r="J40" s="12">
        <v>65</v>
      </c>
      <c r="K40" s="13"/>
      <c r="M40">
        <f>SUM(MWFifteenA515469121518212427303336396915[[#This Row],[Mon]:[Sun]])/7</f>
        <v>32.142857142857146</v>
      </c>
      <c r="N40">
        <f>MWFifteenA515469121518212427303336396915[[#This Row],[Mileage]]-M40</f>
        <v>32.857142857142854</v>
      </c>
    </row>
    <row r="41" spans="1:14" ht="21" customHeight="1">
      <c r="A41" s="34" t="s">
        <v>64</v>
      </c>
      <c r="B41" s="11" t="s">
        <v>22</v>
      </c>
      <c r="C41" s="9">
        <v>70</v>
      </c>
      <c r="D41" s="10" t="s">
        <v>13</v>
      </c>
      <c r="E41" s="10">
        <v>65</v>
      </c>
      <c r="F41" s="10" t="s">
        <v>45</v>
      </c>
      <c r="G41" s="10">
        <v>30</v>
      </c>
      <c r="H41" s="10" t="s">
        <v>19</v>
      </c>
      <c r="I41" s="11">
        <v>70</v>
      </c>
      <c r="J41" s="12">
        <v>60</v>
      </c>
      <c r="K41" s="13"/>
      <c r="M41">
        <f>SUM(MWFifteenA515469121518212427303336396915[[#This Row],[Mon]:[Sun]])/7</f>
        <v>33.571428571428569</v>
      </c>
      <c r="N41">
        <f>MWFifteenA515469121518212427303336396915[[#This Row],[Mileage]]-M41</f>
        <v>26.428571428571431</v>
      </c>
    </row>
    <row r="42" spans="1:14" ht="21" customHeight="1">
      <c r="A42" s="7" t="s">
        <v>65</v>
      </c>
      <c r="B42" s="11"/>
      <c r="C42" s="9" t="s">
        <v>51</v>
      </c>
      <c r="D42" s="10" t="s">
        <v>13</v>
      </c>
      <c r="E42" s="10">
        <v>75</v>
      </c>
      <c r="F42" s="10" t="s">
        <v>107</v>
      </c>
      <c r="G42" s="10">
        <v>30</v>
      </c>
      <c r="H42" s="10" t="s">
        <v>19</v>
      </c>
      <c r="I42" s="11">
        <v>75</v>
      </c>
      <c r="J42" s="12">
        <v>65</v>
      </c>
      <c r="K42" s="13"/>
      <c r="M42">
        <f>SUM(MWFifteenA515469121518212427303336396915[[#This Row],[Mon]:[Sun]])/7</f>
        <v>25.714285714285715</v>
      </c>
      <c r="N42">
        <f>MWFifteenA515469121518212427303336396915[[#This Row],[Mileage]]-M42</f>
        <v>39.285714285714285</v>
      </c>
    </row>
    <row r="43" spans="1:14" ht="21" customHeight="1">
      <c r="A43" s="16" t="s">
        <v>66</v>
      </c>
      <c r="B43" s="11"/>
      <c r="C43" s="9">
        <v>70</v>
      </c>
      <c r="D43" s="10" t="s">
        <v>13</v>
      </c>
      <c r="E43" s="10">
        <v>65</v>
      </c>
      <c r="F43" s="10" t="s">
        <v>45</v>
      </c>
      <c r="G43" s="10">
        <v>30</v>
      </c>
      <c r="H43" s="10" t="s">
        <v>19</v>
      </c>
      <c r="I43" s="11">
        <v>70</v>
      </c>
      <c r="J43" s="12">
        <v>60</v>
      </c>
      <c r="K43" s="13"/>
      <c r="M43">
        <f>SUM(MWFifteenA515469121518212427303336396915[[#This Row],[Mon]:[Sun]])/7</f>
        <v>33.571428571428569</v>
      </c>
      <c r="N43">
        <f>MWFifteenA515469121518212427303336396915[[#This Row],[Mileage]]-M43</f>
        <v>26.428571428571431</v>
      </c>
    </row>
    <row r="44" spans="1:14" ht="21" customHeight="1">
      <c r="A44" s="15" t="s">
        <v>67</v>
      </c>
      <c r="B44" s="11"/>
      <c r="C44" s="9" t="s">
        <v>51</v>
      </c>
      <c r="D44" s="10" t="s">
        <v>13</v>
      </c>
      <c r="E44" s="10">
        <v>75</v>
      </c>
      <c r="F44" s="10" t="s">
        <v>107</v>
      </c>
      <c r="G44" s="10">
        <v>30</v>
      </c>
      <c r="H44" s="10" t="s">
        <v>19</v>
      </c>
      <c r="I44" s="11">
        <v>75</v>
      </c>
      <c r="J44" s="12">
        <v>65</v>
      </c>
      <c r="K44" s="13"/>
      <c r="M44">
        <f>SUM(MWFifteenA515469121518212427303336396915[[#This Row],[Mon]:[Sun]])/7</f>
        <v>25.714285714285715</v>
      </c>
      <c r="N44">
        <f>MWFifteenA515469121518212427303336396915[[#This Row],[Mileage]]-M44</f>
        <v>39.285714285714285</v>
      </c>
    </row>
    <row r="45" spans="1:14" ht="21" customHeight="1">
      <c r="A45" s="7" t="s">
        <v>68</v>
      </c>
      <c r="B45" s="11"/>
      <c r="C45" s="9" t="s">
        <v>63</v>
      </c>
      <c r="D45" s="10" t="s">
        <v>13</v>
      </c>
      <c r="E45" s="10">
        <v>75</v>
      </c>
      <c r="F45" s="10" t="s">
        <v>107</v>
      </c>
      <c r="G45" s="10">
        <v>40</v>
      </c>
      <c r="H45" s="10" t="s">
        <v>19</v>
      </c>
      <c r="I45" s="11">
        <v>90</v>
      </c>
      <c r="J45" s="12">
        <v>70</v>
      </c>
      <c r="K45" s="13"/>
      <c r="M45">
        <f>SUM(MWFifteenA515469121518212427303336396915[[#This Row],[Mon]:[Sun]])/7</f>
        <v>29.285714285714285</v>
      </c>
      <c r="N45">
        <f>MWFifteenA515469121518212427303336396915[[#This Row],[Mileage]]-M45</f>
        <v>40.714285714285715</v>
      </c>
    </row>
    <row r="46" spans="1:14" ht="21" customHeight="1">
      <c r="A46" s="7" t="s">
        <v>69</v>
      </c>
      <c r="B46" s="11"/>
      <c r="C46" s="9">
        <v>65</v>
      </c>
      <c r="D46" s="10" t="s">
        <v>13</v>
      </c>
      <c r="E46" s="10">
        <v>55</v>
      </c>
      <c r="F46" s="10" t="s">
        <v>55</v>
      </c>
      <c r="G46" s="10">
        <v>30</v>
      </c>
      <c r="H46" s="10" t="s">
        <v>19</v>
      </c>
      <c r="I46" s="11">
        <v>60</v>
      </c>
      <c r="J46" s="12">
        <v>55</v>
      </c>
      <c r="K46" s="13"/>
      <c r="M46">
        <f>SUM(MWFifteenA515469121518212427303336396915[[#This Row],[Mon]:[Sun]])/7</f>
        <v>30</v>
      </c>
      <c r="N46">
        <f>MWFifteenA515469121518212427303336396915[[#This Row],[Mileage]]-M46</f>
        <v>25</v>
      </c>
    </row>
    <row r="47" spans="1:14" ht="21" customHeight="1">
      <c r="A47" s="7" t="s">
        <v>70</v>
      </c>
      <c r="B47" s="11"/>
      <c r="C47" s="9">
        <v>65</v>
      </c>
      <c r="D47" s="10" t="s">
        <v>13</v>
      </c>
      <c r="E47" s="10">
        <v>55</v>
      </c>
      <c r="F47" s="10" t="s">
        <v>55</v>
      </c>
      <c r="G47" s="10">
        <v>30</v>
      </c>
      <c r="H47" s="10" t="s">
        <v>19</v>
      </c>
      <c r="I47" s="11">
        <v>60</v>
      </c>
      <c r="J47" s="12">
        <v>55</v>
      </c>
      <c r="K47" s="13"/>
      <c r="M47">
        <f>SUM(MWFifteenA515469121518212427303336396915[[#This Row],[Mon]:[Sun]])/7</f>
        <v>30</v>
      </c>
      <c r="N47">
        <f>MWFifteenA515469121518212427303336396915[[#This Row],[Mileage]]-M47</f>
        <v>25</v>
      </c>
    </row>
    <row r="48" spans="1:14" ht="21" customHeight="1">
      <c r="A48" s="7" t="s">
        <v>71</v>
      </c>
      <c r="B48" s="11">
        <v>1</v>
      </c>
      <c r="C48" s="9">
        <v>70</v>
      </c>
      <c r="D48" s="10" t="s">
        <v>13</v>
      </c>
      <c r="E48" s="10">
        <v>65</v>
      </c>
      <c r="F48" s="10" t="s">
        <v>45</v>
      </c>
      <c r="G48" s="10">
        <v>30</v>
      </c>
      <c r="H48" s="10" t="s">
        <v>19</v>
      </c>
      <c r="I48" s="11">
        <v>70</v>
      </c>
      <c r="J48" s="12">
        <v>60</v>
      </c>
      <c r="K48" s="13"/>
      <c r="M48">
        <f>SUM(MWFifteenA515469121518212427303336396915[[#This Row],[Mon]:[Sun]])/7</f>
        <v>33.571428571428569</v>
      </c>
      <c r="N48">
        <f>MWFifteenA515469121518212427303336396915[[#This Row],[Mileage]]-M48</f>
        <v>26.428571428571431</v>
      </c>
    </row>
    <row r="49" spans="1:14" ht="21" customHeight="1">
      <c r="A49" s="16" t="s">
        <v>72</v>
      </c>
      <c r="B49" s="11"/>
      <c r="C49" s="9">
        <v>65</v>
      </c>
      <c r="D49" s="10" t="s">
        <v>13</v>
      </c>
      <c r="E49" s="10">
        <v>55</v>
      </c>
      <c r="F49" s="10" t="s">
        <v>55</v>
      </c>
      <c r="G49" s="10">
        <v>30</v>
      </c>
      <c r="H49" s="10" t="s">
        <v>19</v>
      </c>
      <c r="I49" s="11">
        <v>60</v>
      </c>
      <c r="J49" s="12">
        <v>55</v>
      </c>
      <c r="K49" s="13"/>
      <c r="M49">
        <f>SUM(MWFifteenA515469121518212427303336396915[[#This Row],[Mon]:[Sun]])/7</f>
        <v>30</v>
      </c>
      <c r="N49">
        <f>MWFifteenA515469121518212427303336396915[[#This Row],[Mileage]]-M49</f>
        <v>25</v>
      </c>
    </row>
    <row r="50" spans="1:14" ht="21" customHeight="1">
      <c r="A50" s="7" t="s">
        <v>73</v>
      </c>
      <c r="B50" s="8">
        <v>1</v>
      </c>
      <c r="C50" s="9" t="s">
        <v>108</v>
      </c>
      <c r="D50" s="10" t="s">
        <v>13</v>
      </c>
      <c r="E50" s="10">
        <v>40</v>
      </c>
      <c r="F50" s="10" t="s">
        <v>44</v>
      </c>
      <c r="G50" s="10">
        <v>30</v>
      </c>
      <c r="H50" s="10" t="s">
        <v>19</v>
      </c>
      <c r="I50" s="11">
        <v>45</v>
      </c>
      <c r="J50" s="12">
        <v>45</v>
      </c>
      <c r="K50" s="13"/>
      <c r="M50">
        <f>SUM(MWFifteenA515469121518212427303336396915[[#This Row],[Mon]:[Sun]])/7</f>
        <v>16.428571428571427</v>
      </c>
      <c r="N50">
        <f>MWFifteenA515469121518212427303336396915[[#This Row],[Mileage]]-M50</f>
        <v>28.571428571428573</v>
      </c>
    </row>
    <row r="51" spans="1:14" ht="21" customHeight="1">
      <c r="A51" s="15" t="s">
        <v>74</v>
      </c>
      <c r="B51" s="8"/>
      <c r="C51" s="9" t="s">
        <v>51</v>
      </c>
      <c r="D51" s="10" t="s">
        <v>13</v>
      </c>
      <c r="E51" s="10">
        <v>75</v>
      </c>
      <c r="F51" s="10" t="s">
        <v>107</v>
      </c>
      <c r="G51" s="10">
        <v>30</v>
      </c>
      <c r="H51" s="10" t="s">
        <v>19</v>
      </c>
      <c r="I51" s="11">
        <v>75</v>
      </c>
      <c r="J51" s="12">
        <v>65</v>
      </c>
      <c r="K51" s="13"/>
    </row>
    <row r="52" spans="1:14" ht="21" customHeight="1" thickBot="1">
      <c r="A52" s="7" t="s">
        <v>75</v>
      </c>
      <c r="B52" s="8" t="s">
        <v>22</v>
      </c>
      <c r="C52" s="9" t="s">
        <v>51</v>
      </c>
      <c r="D52" s="10" t="s">
        <v>13</v>
      </c>
      <c r="E52" s="10">
        <v>75</v>
      </c>
      <c r="F52" s="10" t="s">
        <v>107</v>
      </c>
      <c r="G52" s="10">
        <v>30</v>
      </c>
      <c r="H52" s="10" t="s">
        <v>19</v>
      </c>
      <c r="I52" s="11">
        <v>75</v>
      </c>
      <c r="J52" s="12">
        <v>60</v>
      </c>
      <c r="K52" s="13"/>
      <c r="M52">
        <f>SUM(MWFifteenA515469121518212427303336396915[[#This Row],[Mon]:[Sun]])/7</f>
        <v>25.714285714285715</v>
      </c>
      <c r="N52">
        <f>MWFifteenA515469121518212427303336396915[[#This Row],[Mileage]]-M52</f>
        <v>34.285714285714285</v>
      </c>
    </row>
    <row r="53" spans="1:14" ht="36" customHeight="1" thickBot="1">
      <c r="A53" s="105" t="s">
        <v>106</v>
      </c>
      <c r="B53" s="106"/>
      <c r="C53" s="106"/>
      <c r="D53" s="106"/>
      <c r="E53" s="106"/>
      <c r="F53" s="106"/>
      <c r="G53" s="106"/>
      <c r="H53" s="106"/>
      <c r="I53" s="106"/>
      <c r="J53" s="106"/>
      <c r="K53" s="107"/>
    </row>
    <row r="54" spans="1:14" ht="18" customHeight="1" thickBot="1">
      <c r="A54" s="26" t="s">
        <v>103</v>
      </c>
      <c r="B54" s="27" t="s">
        <v>1</v>
      </c>
      <c r="C54" s="28" t="s">
        <v>2</v>
      </c>
      <c r="D54" s="28" t="s">
        <v>3</v>
      </c>
      <c r="E54" s="28" t="s">
        <v>4</v>
      </c>
      <c r="F54" s="28" t="s">
        <v>5</v>
      </c>
      <c r="G54" s="28" t="s">
        <v>6</v>
      </c>
      <c r="H54" s="28" t="s">
        <v>7</v>
      </c>
      <c r="I54" s="28" t="s">
        <v>8</v>
      </c>
      <c r="J54" s="28" t="s">
        <v>9</v>
      </c>
      <c r="K54" s="29" t="s">
        <v>10</v>
      </c>
    </row>
    <row r="55" spans="1:14" ht="21" customHeight="1">
      <c r="A55" s="16" t="s">
        <v>76</v>
      </c>
      <c r="B55" s="8"/>
      <c r="C55" s="9" t="s">
        <v>51</v>
      </c>
      <c r="D55" s="10" t="s">
        <v>13</v>
      </c>
      <c r="E55" s="10">
        <v>75</v>
      </c>
      <c r="F55" s="10" t="s">
        <v>107</v>
      </c>
      <c r="G55" s="10">
        <v>30</v>
      </c>
      <c r="H55" s="10" t="s">
        <v>19</v>
      </c>
      <c r="I55" s="11">
        <v>75</v>
      </c>
      <c r="J55" s="12">
        <v>65</v>
      </c>
      <c r="K55" s="13"/>
      <c r="M55" t="e" cm="1">
        <f t="array" ref="M55">SUM(MWFifteenB52557101316192225283134374071016[[#This Row],[Mon]:[Sun]]/7)</f>
        <v>#VALUE!</v>
      </c>
      <c r="N55" t="e">
        <f>MWFifteenB52557101316192225283134374071016[[#This Row],[Mileage]]-M55</f>
        <v>#VALUE!</v>
      </c>
    </row>
    <row r="56" spans="1:14" ht="21" customHeight="1">
      <c r="A56" s="21" t="s">
        <v>77</v>
      </c>
      <c r="B56" s="8"/>
      <c r="C56" s="9">
        <v>65</v>
      </c>
      <c r="D56" s="10" t="s">
        <v>13</v>
      </c>
      <c r="E56" s="10">
        <v>55</v>
      </c>
      <c r="F56" s="10" t="s">
        <v>55</v>
      </c>
      <c r="G56" s="10">
        <v>30</v>
      </c>
      <c r="H56" s="10" t="s">
        <v>19</v>
      </c>
      <c r="I56" s="11">
        <v>60</v>
      </c>
      <c r="J56" s="12">
        <v>55</v>
      </c>
      <c r="K56" s="13" t="s">
        <v>16</v>
      </c>
      <c r="M56" t="e" cm="1">
        <f t="array" ref="M56">SUM(MWFifteenB52557101316192225283134374071016[[#This Row],[Mon]:[Sun]]/7)</f>
        <v>#VALUE!</v>
      </c>
      <c r="N56" t="e">
        <f>MWFifteenB52557101316192225283134374071016[[#This Row],[Mileage]]-M56</f>
        <v>#VALUE!</v>
      </c>
    </row>
    <row r="57" spans="1:14" ht="21" customHeight="1">
      <c r="A57" s="14" t="s">
        <v>78</v>
      </c>
      <c r="B57" s="35"/>
      <c r="C57" s="9" t="s">
        <v>63</v>
      </c>
      <c r="D57" s="10" t="s">
        <v>13</v>
      </c>
      <c r="E57" s="10">
        <v>75</v>
      </c>
      <c r="F57" s="10" t="s">
        <v>107</v>
      </c>
      <c r="G57" s="10">
        <v>40</v>
      </c>
      <c r="H57" s="10" t="s">
        <v>19</v>
      </c>
      <c r="I57" s="11">
        <v>90</v>
      </c>
      <c r="J57" s="12">
        <v>70</v>
      </c>
      <c r="K57" s="13"/>
      <c r="M57" t="e" cm="1">
        <f t="array" ref="M57">SUM(MWFifteenB52557101316192225283134374071016[[#This Row],[Mon]:[Sun]]/7)</f>
        <v>#VALUE!</v>
      </c>
      <c r="N57" t="e">
        <f>MWFifteenB52557101316192225283134374071016[[#This Row],[Mileage]]-M57</f>
        <v>#VALUE!</v>
      </c>
    </row>
    <row r="58" spans="1:14" ht="21" customHeight="1">
      <c r="A58" s="7" t="s">
        <v>79</v>
      </c>
      <c r="B58" s="8"/>
      <c r="C58" s="9">
        <v>65</v>
      </c>
      <c r="D58" s="10" t="s">
        <v>13</v>
      </c>
      <c r="E58" s="10">
        <v>55</v>
      </c>
      <c r="F58" s="10" t="s">
        <v>55</v>
      </c>
      <c r="G58" s="10">
        <v>30</v>
      </c>
      <c r="H58" s="10" t="s">
        <v>19</v>
      </c>
      <c r="I58" s="11">
        <v>60</v>
      </c>
      <c r="J58" s="12">
        <v>55</v>
      </c>
      <c r="K58" s="13"/>
      <c r="M58" t="e" cm="1">
        <f t="array" ref="M58">SUM(MWFifteenB52557101316192225283134374071016[[#This Row],[Mon]:[Sun]]/7)</f>
        <v>#VALUE!</v>
      </c>
      <c r="N58" t="e">
        <f>MWFifteenB52557101316192225283134374071016[[#This Row],[Mileage]]-M58</f>
        <v>#VALUE!</v>
      </c>
    </row>
    <row r="59" spans="1:14" ht="21" customHeight="1">
      <c r="A59" s="7" t="s">
        <v>80</v>
      </c>
      <c r="B59" s="8">
        <v>2</v>
      </c>
      <c r="C59" s="9">
        <v>55</v>
      </c>
      <c r="D59" s="10" t="s">
        <v>13</v>
      </c>
      <c r="E59" s="10">
        <v>50</v>
      </c>
      <c r="F59" s="10" t="s">
        <v>108</v>
      </c>
      <c r="G59" s="10">
        <v>30</v>
      </c>
      <c r="H59" s="10" t="s">
        <v>19</v>
      </c>
      <c r="I59" s="11" t="s">
        <v>110</v>
      </c>
      <c r="J59" s="12">
        <v>50</v>
      </c>
      <c r="K59" s="13"/>
      <c r="M59" t="e" cm="1">
        <f t="array" ref="M59">SUM(MWFifteenB52557101316192225283134374071016[[#This Row],[Mon]:[Sun]]/7)</f>
        <v>#VALUE!</v>
      </c>
      <c r="N59" t="e">
        <f>MWFifteenB52557101316192225283134374071016[[#This Row],[Mileage]]-M59</f>
        <v>#VALUE!</v>
      </c>
    </row>
    <row r="60" spans="1:14" ht="21" customHeight="1">
      <c r="A60" s="7" t="s">
        <v>81</v>
      </c>
      <c r="B60" s="8" t="s">
        <v>22</v>
      </c>
      <c r="C60" s="9">
        <v>55</v>
      </c>
      <c r="D60" s="10" t="s">
        <v>13</v>
      </c>
      <c r="E60" s="10">
        <v>50</v>
      </c>
      <c r="F60" s="10" t="s">
        <v>18</v>
      </c>
      <c r="G60" s="10" t="s">
        <v>13</v>
      </c>
      <c r="H60" s="10">
        <v>45</v>
      </c>
      <c r="I60" s="11">
        <v>50</v>
      </c>
      <c r="J60" s="12">
        <v>50</v>
      </c>
      <c r="K60" s="13"/>
      <c r="M60" t="e" cm="1">
        <f t="array" ref="M60">SUM(MWFifteenB52557101316192225283134374071016[[#This Row],[Mon]:[Sun]]/7)</f>
        <v>#VALUE!</v>
      </c>
      <c r="N60" t="e">
        <f>MWFifteenB52557101316192225283134374071016[[#This Row],[Mileage]]-M60</f>
        <v>#VALUE!</v>
      </c>
    </row>
    <row r="61" spans="1:14" ht="21" customHeight="1">
      <c r="A61" s="21" t="s">
        <v>82</v>
      </c>
      <c r="B61" s="8"/>
      <c r="C61" s="9">
        <v>65</v>
      </c>
      <c r="D61" s="10" t="s">
        <v>13</v>
      </c>
      <c r="E61" s="10">
        <v>55</v>
      </c>
      <c r="F61" s="10" t="s">
        <v>55</v>
      </c>
      <c r="G61" s="10">
        <v>30</v>
      </c>
      <c r="H61" s="10" t="s">
        <v>19</v>
      </c>
      <c r="I61" s="11">
        <v>60</v>
      </c>
      <c r="J61" s="12">
        <v>55</v>
      </c>
      <c r="K61" s="13"/>
      <c r="M61" t="e" cm="1">
        <f t="array" ref="M61">SUM(MWFifteenB52557101316192225283134374071016[[#This Row],[Mon]:[Sun]]/7)</f>
        <v>#VALUE!</v>
      </c>
      <c r="N61" t="e">
        <f>MWFifteenB52557101316192225283134374071016[[#This Row],[Mileage]]-M61</f>
        <v>#VALUE!</v>
      </c>
    </row>
    <row r="62" spans="1:14" ht="21" customHeight="1">
      <c r="A62" s="7" t="s">
        <v>83</v>
      </c>
      <c r="B62" s="11"/>
      <c r="C62" s="9">
        <v>65</v>
      </c>
      <c r="D62" s="10" t="s">
        <v>13</v>
      </c>
      <c r="E62" s="10">
        <v>55</v>
      </c>
      <c r="F62" s="10" t="s">
        <v>55</v>
      </c>
      <c r="G62" s="10">
        <v>30</v>
      </c>
      <c r="H62" s="10" t="s">
        <v>19</v>
      </c>
      <c r="I62" s="11">
        <v>60</v>
      </c>
      <c r="J62" s="12">
        <v>55</v>
      </c>
      <c r="K62" s="13"/>
      <c r="M62" t="e" cm="1">
        <f t="array" ref="M62">SUM(MWFifteenB52557101316192225283134374071016[[#This Row],[Mon]:[Sun]]/7)</f>
        <v>#VALUE!</v>
      </c>
      <c r="N62" t="e">
        <f>MWFifteenB52557101316192225283134374071016[[#This Row],[Mileage]]-M62</f>
        <v>#VALUE!</v>
      </c>
    </row>
    <row r="63" spans="1:14" ht="21" customHeight="1">
      <c r="A63" s="7" t="s">
        <v>84</v>
      </c>
      <c r="B63" s="11"/>
      <c r="C63" s="9" t="s">
        <v>63</v>
      </c>
      <c r="D63" s="10" t="s">
        <v>13</v>
      </c>
      <c r="E63" s="10">
        <v>75</v>
      </c>
      <c r="F63" s="10" t="s">
        <v>107</v>
      </c>
      <c r="G63" s="10">
        <v>40</v>
      </c>
      <c r="H63" s="10" t="s">
        <v>19</v>
      </c>
      <c r="I63" s="11">
        <v>90</v>
      </c>
      <c r="J63" s="12">
        <v>70</v>
      </c>
      <c r="K63" s="13"/>
      <c r="M63" t="e" cm="1">
        <f t="array" ref="M63">SUM(MWFifteenB52557101316192225283134374071016[[#This Row],[Mon]:[Sun]]/7)</f>
        <v>#VALUE!</v>
      </c>
      <c r="N63" t="e">
        <f>MWFifteenB52557101316192225283134374071016[[#This Row],[Mileage]]-M63</f>
        <v>#VALUE!</v>
      </c>
    </row>
    <row r="64" spans="1:14" ht="21" customHeight="1">
      <c r="A64" s="19" t="s">
        <v>85</v>
      </c>
      <c r="B64" s="11"/>
      <c r="C64" s="9" t="s">
        <v>63</v>
      </c>
      <c r="D64" s="10" t="s">
        <v>13</v>
      </c>
      <c r="E64" s="10">
        <v>75</v>
      </c>
      <c r="F64" s="10" t="s">
        <v>107</v>
      </c>
      <c r="G64" s="10">
        <v>40</v>
      </c>
      <c r="H64" s="10" t="s">
        <v>19</v>
      </c>
      <c r="I64" s="11">
        <v>90</v>
      </c>
      <c r="J64" s="12">
        <v>70</v>
      </c>
      <c r="K64" s="13"/>
      <c r="M64" t="e" cm="1">
        <f t="array" ref="M64">SUM(MWFifteenB52557101316192225283134374071016[[#This Row],[Mon]:[Sun]]/7)</f>
        <v>#VALUE!</v>
      </c>
      <c r="N64" t="e">
        <f>MWFifteenB52557101316192225283134374071016[[#This Row],[Mileage]]-M64</f>
        <v>#VALUE!</v>
      </c>
    </row>
    <row r="65" spans="1:14" ht="21" customHeight="1">
      <c r="A65" s="21" t="s">
        <v>86</v>
      </c>
      <c r="B65" s="11"/>
      <c r="C65" s="9">
        <v>70</v>
      </c>
      <c r="D65" s="10" t="s">
        <v>13</v>
      </c>
      <c r="E65" s="10">
        <v>65</v>
      </c>
      <c r="F65" s="10" t="s">
        <v>45</v>
      </c>
      <c r="G65" s="10">
        <v>30</v>
      </c>
      <c r="H65" s="10" t="s">
        <v>19</v>
      </c>
      <c r="I65" s="11">
        <v>70</v>
      </c>
      <c r="J65" s="12">
        <v>60</v>
      </c>
      <c r="K65" s="13"/>
      <c r="M65" t="e" cm="1">
        <f t="array" ref="M65">SUM(MWFifteenB52557101316192225283134374071016[[#This Row],[Mon]:[Sun]]/7)</f>
        <v>#VALUE!</v>
      </c>
      <c r="N65" t="e">
        <f>MWFifteenB52557101316192225283134374071016[[#This Row],[Mileage]]-M65</f>
        <v>#VALUE!</v>
      </c>
    </row>
    <row r="66" spans="1:14" ht="21" customHeight="1">
      <c r="A66" s="16" t="s">
        <v>87</v>
      </c>
      <c r="B66" s="11"/>
      <c r="C66" s="9" t="s">
        <v>63</v>
      </c>
      <c r="D66" s="10" t="s">
        <v>13</v>
      </c>
      <c r="E66" s="10">
        <v>75</v>
      </c>
      <c r="F66" s="10" t="s">
        <v>107</v>
      </c>
      <c r="G66" s="10">
        <v>40</v>
      </c>
      <c r="H66" s="10" t="s">
        <v>19</v>
      </c>
      <c r="I66" s="11">
        <v>90</v>
      </c>
      <c r="J66" s="12">
        <v>70</v>
      </c>
      <c r="K66" s="13"/>
      <c r="M66" t="e" cm="1">
        <f t="array" ref="M66">SUM(MWFifteenB52557101316192225283134374071016[[#This Row],[Mon]:[Sun]]/7)</f>
        <v>#VALUE!</v>
      </c>
      <c r="N66" t="e">
        <f>MWFifteenB52557101316192225283134374071016[[#This Row],[Mileage]]-M66</f>
        <v>#VALUE!</v>
      </c>
    </row>
    <row r="67" spans="1:14" ht="21" customHeight="1">
      <c r="A67" s="19" t="s">
        <v>88</v>
      </c>
      <c r="B67" s="11"/>
      <c r="C67" s="9">
        <v>70</v>
      </c>
      <c r="D67" s="10" t="s">
        <v>13</v>
      </c>
      <c r="E67" s="10">
        <v>65</v>
      </c>
      <c r="F67" s="10" t="s">
        <v>45</v>
      </c>
      <c r="G67" s="10">
        <v>30</v>
      </c>
      <c r="H67" s="10" t="s">
        <v>19</v>
      </c>
      <c r="I67" s="11">
        <v>70</v>
      </c>
      <c r="J67" s="12">
        <v>60</v>
      </c>
      <c r="K67" s="13"/>
      <c r="M67" t="e" cm="1">
        <f t="array" ref="M67">SUM(MWFifteenB52557101316192225283134374071016[[#This Row],[Mon]:[Sun]]/7)</f>
        <v>#VALUE!</v>
      </c>
      <c r="N67" t="e">
        <f>MWFifteenB52557101316192225283134374071016[[#This Row],[Mileage]]-M67</f>
        <v>#VALUE!</v>
      </c>
    </row>
    <row r="68" spans="1:14" ht="21" customHeight="1">
      <c r="A68" s="19" t="s">
        <v>89</v>
      </c>
      <c r="B68" s="11"/>
      <c r="C68" s="9">
        <v>45</v>
      </c>
      <c r="D68" s="10" t="s">
        <v>13</v>
      </c>
      <c r="E68" s="10">
        <v>40</v>
      </c>
      <c r="F68" s="10" t="s">
        <v>44</v>
      </c>
      <c r="G68" s="10">
        <v>30</v>
      </c>
      <c r="H68" s="10" t="s">
        <v>19</v>
      </c>
      <c r="I68" s="11">
        <v>45</v>
      </c>
      <c r="J68" s="12">
        <v>45</v>
      </c>
      <c r="K68" s="13"/>
      <c r="M68" t="e" cm="1">
        <f t="array" ref="M68">SUM(MWFifteenB52557101316192225283134374071016[[#This Row],[Mon]:[Sun]]/7)</f>
        <v>#VALUE!</v>
      </c>
      <c r="N68" t="e">
        <f>MWFifteenB52557101316192225283134374071016[[#This Row],[Mileage]]-M68</f>
        <v>#VALUE!</v>
      </c>
    </row>
    <row r="69" spans="1:14" ht="21" customHeight="1">
      <c r="A69" s="7" t="s">
        <v>90</v>
      </c>
      <c r="B69" s="11"/>
      <c r="C69" s="9">
        <v>70</v>
      </c>
      <c r="D69" s="10" t="s">
        <v>13</v>
      </c>
      <c r="E69" s="10">
        <v>65</v>
      </c>
      <c r="F69" s="10" t="s">
        <v>45</v>
      </c>
      <c r="G69" s="10">
        <v>30</v>
      </c>
      <c r="H69" s="10" t="s">
        <v>19</v>
      </c>
      <c r="I69" s="11">
        <v>70</v>
      </c>
      <c r="J69" s="12">
        <v>60</v>
      </c>
      <c r="K69" s="13"/>
      <c r="M69" t="e" cm="1">
        <f t="array" ref="M69">SUM(MWFifteenB52557101316192225283134374071016[[#This Row],[Mon]:[Sun]]/7)</f>
        <v>#VALUE!</v>
      </c>
      <c r="N69" t="e">
        <f>MWFifteenB52557101316192225283134374071016[[#This Row],[Mileage]]-M69</f>
        <v>#VALUE!</v>
      </c>
    </row>
    <row r="70" spans="1:14" ht="21" customHeight="1">
      <c r="A70" s="16" t="s">
        <v>91</v>
      </c>
      <c r="B70" s="11"/>
      <c r="C70" s="9" t="s">
        <v>63</v>
      </c>
      <c r="D70" s="10" t="s">
        <v>13</v>
      </c>
      <c r="E70" s="10">
        <v>75</v>
      </c>
      <c r="F70" s="10" t="s">
        <v>107</v>
      </c>
      <c r="G70" s="10">
        <v>40</v>
      </c>
      <c r="H70" s="10" t="s">
        <v>19</v>
      </c>
      <c r="I70" s="11">
        <v>90</v>
      </c>
      <c r="J70" s="12">
        <v>70</v>
      </c>
      <c r="K70" s="13"/>
      <c r="M70" t="e" cm="1">
        <f t="array" ref="M70">SUM(MWFifteenB52557101316192225283134374071016[[#This Row],[Mon]:[Sun]]/7)</f>
        <v>#VALUE!</v>
      </c>
      <c r="N70" t="e">
        <f>MWFifteenB52557101316192225283134374071016[[#This Row],[Mileage]]-M70</f>
        <v>#VALUE!</v>
      </c>
    </row>
    <row r="71" spans="1:14" ht="21" customHeight="1">
      <c r="A71" s="21" t="s">
        <v>92</v>
      </c>
      <c r="B71" s="11"/>
      <c r="C71" s="9">
        <v>70</v>
      </c>
      <c r="D71" s="10" t="s">
        <v>13</v>
      </c>
      <c r="E71" s="10">
        <v>65</v>
      </c>
      <c r="F71" s="10" t="s">
        <v>45</v>
      </c>
      <c r="G71" s="10">
        <v>30</v>
      </c>
      <c r="H71" s="10" t="s">
        <v>19</v>
      </c>
      <c r="I71" s="11">
        <v>70</v>
      </c>
      <c r="J71" s="12">
        <v>60</v>
      </c>
      <c r="K71" s="13"/>
      <c r="M71" t="e" cm="1">
        <f t="array" ref="M71">SUM(MWFifteenB52557101316192225283134374071016[[#This Row],[Mon]:[Sun]]/7)</f>
        <v>#VALUE!</v>
      </c>
      <c r="N71" t="e">
        <f>MWFifteenB52557101316192225283134374071016[[#This Row],[Mileage]]-M71</f>
        <v>#VALUE!</v>
      </c>
    </row>
    <row r="72" spans="1:14" ht="21" customHeight="1">
      <c r="A72" s="7" t="s">
        <v>93</v>
      </c>
      <c r="B72" s="11"/>
      <c r="C72" s="9" t="s">
        <v>51</v>
      </c>
      <c r="D72" s="10" t="s">
        <v>13</v>
      </c>
      <c r="E72" s="10">
        <v>75</v>
      </c>
      <c r="F72" s="10" t="s">
        <v>107</v>
      </c>
      <c r="G72" s="10">
        <v>30</v>
      </c>
      <c r="H72" s="10" t="s">
        <v>19</v>
      </c>
      <c r="I72" s="11">
        <v>75</v>
      </c>
      <c r="J72" s="12">
        <v>65</v>
      </c>
      <c r="K72" s="13"/>
      <c r="M72" t="e" cm="1">
        <f t="array" ref="M72">SUM(MWFifteenB52557101316192225283134374071016[[#This Row],[Mon]:[Sun]]/7)</f>
        <v>#VALUE!</v>
      </c>
      <c r="N72" t="e">
        <f>MWFifteenB52557101316192225283134374071016[[#This Row],[Mileage]]-M72</f>
        <v>#VALUE!</v>
      </c>
    </row>
    <row r="73" spans="1:14" ht="21" customHeight="1">
      <c r="A73" s="7" t="s">
        <v>94</v>
      </c>
      <c r="B73" s="11"/>
      <c r="C73" s="9">
        <v>70</v>
      </c>
      <c r="D73" s="10" t="s">
        <v>13</v>
      </c>
      <c r="E73" s="10">
        <v>65</v>
      </c>
      <c r="F73" s="10" t="s">
        <v>45</v>
      </c>
      <c r="G73" s="10">
        <v>30</v>
      </c>
      <c r="H73" s="10" t="s">
        <v>19</v>
      </c>
      <c r="I73" s="11">
        <v>70</v>
      </c>
      <c r="J73" s="12">
        <v>60</v>
      </c>
      <c r="K73" s="13"/>
      <c r="M73" t="e" cm="1">
        <f t="array" ref="M73">SUM(MWFifteenB52557101316192225283134374071016[[#This Row],[Mon]:[Sun]]/7)</f>
        <v>#VALUE!</v>
      </c>
      <c r="N73" t="e">
        <f>MWFifteenB52557101316192225283134374071016[[#This Row],[Mileage]]-M73</f>
        <v>#VALUE!</v>
      </c>
    </row>
    <row r="74" spans="1:14" ht="21" customHeight="1">
      <c r="A74" s="37" t="s">
        <v>95</v>
      </c>
      <c r="B74" s="11"/>
      <c r="C74" s="9">
        <v>45</v>
      </c>
      <c r="D74" s="10" t="s">
        <v>13</v>
      </c>
      <c r="E74" s="10">
        <v>40</v>
      </c>
      <c r="F74" s="10" t="s">
        <v>44</v>
      </c>
      <c r="G74" s="10">
        <v>30</v>
      </c>
      <c r="H74" s="10" t="s">
        <v>19</v>
      </c>
      <c r="I74" s="11">
        <v>45</v>
      </c>
      <c r="J74" s="12">
        <v>45</v>
      </c>
      <c r="K74" s="13"/>
      <c r="M74" t="e" cm="1">
        <f t="array" ref="M74">SUM(MWFifteenB52557101316192225283134374071016[[#This Row],[Mon]:[Sun]]/7)</f>
        <v>#VALUE!</v>
      </c>
      <c r="N74" t="e">
        <f>MWFifteenB52557101316192225283134374071016[[#This Row],[Mileage]]-M74</f>
        <v>#VALUE!</v>
      </c>
    </row>
    <row r="75" spans="1:14" ht="21" customHeight="1">
      <c r="A75" s="15" t="s">
        <v>96</v>
      </c>
      <c r="B75" s="11"/>
      <c r="C75" s="9" t="s">
        <v>63</v>
      </c>
      <c r="D75" s="10" t="s">
        <v>13</v>
      </c>
      <c r="E75" s="10">
        <v>75</v>
      </c>
      <c r="F75" s="10" t="s">
        <v>107</v>
      </c>
      <c r="G75" s="10">
        <v>40</v>
      </c>
      <c r="H75" s="10" t="s">
        <v>19</v>
      </c>
      <c r="I75" s="11">
        <v>90</v>
      </c>
      <c r="J75" s="12">
        <v>70</v>
      </c>
      <c r="K75" s="13"/>
      <c r="M75" t="e" cm="1">
        <f t="array" ref="M75">SUM(MWFifteenB52557101316192225283134374071016[[#This Row],[Mon]:[Sun]]/7)</f>
        <v>#VALUE!</v>
      </c>
      <c r="N75" t="e">
        <f>MWFifteenB52557101316192225283134374071016[[#This Row],[Mileage]]-M75</f>
        <v>#VALUE!</v>
      </c>
    </row>
    <row r="76" spans="1:14" ht="21" customHeight="1">
      <c r="A76" s="15" t="s">
        <v>97</v>
      </c>
      <c r="B76" s="38"/>
      <c r="C76" s="9">
        <v>65</v>
      </c>
      <c r="D76" s="10" t="s">
        <v>13</v>
      </c>
      <c r="E76" s="10">
        <v>55</v>
      </c>
      <c r="F76" s="10" t="s">
        <v>55</v>
      </c>
      <c r="G76" s="10">
        <v>30</v>
      </c>
      <c r="H76" s="10" t="s">
        <v>19</v>
      </c>
      <c r="I76" s="11">
        <v>60</v>
      </c>
      <c r="J76" s="12">
        <v>55</v>
      </c>
      <c r="K76" s="13" t="s">
        <v>16</v>
      </c>
      <c r="M76" t="e" cm="1">
        <f t="array" ref="M76">SUM(MWFifteenB52557101316192225283134374071016[[#This Row],[Mon]:[Sun]]/7)</f>
        <v>#VALUE!</v>
      </c>
      <c r="N76" t="e">
        <f>MWFifteenB52557101316192225283134374071016[[#This Row],[Mileage]]-M76</f>
        <v>#VALUE!</v>
      </c>
    </row>
    <row r="77" spans="1:14" ht="21" customHeight="1">
      <c r="A77" s="7" t="s">
        <v>98</v>
      </c>
      <c r="B77" s="11"/>
      <c r="C77" s="9">
        <v>35</v>
      </c>
      <c r="D77" s="10" t="s">
        <v>13</v>
      </c>
      <c r="E77" s="10">
        <v>30</v>
      </c>
      <c r="F77" s="10" t="s">
        <v>18</v>
      </c>
      <c r="G77" s="10" t="s">
        <v>13</v>
      </c>
      <c r="H77" s="10">
        <v>30</v>
      </c>
      <c r="I77" s="11">
        <v>35</v>
      </c>
      <c r="J77" s="12">
        <v>40</v>
      </c>
      <c r="K77" s="13" t="s">
        <v>16</v>
      </c>
      <c r="M77" t="e" cm="1">
        <f t="array" ref="M77">SUM(MWFifteenB52557101316192225283134374071016[[#This Row],[Mon]:[Sun]]/7)</f>
        <v>#VALUE!</v>
      </c>
      <c r="N77" t="e">
        <f>MWFifteenB52557101316192225283134374071016[[#This Row],[Mileage]]-M77</f>
        <v>#VALUE!</v>
      </c>
    </row>
    <row r="78" spans="1:14" ht="21" customHeight="1">
      <c r="A78" s="7" t="s">
        <v>99</v>
      </c>
      <c r="B78" s="8"/>
      <c r="C78" s="9">
        <v>70</v>
      </c>
      <c r="D78" s="10" t="s">
        <v>13</v>
      </c>
      <c r="E78" s="10">
        <v>65</v>
      </c>
      <c r="F78" s="10" t="s">
        <v>45</v>
      </c>
      <c r="G78" s="10">
        <v>30</v>
      </c>
      <c r="H78" s="10" t="s">
        <v>19</v>
      </c>
      <c r="I78" s="11">
        <v>70</v>
      </c>
      <c r="J78" s="12">
        <v>60</v>
      </c>
      <c r="K78" s="13"/>
      <c r="M78" t="e" cm="1">
        <f t="array" ref="M78">SUM(MWFifteenB52557101316192225283134374071016[[#This Row],[Mon]:[Sun]]/7)</f>
        <v>#VALUE!</v>
      </c>
      <c r="N78" t="e">
        <f>MWFifteenB52557101316192225283134374071016[[#This Row],[Mileage]]-M78</f>
        <v>#VALUE!</v>
      </c>
    </row>
    <row r="79" spans="1:14" ht="21" customHeight="1" thickBot="1">
      <c r="A79" s="15" t="s">
        <v>100</v>
      </c>
      <c r="B79" s="8"/>
      <c r="C79" s="9">
        <v>55</v>
      </c>
      <c r="D79" s="10" t="s">
        <v>13</v>
      </c>
      <c r="E79" s="10">
        <v>50</v>
      </c>
      <c r="F79" s="10" t="s">
        <v>108</v>
      </c>
      <c r="G79" s="10">
        <v>30</v>
      </c>
      <c r="H79" s="10" t="s">
        <v>19</v>
      </c>
      <c r="I79" s="11">
        <v>50</v>
      </c>
      <c r="J79" s="12">
        <v>50</v>
      </c>
      <c r="K79" s="13"/>
      <c r="M79" t="e" cm="1">
        <f t="array" ref="M79">SUM(MWFifteenB52557101316192225283134374071016[[#This Row],[Mon]:[Sun]]/7)</f>
        <v>#VALUE!</v>
      </c>
      <c r="N79" t="e">
        <f>MWFifteenB52557101316192225283134374071016[[#This Row],[Mileage]]-M79</f>
        <v>#VALUE!</v>
      </c>
    </row>
    <row r="80" spans="1:14" ht="34.5" customHeight="1" thickBot="1">
      <c r="A80" s="105" t="s">
        <v>106</v>
      </c>
      <c r="B80" s="106"/>
      <c r="C80" s="106"/>
      <c r="D80" s="106"/>
      <c r="E80" s="106"/>
      <c r="F80" s="106"/>
      <c r="G80" s="106"/>
      <c r="H80" s="106"/>
      <c r="I80" s="106"/>
      <c r="J80" s="106"/>
      <c r="K80" s="107"/>
    </row>
    <row r="81" spans="1:15" ht="34.9" customHeight="1">
      <c r="A81" s="39"/>
      <c r="B81" s="39"/>
      <c r="C81" s="39"/>
      <c r="D81" s="39"/>
      <c r="E81" s="39"/>
      <c r="F81" s="39"/>
      <c r="G81" s="39"/>
      <c r="H81" s="39"/>
      <c r="I81" s="39"/>
      <c r="J81" s="39"/>
    </row>
    <row r="82" spans="1:15" ht="26.1" customHeight="1"/>
    <row r="83" spans="1:15">
      <c r="K83" s="39"/>
      <c r="L83" s="39"/>
      <c r="M83" s="39"/>
      <c r="N83" s="39"/>
      <c r="O83" s="39"/>
    </row>
  </sheetData>
  <mergeCells count="3">
    <mergeCell ref="A26:K26"/>
    <mergeCell ref="A53:K53"/>
    <mergeCell ref="A80:K80"/>
  </mergeCells>
  <conditionalFormatting sqref="N2:N25 N28:N52 N55:N79">
    <cfRule type="cellIs" dxfId="192" priority="2" operator="notEqual">
      <formula>0</formula>
    </cfRule>
  </conditionalFormatting>
  <pageMargins left="0.2" right="0.2" top="0.2" bottom="0.2" header="0" footer="0"/>
  <pageSetup fitToHeight="0" orientation="landscape" r:id="rId1"/>
  <tableParts count="3"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33141-CB89-442C-93B9-59D095A0FAB1}">
  <dimension ref="A1:P84"/>
  <sheetViews>
    <sheetView topLeftCell="A5" zoomScale="85" zoomScaleNormal="85" workbookViewId="0">
      <selection activeCell="N14" sqref="N14:N15"/>
    </sheetView>
  </sheetViews>
  <sheetFormatPr defaultRowHeight="15"/>
  <cols>
    <col min="1" max="1" width="23.140625" bestFit="1" customWidth="1"/>
    <col min="2" max="2" width="5.7109375" customWidth="1"/>
    <col min="3" max="3" width="9.140625" customWidth="1"/>
    <col min="4" max="7" width="13.85546875" customWidth="1"/>
    <col min="8" max="8" width="41.42578125" customWidth="1"/>
    <col min="9" max="16" width="16.42578125" customWidth="1"/>
  </cols>
  <sheetData>
    <row r="1" spans="1:16" ht="23.45" customHeight="1" thickBot="1">
      <c r="A1" s="1" t="s">
        <v>111</v>
      </c>
      <c r="B1" s="68" t="s">
        <v>112</v>
      </c>
      <c r="C1" s="68" t="s">
        <v>1</v>
      </c>
      <c r="D1" s="67" t="s">
        <v>113</v>
      </c>
      <c r="E1" s="67" t="s">
        <v>114</v>
      </c>
      <c r="F1" s="67" t="s">
        <v>115</v>
      </c>
      <c r="G1" s="67" t="s">
        <v>116</v>
      </c>
      <c r="H1" s="85" t="s">
        <v>10</v>
      </c>
      <c r="I1" s="125" t="s">
        <v>117</v>
      </c>
      <c r="J1" s="126"/>
      <c r="K1" s="126"/>
      <c r="L1" s="127"/>
      <c r="M1" s="125" t="s">
        <v>117</v>
      </c>
      <c r="N1" s="126"/>
      <c r="O1" s="126"/>
      <c r="P1" s="127"/>
    </row>
    <row r="2" spans="1:16" ht="21" customHeight="1">
      <c r="A2" s="7" t="s">
        <v>11</v>
      </c>
      <c r="B2" s="70" t="s">
        <v>118</v>
      </c>
      <c r="C2" s="8"/>
      <c r="D2" s="9">
        <v>35</v>
      </c>
      <c r="E2" s="10">
        <v>30</v>
      </c>
      <c r="F2" s="10">
        <v>35</v>
      </c>
      <c r="G2" s="10">
        <v>35</v>
      </c>
      <c r="H2" s="98" t="s">
        <v>119</v>
      </c>
      <c r="I2" s="111" t="s">
        <v>120</v>
      </c>
      <c r="J2" s="112"/>
      <c r="K2" s="112"/>
      <c r="L2" s="113"/>
      <c r="M2" s="111" t="s">
        <v>121</v>
      </c>
      <c r="N2" s="112"/>
      <c r="O2" s="112"/>
      <c r="P2" s="113"/>
    </row>
    <row r="3" spans="1:16" ht="21" customHeight="1">
      <c r="A3" s="7" t="s">
        <v>17</v>
      </c>
      <c r="B3" s="70" t="s">
        <v>122</v>
      </c>
      <c r="C3" s="8"/>
      <c r="D3" s="9">
        <v>40</v>
      </c>
      <c r="E3" s="10">
        <v>35</v>
      </c>
      <c r="F3" s="10">
        <v>40</v>
      </c>
      <c r="G3" s="10">
        <v>40</v>
      </c>
      <c r="H3" s="98" t="s">
        <v>123</v>
      </c>
      <c r="I3" s="101" t="s">
        <v>118</v>
      </c>
      <c r="J3" s="100" t="s">
        <v>122</v>
      </c>
      <c r="K3" s="100" t="s">
        <v>124</v>
      </c>
      <c r="L3" s="102" t="s">
        <v>125</v>
      </c>
      <c r="M3" s="101" t="s">
        <v>118</v>
      </c>
      <c r="N3" s="100" t="s">
        <v>122</v>
      </c>
      <c r="O3" s="100" t="s">
        <v>124</v>
      </c>
      <c r="P3" s="102" t="s">
        <v>125</v>
      </c>
    </row>
    <row r="4" spans="1:16" ht="21" customHeight="1">
      <c r="A4" s="7" t="s">
        <v>20</v>
      </c>
      <c r="B4" s="70" t="s">
        <v>124</v>
      </c>
      <c r="C4" s="8"/>
      <c r="D4" s="9">
        <v>50</v>
      </c>
      <c r="E4" s="10">
        <v>45</v>
      </c>
      <c r="F4" s="10">
        <v>50</v>
      </c>
      <c r="G4" s="10">
        <v>50</v>
      </c>
      <c r="H4" s="98" t="s">
        <v>126</v>
      </c>
      <c r="I4" s="117" t="s">
        <v>127</v>
      </c>
      <c r="J4" s="118" t="s">
        <v>128</v>
      </c>
      <c r="K4" s="118" t="s">
        <v>129</v>
      </c>
      <c r="L4" s="118" t="s">
        <v>129</v>
      </c>
      <c r="M4" s="117" t="s">
        <v>130</v>
      </c>
      <c r="N4" s="118" t="s">
        <v>131</v>
      </c>
      <c r="O4" s="118" t="s">
        <v>132</v>
      </c>
      <c r="P4" s="119" t="s">
        <v>133</v>
      </c>
    </row>
    <row r="5" spans="1:16" ht="21" customHeight="1">
      <c r="A5" s="14" t="s">
        <v>21</v>
      </c>
      <c r="B5" s="71" t="s">
        <v>124</v>
      </c>
      <c r="C5" s="8"/>
      <c r="D5" s="9">
        <v>55</v>
      </c>
      <c r="E5" s="10">
        <v>50</v>
      </c>
      <c r="F5" s="10">
        <v>55</v>
      </c>
      <c r="G5" s="10">
        <v>55</v>
      </c>
      <c r="H5" s="86" t="s">
        <v>134</v>
      </c>
      <c r="I5" s="117"/>
      <c r="J5" s="118"/>
      <c r="K5" s="118"/>
      <c r="L5" s="118"/>
      <c r="M5" s="117"/>
      <c r="N5" s="118"/>
      <c r="O5" s="118"/>
      <c r="P5" s="119"/>
    </row>
    <row r="6" spans="1:16" ht="21" customHeight="1">
      <c r="A6" s="15" t="s">
        <v>23</v>
      </c>
      <c r="B6" s="72" t="s">
        <v>124</v>
      </c>
      <c r="C6" s="8" t="s">
        <v>12</v>
      </c>
      <c r="D6" s="9">
        <v>40</v>
      </c>
      <c r="E6" s="10">
        <v>40</v>
      </c>
      <c r="F6" s="10">
        <v>50</v>
      </c>
      <c r="G6" s="10">
        <v>55</v>
      </c>
      <c r="H6" s="98" t="s">
        <v>135</v>
      </c>
      <c r="I6" s="117" t="s">
        <v>136</v>
      </c>
      <c r="J6" s="118" t="s">
        <v>137</v>
      </c>
      <c r="K6" s="118" t="s">
        <v>137</v>
      </c>
      <c r="L6" s="118" t="s">
        <v>137</v>
      </c>
      <c r="M6" s="117" t="s">
        <v>138</v>
      </c>
      <c r="N6" s="118" t="s">
        <v>139</v>
      </c>
      <c r="O6" s="118" t="s">
        <v>139</v>
      </c>
      <c r="P6" s="119" t="s">
        <v>137</v>
      </c>
    </row>
    <row r="7" spans="1:16" ht="21" customHeight="1">
      <c r="A7" s="16" t="s">
        <v>24</v>
      </c>
      <c r="B7" s="73" t="s">
        <v>125</v>
      </c>
      <c r="C7" s="8" t="s">
        <v>12</v>
      </c>
      <c r="D7" s="9">
        <v>40</v>
      </c>
      <c r="E7" s="10">
        <v>40</v>
      </c>
      <c r="F7" s="10">
        <v>50</v>
      </c>
      <c r="G7" s="10">
        <v>55</v>
      </c>
      <c r="H7" s="98" t="s">
        <v>140</v>
      </c>
      <c r="I7" s="117"/>
      <c r="J7" s="118"/>
      <c r="K7" s="118"/>
      <c r="L7" s="118"/>
      <c r="M7" s="117"/>
      <c r="N7" s="118"/>
      <c r="O7" s="118"/>
      <c r="P7" s="119"/>
    </row>
    <row r="8" spans="1:16" ht="21" customHeight="1">
      <c r="A8" s="15" t="s">
        <v>25</v>
      </c>
      <c r="B8" s="72" t="s">
        <v>125</v>
      </c>
      <c r="C8" s="8"/>
      <c r="D8" s="9">
        <v>50</v>
      </c>
      <c r="E8" s="10">
        <v>45</v>
      </c>
      <c r="F8" s="10">
        <v>50</v>
      </c>
      <c r="G8" s="10">
        <v>50</v>
      </c>
      <c r="H8" s="98" t="s">
        <v>141</v>
      </c>
      <c r="I8" s="117" t="s">
        <v>142</v>
      </c>
      <c r="J8" s="118" t="s">
        <v>142</v>
      </c>
      <c r="K8" s="118" t="s">
        <v>143</v>
      </c>
      <c r="L8" s="119" t="s">
        <v>143</v>
      </c>
      <c r="M8" s="117" t="s">
        <v>142</v>
      </c>
      <c r="N8" s="118" t="s">
        <v>144</v>
      </c>
      <c r="O8" s="118" t="s">
        <v>143</v>
      </c>
      <c r="P8" s="119" t="s">
        <v>143</v>
      </c>
    </row>
    <row r="9" spans="1:16" ht="21" customHeight="1">
      <c r="A9" s="16" t="s">
        <v>26</v>
      </c>
      <c r="B9" s="73" t="s">
        <v>124</v>
      </c>
      <c r="C9" s="8"/>
      <c r="D9" s="9">
        <v>45</v>
      </c>
      <c r="E9" s="10">
        <v>40</v>
      </c>
      <c r="F9" s="10">
        <v>45</v>
      </c>
      <c r="G9" s="10">
        <v>45</v>
      </c>
      <c r="H9" s="99" t="s">
        <v>145</v>
      </c>
      <c r="I9" s="117"/>
      <c r="J9" s="118"/>
      <c r="K9" s="118"/>
      <c r="L9" s="119"/>
      <c r="M9" s="117"/>
      <c r="N9" s="118"/>
      <c r="O9" s="118"/>
      <c r="P9" s="119"/>
    </row>
    <row r="10" spans="1:16" ht="21" customHeight="1">
      <c r="A10" s="16" t="s">
        <v>27</v>
      </c>
      <c r="B10" s="73" t="s">
        <v>122</v>
      </c>
      <c r="C10" s="8" t="s">
        <v>12</v>
      </c>
      <c r="D10" s="9">
        <v>55</v>
      </c>
      <c r="E10" s="10">
        <v>50</v>
      </c>
      <c r="F10" s="10">
        <v>55</v>
      </c>
      <c r="G10" s="10">
        <v>55</v>
      </c>
      <c r="H10" s="132" t="s">
        <v>146</v>
      </c>
      <c r="I10" s="104"/>
      <c r="J10" s="39"/>
      <c r="K10" s="39"/>
      <c r="L10" s="103"/>
      <c r="M10" s="104"/>
      <c r="N10" s="39"/>
      <c r="O10" s="39"/>
      <c r="P10" s="103"/>
    </row>
    <row r="11" spans="1:16" ht="21" customHeight="1">
      <c r="A11" s="19" t="s">
        <v>28</v>
      </c>
      <c r="B11" s="74" t="s">
        <v>125</v>
      </c>
      <c r="C11" s="8"/>
      <c r="D11" s="9">
        <v>55</v>
      </c>
      <c r="E11" s="10">
        <v>50</v>
      </c>
      <c r="F11" s="10">
        <v>55</v>
      </c>
      <c r="G11" s="10">
        <v>55</v>
      </c>
      <c r="H11" s="132"/>
      <c r="I11" s="104"/>
      <c r="J11" s="39"/>
      <c r="K11" s="39"/>
      <c r="L11" s="103"/>
      <c r="M11" s="104"/>
      <c r="N11" s="39"/>
      <c r="O11" s="39"/>
      <c r="P11" s="103"/>
    </row>
    <row r="12" spans="1:16" ht="21" customHeight="1">
      <c r="A12" s="15" t="s">
        <v>29</v>
      </c>
      <c r="B12" s="72" t="s">
        <v>125</v>
      </c>
      <c r="C12" s="8" t="s">
        <v>12</v>
      </c>
      <c r="D12" s="9">
        <v>40</v>
      </c>
      <c r="E12" s="10">
        <v>35</v>
      </c>
      <c r="F12" s="10">
        <v>40</v>
      </c>
      <c r="G12" s="10">
        <v>40</v>
      </c>
      <c r="H12" s="132" t="s">
        <v>147</v>
      </c>
      <c r="I12" s="111" t="s">
        <v>148</v>
      </c>
      <c r="J12" s="112"/>
      <c r="K12" s="112"/>
      <c r="L12" s="113"/>
      <c r="M12" s="111" t="s">
        <v>149</v>
      </c>
      <c r="N12" s="112"/>
      <c r="O12" s="112"/>
      <c r="P12" s="113"/>
    </row>
    <row r="13" spans="1:16" ht="21" customHeight="1">
      <c r="A13" s="15" t="s">
        <v>31</v>
      </c>
      <c r="B13" s="72" t="s">
        <v>118</v>
      </c>
      <c r="C13" s="8"/>
      <c r="D13" s="9">
        <v>40</v>
      </c>
      <c r="E13" s="10">
        <v>35</v>
      </c>
      <c r="F13" s="10">
        <v>40</v>
      </c>
      <c r="G13" s="10">
        <v>40</v>
      </c>
      <c r="H13" s="132"/>
      <c r="I13" s="101" t="s">
        <v>118</v>
      </c>
      <c r="J13" s="100" t="s">
        <v>122</v>
      </c>
      <c r="K13" s="100" t="s">
        <v>124</v>
      </c>
      <c r="L13" s="102" t="s">
        <v>125</v>
      </c>
      <c r="M13" s="101" t="s">
        <v>118</v>
      </c>
      <c r="N13" s="100" t="s">
        <v>122</v>
      </c>
      <c r="O13" s="100" t="s">
        <v>124</v>
      </c>
      <c r="P13" s="102" t="s">
        <v>125</v>
      </c>
    </row>
    <row r="14" spans="1:16" ht="21" customHeight="1">
      <c r="A14" s="20" t="s">
        <v>32</v>
      </c>
      <c r="B14" s="75" t="s">
        <v>122</v>
      </c>
      <c r="C14" s="8" t="s">
        <v>150</v>
      </c>
      <c r="D14" s="9">
        <v>40</v>
      </c>
      <c r="E14" s="10">
        <v>35</v>
      </c>
      <c r="F14" s="10">
        <v>40</v>
      </c>
      <c r="G14" s="10">
        <v>40</v>
      </c>
      <c r="H14" s="132" t="s">
        <v>151</v>
      </c>
      <c r="I14" s="117" t="s">
        <v>152</v>
      </c>
      <c r="J14" s="118" t="s">
        <v>152</v>
      </c>
      <c r="K14" s="118" t="s">
        <v>153</v>
      </c>
      <c r="L14" s="119" t="s">
        <v>154</v>
      </c>
      <c r="M14" s="117" t="s">
        <v>155</v>
      </c>
      <c r="N14" s="118" t="s">
        <v>156</v>
      </c>
      <c r="O14" s="118" t="s">
        <v>157</v>
      </c>
      <c r="P14" s="119" t="s">
        <v>157</v>
      </c>
    </row>
    <row r="15" spans="1:16" ht="21" customHeight="1">
      <c r="A15" s="20" t="s">
        <v>34</v>
      </c>
      <c r="B15" s="75" t="s">
        <v>122</v>
      </c>
      <c r="C15" s="8" t="s">
        <v>22</v>
      </c>
      <c r="D15" s="9">
        <v>45</v>
      </c>
      <c r="E15" s="10">
        <v>40</v>
      </c>
      <c r="F15" s="10">
        <v>45</v>
      </c>
      <c r="G15" s="10">
        <v>45</v>
      </c>
      <c r="H15" s="132"/>
      <c r="I15" s="117"/>
      <c r="J15" s="118"/>
      <c r="K15" s="118"/>
      <c r="L15" s="119"/>
      <c r="M15" s="117"/>
      <c r="N15" s="118"/>
      <c r="O15" s="118"/>
      <c r="P15" s="119"/>
    </row>
    <row r="16" spans="1:16" ht="21" customHeight="1">
      <c r="A16" s="16" t="s">
        <v>35</v>
      </c>
      <c r="B16" s="73" t="s">
        <v>122</v>
      </c>
      <c r="C16" s="8" t="s">
        <v>12</v>
      </c>
      <c r="D16" s="9">
        <v>50</v>
      </c>
      <c r="E16" s="10">
        <v>45</v>
      </c>
      <c r="F16" s="10">
        <v>50</v>
      </c>
      <c r="G16" s="10">
        <v>50</v>
      </c>
      <c r="H16" s="132"/>
      <c r="I16" s="117" t="s">
        <v>158</v>
      </c>
      <c r="J16" s="121" t="s">
        <v>159</v>
      </c>
      <c r="K16" s="118" t="s">
        <v>160</v>
      </c>
      <c r="L16" s="119" t="s">
        <v>161</v>
      </c>
      <c r="M16" s="111" t="s">
        <v>162</v>
      </c>
      <c r="N16" s="112"/>
      <c r="O16" s="112"/>
      <c r="P16" s="113"/>
    </row>
    <row r="17" spans="1:16" ht="21" customHeight="1">
      <c r="A17" s="20" t="s">
        <v>36</v>
      </c>
      <c r="B17" s="75" t="s">
        <v>118</v>
      </c>
      <c r="C17" s="8"/>
      <c r="D17" s="9">
        <v>40</v>
      </c>
      <c r="E17" s="10">
        <v>35</v>
      </c>
      <c r="F17" s="10">
        <v>40</v>
      </c>
      <c r="G17" s="10">
        <v>40</v>
      </c>
      <c r="H17" s="132" t="s">
        <v>163</v>
      </c>
      <c r="I17" s="120"/>
      <c r="J17" s="122"/>
      <c r="K17" s="123"/>
      <c r="L17" s="124"/>
      <c r="M17" s="114"/>
      <c r="N17" s="115"/>
      <c r="O17" s="115"/>
      <c r="P17" s="116"/>
    </row>
    <row r="18" spans="1:16" ht="21" customHeight="1" thickBot="1">
      <c r="A18" s="7" t="s">
        <v>37</v>
      </c>
      <c r="B18" s="70" t="s">
        <v>122</v>
      </c>
      <c r="C18" s="8" t="s">
        <v>12</v>
      </c>
      <c r="D18" s="9">
        <v>40</v>
      </c>
      <c r="E18" s="10">
        <v>35</v>
      </c>
      <c r="F18" s="10">
        <v>45</v>
      </c>
      <c r="G18" s="10">
        <v>45</v>
      </c>
      <c r="H18" s="131"/>
      <c r="I18" s="108" t="s">
        <v>10</v>
      </c>
      <c r="J18" s="109"/>
      <c r="K18" s="109"/>
      <c r="L18" s="109"/>
      <c r="M18" s="109"/>
      <c r="N18" s="110"/>
      <c r="O18" s="39"/>
      <c r="P18" s="39"/>
    </row>
    <row r="19" spans="1:16" ht="21" customHeight="1">
      <c r="A19" s="21" t="s">
        <v>38</v>
      </c>
      <c r="B19" s="76" t="s">
        <v>122</v>
      </c>
      <c r="C19" s="8"/>
      <c r="D19" s="9">
        <v>50</v>
      </c>
      <c r="E19" s="10">
        <v>45</v>
      </c>
      <c r="F19" s="10">
        <v>50</v>
      </c>
      <c r="G19" s="10">
        <v>50</v>
      </c>
      <c r="H19" s="131" t="s">
        <v>164</v>
      </c>
      <c r="I19" s="89" t="s">
        <v>165</v>
      </c>
      <c r="J19" s="90"/>
      <c r="K19" s="90"/>
      <c r="L19" s="90"/>
      <c r="M19" s="90"/>
      <c r="N19" s="91"/>
      <c r="O19" s="39"/>
      <c r="P19" s="39"/>
    </row>
    <row r="20" spans="1:16" ht="21" customHeight="1">
      <c r="A20" s="7" t="s">
        <v>39</v>
      </c>
      <c r="B20" s="70" t="s">
        <v>124</v>
      </c>
      <c r="C20" s="8"/>
      <c r="D20" s="9">
        <v>50</v>
      </c>
      <c r="E20" s="10">
        <v>45</v>
      </c>
      <c r="F20" s="10">
        <v>50</v>
      </c>
      <c r="G20" s="10">
        <v>55</v>
      </c>
      <c r="H20" s="131"/>
      <c r="I20" s="92" t="s">
        <v>166</v>
      </c>
      <c r="J20" s="39"/>
      <c r="K20" s="39"/>
      <c r="L20" s="39"/>
      <c r="M20" s="39"/>
      <c r="N20" s="93"/>
      <c r="O20" s="39"/>
      <c r="P20" s="39"/>
    </row>
    <row r="21" spans="1:16" ht="21" customHeight="1">
      <c r="A21" s="7" t="s">
        <v>40</v>
      </c>
      <c r="B21" s="70" t="s">
        <v>118</v>
      </c>
      <c r="C21" s="22"/>
      <c r="D21" s="9">
        <v>35</v>
      </c>
      <c r="E21" s="10">
        <v>30</v>
      </c>
      <c r="F21" s="10">
        <v>35</v>
      </c>
      <c r="G21" s="10">
        <v>35</v>
      </c>
      <c r="H21" s="131"/>
      <c r="I21" s="92" t="s">
        <v>167</v>
      </c>
      <c r="J21" s="39"/>
      <c r="K21" s="39"/>
      <c r="L21" s="39"/>
      <c r="M21" s="39"/>
      <c r="N21" s="94"/>
      <c r="O21" s="39"/>
      <c r="P21" s="39"/>
    </row>
    <row r="22" spans="1:16" ht="21" customHeight="1">
      <c r="A22" s="19" t="s">
        <v>41</v>
      </c>
      <c r="B22" s="74" t="s">
        <v>122</v>
      </c>
      <c r="C22" s="23"/>
      <c r="D22" s="9">
        <v>40</v>
      </c>
      <c r="E22" s="10">
        <v>35</v>
      </c>
      <c r="F22" s="10">
        <v>40</v>
      </c>
      <c r="G22" s="10">
        <v>45</v>
      </c>
      <c r="H22" s="131" t="s">
        <v>168</v>
      </c>
      <c r="I22" s="92" t="s">
        <v>169</v>
      </c>
      <c r="J22" s="39"/>
      <c r="K22" s="39"/>
      <c r="L22" s="39"/>
      <c r="M22" s="39"/>
      <c r="N22" s="93"/>
      <c r="O22" s="39"/>
      <c r="P22" s="39"/>
    </row>
    <row r="23" spans="1:16" ht="21" customHeight="1">
      <c r="A23" s="21" t="s">
        <v>42</v>
      </c>
      <c r="B23" s="76" t="s">
        <v>122</v>
      </c>
      <c r="C23" s="8"/>
      <c r="D23" s="9">
        <v>40</v>
      </c>
      <c r="E23" s="10">
        <v>35</v>
      </c>
      <c r="F23" s="10">
        <v>40</v>
      </c>
      <c r="G23" s="10">
        <v>40</v>
      </c>
      <c r="H23" s="131"/>
      <c r="I23" s="92" t="s">
        <v>170</v>
      </c>
      <c r="J23" s="39"/>
      <c r="K23" s="39"/>
      <c r="L23" s="39"/>
      <c r="M23" s="39"/>
      <c r="N23" s="93"/>
      <c r="O23" s="39"/>
      <c r="P23" s="39"/>
    </row>
    <row r="24" spans="1:16" ht="21" customHeight="1">
      <c r="A24" s="7" t="s">
        <v>43</v>
      </c>
      <c r="B24" s="70" t="s">
        <v>122</v>
      </c>
      <c r="C24" s="8">
        <v>3</v>
      </c>
      <c r="D24" s="9">
        <v>35</v>
      </c>
      <c r="E24" s="10">
        <v>30</v>
      </c>
      <c r="F24" s="10">
        <v>35</v>
      </c>
      <c r="G24" s="10">
        <v>35</v>
      </c>
      <c r="H24" s="88" t="s">
        <v>171</v>
      </c>
      <c r="I24" s="92" t="s">
        <v>172</v>
      </c>
      <c r="J24" s="39"/>
      <c r="K24" s="39"/>
      <c r="L24" s="39"/>
      <c r="M24" s="39"/>
      <c r="N24" s="93"/>
      <c r="O24" s="39"/>
      <c r="P24" s="39"/>
    </row>
    <row r="25" spans="1:16" ht="21" customHeight="1" thickBot="1">
      <c r="A25" s="24" t="s">
        <v>46</v>
      </c>
      <c r="B25" s="77" t="s">
        <v>122</v>
      </c>
      <c r="C25" s="25"/>
      <c r="D25" s="9">
        <v>40</v>
      </c>
      <c r="E25" s="10">
        <v>35</v>
      </c>
      <c r="F25" s="10">
        <v>40</v>
      </c>
      <c r="G25" s="10">
        <v>45</v>
      </c>
      <c r="H25" s="13"/>
      <c r="I25" s="92" t="s">
        <v>173</v>
      </c>
      <c r="J25" s="39"/>
      <c r="K25" s="39"/>
      <c r="L25" s="39"/>
      <c r="M25" s="39"/>
      <c r="N25" s="93"/>
    </row>
    <row r="26" spans="1:16" ht="39.6" customHeight="1" thickBot="1">
      <c r="A26" s="129" t="s">
        <v>174</v>
      </c>
      <c r="B26" s="130"/>
      <c r="C26" s="130"/>
      <c r="D26" s="130"/>
      <c r="E26" s="130"/>
      <c r="F26" s="130"/>
      <c r="G26" s="130"/>
      <c r="H26" s="130"/>
      <c r="I26" s="95" t="s">
        <v>175</v>
      </c>
      <c r="J26" s="96"/>
      <c r="K26" s="96"/>
      <c r="L26" s="96"/>
      <c r="M26" s="96"/>
      <c r="N26" s="97"/>
    </row>
    <row r="27" spans="1:16" ht="18.600000000000001" customHeight="1" thickBot="1">
      <c r="A27" s="26" t="s">
        <v>111</v>
      </c>
      <c r="B27" s="69" t="s">
        <v>112</v>
      </c>
      <c r="C27" s="27" t="s">
        <v>1</v>
      </c>
      <c r="D27" s="67" t="s">
        <v>113</v>
      </c>
      <c r="E27" s="67" t="s">
        <v>114</v>
      </c>
      <c r="F27" s="67" t="s">
        <v>115</v>
      </c>
      <c r="G27" s="67" t="s">
        <v>116</v>
      </c>
      <c r="H27" s="85" t="s">
        <v>10</v>
      </c>
    </row>
    <row r="28" spans="1:16" ht="21" customHeight="1">
      <c r="A28" s="7" t="s">
        <v>48</v>
      </c>
      <c r="B28" s="70" t="s">
        <v>122</v>
      </c>
      <c r="C28" s="8"/>
      <c r="D28" s="9">
        <v>65</v>
      </c>
      <c r="E28" s="10">
        <v>55</v>
      </c>
      <c r="F28" s="10">
        <v>65</v>
      </c>
      <c r="G28" s="10">
        <v>65</v>
      </c>
      <c r="H28" s="86" t="s">
        <v>119</v>
      </c>
    </row>
    <row r="29" spans="1:16" ht="21" customHeight="1">
      <c r="A29" s="7" t="s">
        <v>49</v>
      </c>
      <c r="B29" s="78" t="s">
        <v>124</v>
      </c>
      <c r="C29" s="11"/>
      <c r="D29" s="9">
        <v>55</v>
      </c>
      <c r="E29" s="10">
        <v>50</v>
      </c>
      <c r="F29" s="10">
        <v>60</v>
      </c>
      <c r="G29" s="10">
        <v>60</v>
      </c>
      <c r="H29" s="86" t="s">
        <v>123</v>
      </c>
    </row>
    <row r="30" spans="1:16" ht="21" customHeight="1">
      <c r="A30" s="21" t="s">
        <v>50</v>
      </c>
      <c r="B30" s="76" t="s">
        <v>124</v>
      </c>
      <c r="C30" s="8"/>
      <c r="D30" s="9">
        <v>70</v>
      </c>
      <c r="E30" s="10">
        <v>65</v>
      </c>
      <c r="F30" s="10">
        <v>70</v>
      </c>
      <c r="G30" s="10">
        <v>70</v>
      </c>
      <c r="H30" s="86" t="s">
        <v>126</v>
      </c>
    </row>
    <row r="31" spans="1:16" ht="21" customHeight="1">
      <c r="A31" s="7" t="s">
        <v>52</v>
      </c>
      <c r="B31" s="70" t="s">
        <v>122</v>
      </c>
      <c r="C31" s="8"/>
      <c r="D31" s="9">
        <v>55</v>
      </c>
      <c r="E31" s="10">
        <v>50</v>
      </c>
      <c r="F31" s="10">
        <v>55</v>
      </c>
      <c r="G31" s="10">
        <v>55</v>
      </c>
      <c r="H31" s="86" t="s">
        <v>134</v>
      </c>
    </row>
    <row r="32" spans="1:16" ht="21" customHeight="1">
      <c r="A32" s="7" t="s">
        <v>53</v>
      </c>
      <c r="B32" s="70" t="s">
        <v>122</v>
      </c>
      <c r="C32" s="8"/>
      <c r="D32" s="9">
        <v>55</v>
      </c>
      <c r="E32" s="10">
        <v>50</v>
      </c>
      <c r="F32" s="10">
        <v>65</v>
      </c>
      <c r="G32" s="10">
        <v>70</v>
      </c>
      <c r="H32" s="86" t="s">
        <v>135</v>
      </c>
    </row>
    <row r="33" spans="1:8" ht="21" customHeight="1">
      <c r="A33" s="21" t="s">
        <v>54</v>
      </c>
      <c r="B33" s="76" t="s">
        <v>122</v>
      </c>
      <c r="C33" s="8"/>
      <c r="D33" s="9">
        <v>60</v>
      </c>
      <c r="E33" s="10">
        <v>55</v>
      </c>
      <c r="F33" s="10">
        <v>60</v>
      </c>
      <c r="G33" s="10">
        <v>60</v>
      </c>
      <c r="H33" s="86" t="s">
        <v>140</v>
      </c>
    </row>
    <row r="34" spans="1:8" ht="21" customHeight="1">
      <c r="A34" s="7" t="s">
        <v>56</v>
      </c>
      <c r="B34" s="70" t="s">
        <v>122</v>
      </c>
      <c r="C34" s="8"/>
      <c r="D34" s="9">
        <v>65</v>
      </c>
      <c r="E34" s="10">
        <v>60</v>
      </c>
      <c r="F34" s="10">
        <v>65</v>
      </c>
      <c r="G34" s="10">
        <v>70</v>
      </c>
      <c r="H34" s="86" t="s">
        <v>141</v>
      </c>
    </row>
    <row r="35" spans="1:8" ht="21" customHeight="1">
      <c r="A35" s="21" t="s">
        <v>57</v>
      </c>
      <c r="B35" s="76" t="s">
        <v>118</v>
      </c>
      <c r="C35" s="8"/>
      <c r="D35" s="9">
        <v>55</v>
      </c>
      <c r="E35" s="10">
        <v>50</v>
      </c>
      <c r="F35" s="10">
        <v>60</v>
      </c>
      <c r="G35" s="10">
        <v>60</v>
      </c>
      <c r="H35" s="87" t="s">
        <v>145</v>
      </c>
    </row>
    <row r="36" spans="1:8" ht="21" customHeight="1">
      <c r="A36" s="7" t="s">
        <v>58</v>
      </c>
      <c r="B36" s="70" t="s">
        <v>122</v>
      </c>
      <c r="C36" s="8"/>
      <c r="D36" s="9">
        <v>60</v>
      </c>
      <c r="E36" s="10">
        <v>55</v>
      </c>
      <c r="F36" s="10">
        <v>60</v>
      </c>
      <c r="G36" s="10">
        <v>60</v>
      </c>
      <c r="H36" s="131" t="s">
        <v>146</v>
      </c>
    </row>
    <row r="37" spans="1:8" ht="21" customHeight="1">
      <c r="A37" s="14" t="s">
        <v>59</v>
      </c>
      <c r="B37" s="71" t="s">
        <v>124</v>
      </c>
      <c r="C37" s="8"/>
      <c r="D37" s="9">
        <v>70</v>
      </c>
      <c r="E37" s="10">
        <v>65</v>
      </c>
      <c r="F37" s="10">
        <v>70</v>
      </c>
      <c r="G37" s="10">
        <v>70</v>
      </c>
      <c r="H37" s="131"/>
    </row>
    <row r="38" spans="1:8" ht="21" customHeight="1">
      <c r="A38" s="7" t="s">
        <v>60</v>
      </c>
      <c r="B38" s="70" t="s">
        <v>122</v>
      </c>
      <c r="C38" s="8">
        <v>2</v>
      </c>
      <c r="D38" s="9">
        <v>45</v>
      </c>
      <c r="E38" s="10">
        <v>40</v>
      </c>
      <c r="F38" s="10">
        <v>50</v>
      </c>
      <c r="G38" s="10">
        <v>50</v>
      </c>
      <c r="H38" s="131" t="s">
        <v>147</v>
      </c>
    </row>
    <row r="39" spans="1:8" ht="21" customHeight="1">
      <c r="A39" s="31" t="s">
        <v>61</v>
      </c>
      <c r="B39" s="79" t="s">
        <v>124</v>
      </c>
      <c r="C39" s="8" t="s">
        <v>22</v>
      </c>
      <c r="D39" s="9">
        <v>60</v>
      </c>
      <c r="E39" s="10">
        <v>55</v>
      </c>
      <c r="F39" s="10">
        <v>65</v>
      </c>
      <c r="G39" s="10">
        <v>65</v>
      </c>
      <c r="H39" s="131"/>
    </row>
    <row r="40" spans="1:8" ht="21" customHeight="1">
      <c r="A40" s="32" t="s">
        <v>62</v>
      </c>
      <c r="B40" s="80" t="s">
        <v>125</v>
      </c>
      <c r="C40" s="33"/>
      <c r="D40" s="9">
        <v>60</v>
      </c>
      <c r="E40" s="10">
        <v>55</v>
      </c>
      <c r="F40" s="10">
        <v>70</v>
      </c>
      <c r="G40" s="10">
        <v>75</v>
      </c>
      <c r="H40" s="131" t="s">
        <v>151</v>
      </c>
    </row>
    <row r="41" spans="1:8" ht="21" customHeight="1">
      <c r="A41" s="34" t="s">
        <v>64</v>
      </c>
      <c r="B41" s="81" t="s">
        <v>125</v>
      </c>
      <c r="C41" s="11" t="s">
        <v>22</v>
      </c>
      <c r="D41" s="9">
        <v>45</v>
      </c>
      <c r="E41" s="10">
        <v>40</v>
      </c>
      <c r="F41" s="10">
        <v>55</v>
      </c>
      <c r="G41" s="10">
        <v>65</v>
      </c>
      <c r="H41" s="131"/>
    </row>
    <row r="42" spans="1:8" ht="21" customHeight="1">
      <c r="A42" s="7" t="s">
        <v>65</v>
      </c>
      <c r="B42" s="78" t="s">
        <v>124</v>
      </c>
      <c r="C42" s="11"/>
      <c r="D42" s="9">
        <v>70</v>
      </c>
      <c r="E42" s="10">
        <v>65</v>
      </c>
      <c r="F42" s="10">
        <v>70</v>
      </c>
      <c r="G42" s="10">
        <v>70</v>
      </c>
      <c r="H42" s="131"/>
    </row>
    <row r="43" spans="1:8" ht="21" customHeight="1">
      <c r="A43" s="16" t="s">
        <v>66</v>
      </c>
      <c r="B43" s="81" t="s">
        <v>124</v>
      </c>
      <c r="C43" s="11"/>
      <c r="D43" s="9">
        <v>60</v>
      </c>
      <c r="E43" s="10">
        <v>55</v>
      </c>
      <c r="F43" s="10">
        <v>65</v>
      </c>
      <c r="G43" s="10">
        <v>70</v>
      </c>
      <c r="H43" s="131" t="s">
        <v>163</v>
      </c>
    </row>
    <row r="44" spans="1:8" ht="21" customHeight="1">
      <c r="A44" s="7" t="s">
        <v>176</v>
      </c>
      <c r="B44" s="78" t="s">
        <v>122</v>
      </c>
      <c r="C44" s="11"/>
      <c r="D44" s="9">
        <v>75</v>
      </c>
      <c r="E44" s="10">
        <v>65</v>
      </c>
      <c r="F44" s="10">
        <v>75</v>
      </c>
      <c r="G44" s="10">
        <v>75</v>
      </c>
      <c r="H44" s="131"/>
    </row>
    <row r="45" spans="1:8" ht="21" customHeight="1">
      <c r="A45" s="15" t="s">
        <v>67</v>
      </c>
      <c r="B45" s="80" t="s">
        <v>125</v>
      </c>
      <c r="C45" s="11"/>
      <c r="D45" s="9">
        <v>65</v>
      </c>
      <c r="E45" s="10">
        <v>55</v>
      </c>
      <c r="F45" s="10">
        <v>65</v>
      </c>
      <c r="G45" s="10">
        <v>70</v>
      </c>
      <c r="H45" s="131" t="s">
        <v>164</v>
      </c>
    </row>
    <row r="46" spans="1:8" ht="21" customHeight="1">
      <c r="A46" s="7" t="s">
        <v>68</v>
      </c>
      <c r="B46" s="78" t="s">
        <v>125</v>
      </c>
      <c r="C46" s="11"/>
      <c r="D46" s="9">
        <v>70</v>
      </c>
      <c r="E46" s="10">
        <v>65</v>
      </c>
      <c r="F46" s="10">
        <v>70</v>
      </c>
      <c r="G46" s="10">
        <v>75</v>
      </c>
      <c r="H46" s="131"/>
    </row>
    <row r="47" spans="1:8" ht="21" customHeight="1">
      <c r="A47" s="7" t="s">
        <v>69</v>
      </c>
      <c r="B47" s="78" t="s">
        <v>118</v>
      </c>
      <c r="C47" s="11"/>
      <c r="D47" s="9">
        <v>60</v>
      </c>
      <c r="E47" s="10">
        <v>55</v>
      </c>
      <c r="F47" s="10">
        <v>65</v>
      </c>
      <c r="G47" s="10">
        <v>65</v>
      </c>
      <c r="H47" s="131"/>
    </row>
    <row r="48" spans="1:8" ht="21" customHeight="1">
      <c r="A48" s="7" t="s">
        <v>70</v>
      </c>
      <c r="B48" s="78" t="s">
        <v>122</v>
      </c>
      <c r="C48" s="11"/>
      <c r="D48" s="9">
        <v>55</v>
      </c>
      <c r="E48" s="10">
        <v>45</v>
      </c>
      <c r="F48" s="10">
        <v>55</v>
      </c>
      <c r="G48" s="10">
        <v>60</v>
      </c>
      <c r="H48" s="131" t="s">
        <v>168</v>
      </c>
    </row>
    <row r="49" spans="1:8" ht="21" customHeight="1">
      <c r="A49" s="7" t="s">
        <v>71</v>
      </c>
      <c r="B49" s="78" t="s">
        <v>122</v>
      </c>
      <c r="C49" s="11">
        <v>1</v>
      </c>
      <c r="D49" s="9">
        <v>55</v>
      </c>
      <c r="E49" s="10">
        <v>45</v>
      </c>
      <c r="F49" s="10">
        <v>60</v>
      </c>
      <c r="G49" s="10">
        <v>65</v>
      </c>
      <c r="H49" s="131"/>
    </row>
    <row r="50" spans="1:8" ht="21" customHeight="1">
      <c r="A50" s="16" t="s">
        <v>72</v>
      </c>
      <c r="B50" s="81" t="s">
        <v>118</v>
      </c>
      <c r="C50" s="11"/>
      <c r="D50" s="9">
        <v>60</v>
      </c>
      <c r="E50" s="10">
        <v>55</v>
      </c>
      <c r="F50" s="10">
        <v>60</v>
      </c>
      <c r="G50" s="10">
        <v>60</v>
      </c>
      <c r="H50" s="128" t="s">
        <v>171</v>
      </c>
    </row>
    <row r="51" spans="1:8" ht="21" customHeight="1">
      <c r="A51" s="7" t="s">
        <v>73</v>
      </c>
      <c r="B51" s="70" t="s">
        <v>118</v>
      </c>
      <c r="C51" s="8">
        <v>1</v>
      </c>
      <c r="D51" s="9">
        <v>50</v>
      </c>
      <c r="E51" s="10">
        <v>45</v>
      </c>
      <c r="F51" s="10">
        <v>55</v>
      </c>
      <c r="G51" s="10">
        <v>55</v>
      </c>
      <c r="H51" s="128"/>
    </row>
    <row r="52" spans="1:8" ht="21" customHeight="1">
      <c r="A52" s="15" t="s">
        <v>74</v>
      </c>
      <c r="B52" s="72" t="s">
        <v>122</v>
      </c>
      <c r="C52" s="8"/>
      <c r="D52" s="9">
        <v>55</v>
      </c>
      <c r="E52" s="10">
        <v>50</v>
      </c>
      <c r="F52" s="10">
        <v>65</v>
      </c>
      <c r="G52" s="10">
        <v>70</v>
      </c>
      <c r="H52" s="13"/>
    </row>
    <row r="53" spans="1:8" ht="36" customHeight="1" thickBot="1">
      <c r="A53" s="129" t="s">
        <v>174</v>
      </c>
      <c r="B53" s="130"/>
      <c r="C53" s="130"/>
      <c r="D53" s="130"/>
      <c r="E53" s="130"/>
      <c r="F53" s="130"/>
      <c r="G53" s="130"/>
      <c r="H53" s="130"/>
    </row>
    <row r="54" spans="1:8" ht="18" customHeight="1" thickBot="1">
      <c r="A54" s="26" t="s">
        <v>111</v>
      </c>
      <c r="B54" s="69" t="s">
        <v>112</v>
      </c>
      <c r="C54" s="27" t="s">
        <v>1</v>
      </c>
      <c r="D54" s="67" t="s">
        <v>113</v>
      </c>
      <c r="E54" s="67" t="s">
        <v>114</v>
      </c>
      <c r="F54" s="67" t="s">
        <v>115</v>
      </c>
      <c r="G54" s="67" t="s">
        <v>116</v>
      </c>
      <c r="H54" s="85" t="s">
        <v>10</v>
      </c>
    </row>
    <row r="55" spans="1:8" ht="18.600000000000001" customHeight="1">
      <c r="A55" s="7" t="s">
        <v>75</v>
      </c>
      <c r="B55" s="70" t="s">
        <v>124</v>
      </c>
      <c r="C55" s="8"/>
      <c r="D55" s="9">
        <v>65</v>
      </c>
      <c r="E55" s="10">
        <v>60</v>
      </c>
      <c r="F55" s="10">
        <v>70</v>
      </c>
      <c r="G55" s="10">
        <v>70</v>
      </c>
      <c r="H55" s="86" t="s">
        <v>119</v>
      </c>
    </row>
    <row r="56" spans="1:8" ht="20.100000000000001" customHeight="1">
      <c r="A56" s="16" t="s">
        <v>76</v>
      </c>
      <c r="B56" s="73" t="s">
        <v>125</v>
      </c>
      <c r="C56" s="8"/>
      <c r="D56" s="9">
        <v>70</v>
      </c>
      <c r="E56" s="10">
        <v>65</v>
      </c>
      <c r="F56" s="10">
        <v>70</v>
      </c>
      <c r="G56" s="10">
        <v>70</v>
      </c>
      <c r="H56" s="86" t="s">
        <v>123</v>
      </c>
    </row>
    <row r="57" spans="1:8" ht="20.100000000000001" customHeight="1">
      <c r="A57" s="21" t="s">
        <v>77</v>
      </c>
      <c r="B57" s="76" t="s">
        <v>124</v>
      </c>
      <c r="C57" s="8"/>
      <c r="D57" s="9">
        <v>65</v>
      </c>
      <c r="E57" s="10">
        <v>55</v>
      </c>
      <c r="F57" s="10">
        <v>65</v>
      </c>
      <c r="G57" s="10">
        <v>65</v>
      </c>
      <c r="H57" s="86" t="s">
        <v>126</v>
      </c>
    </row>
    <row r="58" spans="1:8" ht="20.100000000000001" customHeight="1">
      <c r="A58" s="14" t="s">
        <v>78</v>
      </c>
      <c r="B58" s="71" t="s">
        <v>125</v>
      </c>
      <c r="C58" s="35"/>
      <c r="D58" s="9">
        <v>70</v>
      </c>
      <c r="E58" s="10">
        <v>65</v>
      </c>
      <c r="F58" s="10">
        <v>70</v>
      </c>
      <c r="G58" s="10">
        <v>75</v>
      </c>
      <c r="H58" s="86" t="s">
        <v>134</v>
      </c>
    </row>
    <row r="59" spans="1:8" ht="20.100000000000001" customHeight="1">
      <c r="A59" s="7" t="s">
        <v>79</v>
      </c>
      <c r="B59" s="70" t="s">
        <v>122</v>
      </c>
      <c r="C59" s="8"/>
      <c r="D59" s="9">
        <v>55</v>
      </c>
      <c r="E59" s="10">
        <v>50</v>
      </c>
      <c r="F59" s="10">
        <v>60</v>
      </c>
      <c r="G59" s="10">
        <v>60</v>
      </c>
      <c r="H59" s="86" t="s">
        <v>135</v>
      </c>
    </row>
    <row r="60" spans="1:8" ht="20.100000000000001" customHeight="1">
      <c r="A60" s="7" t="s">
        <v>80</v>
      </c>
      <c r="B60" s="70" t="s">
        <v>118</v>
      </c>
      <c r="C60" s="8"/>
      <c r="D60" s="9">
        <v>55</v>
      </c>
      <c r="E60" s="10">
        <v>50</v>
      </c>
      <c r="F60" s="10">
        <v>55</v>
      </c>
      <c r="G60" s="10">
        <v>60</v>
      </c>
      <c r="H60" s="86" t="s">
        <v>140</v>
      </c>
    </row>
    <row r="61" spans="1:8" ht="20.100000000000001" customHeight="1">
      <c r="A61" s="7" t="s">
        <v>81</v>
      </c>
      <c r="B61" s="70" t="s">
        <v>125</v>
      </c>
      <c r="C61" s="8" t="s">
        <v>22</v>
      </c>
      <c r="D61" s="9">
        <v>50</v>
      </c>
      <c r="E61" s="10">
        <v>45</v>
      </c>
      <c r="F61" s="10">
        <v>55</v>
      </c>
      <c r="G61" s="10">
        <v>55</v>
      </c>
      <c r="H61" s="86" t="s">
        <v>141</v>
      </c>
    </row>
    <row r="62" spans="1:8" ht="20.100000000000001" customHeight="1">
      <c r="A62" s="21" t="s">
        <v>82</v>
      </c>
      <c r="B62" s="76" t="s">
        <v>122</v>
      </c>
      <c r="C62" s="8"/>
      <c r="D62" s="9">
        <v>60</v>
      </c>
      <c r="E62" s="10">
        <v>55</v>
      </c>
      <c r="F62" s="10">
        <v>65</v>
      </c>
      <c r="G62" s="10">
        <v>65</v>
      </c>
      <c r="H62" s="87" t="s">
        <v>145</v>
      </c>
    </row>
    <row r="63" spans="1:8" ht="20.100000000000001" customHeight="1">
      <c r="A63" s="7" t="s">
        <v>83</v>
      </c>
      <c r="B63" s="78" t="s">
        <v>118</v>
      </c>
      <c r="C63" s="11"/>
      <c r="D63" s="9">
        <v>60</v>
      </c>
      <c r="E63" s="10">
        <v>55</v>
      </c>
      <c r="F63" s="10">
        <v>65</v>
      </c>
      <c r="G63" s="10">
        <v>65</v>
      </c>
      <c r="H63" s="131" t="s">
        <v>146</v>
      </c>
    </row>
    <row r="64" spans="1:8" ht="20.100000000000001" customHeight="1">
      <c r="A64" s="7" t="s">
        <v>84</v>
      </c>
      <c r="B64" s="78" t="s">
        <v>125</v>
      </c>
      <c r="C64" s="11"/>
      <c r="D64" s="9">
        <v>75</v>
      </c>
      <c r="E64" s="10">
        <v>65</v>
      </c>
      <c r="F64" s="10">
        <v>75</v>
      </c>
      <c r="G64" s="10">
        <v>75</v>
      </c>
      <c r="H64" s="131"/>
    </row>
    <row r="65" spans="1:8" ht="20.100000000000001" customHeight="1">
      <c r="A65" s="19" t="s">
        <v>85</v>
      </c>
      <c r="B65" s="82" t="s">
        <v>125</v>
      </c>
      <c r="C65" s="11"/>
      <c r="D65" s="9">
        <v>75</v>
      </c>
      <c r="E65" s="10">
        <v>70</v>
      </c>
      <c r="F65" s="10">
        <v>75</v>
      </c>
      <c r="G65" s="10">
        <v>75</v>
      </c>
      <c r="H65" s="131" t="s">
        <v>147</v>
      </c>
    </row>
    <row r="66" spans="1:8" ht="20.100000000000001" customHeight="1">
      <c r="A66" s="21" t="s">
        <v>86</v>
      </c>
      <c r="B66" s="83" t="s">
        <v>124</v>
      </c>
      <c r="C66" s="11"/>
      <c r="D66" s="9">
        <v>65</v>
      </c>
      <c r="E66" s="10">
        <v>60</v>
      </c>
      <c r="F66" s="10">
        <v>65</v>
      </c>
      <c r="G66" s="10">
        <v>65</v>
      </c>
      <c r="H66" s="131"/>
    </row>
    <row r="67" spans="1:8" ht="20.100000000000001" customHeight="1">
      <c r="A67" s="16" t="s">
        <v>87</v>
      </c>
      <c r="B67" s="81" t="s">
        <v>125</v>
      </c>
      <c r="C67" s="11"/>
      <c r="D67" s="9">
        <v>75</v>
      </c>
      <c r="E67" s="10">
        <v>70</v>
      </c>
      <c r="F67" s="10">
        <v>75</v>
      </c>
      <c r="G67" s="10">
        <v>75</v>
      </c>
      <c r="H67" s="131" t="s">
        <v>151</v>
      </c>
    </row>
    <row r="68" spans="1:8" ht="20.100000000000001" customHeight="1">
      <c r="A68" s="19" t="s">
        <v>88</v>
      </c>
      <c r="B68" s="82" t="s">
        <v>122</v>
      </c>
      <c r="C68" s="11"/>
      <c r="D68" s="9">
        <v>60</v>
      </c>
      <c r="E68" s="10">
        <v>55</v>
      </c>
      <c r="F68" s="10">
        <v>60</v>
      </c>
      <c r="G68" s="10">
        <v>65</v>
      </c>
      <c r="H68" s="131"/>
    </row>
    <row r="69" spans="1:8" ht="20.100000000000001" customHeight="1">
      <c r="A69" s="19" t="s">
        <v>89</v>
      </c>
      <c r="B69" s="82" t="s">
        <v>118</v>
      </c>
      <c r="C69" s="11"/>
      <c r="D69" s="9">
        <v>50</v>
      </c>
      <c r="E69" s="10">
        <v>45</v>
      </c>
      <c r="F69" s="10">
        <v>50</v>
      </c>
      <c r="G69" s="10">
        <v>55</v>
      </c>
      <c r="H69" s="131"/>
    </row>
    <row r="70" spans="1:8" ht="20.100000000000001" customHeight="1">
      <c r="A70" s="7" t="s">
        <v>90</v>
      </c>
      <c r="B70" s="78" t="s">
        <v>122</v>
      </c>
      <c r="C70" s="11">
        <v>1</v>
      </c>
      <c r="D70" s="9">
        <v>60</v>
      </c>
      <c r="E70" s="10">
        <v>55</v>
      </c>
      <c r="F70" s="10">
        <v>60</v>
      </c>
      <c r="G70" s="10">
        <v>65</v>
      </c>
      <c r="H70" s="131" t="s">
        <v>163</v>
      </c>
    </row>
    <row r="71" spans="1:8" ht="20.100000000000001" customHeight="1">
      <c r="A71" s="16" t="s">
        <v>91</v>
      </c>
      <c r="B71" s="81" t="s">
        <v>125</v>
      </c>
      <c r="C71" s="11"/>
      <c r="D71" s="9">
        <v>70</v>
      </c>
      <c r="E71" s="10">
        <v>65</v>
      </c>
      <c r="F71" s="10">
        <v>75</v>
      </c>
      <c r="G71" s="10">
        <v>75</v>
      </c>
      <c r="H71" s="131"/>
    </row>
    <row r="72" spans="1:8" ht="20.100000000000001" customHeight="1">
      <c r="A72" s="21" t="s">
        <v>92</v>
      </c>
      <c r="B72" s="83" t="s">
        <v>124</v>
      </c>
      <c r="C72" s="11"/>
      <c r="D72" s="9">
        <v>65</v>
      </c>
      <c r="E72" s="10">
        <v>60</v>
      </c>
      <c r="F72" s="10">
        <v>65</v>
      </c>
      <c r="G72" s="10">
        <v>70</v>
      </c>
      <c r="H72" s="131" t="s">
        <v>164</v>
      </c>
    </row>
    <row r="73" spans="1:8" ht="20.100000000000001" customHeight="1">
      <c r="A73" s="7" t="s">
        <v>93</v>
      </c>
      <c r="B73" s="78" t="s">
        <v>122</v>
      </c>
      <c r="C73" s="11"/>
      <c r="D73" s="9">
        <v>70</v>
      </c>
      <c r="E73" s="10">
        <v>65</v>
      </c>
      <c r="F73" s="10">
        <v>70</v>
      </c>
      <c r="G73" s="10">
        <v>70</v>
      </c>
      <c r="H73" s="131"/>
    </row>
    <row r="74" spans="1:8" ht="20.100000000000001" customHeight="1">
      <c r="A74" s="7" t="s">
        <v>94</v>
      </c>
      <c r="B74" s="78" t="s">
        <v>124</v>
      </c>
      <c r="C74" s="11"/>
      <c r="D74" s="9">
        <v>55</v>
      </c>
      <c r="E74" s="10">
        <v>50</v>
      </c>
      <c r="F74" s="10">
        <v>65</v>
      </c>
      <c r="G74" s="10">
        <v>70</v>
      </c>
      <c r="H74" s="131"/>
    </row>
    <row r="75" spans="1:8" ht="20.100000000000001" customHeight="1">
      <c r="A75" s="37" t="s">
        <v>95</v>
      </c>
      <c r="B75" s="84" t="s">
        <v>118</v>
      </c>
      <c r="C75" s="11"/>
      <c r="D75" s="9">
        <v>55</v>
      </c>
      <c r="E75" s="10">
        <v>50</v>
      </c>
      <c r="F75" s="10">
        <v>55</v>
      </c>
      <c r="G75" s="10">
        <v>55</v>
      </c>
      <c r="H75" s="131" t="s">
        <v>168</v>
      </c>
    </row>
    <row r="76" spans="1:8" ht="20.100000000000001" customHeight="1">
      <c r="A76" s="15" t="s">
        <v>96</v>
      </c>
      <c r="B76" s="80" t="s">
        <v>124</v>
      </c>
      <c r="C76" s="11"/>
      <c r="D76" s="9">
        <v>75</v>
      </c>
      <c r="E76" s="10">
        <v>70</v>
      </c>
      <c r="F76" s="10">
        <v>75</v>
      </c>
      <c r="G76" s="10">
        <v>75</v>
      </c>
      <c r="H76" s="131"/>
    </row>
    <row r="77" spans="1:8" ht="20.100000000000001" customHeight="1">
      <c r="A77" s="15" t="s">
        <v>97</v>
      </c>
      <c r="B77" s="72" t="s">
        <v>122</v>
      </c>
      <c r="C77" s="38"/>
      <c r="D77" s="9">
        <v>65</v>
      </c>
      <c r="E77" s="10">
        <v>60</v>
      </c>
      <c r="F77" s="10">
        <v>65</v>
      </c>
      <c r="G77" s="10">
        <v>65</v>
      </c>
      <c r="H77" s="128" t="s">
        <v>171</v>
      </c>
    </row>
    <row r="78" spans="1:8" ht="20.100000000000001" customHeight="1">
      <c r="A78" s="7" t="s">
        <v>98</v>
      </c>
      <c r="B78" s="78" t="s">
        <v>122</v>
      </c>
      <c r="C78" s="11"/>
      <c r="D78" s="9">
        <v>45</v>
      </c>
      <c r="E78" s="10">
        <v>35</v>
      </c>
      <c r="F78" s="10">
        <v>45</v>
      </c>
      <c r="G78" s="10">
        <v>45</v>
      </c>
      <c r="H78" s="128"/>
    </row>
    <row r="79" spans="1:8" ht="19.899999999999999" customHeight="1">
      <c r="A79" s="7" t="s">
        <v>99</v>
      </c>
      <c r="B79" s="70" t="s">
        <v>122</v>
      </c>
      <c r="C79" s="8"/>
      <c r="D79" s="9">
        <v>60</v>
      </c>
      <c r="E79" s="10">
        <v>55</v>
      </c>
      <c r="F79" s="10">
        <v>60</v>
      </c>
      <c r="G79" s="10">
        <v>65</v>
      </c>
      <c r="H79" s="13"/>
    </row>
    <row r="80" spans="1:8" ht="19.899999999999999" customHeight="1">
      <c r="A80" s="15" t="s">
        <v>100</v>
      </c>
      <c r="B80" s="72" t="s">
        <v>118</v>
      </c>
      <c r="C80" s="8"/>
      <c r="D80" s="9">
        <v>55</v>
      </c>
      <c r="E80" s="10">
        <v>50</v>
      </c>
      <c r="F80" s="10">
        <v>55</v>
      </c>
      <c r="G80" s="10">
        <v>55</v>
      </c>
      <c r="H80" s="13"/>
    </row>
    <row r="81" spans="1:13" ht="34.5" customHeight="1" thickBot="1">
      <c r="A81" s="129" t="s">
        <v>174</v>
      </c>
      <c r="B81" s="130"/>
      <c r="C81" s="130"/>
      <c r="D81" s="130"/>
      <c r="E81" s="130"/>
      <c r="F81" s="130"/>
      <c r="G81" s="130"/>
      <c r="H81" s="130"/>
    </row>
    <row r="82" spans="1:13" ht="34.9" customHeight="1">
      <c r="A82" s="39"/>
      <c r="B82" s="39"/>
      <c r="C82" s="39"/>
      <c r="D82" s="39"/>
      <c r="E82" s="39"/>
      <c r="F82" s="39"/>
      <c r="G82" s="39"/>
      <c r="H82" s="39"/>
      <c r="I82" s="39"/>
    </row>
    <row r="83" spans="1:13" ht="26.1" customHeight="1"/>
    <row r="84" spans="1:13">
      <c r="J84" s="39"/>
      <c r="K84" s="39"/>
      <c r="L84" s="39"/>
      <c r="M84" s="39"/>
    </row>
  </sheetData>
  <mergeCells count="67">
    <mergeCell ref="H22:H23"/>
    <mergeCell ref="A26:H26"/>
    <mergeCell ref="H10:H11"/>
    <mergeCell ref="H12:H13"/>
    <mergeCell ref="H14:H16"/>
    <mergeCell ref="H17:H18"/>
    <mergeCell ref="H19:H21"/>
    <mergeCell ref="H77:H78"/>
    <mergeCell ref="A53:H53"/>
    <mergeCell ref="A81:H81"/>
    <mergeCell ref="H36:H37"/>
    <mergeCell ref="H38:H39"/>
    <mergeCell ref="H40:H42"/>
    <mergeCell ref="H43:H44"/>
    <mergeCell ref="H45:H47"/>
    <mergeCell ref="H48:H49"/>
    <mergeCell ref="H50:H51"/>
    <mergeCell ref="H63:H64"/>
    <mergeCell ref="H65:H66"/>
    <mergeCell ref="H67:H69"/>
    <mergeCell ref="H70:H71"/>
    <mergeCell ref="H72:H74"/>
    <mergeCell ref="H75:H76"/>
    <mergeCell ref="I1:L1"/>
    <mergeCell ref="M1:P1"/>
    <mergeCell ref="I2:L2"/>
    <mergeCell ref="I4:I5"/>
    <mergeCell ref="J4:J5"/>
    <mergeCell ref="K4:K5"/>
    <mergeCell ref="L4:L5"/>
    <mergeCell ref="I6:I7"/>
    <mergeCell ref="J6:J7"/>
    <mergeCell ref="K6:K7"/>
    <mergeCell ref="L6:L7"/>
    <mergeCell ref="I8:I9"/>
    <mergeCell ref="J8:J9"/>
    <mergeCell ref="K8:K9"/>
    <mergeCell ref="L8:L9"/>
    <mergeCell ref="P6:P7"/>
    <mergeCell ref="P8:P9"/>
    <mergeCell ref="M2:P2"/>
    <mergeCell ref="M4:M5"/>
    <mergeCell ref="N4:N5"/>
    <mergeCell ref="O4:O5"/>
    <mergeCell ref="P4:P5"/>
    <mergeCell ref="M6:M7"/>
    <mergeCell ref="N6:N7"/>
    <mergeCell ref="O6:O7"/>
    <mergeCell ref="M8:M9"/>
    <mergeCell ref="N8:N9"/>
    <mergeCell ref="O8:O9"/>
    <mergeCell ref="I18:N18"/>
    <mergeCell ref="M16:P17"/>
    <mergeCell ref="M12:P12"/>
    <mergeCell ref="M14:M15"/>
    <mergeCell ref="N14:N15"/>
    <mergeCell ref="O14:O15"/>
    <mergeCell ref="P14:P15"/>
    <mergeCell ref="I12:L12"/>
    <mergeCell ref="I14:I15"/>
    <mergeCell ref="J14:J15"/>
    <mergeCell ref="K14:K15"/>
    <mergeCell ref="L14:L15"/>
    <mergeCell ref="I16:I17"/>
    <mergeCell ref="J16:J17"/>
    <mergeCell ref="K16:K17"/>
    <mergeCell ref="L16:L17"/>
  </mergeCells>
  <phoneticPr fontId="17" type="noConversion"/>
  <pageMargins left="0.2" right="0.2" top="0.2" bottom="0.2" header="0" footer="0"/>
  <pageSetup fitToHeight="0" orientation="landscape" r:id="rId1"/>
  <tableParts count="3"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57D7C-3356-4382-B667-D23FA9739DE4}">
  <dimension ref="A1:Q84"/>
  <sheetViews>
    <sheetView topLeftCell="A64" zoomScale="85" zoomScaleNormal="85" workbookViewId="0">
      <selection activeCell="A81" sqref="A81:K81"/>
    </sheetView>
  </sheetViews>
  <sheetFormatPr defaultRowHeight="15"/>
  <cols>
    <col min="1" max="1" width="23.140625" bestFit="1" customWidth="1"/>
    <col min="2" max="2" width="5.7109375" customWidth="1"/>
    <col min="3" max="10" width="9.42578125" customWidth="1"/>
    <col min="11" max="11" width="30.5703125" customWidth="1"/>
    <col min="12" max="12" width="9.28515625" bestFit="1" customWidth="1"/>
    <col min="13" max="14" width="8.7109375" hidden="1" customWidth="1"/>
    <col min="15" max="15" width="8.7109375" customWidth="1"/>
    <col min="16" max="17" width="8.7109375" bestFit="1" customWidth="1"/>
  </cols>
  <sheetData>
    <row r="1" spans="1:17" ht="23.45" customHeight="1" thickBot="1">
      <c r="A1" s="1" t="s">
        <v>177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5"/>
      <c r="M1" s="5"/>
      <c r="N1" s="5"/>
      <c r="O1" s="5"/>
      <c r="P1" s="6"/>
      <c r="Q1" s="6"/>
    </row>
    <row r="2" spans="1:17" ht="21" customHeight="1">
      <c r="A2" s="7" t="s">
        <v>11</v>
      </c>
      <c r="B2" s="8"/>
      <c r="C2" s="9">
        <v>30</v>
      </c>
      <c r="D2" s="10" t="s">
        <v>13</v>
      </c>
      <c r="E2" s="10">
        <v>25</v>
      </c>
      <c r="F2" s="10" t="s">
        <v>14</v>
      </c>
      <c r="G2" s="10" t="s">
        <v>13</v>
      </c>
      <c r="H2" s="10">
        <v>20</v>
      </c>
      <c r="I2" s="10">
        <v>55</v>
      </c>
      <c r="J2" s="12">
        <v>30</v>
      </c>
      <c r="K2" s="13"/>
      <c r="M2">
        <f>SUM(WWFifteen5053581114172023262932353858[[#This Row],[Mon]:[Sun]])/8</f>
        <v>16.25</v>
      </c>
      <c r="N2">
        <f>WWFifteen5053581114172023262932353858[[#This Row],[Mileage]]-M2</f>
        <v>13.75</v>
      </c>
    </row>
    <row r="3" spans="1:17" ht="21" customHeight="1">
      <c r="A3" s="7" t="s">
        <v>17</v>
      </c>
      <c r="B3" s="8"/>
      <c r="C3" s="9">
        <v>30</v>
      </c>
      <c r="D3" s="10" t="s">
        <v>13</v>
      </c>
      <c r="E3" s="10">
        <v>25</v>
      </c>
      <c r="F3" s="10" t="s">
        <v>14</v>
      </c>
      <c r="G3" s="10" t="s">
        <v>13</v>
      </c>
      <c r="H3" s="10">
        <v>25</v>
      </c>
      <c r="I3" s="10">
        <v>65</v>
      </c>
      <c r="J3" s="12">
        <v>35</v>
      </c>
      <c r="K3" s="13"/>
      <c r="M3">
        <f>SUM(WWFifteen5053581114172023262932353858[[#This Row],[Mon]:[Sun]])/8</f>
        <v>18.125</v>
      </c>
      <c r="N3">
        <f>WWFifteen5053581114172023262932353858[[#This Row],[Mileage]]-M3</f>
        <v>16.875</v>
      </c>
    </row>
    <row r="4" spans="1:17" ht="21" customHeight="1">
      <c r="A4" s="7" t="s">
        <v>20</v>
      </c>
      <c r="B4" s="8"/>
      <c r="C4" s="9">
        <v>35</v>
      </c>
      <c r="D4" s="10" t="s">
        <v>13</v>
      </c>
      <c r="E4" s="10">
        <v>35</v>
      </c>
      <c r="F4" s="10" t="s">
        <v>18</v>
      </c>
      <c r="G4" s="10" t="s">
        <v>13</v>
      </c>
      <c r="H4" s="10">
        <v>30</v>
      </c>
      <c r="I4" s="11">
        <v>70</v>
      </c>
      <c r="J4" s="12">
        <v>40</v>
      </c>
      <c r="K4" s="13"/>
      <c r="M4">
        <f>SUM(WWFifteen5053581114172023262932353858[[#This Row],[Mon]:[Sun]])/8</f>
        <v>21.25</v>
      </c>
      <c r="N4">
        <f>WWFifteen5053581114172023262932353858[[#This Row],[Mileage]]-M4</f>
        <v>18.75</v>
      </c>
    </row>
    <row r="5" spans="1:17" ht="21" customHeight="1">
      <c r="A5" s="14" t="s">
        <v>21</v>
      </c>
      <c r="B5" s="8"/>
      <c r="C5" s="9">
        <v>55</v>
      </c>
      <c r="D5" s="10" t="s">
        <v>13</v>
      </c>
      <c r="E5" s="10">
        <v>55</v>
      </c>
      <c r="F5" s="10" t="s">
        <v>18</v>
      </c>
      <c r="G5" s="10" t="s">
        <v>13</v>
      </c>
      <c r="H5" s="10">
        <v>50</v>
      </c>
      <c r="I5" s="10">
        <v>90</v>
      </c>
      <c r="J5" s="12">
        <v>50</v>
      </c>
      <c r="K5" s="13"/>
      <c r="M5">
        <f>SUM(WWFifteen5053581114172023262932353858[[#This Row],[Mon]:[Sun]])/8</f>
        <v>31.25</v>
      </c>
      <c r="N5">
        <f>WWFifteen5053581114172023262932353858[[#This Row],[Mileage]]-M5</f>
        <v>18.75</v>
      </c>
    </row>
    <row r="6" spans="1:17" ht="21" customHeight="1">
      <c r="A6" s="15" t="s">
        <v>23</v>
      </c>
      <c r="B6" s="8" t="s">
        <v>12</v>
      </c>
      <c r="C6" s="9"/>
      <c r="D6" s="10"/>
      <c r="E6" s="10"/>
      <c r="F6" s="10"/>
      <c r="G6" s="10"/>
      <c r="H6" s="10" t="s">
        <v>178</v>
      </c>
      <c r="I6" s="11" t="s">
        <v>179</v>
      </c>
      <c r="J6" s="12"/>
      <c r="K6" s="18"/>
      <c r="M6">
        <f>SUM(WWFifteen5053581114172023262932353858[[#This Row],[Mon]:[Sun]])/8</f>
        <v>0</v>
      </c>
      <c r="N6">
        <f>WWFifteen5053581114172023262932353858[[#This Row],[Mileage]]-M6</f>
        <v>0</v>
      </c>
    </row>
    <row r="7" spans="1:17" ht="21" customHeight="1">
      <c r="A7" s="16" t="s">
        <v>24</v>
      </c>
      <c r="B7" s="8" t="s">
        <v>12</v>
      </c>
      <c r="C7" s="9"/>
      <c r="D7" s="10"/>
      <c r="E7" s="10"/>
      <c r="F7" s="10"/>
      <c r="G7" s="10"/>
      <c r="H7" s="10" t="s">
        <v>178</v>
      </c>
      <c r="I7" s="11" t="s">
        <v>179</v>
      </c>
      <c r="J7" s="12"/>
      <c r="K7" s="18"/>
      <c r="M7">
        <f>SUM(WWFifteen5053581114172023262932353858[[#This Row],[Mon]:[Sun]])/8</f>
        <v>0</v>
      </c>
      <c r="N7">
        <f>WWFifteen5053581114172023262932353858[[#This Row],[Mileage]]-M7</f>
        <v>0</v>
      </c>
    </row>
    <row r="8" spans="1:17" ht="21" customHeight="1">
      <c r="A8" s="15" t="s">
        <v>25</v>
      </c>
      <c r="B8" s="8"/>
      <c r="C8" s="9">
        <v>35</v>
      </c>
      <c r="D8" s="10" t="s">
        <v>13</v>
      </c>
      <c r="E8" s="10">
        <v>35</v>
      </c>
      <c r="F8" s="10" t="s">
        <v>18</v>
      </c>
      <c r="G8" s="10" t="s">
        <v>13</v>
      </c>
      <c r="H8" s="10">
        <v>30</v>
      </c>
      <c r="I8" s="11">
        <v>70</v>
      </c>
      <c r="J8" s="12">
        <v>40</v>
      </c>
      <c r="K8" s="17"/>
      <c r="M8">
        <f>SUM(WWFifteen5053581114172023262932353858[[#This Row],[Mon]:[Sun]])/8</f>
        <v>21.25</v>
      </c>
      <c r="N8">
        <f>WWFifteen5053581114172023262932353858[[#This Row],[Mileage]]-M8</f>
        <v>18.75</v>
      </c>
    </row>
    <row r="9" spans="1:17" ht="21" customHeight="1">
      <c r="A9" s="16" t="s">
        <v>26</v>
      </c>
      <c r="B9" s="8"/>
      <c r="C9" s="9">
        <v>35</v>
      </c>
      <c r="D9" s="10" t="s">
        <v>13</v>
      </c>
      <c r="E9" s="10">
        <v>35</v>
      </c>
      <c r="F9" s="10" t="s">
        <v>18</v>
      </c>
      <c r="G9" s="10" t="s">
        <v>13</v>
      </c>
      <c r="H9" s="10">
        <v>30</v>
      </c>
      <c r="I9" s="11">
        <v>70</v>
      </c>
      <c r="J9" s="12">
        <v>40</v>
      </c>
      <c r="K9" s="18"/>
      <c r="M9">
        <f>SUM(WWFifteen5053581114172023262932353858[[#This Row],[Mon]:[Sun]])/8</f>
        <v>21.25</v>
      </c>
      <c r="N9">
        <f>WWFifteen5053581114172023262932353858[[#This Row],[Mileage]]-M9</f>
        <v>18.75</v>
      </c>
    </row>
    <row r="10" spans="1:17" ht="21" customHeight="1">
      <c r="A10" s="16" t="s">
        <v>27</v>
      </c>
      <c r="B10" s="8" t="s">
        <v>12</v>
      </c>
      <c r="C10" s="9">
        <v>55</v>
      </c>
      <c r="D10" s="10" t="s">
        <v>13</v>
      </c>
      <c r="E10" s="10">
        <v>55</v>
      </c>
      <c r="F10" s="10" t="s">
        <v>18</v>
      </c>
      <c r="G10" s="10" t="s">
        <v>13</v>
      </c>
      <c r="H10" s="10">
        <v>50</v>
      </c>
      <c r="I10" s="10">
        <v>90</v>
      </c>
      <c r="J10" s="12">
        <v>50</v>
      </c>
      <c r="K10" s="18"/>
      <c r="M10">
        <f>SUM(WWFifteen5053581114172023262932353858[[#This Row],[Mon]:[Sun]])/8</f>
        <v>31.25</v>
      </c>
      <c r="N10">
        <f>WWFifteen5053581114172023262932353858[[#This Row],[Mileage]]-M10</f>
        <v>18.75</v>
      </c>
    </row>
    <row r="11" spans="1:17" ht="21" customHeight="1">
      <c r="A11" s="19" t="s">
        <v>28</v>
      </c>
      <c r="B11" s="8"/>
      <c r="C11" s="9">
        <v>55</v>
      </c>
      <c r="D11" s="10" t="s">
        <v>13</v>
      </c>
      <c r="E11" s="10">
        <v>55</v>
      </c>
      <c r="F11" s="10" t="s">
        <v>18</v>
      </c>
      <c r="G11" s="10" t="s">
        <v>13</v>
      </c>
      <c r="H11" s="10">
        <v>50</v>
      </c>
      <c r="I11" s="10">
        <v>90</v>
      </c>
      <c r="J11" s="12">
        <v>50</v>
      </c>
      <c r="K11" s="18"/>
      <c r="M11">
        <f>SUM(WWFifteen5053581114172023262932353858[[#This Row],[Mon]:[Sun]])/8</f>
        <v>31.25</v>
      </c>
      <c r="N11">
        <f>WWFifteen5053581114172023262932353858[[#This Row],[Mileage]]-M11</f>
        <v>18.75</v>
      </c>
    </row>
    <row r="12" spans="1:17" ht="21" customHeight="1">
      <c r="A12" s="15" t="s">
        <v>29</v>
      </c>
      <c r="B12" s="8" t="s">
        <v>12</v>
      </c>
      <c r="C12" s="9">
        <v>30</v>
      </c>
      <c r="D12" s="10" t="s">
        <v>13</v>
      </c>
      <c r="E12" s="10">
        <v>25</v>
      </c>
      <c r="F12" s="10" t="s">
        <v>14</v>
      </c>
      <c r="G12" s="10" t="s">
        <v>13</v>
      </c>
      <c r="H12" s="10">
        <v>25</v>
      </c>
      <c r="I12" s="10">
        <v>65</v>
      </c>
      <c r="J12" s="12">
        <v>35</v>
      </c>
      <c r="K12" s="13" t="s">
        <v>16</v>
      </c>
      <c r="M12">
        <f>SUM(WWFifteen5053581114172023262932353858[[#This Row],[Mon]:[Sun]])/8</f>
        <v>18.125</v>
      </c>
      <c r="N12">
        <f>WWFifteen5053581114172023262932353858[[#This Row],[Mileage]]-M12</f>
        <v>16.875</v>
      </c>
    </row>
    <row r="13" spans="1:17" ht="21" customHeight="1">
      <c r="A13" s="15" t="s">
        <v>31</v>
      </c>
      <c r="B13" s="8"/>
      <c r="C13" s="9">
        <v>30</v>
      </c>
      <c r="D13" s="10" t="s">
        <v>13</v>
      </c>
      <c r="E13" s="10">
        <v>25</v>
      </c>
      <c r="F13" s="10" t="s">
        <v>14</v>
      </c>
      <c r="G13" s="10" t="s">
        <v>13</v>
      </c>
      <c r="H13" s="10">
        <v>25</v>
      </c>
      <c r="I13" s="10">
        <v>65</v>
      </c>
      <c r="J13" s="12">
        <v>35</v>
      </c>
      <c r="K13" s="18"/>
      <c r="M13">
        <f>SUM(WWFifteen5053581114172023262932353858[[#This Row],[Mon]:[Sun]])/8</f>
        <v>18.125</v>
      </c>
      <c r="N13">
        <f>WWFifteen5053581114172023262932353858[[#This Row],[Mileage]]-M13</f>
        <v>16.875</v>
      </c>
    </row>
    <row r="14" spans="1:17" ht="21" customHeight="1">
      <c r="A14" s="20" t="s">
        <v>32</v>
      </c>
      <c r="B14" s="8" t="s">
        <v>150</v>
      </c>
      <c r="C14" s="9" t="s">
        <v>18</v>
      </c>
      <c r="D14" s="10" t="s">
        <v>13</v>
      </c>
      <c r="E14" s="10">
        <v>25</v>
      </c>
      <c r="F14" s="10" t="s">
        <v>14</v>
      </c>
      <c r="G14" s="10" t="s">
        <v>13</v>
      </c>
      <c r="H14" s="10">
        <v>25</v>
      </c>
      <c r="I14" s="10">
        <v>65</v>
      </c>
      <c r="J14" s="12">
        <v>35</v>
      </c>
      <c r="K14" s="18"/>
      <c r="M14">
        <f>SUM(WWFifteen5053581114172023262932353858[[#This Row],[Mon]:[Sun]])/8</f>
        <v>14.375</v>
      </c>
      <c r="N14">
        <f>WWFifteen5053581114172023262932353858[[#This Row],[Mileage]]-M14</f>
        <v>20.625</v>
      </c>
    </row>
    <row r="15" spans="1:17" ht="21" customHeight="1">
      <c r="A15" s="20" t="s">
        <v>34</v>
      </c>
      <c r="B15" s="8" t="s">
        <v>22</v>
      </c>
      <c r="C15" s="9">
        <v>35</v>
      </c>
      <c r="D15" s="10" t="s">
        <v>13</v>
      </c>
      <c r="E15" s="10">
        <v>35</v>
      </c>
      <c r="F15" s="10" t="s">
        <v>18</v>
      </c>
      <c r="G15" s="10" t="s">
        <v>13</v>
      </c>
      <c r="H15" s="10">
        <v>30</v>
      </c>
      <c r="I15" s="11">
        <v>70</v>
      </c>
      <c r="J15" s="12">
        <v>40</v>
      </c>
      <c r="K15" s="13"/>
      <c r="M15">
        <f>SUM(WWFifteen5053581114172023262932353858[[#This Row],[Mon]:[Sun]])/8</f>
        <v>21.25</v>
      </c>
      <c r="N15">
        <f>WWFifteen5053581114172023262932353858[[#This Row],[Mileage]]-M15</f>
        <v>18.75</v>
      </c>
    </row>
    <row r="16" spans="1:17" ht="21" customHeight="1">
      <c r="A16" s="16" t="s">
        <v>35</v>
      </c>
      <c r="B16" s="8" t="s">
        <v>12</v>
      </c>
      <c r="C16" s="9">
        <v>35</v>
      </c>
      <c r="D16" s="10" t="s">
        <v>13</v>
      </c>
      <c r="E16" s="10">
        <v>35</v>
      </c>
      <c r="F16" s="10" t="s">
        <v>18</v>
      </c>
      <c r="G16" s="10" t="s">
        <v>13</v>
      </c>
      <c r="H16" s="10">
        <v>30</v>
      </c>
      <c r="I16" s="11">
        <v>70</v>
      </c>
      <c r="J16" s="12">
        <v>40</v>
      </c>
      <c r="K16" s="13"/>
      <c r="M16">
        <f>SUM(WWFifteen5053581114172023262932353858[[#This Row],[Mon]:[Sun]])/8</f>
        <v>21.25</v>
      </c>
      <c r="N16">
        <f>WWFifteen5053581114172023262932353858[[#This Row],[Mileage]]-M16</f>
        <v>18.75</v>
      </c>
    </row>
    <row r="17" spans="1:14" ht="21" customHeight="1">
      <c r="A17" s="20" t="s">
        <v>36</v>
      </c>
      <c r="B17" s="8"/>
      <c r="C17" s="9">
        <v>30</v>
      </c>
      <c r="D17" s="10" t="s">
        <v>13</v>
      </c>
      <c r="E17" s="10">
        <v>25</v>
      </c>
      <c r="F17" s="10" t="s">
        <v>14</v>
      </c>
      <c r="G17" s="10" t="s">
        <v>13</v>
      </c>
      <c r="H17" s="10">
        <v>25</v>
      </c>
      <c r="I17" s="10">
        <v>65</v>
      </c>
      <c r="J17" s="12">
        <v>35</v>
      </c>
      <c r="K17" s="13"/>
      <c r="M17">
        <f>SUM(WWFifteen5053581114172023262932353858[[#This Row],[Mon]:[Sun]])/8</f>
        <v>18.125</v>
      </c>
      <c r="N17">
        <f>WWFifteen5053581114172023262932353858[[#This Row],[Mileage]]-M17</f>
        <v>16.875</v>
      </c>
    </row>
    <row r="18" spans="1:14" ht="21" customHeight="1">
      <c r="A18" s="7" t="s">
        <v>37</v>
      </c>
      <c r="B18" s="8" t="s">
        <v>12</v>
      </c>
      <c r="C18" s="9"/>
      <c r="D18" s="10"/>
      <c r="E18" s="10"/>
      <c r="F18" s="10"/>
      <c r="G18" s="10"/>
      <c r="H18" s="10" t="s">
        <v>178</v>
      </c>
      <c r="I18" s="11" t="s">
        <v>179</v>
      </c>
      <c r="J18" s="12"/>
      <c r="K18" s="13"/>
      <c r="M18">
        <f>SUM(WWFifteen5053581114172023262932353858[[#This Row],[Mon]:[Sun]])/8</f>
        <v>0</v>
      </c>
      <c r="N18">
        <f>WWFifteen5053581114172023262932353858[[#This Row],[Mileage]]-M18</f>
        <v>0</v>
      </c>
    </row>
    <row r="19" spans="1:14" ht="21" customHeight="1">
      <c r="A19" s="21" t="s">
        <v>38</v>
      </c>
      <c r="B19" s="8"/>
      <c r="C19" s="9">
        <v>45</v>
      </c>
      <c r="D19" s="10" t="s">
        <v>13</v>
      </c>
      <c r="E19" s="10">
        <v>45</v>
      </c>
      <c r="F19" s="10" t="s">
        <v>18</v>
      </c>
      <c r="G19" s="10" t="s">
        <v>13</v>
      </c>
      <c r="H19" s="10">
        <v>40</v>
      </c>
      <c r="I19" s="10">
        <v>80</v>
      </c>
      <c r="J19" s="12">
        <v>45</v>
      </c>
      <c r="K19" s="13"/>
      <c r="M19">
        <f>SUM(WWFifteen5053581114172023262932353858[[#This Row],[Mon]:[Sun]])/8</f>
        <v>26.25</v>
      </c>
      <c r="N19">
        <f>WWFifteen5053581114172023262932353858[[#This Row],[Mileage]]-M19</f>
        <v>18.75</v>
      </c>
    </row>
    <row r="20" spans="1:14" ht="21" customHeight="1">
      <c r="A20" s="7" t="s">
        <v>39</v>
      </c>
      <c r="B20" s="8"/>
      <c r="C20" s="9">
        <v>45</v>
      </c>
      <c r="D20" s="10" t="s">
        <v>13</v>
      </c>
      <c r="E20" s="10">
        <v>45</v>
      </c>
      <c r="F20" s="10" t="s">
        <v>18</v>
      </c>
      <c r="G20" s="10" t="s">
        <v>13</v>
      </c>
      <c r="H20" s="10">
        <v>40</v>
      </c>
      <c r="I20" s="10">
        <v>80</v>
      </c>
      <c r="J20" s="12">
        <v>45</v>
      </c>
      <c r="K20" s="13"/>
      <c r="M20">
        <f>SUM(WWFifteen5053581114172023262932353858[[#This Row],[Mon]:[Sun]])/8</f>
        <v>26.25</v>
      </c>
      <c r="N20">
        <f>WWFifteen5053581114172023262932353858[[#This Row],[Mileage]]-M20</f>
        <v>18.75</v>
      </c>
    </row>
    <row r="21" spans="1:14" ht="21" customHeight="1">
      <c r="A21" s="7" t="s">
        <v>40</v>
      </c>
      <c r="B21" s="22"/>
      <c r="C21" s="9">
        <v>30</v>
      </c>
      <c r="D21" s="10" t="s">
        <v>13</v>
      </c>
      <c r="E21" s="10">
        <v>25</v>
      </c>
      <c r="F21" s="10" t="s">
        <v>14</v>
      </c>
      <c r="G21" s="10" t="s">
        <v>13</v>
      </c>
      <c r="H21" s="10">
        <v>20</v>
      </c>
      <c r="I21" s="10">
        <v>55</v>
      </c>
      <c r="J21" s="12">
        <v>30</v>
      </c>
      <c r="K21" s="13" t="s">
        <v>16</v>
      </c>
      <c r="M21">
        <f>SUM(WWFifteen5053581114172023262932353858[[#This Row],[Mon]:[Sun]])/8</f>
        <v>16.25</v>
      </c>
      <c r="N21">
        <f>WWFifteen5053581114172023262932353858[[#This Row],[Mileage]]-M21</f>
        <v>13.75</v>
      </c>
    </row>
    <row r="22" spans="1:14" ht="21" customHeight="1">
      <c r="A22" s="19" t="s">
        <v>41</v>
      </c>
      <c r="B22" s="23"/>
      <c r="C22" s="9">
        <v>35</v>
      </c>
      <c r="D22" s="10" t="s">
        <v>13</v>
      </c>
      <c r="E22" s="10">
        <v>35</v>
      </c>
      <c r="F22" s="10" t="s">
        <v>18</v>
      </c>
      <c r="G22" s="10" t="s">
        <v>13</v>
      </c>
      <c r="H22" s="10">
        <v>30</v>
      </c>
      <c r="I22" s="11">
        <v>70</v>
      </c>
      <c r="J22" s="12">
        <v>40</v>
      </c>
      <c r="K22" s="13"/>
      <c r="M22">
        <f>SUM(WWFifteen5053581114172023262932353858[[#This Row],[Mon]:[Sun]])/8</f>
        <v>21.25</v>
      </c>
      <c r="N22">
        <f>WWFifteen5053581114172023262932353858[[#This Row],[Mileage]]-M22</f>
        <v>18.75</v>
      </c>
    </row>
    <row r="23" spans="1:14" ht="21" customHeight="1">
      <c r="A23" s="21" t="s">
        <v>42</v>
      </c>
      <c r="B23" s="8"/>
      <c r="C23" s="9">
        <v>30</v>
      </c>
      <c r="D23" s="10" t="s">
        <v>13</v>
      </c>
      <c r="E23" s="10">
        <v>25</v>
      </c>
      <c r="F23" s="10" t="s">
        <v>14</v>
      </c>
      <c r="G23" s="10" t="s">
        <v>13</v>
      </c>
      <c r="H23" s="10">
        <v>25</v>
      </c>
      <c r="I23" s="10">
        <v>65</v>
      </c>
      <c r="J23" s="12">
        <v>35</v>
      </c>
      <c r="K23" s="13" t="s">
        <v>16</v>
      </c>
      <c r="M23">
        <f>SUM(WWFifteen5053581114172023262932353858[[#This Row],[Mon]:[Sun]])/8</f>
        <v>18.125</v>
      </c>
      <c r="N23">
        <f>WWFifteen5053581114172023262932353858[[#This Row],[Mileage]]-M23</f>
        <v>16.875</v>
      </c>
    </row>
    <row r="24" spans="1:14" ht="21" customHeight="1">
      <c r="A24" s="7" t="s">
        <v>43</v>
      </c>
      <c r="B24" s="8">
        <v>3</v>
      </c>
      <c r="C24" s="9" t="s">
        <v>18</v>
      </c>
      <c r="D24" s="10" t="s">
        <v>13</v>
      </c>
      <c r="E24" s="10">
        <v>25</v>
      </c>
      <c r="F24" s="10" t="s">
        <v>14</v>
      </c>
      <c r="G24" s="10" t="s">
        <v>13</v>
      </c>
      <c r="H24" s="10">
        <v>20</v>
      </c>
      <c r="I24" s="10" t="s">
        <v>55</v>
      </c>
      <c r="J24" s="12">
        <v>30</v>
      </c>
      <c r="K24" s="13"/>
      <c r="M24">
        <f>SUM(WWFifteen5053581114172023262932353858[[#This Row],[Mon]:[Sun]])/8</f>
        <v>5.625</v>
      </c>
      <c r="N24">
        <f>WWFifteen5053581114172023262932353858[[#This Row],[Mileage]]-M24</f>
        <v>24.375</v>
      </c>
    </row>
    <row r="25" spans="1:14" ht="21" customHeight="1" thickBot="1">
      <c r="A25" s="24" t="s">
        <v>46</v>
      </c>
      <c r="B25" s="25"/>
      <c r="C25" s="9">
        <v>30</v>
      </c>
      <c r="D25" s="10" t="s">
        <v>13</v>
      </c>
      <c r="E25" s="10">
        <v>25</v>
      </c>
      <c r="F25" s="10" t="s">
        <v>14</v>
      </c>
      <c r="G25" s="10" t="s">
        <v>13</v>
      </c>
      <c r="H25" s="10">
        <v>25</v>
      </c>
      <c r="I25" s="10">
        <v>65</v>
      </c>
      <c r="J25" s="12">
        <v>35</v>
      </c>
      <c r="K25" s="13"/>
      <c r="M25">
        <f>SUM(WWFifteen5053581114172023262932353858[[#This Row],[Mon]:[Sun]])/8</f>
        <v>18.125</v>
      </c>
      <c r="N25">
        <f>WWFifteen5053581114172023262932353858[[#This Row],[Mileage]]-M25</f>
        <v>16.875</v>
      </c>
    </row>
    <row r="26" spans="1:14" ht="39.6" customHeight="1" thickBot="1">
      <c r="A26" s="105" t="s">
        <v>47</v>
      </c>
      <c r="B26" s="106"/>
      <c r="C26" s="106"/>
      <c r="D26" s="106"/>
      <c r="E26" s="106"/>
      <c r="F26" s="106"/>
      <c r="G26" s="106"/>
      <c r="H26" s="106"/>
      <c r="I26" s="106"/>
      <c r="J26" s="106"/>
      <c r="K26" s="107"/>
    </row>
    <row r="27" spans="1:14" ht="18.600000000000001" customHeight="1" thickBot="1">
      <c r="A27" s="26" t="s">
        <v>177</v>
      </c>
      <c r="B27" s="27" t="s">
        <v>1</v>
      </c>
      <c r="C27" s="28" t="s">
        <v>2</v>
      </c>
      <c r="D27" s="28" t="s">
        <v>3</v>
      </c>
      <c r="E27" s="28" t="s">
        <v>4</v>
      </c>
      <c r="F27" s="28" t="s">
        <v>5</v>
      </c>
      <c r="G27" s="28" t="s">
        <v>6</v>
      </c>
      <c r="H27" s="28" t="s">
        <v>7</v>
      </c>
      <c r="I27" s="28" t="s">
        <v>8</v>
      </c>
      <c r="J27" s="28" t="s">
        <v>9</v>
      </c>
      <c r="K27" s="29" t="s">
        <v>10</v>
      </c>
    </row>
    <row r="28" spans="1:14" ht="21" customHeight="1">
      <c r="A28" s="7" t="s">
        <v>48</v>
      </c>
      <c r="B28" s="8"/>
      <c r="C28" s="9">
        <v>60</v>
      </c>
      <c r="D28" s="10" t="s">
        <v>13</v>
      </c>
      <c r="E28" s="10">
        <v>60</v>
      </c>
      <c r="F28" s="10">
        <v>30</v>
      </c>
      <c r="G28" s="10" t="s">
        <v>13</v>
      </c>
      <c r="H28" s="10">
        <v>55</v>
      </c>
      <c r="I28" s="11">
        <v>95</v>
      </c>
      <c r="J28" s="30">
        <v>60</v>
      </c>
      <c r="K28" s="13"/>
      <c r="M28">
        <f>SUM(MWFifteenA5154691215182124273033363969[[#This Row],[Mon]:[Sun]])/7</f>
        <v>42.857142857142854</v>
      </c>
      <c r="N28">
        <f>MWFifteenA5154691215182124273033363969[[#This Row],[Mileage]]-M28</f>
        <v>17.142857142857146</v>
      </c>
    </row>
    <row r="29" spans="1:14" ht="21" customHeight="1">
      <c r="A29" s="7" t="s">
        <v>49</v>
      </c>
      <c r="B29" s="11"/>
      <c r="C29" s="9">
        <v>40</v>
      </c>
      <c r="D29" s="10" t="s">
        <v>13</v>
      </c>
      <c r="E29" s="10">
        <v>40</v>
      </c>
      <c r="F29" s="10">
        <v>30</v>
      </c>
      <c r="G29" s="10" t="s">
        <v>13</v>
      </c>
      <c r="H29" s="10">
        <v>40</v>
      </c>
      <c r="I29" s="11">
        <v>80</v>
      </c>
      <c r="J29" s="12">
        <v>50</v>
      </c>
      <c r="K29" s="13"/>
      <c r="M29">
        <f>SUM(MWFifteenA5154691215182124273033363969[[#This Row],[Mon]:[Sun]])/7</f>
        <v>32.857142857142854</v>
      </c>
      <c r="N29">
        <f>MWFifteenA5154691215182124273033363969[[#This Row],[Mileage]]-M29</f>
        <v>17.142857142857146</v>
      </c>
    </row>
    <row r="30" spans="1:14" ht="21" customHeight="1">
      <c r="A30" s="21" t="s">
        <v>50</v>
      </c>
      <c r="B30" s="8"/>
      <c r="C30" s="9">
        <v>70</v>
      </c>
      <c r="D30" s="10" t="s">
        <v>13</v>
      </c>
      <c r="E30" s="10">
        <v>65</v>
      </c>
      <c r="F30" s="10">
        <v>30</v>
      </c>
      <c r="G30" s="10" t="s">
        <v>13</v>
      </c>
      <c r="H30" s="10">
        <v>65</v>
      </c>
      <c r="I30" s="11">
        <v>105</v>
      </c>
      <c r="J30" s="12">
        <v>65</v>
      </c>
      <c r="K30" s="13"/>
      <c r="M30">
        <f>SUM(MWFifteenA5154691215182124273033363969[[#This Row],[Mon]:[Sun]])/7</f>
        <v>47.857142857142854</v>
      </c>
      <c r="N30">
        <f>MWFifteenA5154691215182124273033363969[[#This Row],[Mileage]]-M30</f>
        <v>17.142857142857146</v>
      </c>
    </row>
    <row r="31" spans="1:14" ht="21" customHeight="1">
      <c r="A31" s="7" t="s">
        <v>52</v>
      </c>
      <c r="B31" s="8"/>
      <c r="C31" s="9">
        <v>40</v>
      </c>
      <c r="D31" s="10" t="s">
        <v>13</v>
      </c>
      <c r="E31" s="10">
        <v>40</v>
      </c>
      <c r="F31" s="10" t="s">
        <v>18</v>
      </c>
      <c r="G31" s="10" t="s">
        <v>13</v>
      </c>
      <c r="H31" s="10">
        <v>40</v>
      </c>
      <c r="I31" s="11">
        <v>80</v>
      </c>
      <c r="J31" s="12">
        <v>50</v>
      </c>
      <c r="K31" s="13"/>
      <c r="M31">
        <f>SUM(MWFifteenA5154691215182124273033363969[[#This Row],[Mon]:[Sun]])/7</f>
        <v>28.571428571428573</v>
      </c>
      <c r="N31">
        <f>MWFifteenA5154691215182124273033363969[[#This Row],[Mileage]]-M31</f>
        <v>21.428571428571427</v>
      </c>
    </row>
    <row r="32" spans="1:14" ht="21" customHeight="1">
      <c r="A32" s="7" t="s">
        <v>53</v>
      </c>
      <c r="B32" s="8"/>
      <c r="C32" s="9"/>
      <c r="D32" s="10"/>
      <c r="E32" s="10"/>
      <c r="F32" s="10"/>
      <c r="G32" s="10"/>
      <c r="H32" s="10" t="s">
        <v>180</v>
      </c>
      <c r="I32" s="11" t="s">
        <v>181</v>
      </c>
      <c r="J32" s="12" t="s">
        <v>182</v>
      </c>
      <c r="K32" s="18"/>
      <c r="M32">
        <f>SUM(MWFifteenA5154691215182124273033363969[[#This Row],[Mon]:[Sun]])/7</f>
        <v>0</v>
      </c>
      <c r="N32" t="e">
        <f>MWFifteenA5154691215182124273033363969[[#This Row],[Mileage]]-M32</f>
        <v>#VALUE!</v>
      </c>
    </row>
    <row r="33" spans="1:14" ht="21" customHeight="1">
      <c r="A33" s="21" t="s">
        <v>54</v>
      </c>
      <c r="B33" s="8"/>
      <c r="C33" s="9">
        <v>60</v>
      </c>
      <c r="D33" s="10" t="s">
        <v>13</v>
      </c>
      <c r="E33" s="10">
        <v>60</v>
      </c>
      <c r="F33" s="10">
        <v>30</v>
      </c>
      <c r="G33" s="10" t="s">
        <v>13</v>
      </c>
      <c r="H33" s="10">
        <v>55</v>
      </c>
      <c r="I33" s="11">
        <v>95</v>
      </c>
      <c r="J33" s="12">
        <v>60</v>
      </c>
      <c r="K33" s="18"/>
      <c r="M33">
        <f>SUM(MWFifteenA5154691215182124273033363969[[#This Row],[Mon]:[Sun]])/7</f>
        <v>42.857142857142854</v>
      </c>
      <c r="N33">
        <f>MWFifteenA5154691215182124273033363969[[#This Row],[Mileage]]-M33</f>
        <v>17.142857142857146</v>
      </c>
    </row>
    <row r="34" spans="1:14" ht="21" customHeight="1">
      <c r="A34" s="7" t="s">
        <v>56</v>
      </c>
      <c r="B34" s="8"/>
      <c r="C34" s="9">
        <v>60</v>
      </c>
      <c r="D34" s="10" t="s">
        <v>13</v>
      </c>
      <c r="E34" s="10">
        <v>60</v>
      </c>
      <c r="F34" s="10">
        <v>30</v>
      </c>
      <c r="G34" s="10" t="s">
        <v>13</v>
      </c>
      <c r="H34" s="10">
        <v>55</v>
      </c>
      <c r="I34" s="11">
        <v>95</v>
      </c>
      <c r="J34" s="12">
        <v>60</v>
      </c>
      <c r="K34" s="18"/>
      <c r="M34">
        <f>SUM(MWFifteenA5154691215182124273033363969[[#This Row],[Mon]:[Sun]])/7</f>
        <v>42.857142857142854</v>
      </c>
      <c r="N34">
        <f>MWFifteenA5154691215182124273033363969[[#This Row],[Mileage]]-M34</f>
        <v>17.142857142857146</v>
      </c>
    </row>
    <row r="35" spans="1:14" ht="21" customHeight="1">
      <c r="A35" s="21" t="s">
        <v>57</v>
      </c>
      <c r="B35" s="8"/>
      <c r="C35" s="9" t="s">
        <v>105</v>
      </c>
      <c r="D35" s="10" t="s">
        <v>13</v>
      </c>
      <c r="E35" s="10">
        <v>40</v>
      </c>
      <c r="F35" s="10">
        <v>30</v>
      </c>
      <c r="G35" s="10" t="s">
        <v>13</v>
      </c>
      <c r="H35" s="10">
        <v>40</v>
      </c>
      <c r="I35" s="11">
        <v>80</v>
      </c>
      <c r="J35" s="12">
        <v>50</v>
      </c>
      <c r="K35" s="13"/>
      <c r="M35">
        <f>SUM(MWFifteenA5154691215182124273033363969[[#This Row],[Mon]:[Sun]])/7</f>
        <v>27.142857142857142</v>
      </c>
      <c r="N35">
        <f>MWFifteenA5154691215182124273033363969[[#This Row],[Mileage]]-M35</f>
        <v>22.857142857142858</v>
      </c>
    </row>
    <row r="36" spans="1:14" ht="21" customHeight="1">
      <c r="A36" s="7" t="s">
        <v>58</v>
      </c>
      <c r="B36" s="8"/>
      <c r="C36" s="9">
        <v>60</v>
      </c>
      <c r="D36" s="10" t="s">
        <v>13</v>
      </c>
      <c r="E36" s="10">
        <v>60</v>
      </c>
      <c r="F36" s="10">
        <v>30</v>
      </c>
      <c r="G36" s="10" t="s">
        <v>13</v>
      </c>
      <c r="H36" s="10">
        <v>55</v>
      </c>
      <c r="I36" s="11">
        <v>95</v>
      </c>
      <c r="J36" s="12">
        <v>60</v>
      </c>
      <c r="K36" s="13"/>
      <c r="M36">
        <f>SUM(MWFifteenA5154691215182124273033363969[[#This Row],[Mon]:[Sun]])/7</f>
        <v>42.857142857142854</v>
      </c>
      <c r="N36">
        <f>MWFifteenA5154691215182124273033363969[[#This Row],[Mileage]]-M36</f>
        <v>17.142857142857146</v>
      </c>
    </row>
    <row r="37" spans="1:14" ht="21" customHeight="1">
      <c r="A37" s="14" t="s">
        <v>59</v>
      </c>
      <c r="B37" s="8"/>
      <c r="C37" s="9">
        <v>70</v>
      </c>
      <c r="D37" s="10" t="s">
        <v>13</v>
      </c>
      <c r="E37" s="10">
        <v>65</v>
      </c>
      <c r="F37" s="10">
        <v>30</v>
      </c>
      <c r="G37" s="10" t="s">
        <v>13</v>
      </c>
      <c r="H37" s="10">
        <v>65</v>
      </c>
      <c r="I37" s="11">
        <v>105</v>
      </c>
      <c r="J37" s="12">
        <v>65</v>
      </c>
      <c r="K37" s="13"/>
      <c r="M37">
        <f>SUM(MWFifteenA5154691215182124273033363969[[#This Row],[Mon]:[Sun]])/7</f>
        <v>47.857142857142854</v>
      </c>
      <c r="N37">
        <f>MWFifteenA5154691215182124273033363969[[#This Row],[Mileage]]-M37</f>
        <v>17.142857142857146</v>
      </c>
    </row>
    <row r="38" spans="1:14" ht="21" customHeight="1">
      <c r="A38" s="7" t="s">
        <v>60</v>
      </c>
      <c r="B38" s="8">
        <v>2</v>
      </c>
      <c r="C38" s="9" t="s">
        <v>44</v>
      </c>
      <c r="D38" s="10" t="s">
        <v>13</v>
      </c>
      <c r="E38" s="10">
        <v>30</v>
      </c>
      <c r="F38" s="10" t="s">
        <v>18</v>
      </c>
      <c r="G38" s="10" t="s">
        <v>13</v>
      </c>
      <c r="H38" s="10">
        <v>30</v>
      </c>
      <c r="I38" s="11">
        <v>70</v>
      </c>
      <c r="J38" s="12">
        <v>45</v>
      </c>
      <c r="K38" s="13"/>
      <c r="M38">
        <f>SUM(MWFifteenA5154691215182124273033363969[[#This Row],[Mon]:[Sun]])/7</f>
        <v>18.571428571428573</v>
      </c>
      <c r="N38">
        <f>MWFifteenA5154691215182124273033363969[[#This Row],[Mileage]]-M38</f>
        <v>26.428571428571427</v>
      </c>
    </row>
    <row r="39" spans="1:14" ht="21" customHeight="1">
      <c r="A39" s="31" t="s">
        <v>61</v>
      </c>
      <c r="B39" s="8" t="s">
        <v>22</v>
      </c>
      <c r="C39" s="9">
        <v>50</v>
      </c>
      <c r="D39" s="10" t="s">
        <v>13</v>
      </c>
      <c r="E39" s="10">
        <v>50</v>
      </c>
      <c r="F39" s="10" t="s">
        <v>18</v>
      </c>
      <c r="G39" s="10" t="s">
        <v>13</v>
      </c>
      <c r="H39" s="10">
        <v>50</v>
      </c>
      <c r="I39" s="11">
        <v>85</v>
      </c>
      <c r="J39" s="12">
        <v>55</v>
      </c>
      <c r="K39" s="13"/>
      <c r="M39">
        <f>SUM(MWFifteenA5154691215182124273033363969[[#This Row],[Mon]:[Sun]])/7</f>
        <v>33.571428571428569</v>
      </c>
      <c r="N39">
        <f>MWFifteenA5154691215182124273033363969[[#This Row],[Mileage]]-M39</f>
        <v>21.428571428571431</v>
      </c>
    </row>
    <row r="40" spans="1:14" ht="21" customHeight="1">
      <c r="A40" s="32" t="s">
        <v>62</v>
      </c>
      <c r="B40" s="33"/>
      <c r="C40" s="9"/>
      <c r="D40" s="10"/>
      <c r="E40" s="10"/>
      <c r="F40" s="10"/>
      <c r="G40" s="10"/>
      <c r="H40" s="10" t="s">
        <v>180</v>
      </c>
      <c r="I40" s="11" t="s">
        <v>183</v>
      </c>
      <c r="J40" s="12" t="s">
        <v>182</v>
      </c>
      <c r="K40" s="13"/>
      <c r="M40">
        <f>SUM(MWFifteenA5154691215182124273033363969[[#This Row],[Mon]:[Sun]])/7</f>
        <v>0</v>
      </c>
      <c r="N40" t="e">
        <f>MWFifteenA5154691215182124273033363969[[#This Row],[Mileage]]-M40</f>
        <v>#VALUE!</v>
      </c>
    </row>
    <row r="41" spans="1:14" ht="21" customHeight="1">
      <c r="A41" s="34" t="s">
        <v>64</v>
      </c>
      <c r="B41" s="11" t="s">
        <v>22</v>
      </c>
      <c r="C41" s="9"/>
      <c r="D41" s="10"/>
      <c r="E41" s="10"/>
      <c r="F41" s="10"/>
      <c r="G41" s="10"/>
      <c r="H41" s="10" t="s">
        <v>180</v>
      </c>
      <c r="I41" s="11" t="s">
        <v>183</v>
      </c>
      <c r="J41" s="12" t="s">
        <v>182</v>
      </c>
      <c r="K41" s="13"/>
      <c r="M41">
        <f>SUM(MWFifteenA5154691215182124273033363969[[#This Row],[Mon]:[Sun]])/7</f>
        <v>0</v>
      </c>
      <c r="N41" t="e">
        <f>MWFifteenA5154691215182124273033363969[[#This Row],[Mileage]]-M41</f>
        <v>#VALUE!</v>
      </c>
    </row>
    <row r="42" spans="1:14" ht="21" customHeight="1">
      <c r="A42" s="7" t="s">
        <v>65</v>
      </c>
      <c r="B42" s="11"/>
      <c r="C42" s="9">
        <v>75</v>
      </c>
      <c r="D42" s="10" t="s">
        <v>13</v>
      </c>
      <c r="E42" s="10">
        <v>75</v>
      </c>
      <c r="F42" s="10">
        <v>35</v>
      </c>
      <c r="G42" s="10" t="s">
        <v>13</v>
      </c>
      <c r="H42" s="10">
        <v>75</v>
      </c>
      <c r="I42" s="11">
        <v>110</v>
      </c>
      <c r="J42" s="12">
        <v>70</v>
      </c>
      <c r="K42" s="13"/>
      <c r="M42">
        <f>SUM(MWFifteenA5154691215182124273033363969[[#This Row],[Mon]:[Sun]])/7</f>
        <v>52.857142857142854</v>
      </c>
      <c r="N42">
        <f>MWFifteenA5154691215182124273033363969[[#This Row],[Mileage]]-M42</f>
        <v>17.142857142857146</v>
      </c>
    </row>
    <row r="43" spans="1:14" ht="21" customHeight="1">
      <c r="A43" s="16" t="s">
        <v>66</v>
      </c>
      <c r="B43" s="11"/>
      <c r="C43" s="9">
        <v>40</v>
      </c>
      <c r="D43" s="10" t="s">
        <v>13</v>
      </c>
      <c r="E43" s="10">
        <v>40</v>
      </c>
      <c r="F43" s="10">
        <v>30</v>
      </c>
      <c r="G43" s="10" t="s">
        <v>13</v>
      </c>
      <c r="H43" s="10">
        <v>40</v>
      </c>
      <c r="I43" s="11">
        <v>80</v>
      </c>
      <c r="J43" s="12">
        <v>50</v>
      </c>
      <c r="K43" s="13"/>
      <c r="M43">
        <f>SUM(MWFifteenA5154691215182124273033363969[[#This Row],[Mon]:[Sun]])/7</f>
        <v>32.857142857142854</v>
      </c>
      <c r="N43">
        <f>MWFifteenA5154691215182124273033363969[[#This Row],[Mileage]]-M43</f>
        <v>17.142857142857146</v>
      </c>
    </row>
    <row r="44" spans="1:14" ht="21" customHeight="1">
      <c r="A44" s="7" t="s">
        <v>176</v>
      </c>
      <c r="B44" s="11"/>
      <c r="C44" s="9">
        <v>90</v>
      </c>
      <c r="D44" s="10" t="s">
        <v>13</v>
      </c>
      <c r="E44" s="10">
        <v>80</v>
      </c>
      <c r="F44" s="10">
        <v>40</v>
      </c>
      <c r="G44" s="10" t="s">
        <v>13</v>
      </c>
      <c r="H44" s="10">
        <v>75</v>
      </c>
      <c r="I44" s="11">
        <v>120</v>
      </c>
      <c r="J44" s="12">
        <v>75</v>
      </c>
      <c r="K44" s="13"/>
      <c r="M44">
        <f>SUM(MWFifteenA5154691215182124273033363969[[#This Row],[Mon]:[Sun]])/7</f>
        <v>57.857142857142854</v>
      </c>
      <c r="N44">
        <f>MWFifteenA5154691215182124273033363969[[#This Row],[Mileage]]-M44</f>
        <v>17.142857142857146</v>
      </c>
    </row>
    <row r="45" spans="1:14" ht="21" customHeight="1">
      <c r="A45" s="15" t="s">
        <v>67</v>
      </c>
      <c r="B45" s="11"/>
      <c r="C45" s="9">
        <v>70</v>
      </c>
      <c r="D45" s="10" t="s">
        <v>13</v>
      </c>
      <c r="E45" s="10">
        <v>65</v>
      </c>
      <c r="F45" s="10" t="s">
        <v>18</v>
      </c>
      <c r="G45" s="10" t="s">
        <v>13</v>
      </c>
      <c r="H45" s="10">
        <v>65</v>
      </c>
      <c r="I45" s="11">
        <v>105</v>
      </c>
      <c r="J45" s="12">
        <v>65</v>
      </c>
      <c r="K45" s="13"/>
      <c r="M45">
        <f>SUM(MWFifteenA5154691215182124273033363969[[#This Row],[Mon]:[Sun]])/7</f>
        <v>43.571428571428569</v>
      </c>
      <c r="N45">
        <f>MWFifteenA5154691215182124273033363969[[#This Row],[Mileage]]-M45</f>
        <v>21.428571428571431</v>
      </c>
    </row>
    <row r="46" spans="1:14" ht="21" customHeight="1">
      <c r="A46" s="7" t="s">
        <v>68</v>
      </c>
      <c r="B46" s="11"/>
      <c r="C46" s="9">
        <v>75</v>
      </c>
      <c r="D46" s="10" t="s">
        <v>13</v>
      </c>
      <c r="E46" s="10">
        <v>75</v>
      </c>
      <c r="F46" s="10">
        <v>35</v>
      </c>
      <c r="G46" s="10" t="s">
        <v>13</v>
      </c>
      <c r="H46" s="10">
        <v>75</v>
      </c>
      <c r="I46" s="11">
        <v>110</v>
      </c>
      <c r="J46" s="12">
        <v>70</v>
      </c>
      <c r="K46" s="13"/>
      <c r="M46">
        <f>SUM(MWFifteenA5154691215182124273033363969[[#This Row],[Mon]:[Sun]])/7</f>
        <v>52.857142857142854</v>
      </c>
      <c r="N46">
        <f>MWFifteenA5154691215182124273033363969[[#This Row],[Mileage]]-M46</f>
        <v>17.142857142857146</v>
      </c>
    </row>
    <row r="47" spans="1:14" ht="21" customHeight="1">
      <c r="A47" s="7" t="s">
        <v>69</v>
      </c>
      <c r="B47" s="11"/>
      <c r="C47" s="9" t="s">
        <v>102</v>
      </c>
      <c r="D47" s="10" t="s">
        <v>13</v>
      </c>
      <c r="E47" s="10">
        <v>50</v>
      </c>
      <c r="F47" s="10">
        <v>30</v>
      </c>
      <c r="G47" s="10" t="s">
        <v>13</v>
      </c>
      <c r="H47" s="10">
        <v>50</v>
      </c>
      <c r="I47" s="11">
        <v>85</v>
      </c>
      <c r="J47" s="12">
        <v>55</v>
      </c>
      <c r="K47" s="13"/>
      <c r="M47">
        <f>SUM(MWFifteenA5154691215182124273033363969[[#This Row],[Mon]:[Sun]])/7</f>
        <v>30.714285714285715</v>
      </c>
      <c r="N47">
        <f>MWFifteenA5154691215182124273033363969[[#This Row],[Mileage]]-M47</f>
        <v>24.285714285714285</v>
      </c>
    </row>
    <row r="48" spans="1:14" ht="21" customHeight="1">
      <c r="A48" s="7" t="s">
        <v>70</v>
      </c>
      <c r="B48" s="11"/>
      <c r="C48" s="9">
        <v>40</v>
      </c>
      <c r="D48" s="10" t="s">
        <v>13</v>
      </c>
      <c r="E48" s="10">
        <v>40</v>
      </c>
      <c r="F48" s="10">
        <v>30</v>
      </c>
      <c r="G48" s="10" t="s">
        <v>13</v>
      </c>
      <c r="H48" s="10">
        <v>40</v>
      </c>
      <c r="I48" s="11">
        <v>80</v>
      </c>
      <c r="J48" s="12">
        <v>50</v>
      </c>
      <c r="K48" s="13"/>
      <c r="M48">
        <f>SUM(MWFifteenA5154691215182124273033363969[[#This Row],[Mon]:[Sun]])/7</f>
        <v>32.857142857142854</v>
      </c>
      <c r="N48">
        <f>MWFifteenA5154691215182124273033363969[[#This Row],[Mileage]]-M48</f>
        <v>17.142857142857146</v>
      </c>
    </row>
    <row r="49" spans="1:14" ht="21" customHeight="1">
      <c r="A49" s="7" t="s">
        <v>71</v>
      </c>
      <c r="B49" s="11">
        <v>1</v>
      </c>
      <c r="C49" s="9">
        <v>40</v>
      </c>
      <c r="D49" s="10" t="s">
        <v>13</v>
      </c>
      <c r="E49" s="10">
        <v>40</v>
      </c>
      <c r="F49" s="10" t="s">
        <v>18</v>
      </c>
      <c r="G49" s="10" t="s">
        <v>13</v>
      </c>
      <c r="H49" s="10">
        <v>40</v>
      </c>
      <c r="I49" s="11">
        <v>80</v>
      </c>
      <c r="J49" s="12">
        <v>50</v>
      </c>
      <c r="K49" s="13"/>
      <c r="M49">
        <f>SUM(MWFifteenA5154691215182124273033363969[[#This Row],[Mon]:[Sun]])/7</f>
        <v>28.571428571428573</v>
      </c>
      <c r="N49">
        <f>MWFifteenA5154691215182124273033363969[[#This Row],[Mileage]]-M49</f>
        <v>21.428571428571427</v>
      </c>
    </row>
    <row r="50" spans="1:14" ht="21" customHeight="1">
      <c r="A50" s="16" t="s">
        <v>72</v>
      </c>
      <c r="B50" s="11"/>
      <c r="C50" s="9">
        <v>60</v>
      </c>
      <c r="D50" s="10" t="s">
        <v>13</v>
      </c>
      <c r="E50" s="10">
        <v>60</v>
      </c>
      <c r="F50" s="10">
        <v>30</v>
      </c>
      <c r="G50" s="10" t="s">
        <v>13</v>
      </c>
      <c r="H50" s="10">
        <v>55</v>
      </c>
      <c r="I50" s="11">
        <v>95</v>
      </c>
      <c r="J50" s="12">
        <v>60</v>
      </c>
      <c r="K50" s="13"/>
      <c r="M50">
        <f>SUM(MWFifteenA5154691215182124273033363969[[#This Row],[Mon]:[Sun]])/7</f>
        <v>42.857142857142854</v>
      </c>
      <c r="N50">
        <f>MWFifteenA5154691215182124273033363969[[#This Row],[Mileage]]-M50</f>
        <v>17.142857142857146</v>
      </c>
    </row>
    <row r="51" spans="1:14" ht="21" customHeight="1">
      <c r="A51" s="7" t="s">
        <v>73</v>
      </c>
      <c r="B51" s="8">
        <v>1</v>
      </c>
      <c r="C51" s="9">
        <v>40</v>
      </c>
      <c r="D51" s="10" t="s">
        <v>13</v>
      </c>
      <c r="E51" s="10">
        <v>40</v>
      </c>
      <c r="F51" s="10" t="s">
        <v>18</v>
      </c>
      <c r="G51" s="10" t="s">
        <v>13</v>
      </c>
      <c r="H51" s="10">
        <v>40</v>
      </c>
      <c r="I51" s="11">
        <v>80</v>
      </c>
      <c r="J51" s="12">
        <v>50</v>
      </c>
      <c r="K51" s="13"/>
      <c r="M51">
        <f>SUM(MWFifteenA5154691215182124273033363969[[#This Row],[Mon]:[Sun]])/7</f>
        <v>28.571428571428573</v>
      </c>
      <c r="N51">
        <f>MWFifteenA5154691215182124273033363969[[#This Row],[Mileage]]-M51</f>
        <v>21.428571428571427</v>
      </c>
    </row>
    <row r="52" spans="1:14" ht="21" customHeight="1" thickBot="1">
      <c r="A52" s="15" t="s">
        <v>74</v>
      </c>
      <c r="B52" s="8"/>
      <c r="C52" s="9"/>
      <c r="D52" s="10"/>
      <c r="E52" s="10"/>
      <c r="F52" s="10"/>
      <c r="G52" s="10"/>
      <c r="H52" s="10" t="s">
        <v>180</v>
      </c>
      <c r="I52" s="11" t="s">
        <v>183</v>
      </c>
      <c r="J52" s="12" t="s">
        <v>182</v>
      </c>
      <c r="K52" s="13"/>
      <c r="M52">
        <f>SUM(MWFifteenA5154691215182124273033363969[[#This Row],[Mon]:[Sun]])/7</f>
        <v>0</v>
      </c>
      <c r="N52" t="e">
        <f>MWFifteenA5154691215182124273033363969[[#This Row],[Mileage]]-M52</f>
        <v>#VALUE!</v>
      </c>
    </row>
    <row r="53" spans="1:14" ht="36" customHeight="1" thickBot="1">
      <c r="A53" s="105" t="s">
        <v>47</v>
      </c>
      <c r="B53" s="106"/>
      <c r="C53" s="106"/>
      <c r="D53" s="106"/>
      <c r="E53" s="106"/>
      <c r="F53" s="106"/>
      <c r="G53" s="106"/>
      <c r="H53" s="106"/>
      <c r="I53" s="106"/>
      <c r="J53" s="106"/>
      <c r="K53" s="107"/>
    </row>
    <row r="54" spans="1:14" ht="18" customHeight="1" thickBot="1">
      <c r="A54" s="26" t="s">
        <v>177</v>
      </c>
      <c r="B54" s="27" t="s">
        <v>1</v>
      </c>
      <c r="C54" s="28" t="s">
        <v>2</v>
      </c>
      <c r="D54" s="28" t="s">
        <v>3</v>
      </c>
      <c r="E54" s="28" t="s">
        <v>4</v>
      </c>
      <c r="F54" s="28" t="s">
        <v>5</v>
      </c>
      <c r="G54" s="28" t="s">
        <v>6</v>
      </c>
      <c r="H54" s="28" t="s">
        <v>7</v>
      </c>
      <c r="I54" s="28" t="s">
        <v>8</v>
      </c>
      <c r="J54" s="28" t="s">
        <v>9</v>
      </c>
      <c r="K54" s="29" t="s">
        <v>10</v>
      </c>
    </row>
    <row r="55" spans="1:14" ht="18.600000000000001" customHeight="1">
      <c r="A55" s="7" t="s">
        <v>75</v>
      </c>
      <c r="B55" s="8"/>
      <c r="C55" s="9">
        <v>60</v>
      </c>
      <c r="D55" s="10" t="s">
        <v>13</v>
      </c>
      <c r="E55" s="10">
        <v>60</v>
      </c>
      <c r="F55" s="10">
        <v>30</v>
      </c>
      <c r="G55" s="10" t="s">
        <v>13</v>
      </c>
      <c r="H55" s="10">
        <v>55</v>
      </c>
      <c r="I55" s="11">
        <v>95</v>
      </c>
      <c r="J55" s="12">
        <v>60</v>
      </c>
      <c r="K55" s="13"/>
      <c r="M55" t="e" cm="1">
        <f t="array" ref="M55">SUM(MWFifteenB525571013161922252831343740710[[#This Row],[Mon]:[Sun]]/7)</f>
        <v>#VALUE!</v>
      </c>
      <c r="N55" t="e">
        <f>MWFifteenB525571013161922252831343740710[[#This Row],[Mileage]]-M55</f>
        <v>#VALUE!</v>
      </c>
    </row>
    <row r="56" spans="1:14" ht="20.100000000000001" customHeight="1">
      <c r="A56" s="16" t="s">
        <v>76</v>
      </c>
      <c r="B56" s="8"/>
      <c r="C56" s="9">
        <v>75</v>
      </c>
      <c r="D56" s="10" t="s">
        <v>13</v>
      </c>
      <c r="E56" s="10">
        <v>75</v>
      </c>
      <c r="F56" s="10">
        <v>35</v>
      </c>
      <c r="G56" s="10" t="s">
        <v>13</v>
      </c>
      <c r="H56" s="10">
        <v>75</v>
      </c>
      <c r="I56" s="11">
        <v>110</v>
      </c>
      <c r="J56" s="12">
        <v>70</v>
      </c>
      <c r="K56" s="13"/>
      <c r="M56" t="e" cm="1">
        <f t="array" ref="M56">SUM(MWFifteenB525571013161922252831343740710[[#This Row],[Mon]:[Sun]]/7)</f>
        <v>#VALUE!</v>
      </c>
      <c r="N56" t="e">
        <f>MWFifteenB525571013161922252831343740710[[#This Row],[Mileage]]-M56</f>
        <v>#VALUE!</v>
      </c>
    </row>
    <row r="57" spans="1:14" ht="20.100000000000001" customHeight="1">
      <c r="A57" s="21" t="s">
        <v>77</v>
      </c>
      <c r="B57" s="8"/>
      <c r="C57" s="9">
        <v>70</v>
      </c>
      <c r="D57" s="10" t="s">
        <v>13</v>
      </c>
      <c r="E57" s="10">
        <v>65</v>
      </c>
      <c r="F57" s="10">
        <v>30</v>
      </c>
      <c r="G57" s="10" t="s">
        <v>13</v>
      </c>
      <c r="H57" s="10">
        <v>65</v>
      </c>
      <c r="I57" s="11">
        <v>105</v>
      </c>
      <c r="J57" s="12">
        <v>65</v>
      </c>
      <c r="K57" s="13" t="s">
        <v>16</v>
      </c>
      <c r="M57" t="e" cm="1">
        <f t="array" ref="M57">SUM(MWFifteenB525571013161922252831343740710[[#This Row],[Mon]:[Sun]]/7)</f>
        <v>#VALUE!</v>
      </c>
      <c r="N57" t="e">
        <f>MWFifteenB525571013161922252831343740710[[#This Row],[Mileage]]-M57</f>
        <v>#VALUE!</v>
      </c>
    </row>
    <row r="58" spans="1:14" ht="20.100000000000001" customHeight="1">
      <c r="A58" s="14" t="s">
        <v>78</v>
      </c>
      <c r="B58" s="35"/>
      <c r="C58" s="9">
        <v>70</v>
      </c>
      <c r="D58" s="10" t="s">
        <v>13</v>
      </c>
      <c r="E58" s="10">
        <v>65</v>
      </c>
      <c r="F58" s="10">
        <v>30</v>
      </c>
      <c r="G58" s="10" t="s">
        <v>13</v>
      </c>
      <c r="H58" s="10">
        <v>65</v>
      </c>
      <c r="I58" s="11">
        <v>105</v>
      </c>
      <c r="J58" s="12">
        <v>65</v>
      </c>
      <c r="K58" s="13"/>
      <c r="M58" t="e" cm="1">
        <f t="array" ref="M58">SUM(MWFifteenB525571013161922252831343740710[[#This Row],[Mon]:[Sun]]/7)</f>
        <v>#VALUE!</v>
      </c>
      <c r="N58" t="e">
        <f>MWFifteenB525571013161922252831343740710[[#This Row],[Mileage]]-M58</f>
        <v>#VALUE!</v>
      </c>
    </row>
    <row r="59" spans="1:14" ht="20.100000000000001" customHeight="1">
      <c r="A59" s="7" t="s">
        <v>79</v>
      </c>
      <c r="B59" s="8"/>
      <c r="C59" s="9">
        <v>40</v>
      </c>
      <c r="D59" s="10" t="s">
        <v>13</v>
      </c>
      <c r="E59" s="10">
        <v>40</v>
      </c>
      <c r="F59" s="10">
        <v>30</v>
      </c>
      <c r="G59" s="10" t="s">
        <v>13</v>
      </c>
      <c r="H59" s="10">
        <v>40</v>
      </c>
      <c r="I59" s="11">
        <v>80</v>
      </c>
      <c r="J59" s="12">
        <v>50</v>
      </c>
      <c r="K59" s="13"/>
      <c r="M59" t="e" cm="1">
        <f t="array" ref="M59">SUM(MWFifteenB525571013161922252831343740710[[#This Row],[Mon]:[Sun]]/7)</f>
        <v>#VALUE!</v>
      </c>
      <c r="N59" t="e">
        <f>MWFifteenB525571013161922252831343740710[[#This Row],[Mileage]]-M59</f>
        <v>#VALUE!</v>
      </c>
    </row>
    <row r="60" spans="1:14" ht="20.100000000000001" customHeight="1">
      <c r="A60" s="7" t="s">
        <v>80</v>
      </c>
      <c r="B60" s="8"/>
      <c r="C60" s="9">
        <v>40</v>
      </c>
      <c r="D60" s="10" t="s">
        <v>13</v>
      </c>
      <c r="E60" s="10">
        <v>40</v>
      </c>
      <c r="F60" s="10">
        <v>30</v>
      </c>
      <c r="G60" s="10" t="s">
        <v>13</v>
      </c>
      <c r="H60" s="10">
        <v>40</v>
      </c>
      <c r="I60" s="11">
        <v>80</v>
      </c>
      <c r="J60" s="12">
        <v>50</v>
      </c>
      <c r="K60" s="13"/>
      <c r="M60" t="e" cm="1">
        <f t="array" ref="M60">SUM(MWFifteenB525571013161922252831343740710[[#This Row],[Mon]:[Sun]]/7)</f>
        <v>#VALUE!</v>
      </c>
      <c r="N60" t="e">
        <f>MWFifteenB525571013161922252831343740710[[#This Row],[Mileage]]-M60</f>
        <v>#VALUE!</v>
      </c>
    </row>
    <row r="61" spans="1:14" ht="20.100000000000001" customHeight="1">
      <c r="A61" s="7" t="s">
        <v>81</v>
      </c>
      <c r="B61" s="8" t="s">
        <v>22</v>
      </c>
      <c r="C61" s="9">
        <v>35</v>
      </c>
      <c r="D61" s="10" t="s">
        <v>13</v>
      </c>
      <c r="E61" s="10">
        <v>30</v>
      </c>
      <c r="F61" s="10">
        <v>30</v>
      </c>
      <c r="G61" s="10" t="s">
        <v>13</v>
      </c>
      <c r="H61" s="10">
        <v>30</v>
      </c>
      <c r="I61" s="11">
        <v>70</v>
      </c>
      <c r="J61" s="12">
        <v>45</v>
      </c>
      <c r="K61" s="13"/>
      <c r="M61" t="e" cm="1">
        <f t="array" ref="M61">SUM(MWFifteenB525571013161922252831343740710[[#This Row],[Mon]:[Sun]]/7)</f>
        <v>#VALUE!</v>
      </c>
      <c r="N61" t="e">
        <f>MWFifteenB525571013161922252831343740710[[#This Row],[Mileage]]-M61</f>
        <v>#VALUE!</v>
      </c>
    </row>
    <row r="62" spans="1:14" ht="20.100000000000001" customHeight="1">
      <c r="A62" s="21" t="s">
        <v>82</v>
      </c>
      <c r="B62" s="8"/>
      <c r="C62" s="9">
        <v>50</v>
      </c>
      <c r="D62" s="10" t="s">
        <v>13</v>
      </c>
      <c r="E62" s="10">
        <v>50</v>
      </c>
      <c r="F62" s="10">
        <v>30</v>
      </c>
      <c r="G62" s="10" t="s">
        <v>13</v>
      </c>
      <c r="H62" s="10">
        <v>50</v>
      </c>
      <c r="I62" s="11">
        <v>85</v>
      </c>
      <c r="J62" s="12">
        <v>55</v>
      </c>
      <c r="K62" s="13"/>
      <c r="M62" t="e" cm="1">
        <f t="array" ref="M62">SUM(MWFifteenB525571013161922252831343740710[[#This Row],[Mon]:[Sun]]/7)</f>
        <v>#VALUE!</v>
      </c>
      <c r="N62" t="e">
        <f>MWFifteenB525571013161922252831343740710[[#This Row],[Mileage]]-M62</f>
        <v>#VALUE!</v>
      </c>
    </row>
    <row r="63" spans="1:14" ht="20.100000000000001" customHeight="1">
      <c r="A63" s="7" t="s">
        <v>83</v>
      </c>
      <c r="B63" s="11"/>
      <c r="C63" s="9">
        <v>50</v>
      </c>
      <c r="D63" s="10" t="s">
        <v>13</v>
      </c>
      <c r="E63" s="10">
        <v>50</v>
      </c>
      <c r="F63" s="10">
        <v>30</v>
      </c>
      <c r="G63" s="10" t="s">
        <v>13</v>
      </c>
      <c r="H63" s="10">
        <v>50</v>
      </c>
      <c r="I63" s="11">
        <v>85</v>
      </c>
      <c r="J63" s="12">
        <v>55</v>
      </c>
      <c r="K63" s="13"/>
      <c r="M63" t="e" cm="1">
        <f t="array" ref="M63">SUM(MWFifteenB525571013161922252831343740710[[#This Row],[Mon]:[Sun]]/7)</f>
        <v>#VALUE!</v>
      </c>
      <c r="N63" t="e">
        <f>MWFifteenB525571013161922252831343740710[[#This Row],[Mileage]]-M63</f>
        <v>#VALUE!</v>
      </c>
    </row>
    <row r="64" spans="1:14" ht="20.100000000000001" customHeight="1">
      <c r="A64" s="7" t="s">
        <v>84</v>
      </c>
      <c r="B64" s="11"/>
      <c r="C64" s="9">
        <v>75</v>
      </c>
      <c r="D64" s="10" t="s">
        <v>13</v>
      </c>
      <c r="E64" s="10">
        <v>75</v>
      </c>
      <c r="F64" s="10">
        <v>35</v>
      </c>
      <c r="G64" s="10" t="s">
        <v>13</v>
      </c>
      <c r="H64" s="10">
        <v>75</v>
      </c>
      <c r="I64" s="11">
        <v>110</v>
      </c>
      <c r="J64" s="12">
        <v>70</v>
      </c>
      <c r="K64" s="13"/>
      <c r="M64" t="e" cm="1">
        <f t="array" ref="M64">SUM(MWFifteenB525571013161922252831343740710[[#This Row],[Mon]:[Sun]]/7)</f>
        <v>#VALUE!</v>
      </c>
      <c r="N64" t="e">
        <f>MWFifteenB525571013161922252831343740710[[#This Row],[Mileage]]-M64</f>
        <v>#VALUE!</v>
      </c>
    </row>
    <row r="65" spans="1:14" ht="20.100000000000001" customHeight="1">
      <c r="A65" s="19" t="s">
        <v>85</v>
      </c>
      <c r="B65" s="11"/>
      <c r="C65" s="9">
        <v>75</v>
      </c>
      <c r="D65" s="10" t="s">
        <v>13</v>
      </c>
      <c r="E65" s="10">
        <v>75</v>
      </c>
      <c r="F65" s="10">
        <v>35</v>
      </c>
      <c r="G65" s="10" t="s">
        <v>13</v>
      </c>
      <c r="H65" s="10">
        <v>75</v>
      </c>
      <c r="I65" s="11">
        <v>110</v>
      </c>
      <c r="J65" s="12">
        <v>70</v>
      </c>
      <c r="K65" s="13"/>
      <c r="M65" t="e" cm="1">
        <f t="array" ref="M65">SUM(MWFifteenB525571013161922252831343740710[[#This Row],[Mon]:[Sun]]/7)</f>
        <v>#VALUE!</v>
      </c>
      <c r="N65" t="e">
        <f>MWFifteenB525571013161922252831343740710[[#This Row],[Mileage]]-M65</f>
        <v>#VALUE!</v>
      </c>
    </row>
    <row r="66" spans="1:14" ht="20.100000000000001" customHeight="1">
      <c r="A66" s="21" t="s">
        <v>86</v>
      </c>
      <c r="B66" s="11"/>
      <c r="C66" s="9">
        <v>50</v>
      </c>
      <c r="D66" s="10" t="s">
        <v>13</v>
      </c>
      <c r="E66" s="10">
        <v>50</v>
      </c>
      <c r="F66" s="10">
        <v>30</v>
      </c>
      <c r="G66" s="10" t="s">
        <v>13</v>
      </c>
      <c r="H66" s="10">
        <v>50</v>
      </c>
      <c r="I66" s="11">
        <v>85</v>
      </c>
      <c r="J66" s="12">
        <v>55</v>
      </c>
      <c r="K66" s="13"/>
      <c r="M66" t="e" cm="1">
        <f t="array" ref="M66">SUM(MWFifteenB525571013161922252831343740710[[#This Row],[Mon]:[Sun]]/7)</f>
        <v>#VALUE!</v>
      </c>
      <c r="N66" t="e">
        <f>MWFifteenB525571013161922252831343740710[[#This Row],[Mileage]]-M66</f>
        <v>#VALUE!</v>
      </c>
    </row>
    <row r="67" spans="1:14" ht="20.100000000000001" customHeight="1">
      <c r="A67" s="16" t="s">
        <v>87</v>
      </c>
      <c r="B67" s="11"/>
      <c r="C67" s="9">
        <v>75</v>
      </c>
      <c r="D67" s="10" t="s">
        <v>13</v>
      </c>
      <c r="E67" s="10">
        <v>75</v>
      </c>
      <c r="F67" s="10">
        <v>35</v>
      </c>
      <c r="G67" s="10" t="s">
        <v>13</v>
      </c>
      <c r="H67" s="10">
        <v>75</v>
      </c>
      <c r="I67" s="11">
        <v>110</v>
      </c>
      <c r="J67" s="12">
        <v>70</v>
      </c>
      <c r="K67" s="13"/>
      <c r="M67" t="e" cm="1">
        <f t="array" ref="M67">SUM(MWFifteenB525571013161922252831343740710[[#This Row],[Mon]:[Sun]]/7)</f>
        <v>#VALUE!</v>
      </c>
      <c r="N67" t="e">
        <f>MWFifteenB525571013161922252831343740710[[#This Row],[Mileage]]-M67</f>
        <v>#VALUE!</v>
      </c>
    </row>
    <row r="68" spans="1:14" ht="20.100000000000001" customHeight="1">
      <c r="A68" s="19" t="s">
        <v>88</v>
      </c>
      <c r="B68" s="11"/>
      <c r="C68" s="9">
        <v>50</v>
      </c>
      <c r="D68" s="10" t="s">
        <v>13</v>
      </c>
      <c r="E68" s="10">
        <v>50</v>
      </c>
      <c r="F68" s="10">
        <v>30</v>
      </c>
      <c r="G68" s="10" t="s">
        <v>13</v>
      </c>
      <c r="H68" s="10">
        <v>50</v>
      </c>
      <c r="I68" s="11">
        <v>85</v>
      </c>
      <c r="J68" s="12">
        <v>55</v>
      </c>
      <c r="K68" s="13"/>
      <c r="M68" t="e" cm="1">
        <f t="array" ref="M68">SUM(MWFifteenB525571013161922252831343740710[[#This Row],[Mon]:[Sun]]/7)</f>
        <v>#VALUE!</v>
      </c>
      <c r="N68" t="e">
        <f>MWFifteenB525571013161922252831343740710[[#This Row],[Mileage]]-M68</f>
        <v>#VALUE!</v>
      </c>
    </row>
    <row r="69" spans="1:14" ht="20.100000000000001" customHeight="1">
      <c r="A69" s="19" t="s">
        <v>89</v>
      </c>
      <c r="B69" s="11"/>
      <c r="C69" s="9">
        <v>35</v>
      </c>
      <c r="D69" s="10" t="s">
        <v>13</v>
      </c>
      <c r="E69" s="10">
        <v>30</v>
      </c>
      <c r="F69" s="10">
        <v>30</v>
      </c>
      <c r="G69" s="10" t="s">
        <v>13</v>
      </c>
      <c r="H69" s="10">
        <v>30</v>
      </c>
      <c r="I69" s="11">
        <v>70</v>
      </c>
      <c r="J69" s="12">
        <v>45</v>
      </c>
      <c r="K69" s="13"/>
      <c r="M69" t="e" cm="1">
        <f t="array" ref="M69">SUM(MWFifteenB525571013161922252831343740710[[#This Row],[Mon]:[Sun]]/7)</f>
        <v>#VALUE!</v>
      </c>
      <c r="N69" t="e">
        <f>MWFifteenB525571013161922252831343740710[[#This Row],[Mileage]]-M69</f>
        <v>#VALUE!</v>
      </c>
    </row>
    <row r="70" spans="1:14" ht="20.100000000000001" customHeight="1">
      <c r="A70" s="7" t="s">
        <v>90</v>
      </c>
      <c r="B70" s="11">
        <v>1</v>
      </c>
      <c r="C70" s="9">
        <v>50</v>
      </c>
      <c r="D70" s="10" t="s">
        <v>13</v>
      </c>
      <c r="E70" s="10">
        <v>50</v>
      </c>
      <c r="F70" s="10" t="s">
        <v>18</v>
      </c>
      <c r="G70" s="10" t="s">
        <v>13</v>
      </c>
      <c r="H70" s="10">
        <v>50</v>
      </c>
      <c r="I70" s="11">
        <v>85</v>
      </c>
      <c r="J70" s="12">
        <v>55</v>
      </c>
      <c r="K70" s="13"/>
      <c r="M70" t="e" cm="1">
        <f t="array" ref="M70">SUM(MWFifteenB525571013161922252831343740710[[#This Row],[Mon]:[Sun]]/7)</f>
        <v>#VALUE!</v>
      </c>
      <c r="N70" t="e">
        <f>MWFifteenB525571013161922252831343740710[[#This Row],[Mileage]]-M70</f>
        <v>#VALUE!</v>
      </c>
    </row>
    <row r="71" spans="1:14" ht="20.100000000000001" customHeight="1">
      <c r="A71" s="16" t="s">
        <v>91</v>
      </c>
      <c r="B71" s="11"/>
      <c r="C71" s="9">
        <v>70</v>
      </c>
      <c r="D71" s="10" t="s">
        <v>13</v>
      </c>
      <c r="E71" s="10">
        <v>65</v>
      </c>
      <c r="F71" s="10">
        <v>30</v>
      </c>
      <c r="G71" s="10" t="s">
        <v>13</v>
      </c>
      <c r="H71" s="10">
        <v>65</v>
      </c>
      <c r="I71" s="11">
        <v>105</v>
      </c>
      <c r="J71" s="12">
        <v>65</v>
      </c>
      <c r="K71" s="13"/>
      <c r="M71" t="e" cm="1">
        <f t="array" ref="M71">SUM(MWFifteenB525571013161922252831343740710[[#This Row],[Mon]:[Sun]]/7)</f>
        <v>#VALUE!</v>
      </c>
      <c r="N71" t="e">
        <f>MWFifteenB525571013161922252831343740710[[#This Row],[Mileage]]-M71</f>
        <v>#VALUE!</v>
      </c>
    </row>
    <row r="72" spans="1:14" ht="20.100000000000001" customHeight="1">
      <c r="A72" s="21" t="s">
        <v>92</v>
      </c>
      <c r="B72" s="11"/>
      <c r="C72" s="9">
        <v>60</v>
      </c>
      <c r="D72" s="10" t="s">
        <v>13</v>
      </c>
      <c r="E72" s="10">
        <v>60</v>
      </c>
      <c r="F72" s="10">
        <v>30</v>
      </c>
      <c r="G72" s="10" t="s">
        <v>13</v>
      </c>
      <c r="H72" s="10">
        <v>55</v>
      </c>
      <c r="I72" s="11">
        <v>95</v>
      </c>
      <c r="J72" s="12">
        <v>60</v>
      </c>
      <c r="K72" s="13"/>
      <c r="M72" t="e" cm="1">
        <f t="array" ref="M72">SUM(MWFifteenB525571013161922252831343740710[[#This Row],[Mon]:[Sun]]/7)</f>
        <v>#VALUE!</v>
      </c>
      <c r="N72" t="e">
        <f>MWFifteenB525571013161922252831343740710[[#This Row],[Mileage]]-M72</f>
        <v>#VALUE!</v>
      </c>
    </row>
    <row r="73" spans="1:14" ht="20.100000000000001" customHeight="1">
      <c r="A73" s="7" t="s">
        <v>93</v>
      </c>
      <c r="B73" s="11"/>
      <c r="C73" s="9">
        <v>70</v>
      </c>
      <c r="D73" s="10" t="s">
        <v>13</v>
      </c>
      <c r="E73" s="10">
        <v>65</v>
      </c>
      <c r="F73" s="10">
        <v>30</v>
      </c>
      <c r="G73" s="10" t="s">
        <v>13</v>
      </c>
      <c r="H73" s="10">
        <v>65</v>
      </c>
      <c r="I73" s="11">
        <v>105</v>
      </c>
      <c r="J73" s="12">
        <v>65</v>
      </c>
      <c r="K73" s="13"/>
      <c r="M73" t="e" cm="1">
        <f t="array" ref="M73">SUM(MWFifteenB525571013161922252831343740710[[#This Row],[Mon]:[Sun]]/7)</f>
        <v>#VALUE!</v>
      </c>
      <c r="N73" t="e">
        <f>MWFifteenB525571013161922252831343740710[[#This Row],[Mileage]]-M73</f>
        <v>#VALUE!</v>
      </c>
    </row>
    <row r="74" spans="1:14" ht="20.100000000000001" customHeight="1">
      <c r="A74" s="7" t="s">
        <v>94</v>
      </c>
      <c r="B74" s="11"/>
      <c r="C74" s="9"/>
      <c r="D74" s="10"/>
      <c r="E74" s="10"/>
      <c r="F74" s="10"/>
      <c r="G74" s="10"/>
      <c r="H74" s="10" t="s">
        <v>180</v>
      </c>
      <c r="I74" s="11" t="s">
        <v>183</v>
      </c>
      <c r="J74" s="12" t="s">
        <v>182</v>
      </c>
      <c r="K74" s="13"/>
      <c r="M74" t="e" cm="1">
        <f t="array" ref="M74">SUM(MWFifteenB525571013161922252831343740710[[#This Row],[Mon]:[Sun]]/7)</f>
        <v>#VALUE!</v>
      </c>
      <c r="N74" t="e">
        <f>MWFifteenB525571013161922252831343740710[[#This Row],[Mileage]]-M74</f>
        <v>#VALUE!</v>
      </c>
    </row>
    <row r="75" spans="1:14" ht="20.100000000000001" customHeight="1">
      <c r="A75" s="37" t="s">
        <v>95</v>
      </c>
      <c r="B75" s="11"/>
      <c r="C75" s="9">
        <v>50</v>
      </c>
      <c r="D75" s="10" t="s">
        <v>13</v>
      </c>
      <c r="E75" s="10">
        <v>50</v>
      </c>
      <c r="F75" s="10">
        <v>30</v>
      </c>
      <c r="G75" s="10" t="s">
        <v>13</v>
      </c>
      <c r="H75" s="10">
        <v>50</v>
      </c>
      <c r="I75" s="11">
        <v>85</v>
      </c>
      <c r="J75" s="12">
        <v>55</v>
      </c>
      <c r="K75" s="13"/>
      <c r="M75" t="e" cm="1">
        <f t="array" ref="M75">SUM(MWFifteenB525571013161922252831343740710[[#This Row],[Mon]:[Sun]]/7)</f>
        <v>#VALUE!</v>
      </c>
      <c r="N75" t="e">
        <f>MWFifteenB525571013161922252831343740710[[#This Row],[Mileage]]-M75</f>
        <v>#VALUE!</v>
      </c>
    </row>
    <row r="76" spans="1:14" ht="20.100000000000001" customHeight="1">
      <c r="A76" s="15" t="s">
        <v>96</v>
      </c>
      <c r="B76" s="11"/>
      <c r="C76" s="9">
        <v>70</v>
      </c>
      <c r="D76" s="10" t="s">
        <v>13</v>
      </c>
      <c r="E76" s="10">
        <v>65</v>
      </c>
      <c r="F76" s="10">
        <v>30</v>
      </c>
      <c r="G76" s="10" t="s">
        <v>13</v>
      </c>
      <c r="H76" s="10">
        <v>65</v>
      </c>
      <c r="I76" s="11">
        <v>105</v>
      </c>
      <c r="J76" s="12">
        <v>65</v>
      </c>
      <c r="K76" s="13"/>
      <c r="M76" t="e" cm="1">
        <f t="array" ref="M76">SUM(MWFifteenB525571013161922252831343740710[[#This Row],[Mon]:[Sun]]/7)</f>
        <v>#VALUE!</v>
      </c>
      <c r="N76" t="e">
        <f>MWFifteenB525571013161922252831343740710[[#This Row],[Mileage]]-M76</f>
        <v>#VALUE!</v>
      </c>
    </row>
    <row r="77" spans="1:14" ht="20.100000000000001" customHeight="1">
      <c r="A77" s="15" t="s">
        <v>97</v>
      </c>
      <c r="B77" s="38"/>
      <c r="C77" s="9">
        <v>60</v>
      </c>
      <c r="D77" s="10" t="s">
        <v>13</v>
      </c>
      <c r="E77" s="10">
        <v>60</v>
      </c>
      <c r="F77" s="10">
        <v>30</v>
      </c>
      <c r="G77" s="10" t="s">
        <v>13</v>
      </c>
      <c r="H77" s="10">
        <v>55</v>
      </c>
      <c r="I77" s="11">
        <v>95</v>
      </c>
      <c r="J77" s="12">
        <v>60</v>
      </c>
      <c r="K77" s="13"/>
      <c r="M77" t="e" cm="1">
        <f t="array" ref="M77">SUM(MWFifteenB525571013161922252831343740710[[#This Row],[Mon]:[Sun]]/7)</f>
        <v>#VALUE!</v>
      </c>
      <c r="N77" t="e">
        <f>MWFifteenB525571013161922252831343740710[[#This Row],[Mileage]]-M77</f>
        <v>#VALUE!</v>
      </c>
    </row>
    <row r="78" spans="1:14" ht="20.100000000000001" customHeight="1">
      <c r="A78" s="7" t="s">
        <v>98</v>
      </c>
      <c r="B78" s="11"/>
      <c r="C78" s="9">
        <v>35</v>
      </c>
      <c r="D78" s="10" t="s">
        <v>13</v>
      </c>
      <c r="E78" s="10">
        <v>30</v>
      </c>
      <c r="F78" s="10">
        <v>30</v>
      </c>
      <c r="G78" s="10" t="s">
        <v>13</v>
      </c>
      <c r="H78" s="10">
        <v>30</v>
      </c>
      <c r="I78" s="11">
        <v>70</v>
      </c>
      <c r="J78" s="12">
        <v>45</v>
      </c>
      <c r="K78" s="13" t="s">
        <v>16</v>
      </c>
      <c r="M78" t="e" cm="1">
        <f t="array" ref="M78">SUM(MWFifteenB525571013161922252831343740710[[#This Row],[Mon]:[Sun]]/7)</f>
        <v>#VALUE!</v>
      </c>
      <c r="N78" t="e">
        <f>MWFifteenB525571013161922252831343740710[[#This Row],[Mileage]]-M78</f>
        <v>#VALUE!</v>
      </c>
    </row>
    <row r="79" spans="1:14" ht="19.899999999999999" customHeight="1">
      <c r="A79" s="7" t="s">
        <v>99</v>
      </c>
      <c r="B79" s="8"/>
      <c r="C79" s="9">
        <v>50</v>
      </c>
      <c r="D79" s="10" t="s">
        <v>13</v>
      </c>
      <c r="E79" s="10">
        <v>50</v>
      </c>
      <c r="F79" s="10">
        <v>30</v>
      </c>
      <c r="G79" s="10" t="s">
        <v>13</v>
      </c>
      <c r="H79" s="10">
        <v>50</v>
      </c>
      <c r="I79" s="11">
        <v>85</v>
      </c>
      <c r="J79" s="12">
        <v>55</v>
      </c>
      <c r="K79" s="13"/>
      <c r="M79" t="e" cm="1">
        <f t="array" ref="M79">SUM(MWFifteenB525571013161922252831343740710[[#This Row],[Mon]:[Sun]]/7)</f>
        <v>#VALUE!</v>
      </c>
      <c r="N79" t="e">
        <f>MWFifteenB525571013161922252831343740710[[#This Row],[Mileage]]-M79</f>
        <v>#VALUE!</v>
      </c>
    </row>
    <row r="80" spans="1:14" ht="19.899999999999999" customHeight="1" thickBot="1">
      <c r="A80" s="15" t="s">
        <v>100</v>
      </c>
      <c r="B80" s="8"/>
      <c r="C80" s="9">
        <v>40</v>
      </c>
      <c r="D80" s="10" t="s">
        <v>13</v>
      </c>
      <c r="E80" s="10">
        <v>40</v>
      </c>
      <c r="F80" s="10">
        <v>30</v>
      </c>
      <c r="G80" s="10" t="s">
        <v>13</v>
      </c>
      <c r="H80" s="10">
        <v>40</v>
      </c>
      <c r="I80" s="11">
        <v>80</v>
      </c>
      <c r="J80" s="12">
        <v>50</v>
      </c>
      <c r="K80" s="13" t="s">
        <v>16</v>
      </c>
      <c r="M80" t="e" cm="1">
        <f t="array" ref="M80">SUM(MWFifteenB525571013161922252831343740710[[#This Row],[Mon]:[Sun]]/7)</f>
        <v>#VALUE!</v>
      </c>
      <c r="N80" t="e">
        <f>MWFifteenB525571013161922252831343740710[[#This Row],[Mileage]]-M80</f>
        <v>#VALUE!</v>
      </c>
    </row>
    <row r="81" spans="1:15" ht="34.5" customHeight="1" thickBot="1">
      <c r="A81" s="105" t="s">
        <v>47</v>
      </c>
      <c r="B81" s="106"/>
      <c r="C81" s="106"/>
      <c r="D81" s="106"/>
      <c r="E81" s="106"/>
      <c r="F81" s="106"/>
      <c r="G81" s="106"/>
      <c r="H81" s="106"/>
      <c r="I81" s="106"/>
      <c r="J81" s="106"/>
      <c r="K81" s="107"/>
    </row>
    <row r="82" spans="1:15" ht="34.9" customHeight="1">
      <c r="A82" s="39"/>
      <c r="B82" s="39"/>
      <c r="C82" s="39"/>
      <c r="D82" s="39"/>
      <c r="E82" s="39"/>
      <c r="F82" s="39"/>
      <c r="G82" s="39"/>
      <c r="H82" s="39"/>
      <c r="I82" s="39"/>
      <c r="J82" s="39"/>
    </row>
    <row r="83" spans="1:15" ht="26.1" customHeight="1"/>
    <row r="84" spans="1:15">
      <c r="K84" s="39"/>
      <c r="L84" s="39"/>
      <c r="M84" s="39"/>
      <c r="N84" s="39"/>
      <c r="O84" s="39"/>
    </row>
  </sheetData>
  <mergeCells count="3">
    <mergeCell ref="A26:K26"/>
    <mergeCell ref="A53:K53"/>
    <mergeCell ref="A81:K81"/>
  </mergeCells>
  <conditionalFormatting sqref="N2:N25 N28:N52">
    <cfRule type="cellIs" dxfId="122" priority="2" operator="notEqual">
      <formula>0</formula>
    </cfRule>
  </conditionalFormatting>
  <conditionalFormatting sqref="N55:N80">
    <cfRule type="cellIs" dxfId="121" priority="1" operator="notEqual">
      <formula>0</formula>
    </cfRule>
  </conditionalFormatting>
  <pageMargins left="0.2" right="0.2" top="0.2" bottom="0.2" header="0" footer="0"/>
  <pageSetup fitToHeight="0" orientation="landscape"/>
  <tableParts count="3">
    <tablePart r:id="rId1"/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558C8-A107-4C9A-BC02-BC2268ED6139}">
  <dimension ref="A1:Q84"/>
  <sheetViews>
    <sheetView zoomScale="85" zoomScaleNormal="85" workbookViewId="0">
      <selection activeCell="J55" sqref="J55:J80"/>
    </sheetView>
  </sheetViews>
  <sheetFormatPr defaultRowHeight="15"/>
  <cols>
    <col min="1" max="1" width="23.140625" bestFit="1" customWidth="1"/>
    <col min="2" max="2" width="5.7109375" customWidth="1"/>
    <col min="3" max="10" width="9.42578125" customWidth="1"/>
    <col min="11" max="11" width="30.5703125" customWidth="1"/>
    <col min="12" max="12" width="9.28515625" bestFit="1" customWidth="1"/>
    <col min="13" max="14" width="8.7109375" hidden="1" customWidth="1"/>
    <col min="15" max="15" width="8.7109375" customWidth="1"/>
    <col min="16" max="17" width="8.7109375" bestFit="1" customWidth="1"/>
  </cols>
  <sheetData>
    <row r="1" spans="1:17" ht="23.45" customHeight="1" thickBot="1">
      <c r="A1" s="1" t="s">
        <v>184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5"/>
      <c r="M1" s="5"/>
      <c r="N1" s="5"/>
      <c r="O1" s="5"/>
      <c r="P1" s="6"/>
      <c r="Q1" s="6"/>
    </row>
    <row r="2" spans="1:17" ht="21" customHeight="1">
      <c r="A2" s="7" t="s">
        <v>11</v>
      </c>
      <c r="B2" s="8"/>
      <c r="C2" s="9">
        <v>30</v>
      </c>
      <c r="D2" s="10" t="s">
        <v>13</v>
      </c>
      <c r="E2" s="10">
        <v>25</v>
      </c>
      <c r="F2" s="10">
        <v>20</v>
      </c>
      <c r="G2" s="10" t="s">
        <v>13</v>
      </c>
      <c r="H2" s="10">
        <v>20</v>
      </c>
      <c r="I2" s="10">
        <v>55</v>
      </c>
      <c r="J2" s="12">
        <v>30</v>
      </c>
      <c r="K2" s="13"/>
      <c r="M2">
        <f>SUM(WWFifteen505358111417202326293235385[[#This Row],[Mon]:[Sun]])/8</f>
        <v>18.75</v>
      </c>
      <c r="N2">
        <f>WWFifteen505358111417202326293235385[[#This Row],[Mileage]]-M2</f>
        <v>11.25</v>
      </c>
    </row>
    <row r="3" spans="1:17" ht="21" customHeight="1">
      <c r="A3" s="7" t="s">
        <v>17</v>
      </c>
      <c r="B3" s="8"/>
      <c r="C3" s="9">
        <v>30</v>
      </c>
      <c r="D3" s="10">
        <v>35</v>
      </c>
      <c r="E3" s="10">
        <v>30</v>
      </c>
      <c r="F3" s="10" t="s">
        <v>18</v>
      </c>
      <c r="G3" s="10">
        <v>35</v>
      </c>
      <c r="H3" s="10">
        <v>30</v>
      </c>
      <c r="I3" s="10">
        <v>50</v>
      </c>
      <c r="J3" s="12">
        <v>30</v>
      </c>
      <c r="K3" s="13"/>
      <c r="M3">
        <f>SUM(WWFifteen505358111417202326293235385[[#This Row],[Mon]:[Sun]])/8</f>
        <v>26.25</v>
      </c>
      <c r="N3">
        <f>WWFifteen505358111417202326293235385[[#This Row],[Mileage]]-M3</f>
        <v>3.75</v>
      </c>
    </row>
    <row r="4" spans="1:17" ht="21" customHeight="1">
      <c r="A4" s="7" t="s">
        <v>20</v>
      </c>
      <c r="B4" s="8"/>
      <c r="C4" s="9" t="s">
        <v>178</v>
      </c>
      <c r="D4" s="10" t="s">
        <v>181</v>
      </c>
      <c r="E4" s="10" t="s">
        <v>178</v>
      </c>
      <c r="F4" s="10" t="s">
        <v>181</v>
      </c>
      <c r="G4" s="10" t="s">
        <v>178</v>
      </c>
      <c r="H4" s="10" t="s">
        <v>181</v>
      </c>
      <c r="I4" s="11">
        <v>65</v>
      </c>
      <c r="J4" s="12" t="s">
        <v>185</v>
      </c>
      <c r="K4" s="13" t="s">
        <v>186</v>
      </c>
      <c r="M4">
        <f>SUM(WWFifteen505358111417202326293235385[[#This Row],[Mon]:[Sun]])/8</f>
        <v>8.125</v>
      </c>
      <c r="N4" t="e">
        <f>WWFifteen505358111417202326293235385[[#This Row],[Mileage]]-M4</f>
        <v>#VALUE!</v>
      </c>
    </row>
    <row r="5" spans="1:17" ht="21" customHeight="1">
      <c r="A5" s="14" t="s">
        <v>21</v>
      </c>
      <c r="B5" s="8"/>
      <c r="C5" s="9">
        <v>40</v>
      </c>
      <c r="D5" s="10">
        <v>45</v>
      </c>
      <c r="E5" s="10">
        <v>40</v>
      </c>
      <c r="F5" s="10" t="s">
        <v>105</v>
      </c>
      <c r="G5" s="10">
        <v>45</v>
      </c>
      <c r="H5" s="10">
        <v>45</v>
      </c>
      <c r="I5" s="10">
        <v>65</v>
      </c>
      <c r="J5" s="12">
        <v>40</v>
      </c>
      <c r="K5" s="13"/>
      <c r="M5">
        <f>SUM(WWFifteen505358111417202326293235385[[#This Row],[Mon]:[Sun]])/8</f>
        <v>35</v>
      </c>
      <c r="N5">
        <f>WWFifteen505358111417202326293235385[[#This Row],[Mileage]]-M5</f>
        <v>5</v>
      </c>
    </row>
    <row r="6" spans="1:17" ht="21" customHeight="1">
      <c r="A6" s="15" t="s">
        <v>23</v>
      </c>
      <c r="B6" s="8" t="s">
        <v>12</v>
      </c>
      <c r="C6" s="9">
        <v>45</v>
      </c>
      <c r="D6" s="10" t="s">
        <v>13</v>
      </c>
      <c r="E6" s="10">
        <v>40</v>
      </c>
      <c r="F6" s="10" t="s">
        <v>105</v>
      </c>
      <c r="G6" s="10">
        <v>30</v>
      </c>
      <c r="H6" s="10" t="s">
        <v>19</v>
      </c>
      <c r="I6" s="11">
        <v>45</v>
      </c>
      <c r="J6" s="12">
        <v>40</v>
      </c>
      <c r="K6" s="18" t="s">
        <v>186</v>
      </c>
      <c r="M6">
        <f>SUM(WWFifteen505358111417202326293235385[[#This Row],[Mon]:[Sun]])/8</f>
        <v>20</v>
      </c>
      <c r="N6">
        <f>WWFifteen505358111417202326293235385[[#This Row],[Mileage]]-M6</f>
        <v>20</v>
      </c>
    </row>
    <row r="7" spans="1:17" ht="21" customHeight="1">
      <c r="A7" s="16" t="s">
        <v>24</v>
      </c>
      <c r="B7" s="8" t="s">
        <v>12</v>
      </c>
      <c r="C7" s="9">
        <v>45</v>
      </c>
      <c r="D7" s="10" t="s">
        <v>13</v>
      </c>
      <c r="E7" s="10">
        <v>40</v>
      </c>
      <c r="F7" s="10" t="s">
        <v>105</v>
      </c>
      <c r="G7" s="10">
        <v>30</v>
      </c>
      <c r="H7" s="10" t="s">
        <v>19</v>
      </c>
      <c r="I7" s="11">
        <v>45</v>
      </c>
      <c r="J7" s="12">
        <v>40</v>
      </c>
      <c r="K7" s="18" t="s">
        <v>186</v>
      </c>
      <c r="M7">
        <f>SUM(WWFifteen505358111417202326293235385[[#This Row],[Mon]:[Sun]])/8</f>
        <v>20</v>
      </c>
      <c r="N7">
        <f>WWFifteen505358111417202326293235385[[#This Row],[Mileage]]-M7</f>
        <v>20</v>
      </c>
    </row>
    <row r="8" spans="1:17" ht="21" customHeight="1">
      <c r="A8" s="15" t="s">
        <v>25</v>
      </c>
      <c r="B8" s="8"/>
      <c r="C8" s="9"/>
      <c r="D8" s="10"/>
      <c r="E8" s="10"/>
      <c r="F8" s="10"/>
      <c r="G8" s="10"/>
      <c r="H8" s="10" t="s">
        <v>178</v>
      </c>
      <c r="I8" s="10" t="s">
        <v>181</v>
      </c>
      <c r="J8" s="12"/>
      <c r="K8" s="17"/>
      <c r="M8">
        <f>SUM(WWFifteen505358111417202326293235385[[#This Row],[Mon]:[Sun]])/8</f>
        <v>0</v>
      </c>
      <c r="N8">
        <f>WWFifteen505358111417202326293235385[[#This Row],[Mileage]]-M8</f>
        <v>0</v>
      </c>
    </row>
    <row r="9" spans="1:17" ht="21" customHeight="1">
      <c r="A9" s="16" t="s">
        <v>26</v>
      </c>
      <c r="B9" s="8"/>
      <c r="C9" s="9">
        <v>35</v>
      </c>
      <c r="D9" s="10">
        <v>40</v>
      </c>
      <c r="E9" s="10">
        <v>35</v>
      </c>
      <c r="F9" s="10" t="s">
        <v>44</v>
      </c>
      <c r="G9" s="10">
        <v>40</v>
      </c>
      <c r="H9" s="10">
        <v>40</v>
      </c>
      <c r="I9" s="10">
        <v>55</v>
      </c>
      <c r="J9" s="12">
        <v>35</v>
      </c>
      <c r="K9" s="18"/>
      <c r="M9">
        <f>SUM(WWFifteen505358111417202326293235385[[#This Row],[Mon]:[Sun]])/8</f>
        <v>30.625</v>
      </c>
      <c r="N9">
        <f>WWFifteen505358111417202326293235385[[#This Row],[Mileage]]-M9</f>
        <v>4.375</v>
      </c>
    </row>
    <row r="10" spans="1:17" ht="21" customHeight="1">
      <c r="A10" s="16" t="s">
        <v>27</v>
      </c>
      <c r="B10" s="8" t="s">
        <v>12</v>
      </c>
      <c r="C10" s="9">
        <v>40</v>
      </c>
      <c r="D10" s="10">
        <v>45</v>
      </c>
      <c r="E10" s="10">
        <v>40</v>
      </c>
      <c r="F10" s="10" t="s">
        <v>105</v>
      </c>
      <c r="G10" s="10">
        <v>45</v>
      </c>
      <c r="H10" s="10">
        <v>45</v>
      </c>
      <c r="I10" s="10">
        <v>65</v>
      </c>
      <c r="J10" s="12">
        <v>40</v>
      </c>
      <c r="K10" s="18" t="s">
        <v>186</v>
      </c>
      <c r="M10">
        <f>SUM(WWFifteen505358111417202326293235385[[#This Row],[Mon]:[Sun]])/8</f>
        <v>35</v>
      </c>
      <c r="N10">
        <f>WWFifteen505358111417202326293235385[[#This Row],[Mileage]]-M10</f>
        <v>5</v>
      </c>
    </row>
    <row r="11" spans="1:17" ht="21" customHeight="1">
      <c r="A11" s="19" t="s">
        <v>28</v>
      </c>
      <c r="B11" s="8"/>
      <c r="C11" s="9">
        <v>50</v>
      </c>
      <c r="D11" s="10">
        <v>50</v>
      </c>
      <c r="E11" s="10">
        <v>50</v>
      </c>
      <c r="F11" s="10">
        <v>30</v>
      </c>
      <c r="G11" s="10" t="s">
        <v>13</v>
      </c>
      <c r="H11" s="10">
        <v>45</v>
      </c>
      <c r="I11" s="10">
        <v>75</v>
      </c>
      <c r="J11" s="12">
        <v>45</v>
      </c>
      <c r="K11" s="18"/>
      <c r="M11">
        <f>SUM(WWFifteen505358111417202326293235385[[#This Row],[Mon]:[Sun]])/8</f>
        <v>37.5</v>
      </c>
      <c r="N11">
        <f>WWFifteen505358111417202326293235385[[#This Row],[Mileage]]-M11</f>
        <v>7.5</v>
      </c>
    </row>
    <row r="12" spans="1:17" ht="21" customHeight="1">
      <c r="A12" s="15" t="s">
        <v>29</v>
      </c>
      <c r="B12" s="8" t="s">
        <v>12</v>
      </c>
      <c r="C12" s="9" t="s">
        <v>181</v>
      </c>
      <c r="D12" s="10" t="s">
        <v>178</v>
      </c>
      <c r="E12" s="10" t="s">
        <v>181</v>
      </c>
      <c r="F12" s="10" t="s">
        <v>178</v>
      </c>
      <c r="G12" s="10" t="s">
        <v>181</v>
      </c>
      <c r="H12" s="10" t="s">
        <v>178</v>
      </c>
      <c r="I12" s="11" t="s">
        <v>181</v>
      </c>
      <c r="J12" s="12" t="s">
        <v>185</v>
      </c>
      <c r="K12" s="13" t="s">
        <v>186</v>
      </c>
      <c r="M12">
        <f>SUM(WWFifteen505358111417202326293235385[[#This Row],[Mon]:[Sun]])/8</f>
        <v>0</v>
      </c>
      <c r="N12" t="e">
        <f>WWFifteen505358111417202326293235385[[#This Row],[Mileage]]-M12</f>
        <v>#VALUE!</v>
      </c>
    </row>
    <row r="13" spans="1:17" ht="21" customHeight="1">
      <c r="A13" s="15" t="s">
        <v>31</v>
      </c>
      <c r="B13" s="8"/>
      <c r="C13" s="9">
        <v>30</v>
      </c>
      <c r="D13" s="10" t="s">
        <v>13</v>
      </c>
      <c r="E13" s="10">
        <v>25</v>
      </c>
      <c r="F13" s="10">
        <v>20</v>
      </c>
      <c r="G13" s="10" t="s">
        <v>13</v>
      </c>
      <c r="H13" s="10">
        <v>20</v>
      </c>
      <c r="I13" s="10">
        <v>55</v>
      </c>
      <c r="J13" s="12">
        <v>30</v>
      </c>
      <c r="K13" s="18"/>
      <c r="M13">
        <f>SUM(WWFifteen505358111417202326293235385[[#This Row],[Mon]:[Sun]])/8</f>
        <v>18.75</v>
      </c>
      <c r="N13">
        <f>WWFifteen505358111417202326293235385[[#This Row],[Mileage]]-M13</f>
        <v>11.25</v>
      </c>
    </row>
    <row r="14" spans="1:17" ht="21" customHeight="1">
      <c r="A14" s="20" t="s">
        <v>32</v>
      </c>
      <c r="B14" s="8" t="s">
        <v>150</v>
      </c>
      <c r="C14" s="9">
        <v>30</v>
      </c>
      <c r="D14" s="10">
        <v>35</v>
      </c>
      <c r="E14" s="10">
        <v>30</v>
      </c>
      <c r="F14" s="10" t="s">
        <v>18</v>
      </c>
      <c r="G14" s="10">
        <v>35</v>
      </c>
      <c r="H14" s="10">
        <v>30</v>
      </c>
      <c r="I14" s="10">
        <v>50</v>
      </c>
      <c r="J14" s="12">
        <v>30</v>
      </c>
      <c r="K14" s="18"/>
      <c r="M14">
        <f>SUM(WWFifteen505358111417202326293235385[[#This Row],[Mon]:[Sun]])/8</f>
        <v>26.25</v>
      </c>
      <c r="N14">
        <f>WWFifteen505358111417202326293235385[[#This Row],[Mileage]]-M14</f>
        <v>3.75</v>
      </c>
    </row>
    <row r="15" spans="1:17" ht="21" customHeight="1">
      <c r="A15" s="20" t="s">
        <v>34</v>
      </c>
      <c r="B15" s="8" t="s">
        <v>22</v>
      </c>
      <c r="C15" s="9">
        <v>35</v>
      </c>
      <c r="D15" s="10">
        <v>40</v>
      </c>
      <c r="E15" s="10">
        <v>35</v>
      </c>
      <c r="F15" s="10" t="s">
        <v>44</v>
      </c>
      <c r="G15" s="10">
        <v>40</v>
      </c>
      <c r="H15" s="10">
        <v>40</v>
      </c>
      <c r="I15" s="10">
        <v>55</v>
      </c>
      <c r="J15" s="12">
        <v>35</v>
      </c>
      <c r="K15" s="13"/>
      <c r="M15">
        <f>SUM(WWFifteen505358111417202326293235385[[#This Row],[Mon]:[Sun]])/8</f>
        <v>30.625</v>
      </c>
      <c r="N15">
        <f>WWFifteen505358111417202326293235385[[#This Row],[Mileage]]-M15</f>
        <v>4.375</v>
      </c>
    </row>
    <row r="16" spans="1:17" ht="21" customHeight="1">
      <c r="A16" s="16" t="s">
        <v>35</v>
      </c>
      <c r="B16" s="8" t="s">
        <v>12</v>
      </c>
      <c r="C16" s="9" t="s">
        <v>181</v>
      </c>
      <c r="D16" s="10" t="s">
        <v>178</v>
      </c>
      <c r="E16" s="10" t="s">
        <v>181</v>
      </c>
      <c r="F16" s="10" t="s">
        <v>178</v>
      </c>
      <c r="G16" s="10" t="s">
        <v>181</v>
      </c>
      <c r="H16" s="10" t="s">
        <v>178</v>
      </c>
      <c r="I16" s="11" t="s">
        <v>181</v>
      </c>
      <c r="J16" s="12" t="s">
        <v>185</v>
      </c>
      <c r="K16" s="13" t="s">
        <v>186</v>
      </c>
      <c r="M16">
        <f>SUM(WWFifteen505358111417202326293235385[[#This Row],[Mon]:[Sun]])/8</f>
        <v>0</v>
      </c>
      <c r="N16" t="e">
        <f>WWFifteen505358111417202326293235385[[#This Row],[Mileage]]-M16</f>
        <v>#VALUE!</v>
      </c>
    </row>
    <row r="17" spans="1:14" ht="21" customHeight="1">
      <c r="A17" s="20" t="s">
        <v>36</v>
      </c>
      <c r="B17" s="8"/>
      <c r="C17" s="9" t="s">
        <v>178</v>
      </c>
      <c r="D17" s="10" t="s">
        <v>181</v>
      </c>
      <c r="E17" s="10" t="s">
        <v>178</v>
      </c>
      <c r="F17" s="10" t="s">
        <v>181</v>
      </c>
      <c r="G17" s="10" t="s">
        <v>178</v>
      </c>
      <c r="H17" s="10" t="s">
        <v>181</v>
      </c>
      <c r="I17" s="11">
        <v>65</v>
      </c>
      <c r="J17" s="12" t="s">
        <v>185</v>
      </c>
      <c r="K17" s="13" t="s">
        <v>186</v>
      </c>
      <c r="M17">
        <f>SUM(WWFifteen505358111417202326293235385[[#This Row],[Mon]:[Sun]])/8</f>
        <v>8.125</v>
      </c>
      <c r="N17" t="e">
        <f>WWFifteen505358111417202326293235385[[#This Row],[Mileage]]-M17</f>
        <v>#VALUE!</v>
      </c>
    </row>
    <row r="18" spans="1:14" ht="21" customHeight="1">
      <c r="A18" s="7" t="s">
        <v>37</v>
      </c>
      <c r="B18" s="8" t="s">
        <v>12</v>
      </c>
      <c r="C18" s="9">
        <v>35</v>
      </c>
      <c r="D18" s="10" t="s">
        <v>13</v>
      </c>
      <c r="E18" s="10">
        <v>35</v>
      </c>
      <c r="F18" s="10" t="s">
        <v>18</v>
      </c>
      <c r="G18" s="10">
        <v>30</v>
      </c>
      <c r="H18" s="10" t="s">
        <v>19</v>
      </c>
      <c r="I18" s="11">
        <v>30</v>
      </c>
      <c r="J18" s="12">
        <v>35</v>
      </c>
      <c r="K18" s="13" t="s">
        <v>186</v>
      </c>
      <c r="M18">
        <f>SUM(WWFifteen505358111417202326293235385[[#This Row],[Mon]:[Sun]])/8</f>
        <v>16.25</v>
      </c>
      <c r="N18">
        <f>WWFifteen505358111417202326293235385[[#This Row],[Mileage]]-M18</f>
        <v>18.75</v>
      </c>
    </row>
    <row r="19" spans="1:14" ht="21" customHeight="1">
      <c r="A19" s="21" t="s">
        <v>38</v>
      </c>
      <c r="B19" s="8"/>
      <c r="C19" s="9">
        <v>40</v>
      </c>
      <c r="D19" s="10">
        <v>45</v>
      </c>
      <c r="E19" s="10">
        <v>40</v>
      </c>
      <c r="F19" s="10" t="s">
        <v>105</v>
      </c>
      <c r="G19" s="10">
        <v>45</v>
      </c>
      <c r="H19" s="10">
        <v>45</v>
      </c>
      <c r="I19" s="10">
        <v>65</v>
      </c>
      <c r="J19" s="12">
        <v>40</v>
      </c>
      <c r="K19" s="13"/>
      <c r="M19">
        <f>SUM(WWFifteen505358111417202326293235385[[#This Row],[Mon]:[Sun]])/8</f>
        <v>35</v>
      </c>
      <c r="N19">
        <f>WWFifteen505358111417202326293235385[[#This Row],[Mileage]]-M19</f>
        <v>5</v>
      </c>
    </row>
    <row r="20" spans="1:14" ht="21" customHeight="1">
      <c r="A20" s="7" t="s">
        <v>39</v>
      </c>
      <c r="B20" s="8"/>
      <c r="C20" s="9">
        <v>50</v>
      </c>
      <c r="D20" s="10">
        <v>50</v>
      </c>
      <c r="E20" s="10">
        <v>50</v>
      </c>
      <c r="F20" s="10">
        <v>30</v>
      </c>
      <c r="G20" s="10" t="s">
        <v>13</v>
      </c>
      <c r="H20" s="10">
        <v>45</v>
      </c>
      <c r="I20" s="10">
        <v>75</v>
      </c>
      <c r="J20" s="12">
        <v>45</v>
      </c>
      <c r="K20" s="13"/>
      <c r="M20">
        <f>SUM(WWFifteen505358111417202326293235385[[#This Row],[Mon]:[Sun]])/8</f>
        <v>37.5</v>
      </c>
      <c r="N20">
        <f>WWFifteen505358111417202326293235385[[#This Row],[Mileage]]-M20</f>
        <v>7.5</v>
      </c>
    </row>
    <row r="21" spans="1:14" ht="21" customHeight="1">
      <c r="A21" s="7" t="s">
        <v>40</v>
      </c>
      <c r="B21" s="22"/>
      <c r="C21" s="9">
        <v>30</v>
      </c>
      <c r="D21" s="10">
        <v>35</v>
      </c>
      <c r="E21" s="10">
        <v>30</v>
      </c>
      <c r="F21" s="10" t="s">
        <v>18</v>
      </c>
      <c r="G21" s="10">
        <v>35</v>
      </c>
      <c r="H21" s="10">
        <v>30</v>
      </c>
      <c r="I21" s="10">
        <v>50</v>
      </c>
      <c r="J21" s="12">
        <v>30</v>
      </c>
      <c r="K21" s="13"/>
      <c r="M21">
        <f>SUM(WWFifteen505358111417202326293235385[[#This Row],[Mon]:[Sun]])/8</f>
        <v>26.25</v>
      </c>
      <c r="N21">
        <f>WWFifteen505358111417202326293235385[[#This Row],[Mileage]]-M21</f>
        <v>3.75</v>
      </c>
    </row>
    <row r="22" spans="1:14" ht="21" customHeight="1">
      <c r="A22" s="19" t="s">
        <v>41</v>
      </c>
      <c r="B22" s="23"/>
      <c r="C22" s="9">
        <v>35</v>
      </c>
      <c r="D22" s="10">
        <v>40</v>
      </c>
      <c r="E22" s="10">
        <v>35</v>
      </c>
      <c r="F22" s="10" t="s">
        <v>44</v>
      </c>
      <c r="G22" s="10">
        <v>40</v>
      </c>
      <c r="H22" s="10">
        <v>40</v>
      </c>
      <c r="I22" s="10">
        <v>55</v>
      </c>
      <c r="J22" s="12">
        <v>35</v>
      </c>
      <c r="K22" s="13"/>
      <c r="M22">
        <f>SUM(WWFifteen505358111417202326293235385[[#This Row],[Mon]:[Sun]])/8</f>
        <v>30.625</v>
      </c>
      <c r="N22">
        <f>WWFifteen505358111417202326293235385[[#This Row],[Mileage]]-M22</f>
        <v>4.375</v>
      </c>
    </row>
    <row r="23" spans="1:14" ht="21" customHeight="1">
      <c r="A23" s="21" t="s">
        <v>42</v>
      </c>
      <c r="B23" s="8"/>
      <c r="C23" s="9">
        <v>30</v>
      </c>
      <c r="D23" s="10">
        <v>35</v>
      </c>
      <c r="E23" s="10">
        <v>30</v>
      </c>
      <c r="F23" s="10" t="s">
        <v>18</v>
      </c>
      <c r="G23" s="10">
        <v>35</v>
      </c>
      <c r="H23" s="10">
        <v>30</v>
      </c>
      <c r="I23" s="10">
        <v>50</v>
      </c>
      <c r="J23" s="12">
        <v>30</v>
      </c>
      <c r="K23" s="13"/>
      <c r="M23">
        <f>SUM(WWFifteen505358111417202326293235385[[#This Row],[Mon]:[Sun]])/8</f>
        <v>26.25</v>
      </c>
      <c r="N23">
        <f>WWFifteen505358111417202326293235385[[#This Row],[Mileage]]-M23</f>
        <v>3.75</v>
      </c>
    </row>
    <row r="24" spans="1:14" ht="21" customHeight="1">
      <c r="A24" s="7" t="s">
        <v>43</v>
      </c>
      <c r="B24" s="8">
        <v>3</v>
      </c>
      <c r="C24" s="9">
        <v>30</v>
      </c>
      <c r="D24" s="10" t="s">
        <v>44</v>
      </c>
      <c r="E24" s="10">
        <v>30</v>
      </c>
      <c r="F24" s="10" t="s">
        <v>18</v>
      </c>
      <c r="G24" s="10">
        <v>35</v>
      </c>
      <c r="H24" s="10">
        <v>30</v>
      </c>
      <c r="I24" s="10" t="s">
        <v>102</v>
      </c>
      <c r="J24" s="12">
        <v>30</v>
      </c>
      <c r="K24" s="13"/>
      <c r="M24">
        <f>SUM(WWFifteen505358111417202326293235385[[#This Row],[Mon]:[Sun]])/8</f>
        <v>15.625</v>
      </c>
      <c r="N24">
        <f>WWFifteen505358111417202326293235385[[#This Row],[Mileage]]-M24</f>
        <v>14.375</v>
      </c>
    </row>
    <row r="25" spans="1:14" ht="21" customHeight="1" thickBot="1">
      <c r="A25" s="24" t="s">
        <v>46</v>
      </c>
      <c r="B25" s="25"/>
      <c r="C25" s="9">
        <v>30</v>
      </c>
      <c r="D25" s="10">
        <v>35</v>
      </c>
      <c r="E25" s="10">
        <v>30</v>
      </c>
      <c r="F25" s="10" t="s">
        <v>18</v>
      </c>
      <c r="G25" s="10">
        <v>35</v>
      </c>
      <c r="H25" s="10">
        <v>30</v>
      </c>
      <c r="I25" s="10">
        <v>50</v>
      </c>
      <c r="J25" s="12">
        <v>30</v>
      </c>
      <c r="K25" s="13"/>
      <c r="M25">
        <f>SUM(WWFifteen505358111417202326293235385[[#This Row],[Mon]:[Sun]])/8</f>
        <v>26.25</v>
      </c>
      <c r="N25">
        <f>WWFifteen505358111417202326293235385[[#This Row],[Mileage]]-M25</f>
        <v>3.75</v>
      </c>
    </row>
    <row r="26" spans="1:14" ht="39.6" customHeight="1" thickBot="1">
      <c r="A26" s="105" t="s">
        <v>187</v>
      </c>
      <c r="B26" s="106"/>
      <c r="C26" s="106"/>
      <c r="D26" s="106"/>
      <c r="E26" s="106"/>
      <c r="F26" s="106"/>
      <c r="G26" s="106"/>
      <c r="H26" s="106"/>
      <c r="I26" s="106"/>
      <c r="J26" s="106"/>
      <c r="K26" s="107"/>
    </row>
    <row r="27" spans="1:14" ht="18.600000000000001" customHeight="1" thickBot="1">
      <c r="A27" s="26" t="s">
        <v>184</v>
      </c>
      <c r="B27" s="27" t="s">
        <v>1</v>
      </c>
      <c r="C27" s="28" t="s">
        <v>2</v>
      </c>
      <c r="D27" s="28" t="s">
        <v>3</v>
      </c>
      <c r="E27" s="28" t="s">
        <v>4</v>
      </c>
      <c r="F27" s="28" t="s">
        <v>5</v>
      </c>
      <c r="G27" s="28" t="s">
        <v>6</v>
      </c>
      <c r="H27" s="28" t="s">
        <v>7</v>
      </c>
      <c r="I27" s="28" t="s">
        <v>8</v>
      </c>
      <c r="J27" s="28" t="s">
        <v>9</v>
      </c>
      <c r="K27" s="29" t="s">
        <v>10</v>
      </c>
    </row>
    <row r="28" spans="1:14" ht="21" customHeight="1">
      <c r="A28" s="7" t="s">
        <v>48</v>
      </c>
      <c r="B28" s="8"/>
      <c r="C28" s="9">
        <v>45</v>
      </c>
      <c r="D28" s="10" t="s">
        <v>13</v>
      </c>
      <c r="E28" s="10">
        <v>45</v>
      </c>
      <c r="F28" s="10">
        <v>30</v>
      </c>
      <c r="G28" s="10" t="s">
        <v>13</v>
      </c>
      <c r="H28" s="10">
        <v>45</v>
      </c>
      <c r="I28" s="11">
        <v>70</v>
      </c>
      <c r="J28" s="30">
        <v>50</v>
      </c>
      <c r="K28" s="13"/>
      <c r="M28">
        <f>SUM(MWFifteenA515469121518212427303336396[[#This Row],[Mon]:[Sun]])/7</f>
        <v>33.571428571428569</v>
      </c>
      <c r="N28">
        <f>MWFifteenA515469121518212427303336396[[#This Row],[Mileage]]-M28</f>
        <v>16.428571428571431</v>
      </c>
    </row>
    <row r="29" spans="1:14" ht="21" customHeight="1">
      <c r="A29" s="7" t="s">
        <v>49</v>
      </c>
      <c r="B29" s="11"/>
      <c r="C29" s="9">
        <v>40</v>
      </c>
      <c r="D29" s="10">
        <v>45</v>
      </c>
      <c r="E29" s="10">
        <v>40</v>
      </c>
      <c r="F29" s="10">
        <v>40</v>
      </c>
      <c r="G29" s="10">
        <v>45</v>
      </c>
      <c r="H29" s="10">
        <v>40</v>
      </c>
      <c r="I29" s="11">
        <v>65</v>
      </c>
      <c r="J29" s="12">
        <v>45</v>
      </c>
      <c r="K29" s="13"/>
      <c r="M29">
        <f>SUM(MWFifteenA515469121518212427303336396[[#This Row],[Mon]:[Sun]])/7</f>
        <v>45</v>
      </c>
      <c r="N29">
        <f>MWFifteenA515469121518212427303336396[[#This Row],[Mileage]]-M29</f>
        <v>0</v>
      </c>
    </row>
    <row r="30" spans="1:14" ht="21" customHeight="1">
      <c r="A30" s="21" t="s">
        <v>50</v>
      </c>
      <c r="B30" s="8"/>
      <c r="C30" s="9">
        <v>50</v>
      </c>
      <c r="D30" s="10">
        <v>50</v>
      </c>
      <c r="E30" s="10">
        <v>50</v>
      </c>
      <c r="F30" s="10">
        <v>50</v>
      </c>
      <c r="G30" s="10">
        <v>55</v>
      </c>
      <c r="H30" s="10">
        <v>50</v>
      </c>
      <c r="I30" s="11">
        <v>80</v>
      </c>
      <c r="J30" s="12">
        <v>55</v>
      </c>
      <c r="K30" s="13"/>
      <c r="M30">
        <f>SUM(MWFifteenA515469121518212427303336396[[#This Row],[Mon]:[Sun]])/7</f>
        <v>55</v>
      </c>
      <c r="N30">
        <f>MWFifteenA515469121518212427303336396[[#This Row],[Mileage]]-M30</f>
        <v>0</v>
      </c>
    </row>
    <row r="31" spans="1:14" ht="21" customHeight="1">
      <c r="A31" s="7" t="s">
        <v>52</v>
      </c>
      <c r="B31" s="8"/>
      <c r="C31" s="9">
        <v>40</v>
      </c>
      <c r="D31" s="10">
        <v>45</v>
      </c>
      <c r="E31" s="10">
        <v>40</v>
      </c>
      <c r="F31" s="10">
        <v>40</v>
      </c>
      <c r="G31" s="10">
        <v>45</v>
      </c>
      <c r="H31" s="10">
        <v>40</v>
      </c>
      <c r="I31" s="11">
        <v>65</v>
      </c>
      <c r="J31" s="12">
        <v>45</v>
      </c>
      <c r="K31" s="13"/>
      <c r="M31">
        <f>SUM(MWFifteenA515469121518212427303336396[[#This Row],[Mon]:[Sun]])/7</f>
        <v>45</v>
      </c>
      <c r="N31">
        <f>MWFifteenA515469121518212427303336396[[#This Row],[Mileage]]-M31</f>
        <v>0</v>
      </c>
    </row>
    <row r="32" spans="1:14" ht="21" customHeight="1">
      <c r="A32" s="7" t="s">
        <v>53</v>
      </c>
      <c r="B32" s="8"/>
      <c r="C32" s="9">
        <v>40</v>
      </c>
      <c r="D32" s="10" t="s">
        <v>13</v>
      </c>
      <c r="E32" s="10">
        <v>40</v>
      </c>
      <c r="F32" s="10">
        <v>40</v>
      </c>
      <c r="G32" s="10">
        <v>30</v>
      </c>
      <c r="H32" s="10" t="s">
        <v>19</v>
      </c>
      <c r="I32" s="11">
        <v>45</v>
      </c>
      <c r="J32" s="12">
        <v>45</v>
      </c>
      <c r="K32" s="18" t="s">
        <v>186</v>
      </c>
      <c r="M32">
        <f>SUM(MWFifteenA515469121518212427303336396[[#This Row],[Mon]:[Sun]])/7</f>
        <v>27.857142857142858</v>
      </c>
      <c r="N32">
        <f>MWFifteenA515469121518212427303336396[[#This Row],[Mileage]]-M32</f>
        <v>17.142857142857142</v>
      </c>
    </row>
    <row r="33" spans="1:14" ht="21" customHeight="1">
      <c r="A33" s="21" t="s">
        <v>54</v>
      </c>
      <c r="B33" s="8"/>
      <c r="C33" s="9">
        <v>50</v>
      </c>
      <c r="D33" s="10" t="s">
        <v>13</v>
      </c>
      <c r="E33" s="10">
        <v>50</v>
      </c>
      <c r="F33" s="10">
        <v>30</v>
      </c>
      <c r="G33" s="10" t="s">
        <v>13</v>
      </c>
      <c r="H33" s="10">
        <v>50</v>
      </c>
      <c r="I33" s="11">
        <v>80</v>
      </c>
      <c r="J33" s="12">
        <v>55</v>
      </c>
      <c r="K33" s="18"/>
      <c r="M33">
        <f>SUM(MWFifteenA515469121518212427303336396[[#This Row],[Mon]:[Sun]])/7</f>
        <v>37.142857142857146</v>
      </c>
      <c r="N33">
        <f>MWFifteenA515469121518212427303336396[[#This Row],[Mileage]]-M33</f>
        <v>17.857142857142854</v>
      </c>
    </row>
    <row r="34" spans="1:14" ht="21" customHeight="1">
      <c r="A34" s="7" t="s">
        <v>56</v>
      </c>
      <c r="B34" s="8"/>
      <c r="C34" s="9">
        <v>50</v>
      </c>
      <c r="D34" s="10">
        <v>50</v>
      </c>
      <c r="E34" s="10">
        <v>50</v>
      </c>
      <c r="F34" s="10">
        <v>50</v>
      </c>
      <c r="G34" s="10">
        <v>55</v>
      </c>
      <c r="H34" s="10">
        <v>50</v>
      </c>
      <c r="I34" s="11">
        <v>80</v>
      </c>
      <c r="J34" s="12">
        <v>55</v>
      </c>
      <c r="K34" s="18"/>
      <c r="M34">
        <f>SUM(MWFifteenA515469121518212427303336396[[#This Row],[Mon]:[Sun]])/7</f>
        <v>55</v>
      </c>
      <c r="N34">
        <f>MWFifteenA515469121518212427303336396[[#This Row],[Mileage]]-M34</f>
        <v>0</v>
      </c>
    </row>
    <row r="35" spans="1:14" ht="21" customHeight="1">
      <c r="A35" s="21" t="s">
        <v>57</v>
      </c>
      <c r="B35" s="8"/>
      <c r="C35" s="9">
        <v>35</v>
      </c>
      <c r="D35" s="10" t="s">
        <v>13</v>
      </c>
      <c r="E35" s="10">
        <v>35</v>
      </c>
      <c r="F35" s="10">
        <v>30</v>
      </c>
      <c r="G35" s="10">
        <v>30</v>
      </c>
      <c r="H35" s="10" t="s">
        <v>19</v>
      </c>
      <c r="I35" s="11">
        <v>30</v>
      </c>
      <c r="J35" s="12">
        <v>40</v>
      </c>
      <c r="K35" s="13" t="s">
        <v>186</v>
      </c>
      <c r="M35">
        <f>SUM(MWFifteenA515469121518212427303336396[[#This Row],[Mon]:[Sun]])/7</f>
        <v>22.857142857142858</v>
      </c>
      <c r="N35">
        <f>MWFifteenA515469121518212427303336396[[#This Row],[Mileage]]-M35</f>
        <v>17.142857142857142</v>
      </c>
    </row>
    <row r="36" spans="1:14" ht="21" customHeight="1">
      <c r="A36" s="7" t="s">
        <v>58</v>
      </c>
      <c r="B36" s="8"/>
      <c r="C36" s="9">
        <v>50</v>
      </c>
      <c r="D36" s="10">
        <v>50</v>
      </c>
      <c r="E36" s="10">
        <v>50</v>
      </c>
      <c r="F36" s="10">
        <v>50</v>
      </c>
      <c r="G36" s="10">
        <v>55</v>
      </c>
      <c r="H36" s="10">
        <v>50</v>
      </c>
      <c r="I36" s="11">
        <v>80</v>
      </c>
      <c r="J36" s="12">
        <v>55</v>
      </c>
      <c r="K36" s="13"/>
      <c r="M36">
        <f>SUM(MWFifteenA515469121518212427303336396[[#This Row],[Mon]:[Sun]])/7</f>
        <v>55</v>
      </c>
      <c r="N36">
        <f>MWFifteenA515469121518212427303336396[[#This Row],[Mileage]]-M36</f>
        <v>0</v>
      </c>
    </row>
    <row r="37" spans="1:14" ht="21" customHeight="1">
      <c r="A37" s="14" t="s">
        <v>59</v>
      </c>
      <c r="B37" s="8"/>
      <c r="C37" s="9">
        <v>50</v>
      </c>
      <c r="D37" s="10">
        <v>50</v>
      </c>
      <c r="E37" s="10">
        <v>50</v>
      </c>
      <c r="F37" s="10" t="s">
        <v>102</v>
      </c>
      <c r="G37" s="10">
        <v>55</v>
      </c>
      <c r="H37" s="10">
        <v>50</v>
      </c>
      <c r="I37" s="11">
        <v>80</v>
      </c>
      <c r="J37" s="12">
        <v>55</v>
      </c>
      <c r="K37" s="13" t="s">
        <v>186</v>
      </c>
      <c r="M37">
        <f>SUM(MWFifteenA515469121518212427303336396[[#This Row],[Mon]:[Sun]])/7</f>
        <v>47.857142857142854</v>
      </c>
      <c r="N37">
        <f>MWFifteenA515469121518212427303336396[[#This Row],[Mileage]]-M37</f>
        <v>7.1428571428571459</v>
      </c>
    </row>
    <row r="38" spans="1:14" ht="21" customHeight="1">
      <c r="A38" s="7" t="s">
        <v>60</v>
      </c>
      <c r="B38" s="8">
        <v>2</v>
      </c>
      <c r="C38" s="9" t="s">
        <v>105</v>
      </c>
      <c r="D38" s="10">
        <v>45</v>
      </c>
      <c r="E38" s="10">
        <v>40</v>
      </c>
      <c r="F38" s="10" t="s">
        <v>105</v>
      </c>
      <c r="G38" s="10">
        <v>45</v>
      </c>
      <c r="H38" s="10">
        <v>40</v>
      </c>
      <c r="I38" s="11">
        <v>65</v>
      </c>
      <c r="J38" s="12">
        <v>45</v>
      </c>
      <c r="K38" s="13"/>
      <c r="M38">
        <f>SUM(MWFifteenA515469121518212427303336396[[#This Row],[Mon]:[Sun]])/7</f>
        <v>33.571428571428569</v>
      </c>
      <c r="N38">
        <f>MWFifteenA515469121518212427303336396[[#This Row],[Mileage]]-M38</f>
        <v>11.428571428571431</v>
      </c>
    </row>
    <row r="39" spans="1:14" ht="21" customHeight="1">
      <c r="A39" s="31" t="s">
        <v>61</v>
      </c>
      <c r="B39" s="8" t="s">
        <v>22</v>
      </c>
      <c r="C39" s="9">
        <v>45</v>
      </c>
      <c r="D39" s="10">
        <v>50</v>
      </c>
      <c r="E39" s="10">
        <v>45</v>
      </c>
      <c r="F39" s="10">
        <v>45</v>
      </c>
      <c r="G39" s="10">
        <v>50</v>
      </c>
      <c r="H39" s="10">
        <v>45</v>
      </c>
      <c r="I39" s="11">
        <v>70</v>
      </c>
      <c r="J39" s="12">
        <v>50</v>
      </c>
      <c r="K39" s="13"/>
      <c r="M39">
        <f>SUM(MWFifteenA515469121518212427303336396[[#This Row],[Mon]:[Sun]])/7</f>
        <v>50</v>
      </c>
      <c r="N39">
        <f>MWFifteenA515469121518212427303336396[[#This Row],[Mileage]]-M39</f>
        <v>0</v>
      </c>
    </row>
    <row r="40" spans="1:14" ht="21" customHeight="1">
      <c r="A40" s="32" t="s">
        <v>62</v>
      </c>
      <c r="B40" s="33"/>
      <c r="C40" s="9">
        <v>40</v>
      </c>
      <c r="D40" s="10" t="s">
        <v>13</v>
      </c>
      <c r="E40" s="10">
        <v>40</v>
      </c>
      <c r="F40" s="10">
        <v>40</v>
      </c>
      <c r="G40" s="10">
        <v>30</v>
      </c>
      <c r="H40" s="10" t="s">
        <v>19</v>
      </c>
      <c r="I40" s="11">
        <v>45</v>
      </c>
      <c r="J40" s="12">
        <v>45</v>
      </c>
      <c r="K40" s="13" t="s">
        <v>186</v>
      </c>
      <c r="M40">
        <f>SUM(MWFifteenA515469121518212427303336396[[#This Row],[Mon]:[Sun]])/7</f>
        <v>27.857142857142858</v>
      </c>
      <c r="N40">
        <f>MWFifteenA515469121518212427303336396[[#This Row],[Mileage]]-M40</f>
        <v>17.142857142857142</v>
      </c>
    </row>
    <row r="41" spans="1:14" ht="21" customHeight="1">
      <c r="A41" s="34" t="s">
        <v>64</v>
      </c>
      <c r="B41" s="11" t="s">
        <v>22</v>
      </c>
      <c r="C41" s="9">
        <v>35</v>
      </c>
      <c r="D41" s="10" t="s">
        <v>13</v>
      </c>
      <c r="E41" s="10">
        <v>35</v>
      </c>
      <c r="F41" s="10">
        <v>30</v>
      </c>
      <c r="G41" s="10">
        <v>30</v>
      </c>
      <c r="H41" s="10" t="s">
        <v>19</v>
      </c>
      <c r="I41" s="11">
        <v>30</v>
      </c>
      <c r="J41" s="12">
        <v>40</v>
      </c>
      <c r="K41" s="13" t="s">
        <v>186</v>
      </c>
      <c r="M41">
        <f>SUM(MWFifteenA515469121518212427303336396[[#This Row],[Mon]:[Sun]])/7</f>
        <v>22.857142857142858</v>
      </c>
      <c r="N41">
        <f>MWFifteenA515469121518212427303336396[[#This Row],[Mileage]]-M41</f>
        <v>17.142857142857142</v>
      </c>
    </row>
    <row r="42" spans="1:14" ht="21" customHeight="1">
      <c r="A42" s="7" t="s">
        <v>65</v>
      </c>
      <c r="B42" s="11"/>
      <c r="C42" s="9">
        <v>65</v>
      </c>
      <c r="D42" s="10">
        <v>65</v>
      </c>
      <c r="E42" s="10">
        <v>65</v>
      </c>
      <c r="F42" s="10">
        <v>30</v>
      </c>
      <c r="G42" s="10" t="s">
        <v>13</v>
      </c>
      <c r="H42" s="10">
        <v>65</v>
      </c>
      <c r="I42" s="11">
        <v>105</v>
      </c>
      <c r="J42" s="12">
        <v>65</v>
      </c>
      <c r="K42" s="13"/>
      <c r="M42">
        <f>SUM(MWFifteenA515469121518212427303336396[[#This Row],[Mon]:[Sun]])/7</f>
        <v>56.428571428571431</v>
      </c>
      <c r="N42">
        <f>MWFifteenA515469121518212427303336396[[#This Row],[Mileage]]-M42</f>
        <v>8.5714285714285694</v>
      </c>
    </row>
    <row r="43" spans="1:14" ht="21" customHeight="1">
      <c r="A43" s="16" t="s">
        <v>66</v>
      </c>
      <c r="B43" s="11"/>
      <c r="C43" s="9" t="s">
        <v>180</v>
      </c>
      <c r="D43" s="10" t="s">
        <v>181</v>
      </c>
      <c r="E43" s="10" t="s">
        <v>180</v>
      </c>
      <c r="F43" s="10" t="s">
        <v>181</v>
      </c>
      <c r="G43" s="10" t="s">
        <v>180</v>
      </c>
      <c r="H43" s="10" t="s">
        <v>181</v>
      </c>
      <c r="I43" s="11">
        <v>80</v>
      </c>
      <c r="J43" s="12" t="s">
        <v>185</v>
      </c>
      <c r="K43" s="13" t="s">
        <v>186</v>
      </c>
      <c r="M43">
        <f>SUM(MWFifteenA515469121518212427303336396[[#This Row],[Mon]:[Sun]])/7</f>
        <v>11.428571428571429</v>
      </c>
      <c r="N43" t="e">
        <f>MWFifteenA515469121518212427303336396[[#This Row],[Mileage]]-M43</f>
        <v>#VALUE!</v>
      </c>
    </row>
    <row r="44" spans="1:14" ht="21" customHeight="1">
      <c r="A44" s="7" t="s">
        <v>176</v>
      </c>
      <c r="B44" s="11"/>
      <c r="C44" s="9">
        <v>70</v>
      </c>
      <c r="D44" s="10">
        <v>75</v>
      </c>
      <c r="E44" s="10">
        <v>70</v>
      </c>
      <c r="F44" s="10">
        <v>35</v>
      </c>
      <c r="G44" s="10" t="s">
        <v>13</v>
      </c>
      <c r="H44" s="10">
        <v>70</v>
      </c>
      <c r="I44" s="11">
        <v>110</v>
      </c>
      <c r="J44" s="12">
        <v>70</v>
      </c>
      <c r="K44" s="13"/>
      <c r="M44">
        <f>SUM(MWFifteenA515469121518212427303336396[[#This Row],[Mon]:[Sun]])/7</f>
        <v>61.428571428571431</v>
      </c>
      <c r="N44">
        <f>MWFifteenA515469121518212427303336396[[#This Row],[Mileage]]-M44</f>
        <v>8.5714285714285694</v>
      </c>
    </row>
    <row r="45" spans="1:14" ht="21" customHeight="1">
      <c r="A45" s="15" t="s">
        <v>67</v>
      </c>
      <c r="B45" s="11"/>
      <c r="C45" s="9">
        <v>65</v>
      </c>
      <c r="D45" s="10">
        <v>65</v>
      </c>
      <c r="E45" s="10">
        <v>65</v>
      </c>
      <c r="F45" s="10">
        <v>30</v>
      </c>
      <c r="G45" s="10" t="s">
        <v>13</v>
      </c>
      <c r="H45" s="10">
        <v>65</v>
      </c>
      <c r="I45" s="11">
        <v>105</v>
      </c>
      <c r="J45" s="12">
        <v>65</v>
      </c>
      <c r="K45" s="13"/>
      <c r="M45">
        <f>SUM(MWFifteenA515469121518212427303336396[[#This Row],[Mon]:[Sun]])/7</f>
        <v>56.428571428571431</v>
      </c>
      <c r="N45">
        <f>MWFifteenA515469121518212427303336396[[#This Row],[Mileage]]-M45</f>
        <v>8.5714285714285694</v>
      </c>
    </row>
    <row r="46" spans="1:14" ht="21" customHeight="1">
      <c r="A46" s="7" t="s">
        <v>68</v>
      </c>
      <c r="B46" s="11"/>
      <c r="C46" s="9">
        <v>65</v>
      </c>
      <c r="D46" s="10">
        <v>65</v>
      </c>
      <c r="E46" s="10">
        <v>65</v>
      </c>
      <c r="F46" s="10">
        <v>30</v>
      </c>
      <c r="G46" s="10" t="s">
        <v>13</v>
      </c>
      <c r="H46" s="10">
        <v>65</v>
      </c>
      <c r="I46" s="11">
        <v>105</v>
      </c>
      <c r="J46" s="12">
        <v>65</v>
      </c>
      <c r="K46" s="13"/>
      <c r="M46">
        <f>SUM(MWFifteenA515469121518212427303336396[[#This Row],[Mon]:[Sun]])/7</f>
        <v>56.428571428571431</v>
      </c>
      <c r="N46">
        <f>MWFifteenA515469121518212427303336396[[#This Row],[Mileage]]-M46</f>
        <v>8.5714285714285694</v>
      </c>
    </row>
    <row r="47" spans="1:14" ht="21" customHeight="1">
      <c r="A47" s="7" t="s">
        <v>69</v>
      </c>
      <c r="B47" s="11"/>
      <c r="C47" s="9">
        <v>35</v>
      </c>
      <c r="D47" s="10" t="s">
        <v>13</v>
      </c>
      <c r="E47" s="10">
        <v>35</v>
      </c>
      <c r="F47" s="10">
        <v>30</v>
      </c>
      <c r="G47" s="10">
        <v>30</v>
      </c>
      <c r="H47" s="10" t="s">
        <v>19</v>
      </c>
      <c r="I47" s="11">
        <v>30</v>
      </c>
      <c r="J47" s="12">
        <v>40</v>
      </c>
      <c r="K47" s="13" t="s">
        <v>186</v>
      </c>
      <c r="M47">
        <f>SUM(MWFifteenA515469121518212427303336396[[#This Row],[Mon]:[Sun]])/7</f>
        <v>22.857142857142858</v>
      </c>
      <c r="N47">
        <f>MWFifteenA515469121518212427303336396[[#This Row],[Mileage]]-M47</f>
        <v>17.142857142857142</v>
      </c>
    </row>
    <row r="48" spans="1:14" ht="21" customHeight="1">
      <c r="A48" s="7" t="s">
        <v>70</v>
      </c>
      <c r="B48" s="11"/>
      <c r="C48" s="9">
        <v>40</v>
      </c>
      <c r="D48" s="10">
        <v>45</v>
      </c>
      <c r="E48" s="10">
        <v>40</v>
      </c>
      <c r="F48" s="10">
        <v>40</v>
      </c>
      <c r="G48" s="10">
        <v>45</v>
      </c>
      <c r="H48" s="10">
        <v>40</v>
      </c>
      <c r="I48" s="11">
        <v>65</v>
      </c>
      <c r="J48" s="12">
        <v>45</v>
      </c>
      <c r="K48" s="13"/>
      <c r="M48">
        <f>SUM(MWFifteenA515469121518212427303336396[[#This Row],[Mon]:[Sun]])/7</f>
        <v>45</v>
      </c>
      <c r="N48">
        <f>MWFifteenA515469121518212427303336396[[#This Row],[Mileage]]-M48</f>
        <v>0</v>
      </c>
    </row>
    <row r="49" spans="1:14" ht="21" customHeight="1">
      <c r="A49" s="7" t="s">
        <v>71</v>
      </c>
      <c r="B49" s="11">
        <v>1</v>
      </c>
      <c r="C49" s="9">
        <v>40</v>
      </c>
      <c r="D49" s="10">
        <v>45</v>
      </c>
      <c r="E49" s="10">
        <v>40</v>
      </c>
      <c r="F49" s="10" t="s">
        <v>105</v>
      </c>
      <c r="G49" s="10">
        <v>45</v>
      </c>
      <c r="H49" s="10">
        <v>40</v>
      </c>
      <c r="I49" s="11">
        <v>65</v>
      </c>
      <c r="J49" s="12">
        <v>45</v>
      </c>
      <c r="K49" s="13"/>
      <c r="M49">
        <f>SUM(MWFifteenA515469121518212427303336396[[#This Row],[Mon]:[Sun]])/7</f>
        <v>39.285714285714285</v>
      </c>
      <c r="N49">
        <f>MWFifteenA515469121518212427303336396[[#This Row],[Mileage]]-M49</f>
        <v>5.7142857142857153</v>
      </c>
    </row>
    <row r="50" spans="1:14" ht="21" customHeight="1">
      <c r="A50" s="16" t="s">
        <v>72</v>
      </c>
      <c r="B50" s="11"/>
      <c r="C50" s="9">
        <v>50</v>
      </c>
      <c r="D50" s="10">
        <v>50</v>
      </c>
      <c r="E50" s="10">
        <v>50</v>
      </c>
      <c r="F50" s="10">
        <v>50</v>
      </c>
      <c r="G50" s="10">
        <v>55</v>
      </c>
      <c r="H50" s="10">
        <v>50</v>
      </c>
      <c r="I50" s="11">
        <v>80</v>
      </c>
      <c r="J50" s="12">
        <v>55</v>
      </c>
      <c r="K50" s="13"/>
      <c r="M50">
        <f>SUM(MWFifteenA515469121518212427303336396[[#This Row],[Mon]:[Sun]])/7</f>
        <v>55</v>
      </c>
      <c r="N50">
        <f>MWFifteenA515469121518212427303336396[[#This Row],[Mileage]]-M50</f>
        <v>0</v>
      </c>
    </row>
    <row r="51" spans="1:14" ht="21" customHeight="1">
      <c r="A51" s="7" t="s">
        <v>73</v>
      </c>
      <c r="B51" s="8">
        <v>1</v>
      </c>
      <c r="C51" s="9">
        <v>45</v>
      </c>
      <c r="D51" s="10">
        <v>50</v>
      </c>
      <c r="E51" s="10">
        <v>45</v>
      </c>
      <c r="F51" s="10" t="s">
        <v>108</v>
      </c>
      <c r="G51" s="10">
        <v>50</v>
      </c>
      <c r="H51" s="10">
        <v>45</v>
      </c>
      <c r="I51" s="11">
        <v>70</v>
      </c>
      <c r="J51" s="12">
        <v>50</v>
      </c>
      <c r="K51" s="13"/>
      <c r="M51">
        <f>SUM(MWFifteenA515469121518212427303336396[[#This Row],[Mon]:[Sun]])/7</f>
        <v>43.571428571428569</v>
      </c>
      <c r="N51">
        <f>MWFifteenA515469121518212427303336396[[#This Row],[Mileage]]-M51</f>
        <v>6.4285714285714306</v>
      </c>
    </row>
    <row r="52" spans="1:14" ht="21" customHeight="1" thickBot="1">
      <c r="A52" s="15" t="s">
        <v>74</v>
      </c>
      <c r="B52" s="8"/>
      <c r="C52" s="9">
        <v>40</v>
      </c>
      <c r="D52" s="10" t="s">
        <v>13</v>
      </c>
      <c r="E52" s="10">
        <v>40</v>
      </c>
      <c r="F52" s="10">
        <v>40</v>
      </c>
      <c r="G52" s="10">
        <v>30</v>
      </c>
      <c r="H52" s="10" t="s">
        <v>19</v>
      </c>
      <c r="I52" s="11">
        <v>45</v>
      </c>
      <c r="J52" s="12">
        <v>45</v>
      </c>
      <c r="K52" s="13" t="s">
        <v>186</v>
      </c>
      <c r="M52">
        <f>SUM(MWFifteenA515469121518212427303336396[[#This Row],[Mon]:[Sun]])/7</f>
        <v>27.857142857142858</v>
      </c>
      <c r="N52">
        <f>MWFifteenA515469121518212427303336396[[#This Row],[Mileage]]-M52</f>
        <v>17.142857142857142</v>
      </c>
    </row>
    <row r="53" spans="1:14" ht="36" customHeight="1" thickBot="1">
      <c r="A53" s="105" t="s">
        <v>187</v>
      </c>
      <c r="B53" s="106"/>
      <c r="C53" s="106"/>
      <c r="D53" s="106"/>
      <c r="E53" s="106"/>
      <c r="F53" s="106"/>
      <c r="G53" s="106"/>
      <c r="H53" s="106"/>
      <c r="I53" s="106"/>
      <c r="J53" s="106"/>
      <c r="K53" s="107"/>
    </row>
    <row r="54" spans="1:14" ht="18" customHeight="1" thickBot="1">
      <c r="A54" s="26" t="s">
        <v>184</v>
      </c>
      <c r="B54" s="27" t="s">
        <v>1</v>
      </c>
      <c r="C54" s="28" t="s">
        <v>2</v>
      </c>
      <c r="D54" s="28" t="s">
        <v>3</v>
      </c>
      <c r="E54" s="28" t="s">
        <v>4</v>
      </c>
      <c r="F54" s="28" t="s">
        <v>5</v>
      </c>
      <c r="G54" s="28" t="s">
        <v>6</v>
      </c>
      <c r="H54" s="28" t="s">
        <v>7</v>
      </c>
      <c r="I54" s="28" t="s">
        <v>8</v>
      </c>
      <c r="J54" s="28" t="s">
        <v>9</v>
      </c>
      <c r="K54" s="29" t="s">
        <v>10</v>
      </c>
    </row>
    <row r="55" spans="1:14" ht="18.600000000000001" customHeight="1">
      <c r="A55" s="7" t="s">
        <v>75</v>
      </c>
      <c r="B55" s="8"/>
      <c r="C55" s="9">
        <v>50</v>
      </c>
      <c r="D55" s="10">
        <v>50</v>
      </c>
      <c r="E55" s="10">
        <v>50</v>
      </c>
      <c r="F55" s="10">
        <v>50</v>
      </c>
      <c r="G55" s="10">
        <v>55</v>
      </c>
      <c r="H55" s="10">
        <v>50</v>
      </c>
      <c r="I55" s="11">
        <v>80</v>
      </c>
      <c r="J55" s="12">
        <v>55</v>
      </c>
      <c r="K55" s="13"/>
      <c r="M55" cm="1">
        <f t="array" ref="M55">SUM(MWFifteenB5255710131619222528313437407[[#This Row],[Mon]:[Sun]]/7)</f>
        <v>55.000000000000007</v>
      </c>
      <c r="N55">
        <f>MWFifteenB5255710131619222528313437407[[#This Row],[Mileage]]-M55</f>
        <v>0</v>
      </c>
    </row>
    <row r="56" spans="1:14" ht="20.100000000000001" customHeight="1">
      <c r="A56" s="16" t="s">
        <v>76</v>
      </c>
      <c r="B56" s="8"/>
      <c r="C56" s="9">
        <v>65</v>
      </c>
      <c r="D56" s="10">
        <v>65</v>
      </c>
      <c r="E56" s="10">
        <v>65</v>
      </c>
      <c r="F56" s="10">
        <v>30</v>
      </c>
      <c r="G56" s="10" t="s">
        <v>13</v>
      </c>
      <c r="H56" s="10">
        <v>65</v>
      </c>
      <c r="I56" s="11">
        <v>105</v>
      </c>
      <c r="J56" s="12">
        <v>65</v>
      </c>
      <c r="K56" s="13"/>
      <c r="M56" t="e" cm="1">
        <f t="array" ref="M56">SUM(MWFifteenB5255710131619222528313437407[[#This Row],[Mon]:[Sun]]/7)</f>
        <v>#VALUE!</v>
      </c>
      <c r="N56" t="e">
        <f>MWFifteenB5255710131619222528313437407[[#This Row],[Mileage]]-M56</f>
        <v>#VALUE!</v>
      </c>
    </row>
    <row r="57" spans="1:14" ht="20.100000000000001" customHeight="1">
      <c r="A57" s="21" t="s">
        <v>77</v>
      </c>
      <c r="B57" s="8"/>
      <c r="C57" s="9">
        <v>55</v>
      </c>
      <c r="D57" s="10">
        <v>55</v>
      </c>
      <c r="E57" s="10">
        <v>55</v>
      </c>
      <c r="F57" s="10">
        <v>50</v>
      </c>
      <c r="G57" s="10">
        <v>55</v>
      </c>
      <c r="H57" s="10">
        <v>55</v>
      </c>
      <c r="I57" s="11">
        <v>95</v>
      </c>
      <c r="J57" s="12">
        <v>60</v>
      </c>
      <c r="K57" s="13" t="s">
        <v>186</v>
      </c>
      <c r="M57" cm="1">
        <f t="array" ref="M57">SUM(MWFifteenB5255710131619222528313437407[[#This Row],[Mon]:[Sun]]/7)</f>
        <v>59.999999999999993</v>
      </c>
      <c r="N57">
        <f>MWFifteenB5255710131619222528313437407[[#This Row],[Mileage]]-M57</f>
        <v>0</v>
      </c>
    </row>
    <row r="58" spans="1:14" ht="20.100000000000001" customHeight="1">
      <c r="A58" s="14" t="s">
        <v>78</v>
      </c>
      <c r="B58" s="35"/>
      <c r="C58" s="9">
        <v>50</v>
      </c>
      <c r="D58" s="10">
        <v>50</v>
      </c>
      <c r="E58" s="10">
        <v>50</v>
      </c>
      <c r="F58" s="10" t="s">
        <v>102</v>
      </c>
      <c r="G58" s="10">
        <v>55</v>
      </c>
      <c r="H58" s="10">
        <v>50</v>
      </c>
      <c r="I58" s="11">
        <v>80</v>
      </c>
      <c r="J58" s="12">
        <v>55</v>
      </c>
      <c r="K58" s="13" t="s">
        <v>186</v>
      </c>
      <c r="M58" t="e" cm="1">
        <f t="array" ref="M58">SUM(MWFifteenB5255710131619222528313437407[[#This Row],[Mon]:[Sun]]/7)</f>
        <v>#VALUE!</v>
      </c>
      <c r="N58" t="e">
        <f>MWFifteenB5255710131619222528313437407[[#This Row],[Mileage]]-M58</f>
        <v>#VALUE!</v>
      </c>
    </row>
    <row r="59" spans="1:14" ht="20.100000000000001" customHeight="1">
      <c r="A59" s="7" t="s">
        <v>79</v>
      </c>
      <c r="B59" s="8"/>
      <c r="C59" s="9">
        <v>40</v>
      </c>
      <c r="D59" s="10" t="s">
        <v>13</v>
      </c>
      <c r="E59" s="10">
        <v>40</v>
      </c>
      <c r="F59" s="10">
        <v>30</v>
      </c>
      <c r="G59" s="10" t="s">
        <v>13</v>
      </c>
      <c r="H59" s="10">
        <v>40</v>
      </c>
      <c r="I59" s="11">
        <v>65</v>
      </c>
      <c r="J59" s="12">
        <v>45</v>
      </c>
      <c r="K59" s="13"/>
      <c r="M59" t="e" cm="1">
        <f t="array" ref="M59">SUM(MWFifteenB5255710131619222528313437407[[#This Row],[Mon]:[Sun]]/7)</f>
        <v>#VALUE!</v>
      </c>
      <c r="N59" t="e">
        <f>MWFifteenB5255710131619222528313437407[[#This Row],[Mileage]]-M59</f>
        <v>#VALUE!</v>
      </c>
    </row>
    <row r="60" spans="1:14" ht="20.100000000000001" customHeight="1">
      <c r="A60" s="7" t="s">
        <v>80</v>
      </c>
      <c r="B60" s="8"/>
      <c r="C60" s="9">
        <v>40</v>
      </c>
      <c r="D60" s="10" t="s">
        <v>13</v>
      </c>
      <c r="E60" s="10">
        <v>40</v>
      </c>
      <c r="F60" s="10">
        <v>30</v>
      </c>
      <c r="G60" s="10" t="s">
        <v>13</v>
      </c>
      <c r="H60" s="10">
        <v>40</v>
      </c>
      <c r="I60" s="11">
        <v>65</v>
      </c>
      <c r="J60" s="12">
        <v>45</v>
      </c>
      <c r="K60" s="13"/>
      <c r="M60" t="e" cm="1">
        <f t="array" ref="M60">SUM(MWFifteenB5255710131619222528313437407[[#This Row],[Mon]:[Sun]]/7)</f>
        <v>#VALUE!</v>
      </c>
      <c r="N60" t="e">
        <f>MWFifteenB5255710131619222528313437407[[#This Row],[Mileage]]-M60</f>
        <v>#VALUE!</v>
      </c>
    </row>
    <row r="61" spans="1:14" ht="20.100000000000001" customHeight="1">
      <c r="A61" s="7" t="s">
        <v>81</v>
      </c>
      <c r="B61" s="8" t="s">
        <v>22</v>
      </c>
      <c r="C61" s="9">
        <v>40</v>
      </c>
      <c r="D61" s="10">
        <v>45</v>
      </c>
      <c r="E61" s="10">
        <v>40</v>
      </c>
      <c r="F61" s="10">
        <v>40</v>
      </c>
      <c r="G61" s="10">
        <v>45</v>
      </c>
      <c r="H61" s="10">
        <v>40</v>
      </c>
      <c r="I61" s="11">
        <v>65</v>
      </c>
      <c r="J61" s="12">
        <v>45</v>
      </c>
      <c r="K61" s="13"/>
      <c r="M61" cm="1">
        <f t="array" ref="M61">SUM(MWFifteenB5255710131619222528313437407[[#This Row],[Mon]:[Sun]]/7)</f>
        <v>45</v>
      </c>
      <c r="N61">
        <f>MWFifteenB5255710131619222528313437407[[#This Row],[Mileage]]-M61</f>
        <v>0</v>
      </c>
    </row>
    <row r="62" spans="1:14" ht="20.100000000000001" customHeight="1">
      <c r="A62" s="21" t="s">
        <v>82</v>
      </c>
      <c r="B62" s="8"/>
      <c r="C62" s="9">
        <v>45</v>
      </c>
      <c r="D62" s="10">
        <v>50</v>
      </c>
      <c r="E62" s="10">
        <v>45</v>
      </c>
      <c r="F62" s="10">
        <v>45</v>
      </c>
      <c r="G62" s="10">
        <v>50</v>
      </c>
      <c r="H62" s="10">
        <v>45</v>
      </c>
      <c r="I62" s="11">
        <v>70</v>
      </c>
      <c r="J62" s="12">
        <v>50</v>
      </c>
      <c r="K62" s="13"/>
      <c r="M62" cm="1">
        <f t="array" ref="M62">SUM(MWFifteenB5255710131619222528313437407[[#This Row],[Mon]:[Sun]]/7)</f>
        <v>50.000000000000007</v>
      </c>
      <c r="N62">
        <f>MWFifteenB5255710131619222528313437407[[#This Row],[Mileage]]-M62</f>
        <v>0</v>
      </c>
    </row>
    <row r="63" spans="1:14" ht="20.100000000000001" customHeight="1">
      <c r="A63" s="7" t="s">
        <v>83</v>
      </c>
      <c r="B63" s="11"/>
      <c r="C63" s="9">
        <v>45</v>
      </c>
      <c r="D63" s="10">
        <v>50</v>
      </c>
      <c r="E63" s="10">
        <v>45</v>
      </c>
      <c r="F63" s="10">
        <v>45</v>
      </c>
      <c r="G63" s="10">
        <v>50</v>
      </c>
      <c r="H63" s="10">
        <v>45</v>
      </c>
      <c r="I63" s="11">
        <v>70</v>
      </c>
      <c r="J63" s="12">
        <v>50</v>
      </c>
      <c r="K63" s="13"/>
      <c r="M63" cm="1">
        <f t="array" ref="M63">SUM(MWFifteenB5255710131619222528313437407[[#This Row],[Mon]:[Sun]]/7)</f>
        <v>50.000000000000007</v>
      </c>
      <c r="N63">
        <f>MWFifteenB5255710131619222528313437407[[#This Row],[Mileage]]-M63</f>
        <v>0</v>
      </c>
    </row>
    <row r="64" spans="1:14" ht="20.100000000000001" customHeight="1">
      <c r="A64" s="7" t="s">
        <v>84</v>
      </c>
      <c r="B64" s="11"/>
      <c r="C64" s="9">
        <v>65</v>
      </c>
      <c r="D64" s="10">
        <v>65</v>
      </c>
      <c r="E64" s="10">
        <v>65</v>
      </c>
      <c r="F64" s="10">
        <v>30</v>
      </c>
      <c r="G64" s="10" t="s">
        <v>13</v>
      </c>
      <c r="H64" s="10">
        <v>65</v>
      </c>
      <c r="I64" s="11">
        <v>105</v>
      </c>
      <c r="J64" s="12">
        <v>65</v>
      </c>
      <c r="K64" s="13"/>
      <c r="M64" t="e" cm="1">
        <f t="array" ref="M64">SUM(MWFifteenB5255710131619222528313437407[[#This Row],[Mon]:[Sun]]/7)</f>
        <v>#VALUE!</v>
      </c>
      <c r="N64" t="e">
        <f>MWFifteenB5255710131619222528313437407[[#This Row],[Mileage]]-M64</f>
        <v>#VALUE!</v>
      </c>
    </row>
    <row r="65" spans="1:14" ht="20.100000000000001" customHeight="1">
      <c r="A65" s="19" t="s">
        <v>85</v>
      </c>
      <c r="B65" s="11"/>
      <c r="C65" s="9">
        <v>65</v>
      </c>
      <c r="D65" s="10">
        <v>65</v>
      </c>
      <c r="E65" s="10">
        <v>65</v>
      </c>
      <c r="F65" s="10">
        <v>30</v>
      </c>
      <c r="G65" s="10" t="s">
        <v>13</v>
      </c>
      <c r="H65" s="10">
        <v>65</v>
      </c>
      <c r="I65" s="11">
        <v>105</v>
      </c>
      <c r="J65" s="12">
        <v>65</v>
      </c>
      <c r="K65" s="13"/>
      <c r="M65" t="e" cm="1">
        <f t="array" ref="M65">SUM(MWFifteenB5255710131619222528313437407[[#This Row],[Mon]:[Sun]]/7)</f>
        <v>#VALUE!</v>
      </c>
      <c r="N65" t="e">
        <f>MWFifteenB5255710131619222528313437407[[#This Row],[Mileage]]-M65</f>
        <v>#VALUE!</v>
      </c>
    </row>
    <row r="66" spans="1:14" ht="20.100000000000001" customHeight="1">
      <c r="A66" s="21" t="s">
        <v>86</v>
      </c>
      <c r="B66" s="11"/>
      <c r="C66" s="9">
        <v>40</v>
      </c>
      <c r="D66" s="10">
        <v>45</v>
      </c>
      <c r="E66" s="10">
        <v>40</v>
      </c>
      <c r="F66" s="10">
        <v>40</v>
      </c>
      <c r="G66" s="10">
        <v>45</v>
      </c>
      <c r="H66" s="10">
        <v>40</v>
      </c>
      <c r="I66" s="11">
        <v>65</v>
      </c>
      <c r="J66" s="12">
        <v>45</v>
      </c>
      <c r="K66" s="13"/>
      <c r="M66" cm="1">
        <f t="array" ref="M66">SUM(MWFifteenB5255710131619222528313437407[[#This Row],[Mon]:[Sun]]/7)</f>
        <v>45</v>
      </c>
      <c r="N66">
        <f>MWFifteenB5255710131619222528313437407[[#This Row],[Mileage]]-M66</f>
        <v>0</v>
      </c>
    </row>
    <row r="67" spans="1:14" ht="20.100000000000001" customHeight="1">
      <c r="A67" s="16" t="s">
        <v>87</v>
      </c>
      <c r="B67" s="11"/>
      <c r="C67" s="9">
        <v>65</v>
      </c>
      <c r="D67" s="10">
        <v>65</v>
      </c>
      <c r="E67" s="10">
        <v>65</v>
      </c>
      <c r="F67" s="10">
        <v>30</v>
      </c>
      <c r="G67" s="10" t="s">
        <v>13</v>
      </c>
      <c r="H67" s="10">
        <v>65</v>
      </c>
      <c r="I67" s="11">
        <v>105</v>
      </c>
      <c r="J67" s="12">
        <v>65</v>
      </c>
      <c r="K67" s="13"/>
      <c r="M67" t="e" cm="1">
        <f t="array" ref="M67">SUM(MWFifteenB5255710131619222528313437407[[#This Row],[Mon]:[Sun]]/7)</f>
        <v>#VALUE!</v>
      </c>
      <c r="N67" t="e">
        <f>MWFifteenB5255710131619222528313437407[[#This Row],[Mileage]]-M67</f>
        <v>#VALUE!</v>
      </c>
    </row>
    <row r="68" spans="1:14" ht="20.100000000000001" customHeight="1">
      <c r="A68" s="19" t="s">
        <v>88</v>
      </c>
      <c r="B68" s="11"/>
      <c r="C68" s="9">
        <v>45</v>
      </c>
      <c r="D68" s="10">
        <v>50</v>
      </c>
      <c r="E68" s="10">
        <v>45</v>
      </c>
      <c r="F68" s="10">
        <v>45</v>
      </c>
      <c r="G68" s="10">
        <v>50</v>
      </c>
      <c r="H68" s="10">
        <v>45</v>
      </c>
      <c r="I68" s="11">
        <v>70</v>
      </c>
      <c r="J68" s="12">
        <v>50</v>
      </c>
      <c r="K68" s="13"/>
      <c r="M68" cm="1">
        <f t="array" ref="M68">SUM(MWFifteenB5255710131619222528313437407[[#This Row],[Mon]:[Sun]]/7)</f>
        <v>50.000000000000007</v>
      </c>
      <c r="N68">
        <f>MWFifteenB5255710131619222528313437407[[#This Row],[Mileage]]-M68</f>
        <v>0</v>
      </c>
    </row>
    <row r="69" spans="1:14" ht="20.100000000000001" customHeight="1">
      <c r="A69" s="19" t="s">
        <v>89</v>
      </c>
      <c r="B69" s="11"/>
      <c r="C69" s="9">
        <v>40</v>
      </c>
      <c r="D69" s="10" t="s">
        <v>13</v>
      </c>
      <c r="E69" s="10">
        <v>40</v>
      </c>
      <c r="F69" s="10">
        <v>30</v>
      </c>
      <c r="G69" s="10" t="s">
        <v>13</v>
      </c>
      <c r="H69" s="10">
        <v>40</v>
      </c>
      <c r="I69" s="11">
        <v>65</v>
      </c>
      <c r="J69" s="12">
        <v>45</v>
      </c>
      <c r="K69" s="13"/>
      <c r="M69" t="e" cm="1">
        <f t="array" ref="M69">SUM(MWFifteenB5255710131619222528313437407[[#This Row],[Mon]:[Sun]]/7)</f>
        <v>#VALUE!</v>
      </c>
      <c r="N69" t="e">
        <f>MWFifteenB5255710131619222528313437407[[#This Row],[Mileage]]-M69</f>
        <v>#VALUE!</v>
      </c>
    </row>
    <row r="70" spans="1:14" ht="20.100000000000001" customHeight="1">
      <c r="A70" s="7" t="s">
        <v>90</v>
      </c>
      <c r="B70" s="11">
        <v>1</v>
      </c>
      <c r="C70" s="9">
        <v>45</v>
      </c>
      <c r="D70" s="10">
        <v>50</v>
      </c>
      <c r="E70" s="10">
        <v>45</v>
      </c>
      <c r="F70" s="10" t="s">
        <v>108</v>
      </c>
      <c r="G70" s="10">
        <v>50</v>
      </c>
      <c r="H70" s="10">
        <v>45</v>
      </c>
      <c r="I70" s="11">
        <v>70</v>
      </c>
      <c r="J70" s="12">
        <v>50</v>
      </c>
      <c r="K70" s="13"/>
      <c r="M70" t="e" cm="1">
        <f t="array" ref="M70">SUM(MWFifteenB5255710131619222528313437407[[#This Row],[Mon]:[Sun]]/7)</f>
        <v>#VALUE!</v>
      </c>
      <c r="N70" t="e">
        <f>MWFifteenB5255710131619222528313437407[[#This Row],[Mileage]]-M70</f>
        <v>#VALUE!</v>
      </c>
    </row>
    <row r="71" spans="1:14" ht="20.100000000000001" customHeight="1">
      <c r="A71" s="16" t="s">
        <v>91</v>
      </c>
      <c r="B71" s="11"/>
      <c r="C71" s="9">
        <v>50</v>
      </c>
      <c r="D71" s="10">
        <v>50</v>
      </c>
      <c r="E71" s="10">
        <v>50</v>
      </c>
      <c r="F71" s="10">
        <v>50</v>
      </c>
      <c r="G71" s="10">
        <v>55</v>
      </c>
      <c r="H71" s="10">
        <v>50</v>
      </c>
      <c r="I71" s="11">
        <v>80</v>
      </c>
      <c r="J71" s="12">
        <v>55</v>
      </c>
      <c r="K71" s="13"/>
      <c r="M71" cm="1">
        <f t="array" ref="M71">SUM(MWFifteenB5255710131619222528313437407[[#This Row],[Mon]:[Sun]]/7)</f>
        <v>55.000000000000007</v>
      </c>
      <c r="N71">
        <f>MWFifteenB5255710131619222528313437407[[#This Row],[Mileage]]-M71</f>
        <v>0</v>
      </c>
    </row>
    <row r="72" spans="1:14" ht="20.100000000000001" customHeight="1">
      <c r="A72" s="21" t="s">
        <v>92</v>
      </c>
      <c r="B72" s="11"/>
      <c r="C72" s="9">
        <v>50</v>
      </c>
      <c r="D72" s="10">
        <v>50</v>
      </c>
      <c r="E72" s="10">
        <v>50</v>
      </c>
      <c r="F72" s="10">
        <v>50</v>
      </c>
      <c r="G72" s="10">
        <v>55</v>
      </c>
      <c r="H72" s="10">
        <v>50</v>
      </c>
      <c r="I72" s="11">
        <v>80</v>
      </c>
      <c r="J72" s="12">
        <v>55</v>
      </c>
      <c r="K72" s="13"/>
      <c r="M72" cm="1">
        <f t="array" ref="M72">SUM(MWFifteenB5255710131619222528313437407[[#This Row],[Mon]:[Sun]]/7)</f>
        <v>55.000000000000007</v>
      </c>
      <c r="N72">
        <f>MWFifteenB5255710131619222528313437407[[#This Row],[Mileage]]-M72</f>
        <v>0</v>
      </c>
    </row>
    <row r="73" spans="1:14" ht="20.100000000000001" customHeight="1">
      <c r="A73" s="7" t="s">
        <v>93</v>
      </c>
      <c r="B73" s="11"/>
      <c r="C73" s="9">
        <v>65</v>
      </c>
      <c r="D73" s="10">
        <v>65</v>
      </c>
      <c r="E73" s="10">
        <v>65</v>
      </c>
      <c r="F73" s="10">
        <v>30</v>
      </c>
      <c r="G73" s="10" t="s">
        <v>13</v>
      </c>
      <c r="H73" s="10">
        <v>65</v>
      </c>
      <c r="I73" s="11">
        <v>105</v>
      </c>
      <c r="J73" s="12">
        <v>65</v>
      </c>
      <c r="K73" s="13"/>
      <c r="M73" t="e" cm="1">
        <f t="array" ref="M73">SUM(MWFifteenB5255710131619222528313437407[[#This Row],[Mon]:[Sun]]/7)</f>
        <v>#VALUE!</v>
      </c>
      <c r="N73" t="e">
        <f>MWFifteenB5255710131619222528313437407[[#This Row],[Mileage]]-M73</f>
        <v>#VALUE!</v>
      </c>
    </row>
    <row r="74" spans="1:14" ht="20.100000000000001" customHeight="1">
      <c r="A74" s="7" t="s">
        <v>94</v>
      </c>
      <c r="B74" s="11"/>
      <c r="C74" s="9">
        <v>40</v>
      </c>
      <c r="D74" s="10" t="s">
        <v>13</v>
      </c>
      <c r="E74" s="10">
        <v>40</v>
      </c>
      <c r="F74" s="10">
        <v>40</v>
      </c>
      <c r="G74" s="10">
        <v>30</v>
      </c>
      <c r="H74" s="10" t="s">
        <v>19</v>
      </c>
      <c r="I74" s="11">
        <v>45</v>
      </c>
      <c r="J74" s="12">
        <v>45</v>
      </c>
      <c r="K74" s="13" t="s">
        <v>186</v>
      </c>
      <c r="M74" t="e" cm="1">
        <f t="array" ref="M74">SUM(MWFifteenB5255710131619222528313437407[[#This Row],[Mon]:[Sun]]/7)</f>
        <v>#VALUE!</v>
      </c>
      <c r="N74" t="e">
        <f>MWFifteenB5255710131619222528313437407[[#This Row],[Mileage]]-M74</f>
        <v>#VALUE!</v>
      </c>
    </row>
    <row r="75" spans="1:14" ht="20.100000000000001" customHeight="1">
      <c r="A75" s="37" t="s">
        <v>95</v>
      </c>
      <c r="B75" s="11"/>
      <c r="C75" s="9">
        <v>35</v>
      </c>
      <c r="D75" s="10" t="s">
        <v>13</v>
      </c>
      <c r="E75" s="10">
        <v>35</v>
      </c>
      <c r="F75" s="10">
        <v>30</v>
      </c>
      <c r="G75" s="10">
        <v>30</v>
      </c>
      <c r="H75" s="10" t="s">
        <v>15</v>
      </c>
      <c r="I75" s="11">
        <v>30</v>
      </c>
      <c r="J75" s="12">
        <v>40</v>
      </c>
      <c r="K75" s="13" t="s">
        <v>186</v>
      </c>
      <c r="M75" t="e" cm="1">
        <f t="array" ref="M75">SUM(MWFifteenB5255710131619222528313437407[[#This Row],[Mon]:[Sun]]/7)</f>
        <v>#VALUE!</v>
      </c>
      <c r="N75" t="e">
        <f>MWFifteenB5255710131619222528313437407[[#This Row],[Mileage]]-M75</f>
        <v>#VALUE!</v>
      </c>
    </row>
    <row r="76" spans="1:14" ht="20.100000000000001" customHeight="1">
      <c r="A76" s="15" t="s">
        <v>96</v>
      </c>
      <c r="B76" s="11"/>
      <c r="C76" s="9">
        <v>50</v>
      </c>
      <c r="D76" s="10">
        <v>50</v>
      </c>
      <c r="E76" s="10">
        <v>50</v>
      </c>
      <c r="F76" s="10" t="s">
        <v>102</v>
      </c>
      <c r="G76" s="10">
        <v>55</v>
      </c>
      <c r="H76" s="10">
        <v>50</v>
      </c>
      <c r="I76" s="11">
        <v>80</v>
      </c>
      <c r="J76" s="12">
        <v>55</v>
      </c>
      <c r="K76" s="13" t="s">
        <v>186</v>
      </c>
      <c r="M76" t="e" cm="1">
        <f t="array" ref="M76">SUM(MWFifteenB5255710131619222528313437407[[#This Row],[Mon]:[Sun]]/7)</f>
        <v>#VALUE!</v>
      </c>
      <c r="N76" t="e">
        <f>MWFifteenB5255710131619222528313437407[[#This Row],[Mileage]]-M76</f>
        <v>#VALUE!</v>
      </c>
    </row>
    <row r="77" spans="1:14" ht="20.100000000000001" customHeight="1">
      <c r="A77" s="15" t="s">
        <v>97</v>
      </c>
      <c r="B77" s="38"/>
      <c r="C77" s="9">
        <v>50</v>
      </c>
      <c r="D77" s="10">
        <v>50</v>
      </c>
      <c r="E77" s="10">
        <v>50</v>
      </c>
      <c r="F77" s="10" t="s">
        <v>102</v>
      </c>
      <c r="G77" s="10">
        <v>55</v>
      </c>
      <c r="H77" s="10">
        <v>50</v>
      </c>
      <c r="I77" s="11">
        <v>80</v>
      </c>
      <c r="J77" s="12">
        <v>55</v>
      </c>
      <c r="K77" s="13" t="s">
        <v>186</v>
      </c>
      <c r="M77" t="e" cm="1">
        <f t="array" ref="M77">SUM(MWFifteenB5255710131619222528313437407[[#This Row],[Mon]:[Sun]]/7)</f>
        <v>#VALUE!</v>
      </c>
      <c r="N77" t="e">
        <f>MWFifteenB5255710131619222528313437407[[#This Row],[Mileage]]-M77</f>
        <v>#VALUE!</v>
      </c>
    </row>
    <row r="78" spans="1:14" ht="20.100000000000001" customHeight="1">
      <c r="A78" s="7" t="s">
        <v>98</v>
      </c>
      <c r="B78" s="11"/>
      <c r="C78" s="9">
        <v>40</v>
      </c>
      <c r="D78" s="10">
        <v>45</v>
      </c>
      <c r="E78" s="10">
        <v>40</v>
      </c>
      <c r="F78" s="10">
        <v>40</v>
      </c>
      <c r="G78" s="10">
        <v>45</v>
      </c>
      <c r="H78" s="10">
        <v>40</v>
      </c>
      <c r="I78" s="11">
        <v>65</v>
      </c>
      <c r="J78" s="12">
        <v>45</v>
      </c>
      <c r="K78" s="13"/>
      <c r="M78" cm="1">
        <f t="array" ref="M78">SUM(MWFifteenB5255710131619222528313437407[[#This Row],[Mon]:[Sun]]/7)</f>
        <v>45</v>
      </c>
      <c r="N78">
        <f>MWFifteenB5255710131619222528313437407[[#This Row],[Mileage]]-M78</f>
        <v>0</v>
      </c>
    </row>
    <row r="79" spans="1:14" ht="19.899999999999999" customHeight="1">
      <c r="A79" s="7" t="s">
        <v>99</v>
      </c>
      <c r="B79" s="8"/>
      <c r="C79" s="9">
        <v>45</v>
      </c>
      <c r="D79" s="10">
        <v>50</v>
      </c>
      <c r="E79" s="10">
        <v>45</v>
      </c>
      <c r="F79" s="10">
        <v>45</v>
      </c>
      <c r="G79" s="10">
        <v>50</v>
      </c>
      <c r="H79" s="10">
        <v>45</v>
      </c>
      <c r="I79" s="11">
        <v>70</v>
      </c>
      <c r="J79" s="12">
        <v>50</v>
      </c>
      <c r="K79" s="13"/>
      <c r="M79" cm="1">
        <f t="array" ref="M79">SUM(MWFifteenB5255710131619222528313437407[[#This Row],[Mon]:[Sun]]/7)</f>
        <v>50.000000000000007</v>
      </c>
      <c r="N79">
        <f>MWFifteenB5255710131619222528313437407[[#This Row],[Mileage]]-M79</f>
        <v>0</v>
      </c>
    </row>
    <row r="80" spans="1:14" ht="19.899999999999999" customHeight="1" thickBot="1">
      <c r="A80" s="15" t="s">
        <v>100</v>
      </c>
      <c r="B80" s="8"/>
      <c r="C80" s="9">
        <v>40</v>
      </c>
      <c r="D80" s="10">
        <v>45</v>
      </c>
      <c r="E80" s="10">
        <v>40</v>
      </c>
      <c r="F80" s="10">
        <v>40</v>
      </c>
      <c r="G80" s="10">
        <v>45</v>
      </c>
      <c r="H80" s="10">
        <v>40</v>
      </c>
      <c r="I80" s="11">
        <v>65</v>
      </c>
      <c r="J80" s="12">
        <v>45</v>
      </c>
      <c r="K80" s="13"/>
      <c r="M80" cm="1">
        <f t="array" ref="M80">SUM(MWFifteenB5255710131619222528313437407[[#This Row],[Mon]:[Sun]]/7)</f>
        <v>45</v>
      </c>
      <c r="N80">
        <f>MWFifteenB5255710131619222528313437407[[#This Row],[Mileage]]-M80</f>
        <v>0</v>
      </c>
    </row>
    <row r="81" spans="1:15" ht="34.5" customHeight="1" thickBot="1">
      <c r="A81" s="105" t="s">
        <v>187</v>
      </c>
      <c r="B81" s="106"/>
      <c r="C81" s="106"/>
      <c r="D81" s="106"/>
      <c r="E81" s="106"/>
      <c r="F81" s="106"/>
      <c r="G81" s="106"/>
      <c r="H81" s="106"/>
      <c r="I81" s="106"/>
      <c r="J81" s="106"/>
      <c r="K81" s="107"/>
    </row>
    <row r="82" spans="1:15" ht="34.9" customHeight="1">
      <c r="A82" s="39"/>
      <c r="B82" s="39"/>
      <c r="C82" s="39"/>
      <c r="D82" s="39"/>
      <c r="E82" s="39"/>
      <c r="F82" s="39"/>
      <c r="G82" s="39"/>
      <c r="H82" s="39"/>
      <c r="I82" s="39"/>
      <c r="J82" s="39"/>
    </row>
    <row r="83" spans="1:15" ht="26.1" customHeight="1"/>
    <row r="84" spans="1:15">
      <c r="K84" s="39"/>
      <c r="L84" s="39"/>
      <c r="M84" s="39"/>
      <c r="N84" s="39"/>
      <c r="O84" s="39"/>
    </row>
  </sheetData>
  <mergeCells count="3">
    <mergeCell ref="A26:K26"/>
    <mergeCell ref="A53:K53"/>
    <mergeCell ref="A81:K81"/>
  </mergeCells>
  <conditionalFormatting sqref="N2:N25 N28:N52">
    <cfRule type="cellIs" dxfId="81" priority="2" operator="notEqual">
      <formula>0</formula>
    </cfRule>
  </conditionalFormatting>
  <conditionalFormatting sqref="N55:N80">
    <cfRule type="cellIs" dxfId="80" priority="1" operator="notEqual">
      <formula>0</formula>
    </cfRule>
  </conditionalFormatting>
  <pageMargins left="0.2" right="0.2" top="0.2" bottom="0.2" header="0" footer="0"/>
  <pageSetup fitToHeight="0" orientation="landscape"/>
  <tableParts count="3"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4065C-387D-49C4-95F4-9594269D1EC1}">
  <dimension ref="A1:Q84"/>
  <sheetViews>
    <sheetView topLeftCell="A62" zoomScale="85" zoomScaleNormal="85" workbookViewId="0">
      <selection activeCell="J55" sqref="J55:J80"/>
    </sheetView>
  </sheetViews>
  <sheetFormatPr defaultRowHeight="15"/>
  <cols>
    <col min="1" max="1" width="23.140625" bestFit="1" customWidth="1"/>
    <col min="2" max="2" width="5.7109375" customWidth="1"/>
    <col min="3" max="10" width="9.42578125" customWidth="1"/>
    <col min="11" max="11" width="30.5703125" customWidth="1"/>
    <col min="12" max="12" width="9.28515625" bestFit="1" customWidth="1"/>
    <col min="13" max="15" width="8.7109375" customWidth="1"/>
    <col min="16" max="17" width="8.7109375" bestFit="1" customWidth="1"/>
  </cols>
  <sheetData>
    <row r="1" spans="1:17" ht="23.45" customHeight="1" thickBot="1">
      <c r="A1" s="1" t="s">
        <v>188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5"/>
      <c r="M1" s="5"/>
      <c r="N1" s="5"/>
      <c r="O1" s="5"/>
      <c r="P1" s="6"/>
      <c r="Q1" s="6"/>
    </row>
    <row r="2" spans="1:17" ht="21" customHeight="1">
      <c r="A2" s="7" t="s">
        <v>11</v>
      </c>
      <c r="B2" s="8"/>
      <c r="C2" s="9" t="s">
        <v>178</v>
      </c>
      <c r="D2" s="10" t="s">
        <v>181</v>
      </c>
      <c r="E2" s="10" t="s">
        <v>178</v>
      </c>
      <c r="F2" s="10" t="s">
        <v>181</v>
      </c>
      <c r="G2" s="10" t="s">
        <v>178</v>
      </c>
      <c r="H2" s="10" t="s">
        <v>181</v>
      </c>
      <c r="I2" s="10" t="s">
        <v>178</v>
      </c>
      <c r="J2" s="12" t="s">
        <v>185</v>
      </c>
      <c r="K2" s="13" t="s">
        <v>186</v>
      </c>
      <c r="M2">
        <f>SUM(WWFifteen50535811141720232629323538[[#This Row],[Mon]:[Sun]])/8</f>
        <v>0</v>
      </c>
      <c r="N2" t="e">
        <f>WWFifteen50535811141720232629323538[[#This Row],[Mileage]]-M2</f>
        <v>#VALUE!</v>
      </c>
    </row>
    <row r="3" spans="1:17" ht="21" customHeight="1">
      <c r="A3" s="7" t="s">
        <v>17</v>
      </c>
      <c r="B3" s="8"/>
      <c r="C3" s="9" t="s">
        <v>178</v>
      </c>
      <c r="D3" s="10" t="s">
        <v>181</v>
      </c>
      <c r="E3" s="10" t="s">
        <v>178</v>
      </c>
      <c r="F3" s="10" t="s">
        <v>181</v>
      </c>
      <c r="G3" s="10" t="s">
        <v>178</v>
      </c>
      <c r="H3" s="10" t="s">
        <v>181</v>
      </c>
      <c r="I3" s="10" t="s">
        <v>178</v>
      </c>
      <c r="J3" s="12" t="s">
        <v>185</v>
      </c>
      <c r="K3" s="13" t="s">
        <v>186</v>
      </c>
      <c r="M3">
        <f>SUM(WWFifteen50535811141720232629323538[[#This Row],[Mon]:[Sun]])/8</f>
        <v>0</v>
      </c>
      <c r="N3" t="e">
        <f>WWFifteen50535811141720232629323538[[#This Row],[Mileage]]-M3</f>
        <v>#VALUE!</v>
      </c>
    </row>
    <row r="4" spans="1:17" ht="21" customHeight="1">
      <c r="A4" s="7" t="s">
        <v>20</v>
      </c>
      <c r="B4" s="8"/>
      <c r="C4" s="9"/>
      <c r="D4" s="10"/>
      <c r="E4" s="10"/>
      <c r="F4" s="10"/>
      <c r="G4" s="10"/>
      <c r="H4" s="10" t="s">
        <v>178</v>
      </c>
      <c r="I4" s="11" t="s">
        <v>181</v>
      </c>
      <c r="J4" s="12" t="s">
        <v>189</v>
      </c>
      <c r="K4" s="13" t="s">
        <v>186</v>
      </c>
      <c r="M4">
        <f>SUM(WWFifteen50535811141720232629323538[[#This Row],[Mon]:[Sun]])/8</f>
        <v>0</v>
      </c>
      <c r="N4" t="e">
        <f>WWFifteen50535811141720232629323538[[#This Row],[Mileage]]-M4</f>
        <v>#VALUE!</v>
      </c>
    </row>
    <row r="5" spans="1:17" ht="21" customHeight="1">
      <c r="A5" s="14" t="s">
        <v>21</v>
      </c>
      <c r="B5" s="8"/>
      <c r="C5" s="9" t="s">
        <v>178</v>
      </c>
      <c r="D5" s="10" t="s">
        <v>181</v>
      </c>
      <c r="E5" s="10" t="s">
        <v>178</v>
      </c>
      <c r="F5" s="10" t="s">
        <v>181</v>
      </c>
      <c r="G5" s="10" t="s">
        <v>178</v>
      </c>
      <c r="H5" s="10" t="s">
        <v>181</v>
      </c>
      <c r="I5" s="10" t="s">
        <v>178</v>
      </c>
      <c r="J5" s="12" t="s">
        <v>185</v>
      </c>
      <c r="K5" s="13" t="s">
        <v>186</v>
      </c>
      <c r="M5">
        <f>SUM(WWFifteen50535811141720232629323538[[#This Row],[Mon]:[Sun]])/8</f>
        <v>0</v>
      </c>
      <c r="N5" t="e">
        <f>WWFifteen50535811141720232629323538[[#This Row],[Mileage]]-M5</f>
        <v>#VALUE!</v>
      </c>
    </row>
    <row r="6" spans="1:17" ht="21" customHeight="1">
      <c r="A6" s="15" t="s">
        <v>23</v>
      </c>
      <c r="B6" s="8" t="s">
        <v>12</v>
      </c>
      <c r="C6" s="9">
        <v>60</v>
      </c>
      <c r="D6" s="10" t="s">
        <v>13</v>
      </c>
      <c r="E6" s="10"/>
      <c r="F6" s="10"/>
      <c r="G6" s="10"/>
      <c r="H6" s="10"/>
      <c r="I6" s="11"/>
      <c r="J6" s="12" t="s">
        <v>190</v>
      </c>
      <c r="K6" s="13" t="s">
        <v>186</v>
      </c>
      <c r="M6">
        <f>SUM(WWFifteen50535811141720232629323538[[#This Row],[Mon]:[Sun]])/8</f>
        <v>7.5</v>
      </c>
      <c r="N6" t="e">
        <f>WWFifteen50535811141720232629323538[[#This Row],[Mileage]]-M6</f>
        <v>#VALUE!</v>
      </c>
    </row>
    <row r="7" spans="1:17" ht="21" customHeight="1">
      <c r="A7" s="16" t="s">
        <v>24</v>
      </c>
      <c r="B7" s="8" t="s">
        <v>12</v>
      </c>
      <c r="C7" s="9">
        <v>60</v>
      </c>
      <c r="D7" s="10" t="s">
        <v>13</v>
      </c>
      <c r="E7" s="10">
        <v>60</v>
      </c>
      <c r="F7" s="10" t="s">
        <v>18</v>
      </c>
      <c r="G7" s="10" t="s">
        <v>13</v>
      </c>
      <c r="H7" s="10">
        <v>60</v>
      </c>
      <c r="I7" s="11">
        <v>70</v>
      </c>
      <c r="J7" s="12">
        <v>50</v>
      </c>
      <c r="K7" s="13" t="s">
        <v>186</v>
      </c>
      <c r="M7">
        <f>SUM(WWFifteen50535811141720232629323538[[#This Row],[Mon]:[Sun]])/8</f>
        <v>31.25</v>
      </c>
      <c r="N7">
        <f>WWFifteen50535811141720232629323538[[#This Row],[Mileage]]-M7</f>
        <v>18.75</v>
      </c>
    </row>
    <row r="8" spans="1:17" ht="21" customHeight="1">
      <c r="A8" s="15" t="s">
        <v>25</v>
      </c>
      <c r="B8" s="8"/>
      <c r="C8" s="9" t="s">
        <v>178</v>
      </c>
      <c r="D8" s="10" t="s">
        <v>181</v>
      </c>
      <c r="E8" s="10" t="s">
        <v>178</v>
      </c>
      <c r="F8" s="10" t="s">
        <v>181</v>
      </c>
      <c r="G8" s="10" t="s">
        <v>178</v>
      </c>
      <c r="H8" s="10" t="s">
        <v>181</v>
      </c>
      <c r="I8" s="10" t="s">
        <v>178</v>
      </c>
      <c r="J8" s="12" t="s">
        <v>185</v>
      </c>
      <c r="K8" s="17" t="s">
        <v>186</v>
      </c>
      <c r="M8">
        <f>SUM(WWFifteen50535811141720232629323538[[#This Row],[Mon]:[Sun]])/8</f>
        <v>0</v>
      </c>
      <c r="N8" t="e">
        <f>WWFifteen50535811141720232629323538[[#This Row],[Mileage]]-M8</f>
        <v>#VALUE!</v>
      </c>
    </row>
    <row r="9" spans="1:17" ht="21" customHeight="1">
      <c r="A9" s="16" t="s">
        <v>26</v>
      </c>
      <c r="B9" s="8"/>
      <c r="C9" s="9" t="s">
        <v>178</v>
      </c>
      <c r="D9" s="10" t="s">
        <v>181</v>
      </c>
      <c r="E9" s="10" t="s">
        <v>178</v>
      </c>
      <c r="F9" s="10" t="s">
        <v>181</v>
      </c>
      <c r="G9" s="10" t="s">
        <v>178</v>
      </c>
      <c r="H9" s="10" t="s">
        <v>181</v>
      </c>
      <c r="I9" s="10" t="s">
        <v>178</v>
      </c>
      <c r="J9" s="12" t="s">
        <v>185</v>
      </c>
      <c r="K9" s="18" t="s">
        <v>186</v>
      </c>
      <c r="M9">
        <f>SUM(WWFifteen50535811141720232629323538[[#This Row],[Mon]:[Sun]])/8</f>
        <v>0</v>
      </c>
      <c r="N9" t="e">
        <f>WWFifteen50535811141720232629323538[[#This Row],[Mileage]]-M9</f>
        <v>#VALUE!</v>
      </c>
    </row>
    <row r="10" spans="1:17" ht="21" customHeight="1">
      <c r="A10" s="16" t="s">
        <v>27</v>
      </c>
      <c r="B10" s="8" t="s">
        <v>12</v>
      </c>
      <c r="C10" s="9">
        <v>60</v>
      </c>
      <c r="D10" s="10" t="s">
        <v>13</v>
      </c>
      <c r="E10" s="10"/>
      <c r="F10" s="10"/>
      <c r="G10" s="10"/>
      <c r="H10" s="10"/>
      <c r="I10" s="11"/>
      <c r="J10" s="12" t="s">
        <v>190</v>
      </c>
      <c r="K10" s="18" t="s">
        <v>186</v>
      </c>
      <c r="M10">
        <f>SUM(WWFifteen50535811141720232629323538[[#This Row],[Mon]:[Sun]])/8</f>
        <v>7.5</v>
      </c>
      <c r="N10" t="e">
        <f>WWFifteen50535811141720232629323538[[#This Row],[Mileage]]-M10</f>
        <v>#VALUE!</v>
      </c>
    </row>
    <row r="11" spans="1:17" ht="21" customHeight="1">
      <c r="A11" s="19" t="s">
        <v>28</v>
      </c>
      <c r="B11" s="8"/>
      <c r="C11" s="9" t="s">
        <v>178</v>
      </c>
      <c r="D11" s="10" t="s">
        <v>181</v>
      </c>
      <c r="E11" s="10" t="s">
        <v>178</v>
      </c>
      <c r="F11" s="10" t="s">
        <v>181</v>
      </c>
      <c r="G11" s="10" t="s">
        <v>178</v>
      </c>
      <c r="H11" s="10" t="s">
        <v>181</v>
      </c>
      <c r="I11" s="10" t="s">
        <v>178</v>
      </c>
      <c r="J11" s="12" t="s">
        <v>185</v>
      </c>
      <c r="K11" s="18" t="s">
        <v>186</v>
      </c>
      <c r="M11">
        <f>SUM(WWFifteen50535811141720232629323538[[#This Row],[Mon]:[Sun]])/8</f>
        <v>0</v>
      </c>
      <c r="N11" t="e">
        <f>WWFifteen50535811141720232629323538[[#This Row],[Mileage]]-M11</f>
        <v>#VALUE!</v>
      </c>
    </row>
    <row r="12" spans="1:17" ht="21" customHeight="1">
      <c r="A12" s="15" t="s">
        <v>29</v>
      </c>
      <c r="B12" s="8" t="s">
        <v>12</v>
      </c>
      <c r="C12" s="9">
        <v>50</v>
      </c>
      <c r="D12" s="10" t="s">
        <v>13</v>
      </c>
      <c r="E12" s="10"/>
      <c r="F12" s="10"/>
      <c r="G12" s="10"/>
      <c r="H12" s="10"/>
      <c r="I12" s="11"/>
      <c r="J12" s="12" t="s">
        <v>190</v>
      </c>
      <c r="K12" s="13" t="s">
        <v>186</v>
      </c>
      <c r="M12">
        <f>SUM(WWFifteen50535811141720232629323538[[#This Row],[Mon]:[Sun]])/8</f>
        <v>6.25</v>
      </c>
      <c r="N12" t="e">
        <f>WWFifteen50535811141720232629323538[[#This Row],[Mileage]]-M12</f>
        <v>#VALUE!</v>
      </c>
    </row>
    <row r="13" spans="1:17" ht="21" customHeight="1">
      <c r="A13" s="15" t="s">
        <v>31</v>
      </c>
      <c r="B13" s="8"/>
      <c r="C13" s="9" t="s">
        <v>178</v>
      </c>
      <c r="D13" s="10" t="s">
        <v>181</v>
      </c>
      <c r="E13" s="10" t="s">
        <v>178</v>
      </c>
      <c r="F13" s="10" t="s">
        <v>181</v>
      </c>
      <c r="G13" s="10" t="s">
        <v>178</v>
      </c>
      <c r="H13" s="10" t="s">
        <v>181</v>
      </c>
      <c r="I13" s="10" t="s">
        <v>178</v>
      </c>
      <c r="J13" s="12" t="s">
        <v>185</v>
      </c>
      <c r="K13" s="18" t="s">
        <v>186</v>
      </c>
      <c r="M13">
        <f>SUM(WWFifteen50535811141720232629323538[[#This Row],[Mon]:[Sun]])/8</f>
        <v>0</v>
      </c>
      <c r="N13" t="e">
        <f>WWFifteen50535811141720232629323538[[#This Row],[Mileage]]-M13</f>
        <v>#VALUE!</v>
      </c>
    </row>
    <row r="14" spans="1:17" ht="21" customHeight="1">
      <c r="A14" s="20" t="s">
        <v>32</v>
      </c>
      <c r="B14" s="8" t="s">
        <v>150</v>
      </c>
      <c r="C14" s="9" t="s">
        <v>178</v>
      </c>
      <c r="D14" s="10" t="s">
        <v>181</v>
      </c>
      <c r="E14" s="10" t="s">
        <v>178</v>
      </c>
      <c r="F14" s="10" t="s">
        <v>181</v>
      </c>
      <c r="G14" s="10" t="s">
        <v>178</v>
      </c>
      <c r="H14" s="10" t="s">
        <v>181</v>
      </c>
      <c r="I14" s="10" t="s">
        <v>178</v>
      </c>
      <c r="J14" s="12" t="s">
        <v>185</v>
      </c>
      <c r="K14" s="18" t="s">
        <v>186</v>
      </c>
      <c r="M14">
        <f>SUM(WWFifteen50535811141720232629323538[[#This Row],[Mon]:[Sun]])/8</f>
        <v>0</v>
      </c>
      <c r="N14" t="e">
        <f>WWFifteen50535811141720232629323538[[#This Row],[Mileage]]-M14</f>
        <v>#VALUE!</v>
      </c>
    </row>
    <row r="15" spans="1:17" ht="21" customHeight="1">
      <c r="A15" s="20" t="s">
        <v>34</v>
      </c>
      <c r="B15" s="8" t="s">
        <v>22</v>
      </c>
      <c r="C15" s="9" t="s">
        <v>178</v>
      </c>
      <c r="D15" s="10" t="s">
        <v>181</v>
      </c>
      <c r="E15" s="10" t="s">
        <v>178</v>
      </c>
      <c r="F15" s="10" t="s">
        <v>181</v>
      </c>
      <c r="G15" s="10" t="s">
        <v>178</v>
      </c>
      <c r="H15" s="10" t="s">
        <v>181</v>
      </c>
      <c r="I15" s="10" t="s">
        <v>178</v>
      </c>
      <c r="J15" s="12" t="s">
        <v>185</v>
      </c>
      <c r="K15" s="13" t="s">
        <v>186</v>
      </c>
      <c r="M15">
        <f>SUM(WWFifteen50535811141720232629323538[[#This Row],[Mon]:[Sun]])/8</f>
        <v>0</v>
      </c>
      <c r="N15" t="e">
        <f>WWFifteen50535811141720232629323538[[#This Row],[Mileage]]-M15</f>
        <v>#VALUE!</v>
      </c>
    </row>
    <row r="16" spans="1:17" ht="21" customHeight="1">
      <c r="A16" s="16" t="s">
        <v>35</v>
      </c>
      <c r="B16" s="8" t="s">
        <v>12</v>
      </c>
      <c r="C16" s="9">
        <v>60</v>
      </c>
      <c r="D16" s="10" t="s">
        <v>13</v>
      </c>
      <c r="E16" s="10"/>
      <c r="F16" s="10"/>
      <c r="G16" s="10"/>
      <c r="H16" s="10"/>
      <c r="I16" s="11"/>
      <c r="J16" s="12" t="s">
        <v>190</v>
      </c>
      <c r="K16" s="13" t="s">
        <v>186</v>
      </c>
      <c r="M16">
        <f>SUM(WWFifteen50535811141720232629323538[[#This Row],[Mon]:[Sun]])/8</f>
        <v>7.5</v>
      </c>
      <c r="N16" t="e">
        <f>WWFifteen50535811141720232629323538[[#This Row],[Mileage]]-M16</f>
        <v>#VALUE!</v>
      </c>
    </row>
    <row r="17" spans="1:14" ht="21" customHeight="1">
      <c r="A17" s="20" t="s">
        <v>36</v>
      </c>
      <c r="B17" s="8"/>
      <c r="C17" s="9"/>
      <c r="D17" s="10"/>
      <c r="E17" s="10"/>
      <c r="F17" s="10"/>
      <c r="G17" s="10"/>
      <c r="H17" s="10" t="s">
        <v>178</v>
      </c>
      <c r="I17" s="11" t="s">
        <v>181</v>
      </c>
      <c r="J17" s="12" t="s">
        <v>189</v>
      </c>
      <c r="K17" s="13" t="s">
        <v>186</v>
      </c>
      <c r="M17">
        <f>SUM(WWFifteen50535811141720232629323538[[#This Row],[Mon]:[Sun]])/8</f>
        <v>0</v>
      </c>
      <c r="N17" t="e">
        <f>WWFifteen50535811141720232629323538[[#This Row],[Mileage]]-M17</f>
        <v>#VALUE!</v>
      </c>
    </row>
    <row r="18" spans="1:14" ht="21" customHeight="1">
      <c r="A18" s="7" t="s">
        <v>37</v>
      </c>
      <c r="B18" s="8" t="s">
        <v>12</v>
      </c>
      <c r="C18" s="9">
        <v>50</v>
      </c>
      <c r="D18" s="10" t="s">
        <v>13</v>
      </c>
      <c r="E18" s="10">
        <v>50</v>
      </c>
      <c r="F18" s="10" t="s">
        <v>18</v>
      </c>
      <c r="G18" s="10" t="s">
        <v>13</v>
      </c>
      <c r="H18" s="10">
        <v>50</v>
      </c>
      <c r="I18" s="11">
        <v>60</v>
      </c>
      <c r="J18" s="12">
        <v>45</v>
      </c>
      <c r="K18" s="13" t="s">
        <v>186</v>
      </c>
      <c r="M18">
        <f>SUM(WWFifteen50535811141720232629323538[[#This Row],[Mon]:[Sun]])/8</f>
        <v>26.25</v>
      </c>
      <c r="N18">
        <f>WWFifteen50535811141720232629323538[[#This Row],[Mileage]]-M18</f>
        <v>18.75</v>
      </c>
    </row>
    <row r="19" spans="1:14" ht="21" customHeight="1">
      <c r="A19" s="21" t="s">
        <v>38</v>
      </c>
      <c r="B19" s="8"/>
      <c r="C19" s="9" t="s">
        <v>178</v>
      </c>
      <c r="D19" s="10" t="s">
        <v>181</v>
      </c>
      <c r="E19" s="10" t="s">
        <v>178</v>
      </c>
      <c r="F19" s="10" t="s">
        <v>181</v>
      </c>
      <c r="G19" s="10" t="s">
        <v>178</v>
      </c>
      <c r="H19" s="10" t="s">
        <v>181</v>
      </c>
      <c r="I19" s="10" t="s">
        <v>178</v>
      </c>
      <c r="J19" s="12" t="s">
        <v>185</v>
      </c>
      <c r="K19" s="13" t="s">
        <v>186</v>
      </c>
      <c r="M19">
        <f>SUM(WWFifteen50535811141720232629323538[[#This Row],[Mon]:[Sun]])/8</f>
        <v>0</v>
      </c>
      <c r="N19" t="e">
        <f>WWFifteen50535811141720232629323538[[#This Row],[Mileage]]-M19</f>
        <v>#VALUE!</v>
      </c>
    </row>
    <row r="20" spans="1:14" ht="21" customHeight="1">
      <c r="A20" s="7" t="s">
        <v>39</v>
      </c>
      <c r="B20" s="8"/>
      <c r="C20" s="9" t="s">
        <v>178</v>
      </c>
      <c r="D20" s="10" t="s">
        <v>181</v>
      </c>
      <c r="E20" s="10" t="s">
        <v>178</v>
      </c>
      <c r="F20" s="10" t="s">
        <v>181</v>
      </c>
      <c r="G20" s="10" t="s">
        <v>178</v>
      </c>
      <c r="H20" s="10" t="s">
        <v>181</v>
      </c>
      <c r="I20" s="10" t="s">
        <v>178</v>
      </c>
      <c r="J20" s="12" t="s">
        <v>185</v>
      </c>
      <c r="K20" s="13" t="s">
        <v>186</v>
      </c>
      <c r="M20">
        <f>SUM(WWFifteen50535811141720232629323538[[#This Row],[Mon]:[Sun]])/8</f>
        <v>0</v>
      </c>
      <c r="N20" t="e">
        <f>WWFifteen50535811141720232629323538[[#This Row],[Mileage]]-M20</f>
        <v>#VALUE!</v>
      </c>
    </row>
    <row r="21" spans="1:14" ht="21" customHeight="1">
      <c r="A21" s="7" t="s">
        <v>40</v>
      </c>
      <c r="B21" s="22"/>
      <c r="C21" s="9" t="s">
        <v>178</v>
      </c>
      <c r="D21" s="10" t="s">
        <v>181</v>
      </c>
      <c r="E21" s="10" t="s">
        <v>178</v>
      </c>
      <c r="F21" s="10" t="s">
        <v>181</v>
      </c>
      <c r="G21" s="10" t="s">
        <v>178</v>
      </c>
      <c r="H21" s="10" t="s">
        <v>181</v>
      </c>
      <c r="I21" s="10" t="s">
        <v>178</v>
      </c>
      <c r="J21" s="12" t="s">
        <v>185</v>
      </c>
      <c r="K21" s="13" t="s">
        <v>186</v>
      </c>
      <c r="M21">
        <f>SUM(WWFifteen50535811141720232629323538[[#This Row],[Mon]:[Sun]])/8</f>
        <v>0</v>
      </c>
      <c r="N21" t="e">
        <f>WWFifteen50535811141720232629323538[[#This Row],[Mileage]]-M21</f>
        <v>#VALUE!</v>
      </c>
    </row>
    <row r="22" spans="1:14" ht="21" customHeight="1">
      <c r="A22" s="19" t="s">
        <v>41</v>
      </c>
      <c r="B22" s="23"/>
      <c r="C22" s="9" t="s">
        <v>178</v>
      </c>
      <c r="D22" s="10" t="s">
        <v>181</v>
      </c>
      <c r="E22" s="10" t="s">
        <v>178</v>
      </c>
      <c r="F22" s="10" t="s">
        <v>181</v>
      </c>
      <c r="G22" s="10" t="s">
        <v>178</v>
      </c>
      <c r="H22" s="10" t="s">
        <v>181</v>
      </c>
      <c r="I22" s="10" t="s">
        <v>178</v>
      </c>
      <c r="J22" s="12" t="s">
        <v>185</v>
      </c>
      <c r="K22" s="13" t="s">
        <v>186</v>
      </c>
      <c r="M22">
        <f>SUM(WWFifteen50535811141720232629323538[[#This Row],[Mon]:[Sun]])/8</f>
        <v>0</v>
      </c>
      <c r="N22" t="e">
        <f>WWFifteen50535811141720232629323538[[#This Row],[Mileage]]-M22</f>
        <v>#VALUE!</v>
      </c>
    </row>
    <row r="23" spans="1:14" ht="21" customHeight="1">
      <c r="A23" s="21" t="s">
        <v>42</v>
      </c>
      <c r="B23" s="8"/>
      <c r="C23" s="9" t="s">
        <v>178</v>
      </c>
      <c r="D23" s="10" t="s">
        <v>181</v>
      </c>
      <c r="E23" s="10" t="s">
        <v>178</v>
      </c>
      <c r="F23" s="10" t="s">
        <v>181</v>
      </c>
      <c r="G23" s="10" t="s">
        <v>178</v>
      </c>
      <c r="H23" s="10" t="s">
        <v>181</v>
      </c>
      <c r="I23" s="10" t="s">
        <v>178</v>
      </c>
      <c r="J23" s="12" t="s">
        <v>185</v>
      </c>
      <c r="K23" s="13" t="s">
        <v>186</v>
      </c>
      <c r="M23">
        <f>SUM(WWFifteen50535811141720232629323538[[#This Row],[Mon]:[Sun]])/8</f>
        <v>0</v>
      </c>
      <c r="N23" t="e">
        <f>WWFifteen50535811141720232629323538[[#This Row],[Mileage]]-M23</f>
        <v>#VALUE!</v>
      </c>
    </row>
    <row r="24" spans="1:14" ht="21" customHeight="1">
      <c r="A24" s="7" t="s">
        <v>43</v>
      </c>
      <c r="B24" s="8">
        <v>3</v>
      </c>
      <c r="C24" s="9" t="s">
        <v>178</v>
      </c>
      <c r="D24" s="10" t="s">
        <v>181</v>
      </c>
      <c r="E24" s="10" t="s">
        <v>178</v>
      </c>
      <c r="F24" s="10" t="s">
        <v>181</v>
      </c>
      <c r="G24" s="10" t="s">
        <v>178</v>
      </c>
      <c r="H24" s="10" t="s">
        <v>181</v>
      </c>
      <c r="I24" s="10" t="s">
        <v>178</v>
      </c>
      <c r="J24" s="12" t="s">
        <v>185</v>
      </c>
      <c r="K24" s="13" t="s">
        <v>186</v>
      </c>
      <c r="M24">
        <f>SUM(WWFifteen50535811141720232629323538[[#This Row],[Mon]:[Sun]])/8</f>
        <v>0</v>
      </c>
      <c r="N24" t="e">
        <f>WWFifteen50535811141720232629323538[[#This Row],[Mileage]]-M24</f>
        <v>#VALUE!</v>
      </c>
    </row>
    <row r="25" spans="1:14" ht="21" customHeight="1" thickBot="1">
      <c r="A25" s="24" t="s">
        <v>46</v>
      </c>
      <c r="B25" s="25"/>
      <c r="C25" s="9" t="s">
        <v>178</v>
      </c>
      <c r="D25" s="10" t="s">
        <v>181</v>
      </c>
      <c r="E25" s="10" t="s">
        <v>178</v>
      </c>
      <c r="F25" s="10" t="s">
        <v>181</v>
      </c>
      <c r="G25" s="10" t="s">
        <v>178</v>
      </c>
      <c r="H25" s="10" t="s">
        <v>181</v>
      </c>
      <c r="I25" s="10" t="s">
        <v>178</v>
      </c>
      <c r="J25" s="12" t="s">
        <v>185</v>
      </c>
      <c r="K25" s="13" t="s">
        <v>186</v>
      </c>
      <c r="M25">
        <f>SUM(WWFifteen50535811141720232629323538[[#This Row],[Mon]:[Sun]])/8</f>
        <v>0</v>
      </c>
      <c r="N25" t="e">
        <f>WWFifteen50535811141720232629323538[[#This Row],[Mileage]]-M25</f>
        <v>#VALUE!</v>
      </c>
    </row>
    <row r="26" spans="1:14" ht="39.6" customHeight="1" thickBot="1">
      <c r="A26" s="105" t="s">
        <v>191</v>
      </c>
      <c r="B26" s="106"/>
      <c r="C26" s="106"/>
      <c r="D26" s="106"/>
      <c r="E26" s="106"/>
      <c r="F26" s="106"/>
      <c r="G26" s="106"/>
      <c r="H26" s="106"/>
      <c r="I26" s="106"/>
      <c r="J26" s="106"/>
      <c r="K26" s="107"/>
    </row>
    <row r="27" spans="1:14" ht="18.600000000000001" customHeight="1" thickBot="1">
      <c r="A27" s="26" t="s">
        <v>188</v>
      </c>
      <c r="B27" s="27" t="s">
        <v>1</v>
      </c>
      <c r="C27" s="28" t="s">
        <v>2</v>
      </c>
      <c r="D27" s="28" t="s">
        <v>3</v>
      </c>
      <c r="E27" s="28" t="s">
        <v>4</v>
      </c>
      <c r="F27" s="28" t="s">
        <v>5</v>
      </c>
      <c r="G27" s="28" t="s">
        <v>6</v>
      </c>
      <c r="H27" s="28" t="s">
        <v>7</v>
      </c>
      <c r="I27" s="28" t="s">
        <v>8</v>
      </c>
      <c r="J27" s="28" t="s">
        <v>9</v>
      </c>
      <c r="K27" s="29" t="s">
        <v>10</v>
      </c>
    </row>
    <row r="28" spans="1:14" ht="21" customHeight="1">
      <c r="A28" s="7" t="s">
        <v>48</v>
      </c>
      <c r="B28" s="8"/>
      <c r="C28" s="9" t="s">
        <v>180</v>
      </c>
      <c r="D28" s="10" t="s">
        <v>181</v>
      </c>
      <c r="E28" s="10" t="s">
        <v>180</v>
      </c>
      <c r="F28" s="10" t="s">
        <v>181</v>
      </c>
      <c r="G28" s="10" t="s">
        <v>180</v>
      </c>
      <c r="H28" s="10" t="s">
        <v>181</v>
      </c>
      <c r="I28" s="11" t="s">
        <v>180</v>
      </c>
      <c r="J28" s="30" t="s">
        <v>185</v>
      </c>
      <c r="K28" s="13" t="s">
        <v>186</v>
      </c>
      <c r="M28">
        <f>SUM(MWFifteenA51546912151821242730333639[[#This Row],[Mon]:[Sun]])/7</f>
        <v>0</v>
      </c>
      <c r="N28" t="e">
        <f>MWFifteenA51546912151821242730333639[[#This Row],[Mileage]]-M28</f>
        <v>#VALUE!</v>
      </c>
    </row>
    <row r="29" spans="1:14" ht="21" customHeight="1">
      <c r="A29" s="7" t="s">
        <v>49</v>
      </c>
      <c r="B29" s="11"/>
      <c r="C29" s="9" t="s">
        <v>180</v>
      </c>
      <c r="D29" s="10" t="s">
        <v>181</v>
      </c>
      <c r="E29" s="10" t="s">
        <v>180</v>
      </c>
      <c r="F29" s="10" t="s">
        <v>181</v>
      </c>
      <c r="G29" s="10" t="s">
        <v>180</v>
      </c>
      <c r="H29" s="10" t="s">
        <v>181</v>
      </c>
      <c r="I29" s="11" t="s">
        <v>180</v>
      </c>
      <c r="J29" s="12" t="s">
        <v>185</v>
      </c>
      <c r="K29" s="13" t="s">
        <v>186</v>
      </c>
      <c r="M29">
        <f>SUM(MWFifteenA51546912151821242730333639[[#This Row],[Mon]:[Sun]])/7</f>
        <v>0</v>
      </c>
      <c r="N29" t="e">
        <f>MWFifteenA51546912151821242730333639[[#This Row],[Mileage]]-M29</f>
        <v>#VALUE!</v>
      </c>
    </row>
    <row r="30" spans="1:14" ht="21" customHeight="1">
      <c r="A30" s="21" t="s">
        <v>50</v>
      </c>
      <c r="B30" s="8"/>
      <c r="C30" s="9" t="s">
        <v>180</v>
      </c>
      <c r="D30" s="10" t="s">
        <v>181</v>
      </c>
      <c r="E30" s="10" t="s">
        <v>180</v>
      </c>
      <c r="F30" s="10" t="s">
        <v>181</v>
      </c>
      <c r="G30" s="10" t="s">
        <v>180</v>
      </c>
      <c r="H30" s="10" t="s">
        <v>181</v>
      </c>
      <c r="I30" s="11" t="s">
        <v>180</v>
      </c>
      <c r="J30" s="12" t="s">
        <v>185</v>
      </c>
      <c r="K30" s="13" t="s">
        <v>186</v>
      </c>
      <c r="M30">
        <f>SUM(MWFifteenA51546912151821242730333639[[#This Row],[Mon]:[Sun]])/7</f>
        <v>0</v>
      </c>
      <c r="N30" t="e">
        <f>MWFifteenA51546912151821242730333639[[#This Row],[Mileage]]-M30</f>
        <v>#VALUE!</v>
      </c>
    </row>
    <row r="31" spans="1:14" ht="21" customHeight="1">
      <c r="A31" s="7" t="s">
        <v>52</v>
      </c>
      <c r="B31" s="8"/>
      <c r="C31" s="9" t="s">
        <v>180</v>
      </c>
      <c r="D31" s="10" t="s">
        <v>181</v>
      </c>
      <c r="E31" s="10" t="s">
        <v>180</v>
      </c>
      <c r="F31" s="10" t="s">
        <v>181</v>
      </c>
      <c r="G31" s="10" t="s">
        <v>180</v>
      </c>
      <c r="H31" s="10" t="s">
        <v>181</v>
      </c>
      <c r="I31" s="11" t="s">
        <v>180</v>
      </c>
      <c r="J31" s="12" t="s">
        <v>185</v>
      </c>
      <c r="K31" s="13" t="s">
        <v>186</v>
      </c>
      <c r="M31">
        <f>SUM(MWFifteenA51546912151821242730333639[[#This Row],[Mon]:[Sun]])/7</f>
        <v>0</v>
      </c>
      <c r="N31" t="e">
        <f>MWFifteenA51546912151821242730333639[[#This Row],[Mileage]]-M31</f>
        <v>#VALUE!</v>
      </c>
    </row>
    <row r="32" spans="1:14" ht="21" customHeight="1">
      <c r="A32" s="7" t="s">
        <v>53</v>
      </c>
      <c r="B32" s="8"/>
      <c r="C32" s="9">
        <v>50</v>
      </c>
      <c r="D32" s="10" t="s">
        <v>13</v>
      </c>
      <c r="E32" s="10">
        <v>55</v>
      </c>
      <c r="F32" s="10">
        <v>30</v>
      </c>
      <c r="G32" s="10" t="s">
        <v>13</v>
      </c>
      <c r="H32" s="10">
        <v>50</v>
      </c>
      <c r="I32" s="11">
        <v>80</v>
      </c>
      <c r="J32" s="12">
        <v>55</v>
      </c>
      <c r="K32" s="18" t="s">
        <v>186</v>
      </c>
      <c r="M32">
        <f>SUM(MWFifteenA51546912151821242730333639[[#This Row],[Mon]:[Sun]])/7</f>
        <v>37.857142857142854</v>
      </c>
      <c r="N32">
        <f>MWFifteenA51546912151821242730333639[[#This Row],[Mileage]]-M32</f>
        <v>17.142857142857146</v>
      </c>
    </row>
    <row r="33" spans="1:14" ht="21" customHeight="1">
      <c r="A33" s="21" t="s">
        <v>54</v>
      </c>
      <c r="B33" s="8"/>
      <c r="C33" s="9" t="s">
        <v>180</v>
      </c>
      <c r="D33" s="10" t="s">
        <v>181</v>
      </c>
      <c r="E33" s="10" t="s">
        <v>180</v>
      </c>
      <c r="F33" s="10" t="s">
        <v>181</v>
      </c>
      <c r="G33" s="10" t="s">
        <v>180</v>
      </c>
      <c r="H33" s="10" t="s">
        <v>181</v>
      </c>
      <c r="I33" s="11" t="s">
        <v>180</v>
      </c>
      <c r="J33" s="12" t="s">
        <v>185</v>
      </c>
      <c r="K33" s="18" t="s">
        <v>186</v>
      </c>
      <c r="M33">
        <f>SUM(MWFifteenA51546912151821242730333639[[#This Row],[Mon]:[Sun]])/7</f>
        <v>0</v>
      </c>
      <c r="N33" t="e">
        <f>MWFifteenA51546912151821242730333639[[#This Row],[Mileage]]-M33</f>
        <v>#VALUE!</v>
      </c>
    </row>
    <row r="34" spans="1:14" ht="21" customHeight="1">
      <c r="A34" s="7" t="s">
        <v>56</v>
      </c>
      <c r="B34" s="8"/>
      <c r="C34" s="9" t="s">
        <v>180</v>
      </c>
      <c r="D34" s="10" t="s">
        <v>181</v>
      </c>
      <c r="E34" s="10" t="s">
        <v>180</v>
      </c>
      <c r="F34" s="10" t="s">
        <v>181</v>
      </c>
      <c r="G34" s="10" t="s">
        <v>180</v>
      </c>
      <c r="H34" s="10" t="s">
        <v>181</v>
      </c>
      <c r="I34" s="11" t="s">
        <v>180</v>
      </c>
      <c r="J34" s="12" t="s">
        <v>185</v>
      </c>
      <c r="K34" s="18" t="s">
        <v>186</v>
      </c>
      <c r="M34">
        <f>SUM(MWFifteenA51546912151821242730333639[[#This Row],[Mon]:[Sun]])/7</f>
        <v>0</v>
      </c>
      <c r="N34" t="e">
        <f>MWFifteenA51546912151821242730333639[[#This Row],[Mileage]]-M34</f>
        <v>#VALUE!</v>
      </c>
    </row>
    <row r="35" spans="1:14" ht="21" customHeight="1">
      <c r="A35" s="21" t="s">
        <v>57</v>
      </c>
      <c r="B35" s="8"/>
      <c r="C35" s="9">
        <v>50</v>
      </c>
      <c r="D35" s="10" t="s">
        <v>13</v>
      </c>
      <c r="E35" s="10">
        <v>50</v>
      </c>
      <c r="F35" s="10">
        <v>30</v>
      </c>
      <c r="G35" s="10" t="s">
        <v>13</v>
      </c>
      <c r="H35" s="10">
        <v>50</v>
      </c>
      <c r="I35" s="11">
        <v>50</v>
      </c>
      <c r="J35" s="12">
        <v>50</v>
      </c>
      <c r="K35" s="13" t="s">
        <v>186</v>
      </c>
      <c r="M35">
        <f>SUM(MWFifteenA51546912151821242730333639[[#This Row],[Mon]:[Sun]])/7</f>
        <v>32.857142857142854</v>
      </c>
      <c r="N35">
        <f>MWFifteenA51546912151821242730333639[[#This Row],[Mileage]]-M35</f>
        <v>17.142857142857146</v>
      </c>
    </row>
    <row r="36" spans="1:14" ht="21" customHeight="1">
      <c r="A36" s="7" t="s">
        <v>58</v>
      </c>
      <c r="B36" s="8"/>
      <c r="C36" s="9" t="s">
        <v>180</v>
      </c>
      <c r="D36" s="10" t="s">
        <v>181</v>
      </c>
      <c r="E36" s="10" t="s">
        <v>180</v>
      </c>
      <c r="F36" s="10" t="s">
        <v>181</v>
      </c>
      <c r="G36" s="10" t="s">
        <v>180</v>
      </c>
      <c r="H36" s="10" t="s">
        <v>181</v>
      </c>
      <c r="I36" s="11" t="s">
        <v>180</v>
      </c>
      <c r="J36" s="12" t="s">
        <v>185</v>
      </c>
      <c r="K36" s="13" t="s">
        <v>186</v>
      </c>
      <c r="M36">
        <f>SUM(MWFifteenA51546912151821242730333639[[#This Row],[Mon]:[Sun]])/7</f>
        <v>0</v>
      </c>
      <c r="N36" t="e">
        <f>MWFifteenA51546912151821242730333639[[#This Row],[Mileage]]-M36</f>
        <v>#VALUE!</v>
      </c>
    </row>
    <row r="37" spans="1:14" ht="21" customHeight="1">
      <c r="A37" s="14" t="s">
        <v>59</v>
      </c>
      <c r="B37" s="8"/>
      <c r="C37" s="9"/>
      <c r="D37" s="10"/>
      <c r="E37" s="10"/>
      <c r="F37" s="10"/>
      <c r="G37" s="10"/>
      <c r="H37" s="10" t="s">
        <v>180</v>
      </c>
      <c r="I37" s="11" t="s">
        <v>181</v>
      </c>
      <c r="J37" s="12" t="s">
        <v>189</v>
      </c>
      <c r="K37" s="13" t="s">
        <v>186</v>
      </c>
      <c r="M37">
        <f>SUM(MWFifteenA51546912151821242730333639[[#This Row],[Mon]:[Sun]])/7</f>
        <v>0</v>
      </c>
      <c r="N37" t="e">
        <f>MWFifteenA51546912151821242730333639[[#This Row],[Mileage]]-M37</f>
        <v>#VALUE!</v>
      </c>
    </row>
    <row r="38" spans="1:14" ht="21" customHeight="1">
      <c r="A38" s="7" t="s">
        <v>60</v>
      </c>
      <c r="B38" s="8">
        <v>2</v>
      </c>
      <c r="C38" s="9" t="s">
        <v>180</v>
      </c>
      <c r="D38" s="10" t="s">
        <v>181</v>
      </c>
      <c r="E38" s="10" t="s">
        <v>180</v>
      </c>
      <c r="F38" s="10" t="s">
        <v>181</v>
      </c>
      <c r="G38" s="10" t="s">
        <v>180</v>
      </c>
      <c r="H38" s="10" t="s">
        <v>181</v>
      </c>
      <c r="I38" s="11" t="s">
        <v>180</v>
      </c>
      <c r="J38" s="12" t="s">
        <v>185</v>
      </c>
      <c r="K38" s="13" t="s">
        <v>186</v>
      </c>
      <c r="M38">
        <f>SUM(MWFifteenA51546912151821242730333639[[#This Row],[Mon]:[Sun]])/7</f>
        <v>0</v>
      </c>
      <c r="N38" t="e">
        <f>MWFifteenA51546912151821242730333639[[#This Row],[Mileage]]-M38</f>
        <v>#VALUE!</v>
      </c>
    </row>
    <row r="39" spans="1:14" ht="21" customHeight="1">
      <c r="A39" s="31" t="s">
        <v>61</v>
      </c>
      <c r="B39" s="8" t="s">
        <v>22</v>
      </c>
      <c r="C39" s="9" t="s">
        <v>180</v>
      </c>
      <c r="D39" s="10" t="s">
        <v>181</v>
      </c>
      <c r="E39" s="10" t="s">
        <v>180</v>
      </c>
      <c r="F39" s="10" t="s">
        <v>181</v>
      </c>
      <c r="G39" s="10" t="s">
        <v>180</v>
      </c>
      <c r="H39" s="10" t="s">
        <v>181</v>
      </c>
      <c r="I39" s="11" t="s">
        <v>180</v>
      </c>
      <c r="J39" s="12" t="s">
        <v>185</v>
      </c>
      <c r="K39" s="13" t="s">
        <v>186</v>
      </c>
      <c r="M39">
        <f>SUM(MWFifteenA51546912151821242730333639[[#This Row],[Mon]:[Sun]])/7</f>
        <v>0</v>
      </c>
      <c r="N39" t="e">
        <f>MWFifteenA51546912151821242730333639[[#This Row],[Mileage]]-M39</f>
        <v>#VALUE!</v>
      </c>
    </row>
    <row r="40" spans="1:14" ht="21" customHeight="1">
      <c r="A40" s="32" t="s">
        <v>62</v>
      </c>
      <c r="B40" s="33"/>
      <c r="C40" s="9">
        <v>90</v>
      </c>
      <c r="D40" s="10" t="s">
        <v>13</v>
      </c>
      <c r="E40" s="10">
        <v>80</v>
      </c>
      <c r="F40" s="10">
        <v>80</v>
      </c>
      <c r="G40" s="10">
        <v>30</v>
      </c>
      <c r="H40" s="10" t="s">
        <v>13</v>
      </c>
      <c r="I40" s="11">
        <v>90</v>
      </c>
      <c r="J40" s="12">
        <v>70</v>
      </c>
      <c r="K40" s="13" t="s">
        <v>186</v>
      </c>
      <c r="M40">
        <f>SUM(MWFifteenA51546912151821242730333639[[#This Row],[Mon]:[Sun]])/7</f>
        <v>52.857142857142854</v>
      </c>
      <c r="N40">
        <f>MWFifteenA51546912151821242730333639[[#This Row],[Mileage]]-M40</f>
        <v>17.142857142857146</v>
      </c>
    </row>
    <row r="41" spans="1:14" ht="21" customHeight="1">
      <c r="A41" s="34" t="s">
        <v>64</v>
      </c>
      <c r="B41" s="11" t="s">
        <v>22</v>
      </c>
      <c r="C41" s="9">
        <v>50</v>
      </c>
      <c r="D41" s="10" t="s">
        <v>13</v>
      </c>
      <c r="E41" s="10">
        <v>55</v>
      </c>
      <c r="F41" s="10">
        <v>30</v>
      </c>
      <c r="G41" s="10" t="s">
        <v>13</v>
      </c>
      <c r="H41" s="10">
        <v>50</v>
      </c>
      <c r="I41" s="11">
        <v>80</v>
      </c>
      <c r="J41" s="12">
        <v>55</v>
      </c>
      <c r="K41" s="13" t="s">
        <v>186</v>
      </c>
      <c r="M41">
        <f>SUM(MWFifteenA51546912151821242730333639[[#This Row],[Mon]:[Sun]])/7</f>
        <v>37.857142857142854</v>
      </c>
      <c r="N41">
        <f>MWFifteenA51546912151821242730333639[[#This Row],[Mileage]]-M41</f>
        <v>17.142857142857146</v>
      </c>
    </row>
    <row r="42" spans="1:14" ht="21" customHeight="1">
      <c r="A42" s="7" t="s">
        <v>65</v>
      </c>
      <c r="B42" s="11"/>
      <c r="C42" s="9">
        <v>60</v>
      </c>
      <c r="D42" s="10">
        <v>50</v>
      </c>
      <c r="E42" s="10">
        <v>55</v>
      </c>
      <c r="F42" s="10">
        <v>30</v>
      </c>
      <c r="G42" s="10">
        <v>60</v>
      </c>
      <c r="H42" s="10">
        <v>60</v>
      </c>
      <c r="I42" s="11">
        <v>70</v>
      </c>
      <c r="J42" s="12">
        <v>55</v>
      </c>
      <c r="K42" s="13" t="s">
        <v>186</v>
      </c>
      <c r="L42" t="s">
        <v>12</v>
      </c>
      <c r="M42">
        <f>SUM(MWFifteenA51546912151821242730333639[[#This Row],[Mon]:[Sun]])/7</f>
        <v>55</v>
      </c>
      <c r="N42">
        <f>MWFifteenA51546912151821242730333639[[#This Row],[Mileage]]-M42</f>
        <v>0</v>
      </c>
    </row>
    <row r="43" spans="1:14" ht="21" customHeight="1">
      <c r="A43" s="16" t="s">
        <v>66</v>
      </c>
      <c r="B43" s="11"/>
      <c r="C43" s="9"/>
      <c r="D43" s="10"/>
      <c r="E43" s="10"/>
      <c r="F43" s="10"/>
      <c r="G43" s="10"/>
      <c r="H43" s="10" t="s">
        <v>180</v>
      </c>
      <c r="I43" s="11" t="s">
        <v>181</v>
      </c>
      <c r="J43" s="12" t="s">
        <v>189</v>
      </c>
      <c r="K43" s="13" t="s">
        <v>186</v>
      </c>
      <c r="M43">
        <f>SUM(MWFifteenA51546912151821242730333639[[#This Row],[Mon]:[Sun]])/7</f>
        <v>0</v>
      </c>
      <c r="N43" t="e">
        <f>MWFifteenA51546912151821242730333639[[#This Row],[Mileage]]-M43</f>
        <v>#VALUE!</v>
      </c>
    </row>
    <row r="44" spans="1:14" ht="21" customHeight="1">
      <c r="A44" s="7" t="s">
        <v>176</v>
      </c>
      <c r="B44" s="11"/>
      <c r="C44" s="9">
        <v>60</v>
      </c>
      <c r="D44" s="10">
        <v>60</v>
      </c>
      <c r="E44" s="10">
        <v>65</v>
      </c>
      <c r="F44" s="10">
        <v>60</v>
      </c>
      <c r="G44" s="10">
        <v>60</v>
      </c>
      <c r="H44" s="10">
        <v>60</v>
      </c>
      <c r="I44" s="11">
        <v>90</v>
      </c>
      <c r="J44" s="12">
        <v>65</v>
      </c>
      <c r="K44" s="13" t="s">
        <v>186</v>
      </c>
      <c r="M44">
        <f>SUM(MWFifteenA51546912151821242730333639[[#This Row],[Mon]:[Sun]])/7</f>
        <v>65</v>
      </c>
      <c r="N44">
        <f>MWFifteenA51546912151821242730333639[[#This Row],[Mileage]]-M44</f>
        <v>0</v>
      </c>
    </row>
    <row r="45" spans="1:14" ht="21" customHeight="1">
      <c r="A45" s="15" t="s">
        <v>67</v>
      </c>
      <c r="B45" s="11"/>
      <c r="C45" s="9">
        <v>60</v>
      </c>
      <c r="D45" s="10">
        <v>60</v>
      </c>
      <c r="E45" s="10">
        <v>65</v>
      </c>
      <c r="F45" s="10">
        <v>60</v>
      </c>
      <c r="G45" s="10">
        <v>60</v>
      </c>
      <c r="H45" s="10">
        <v>60</v>
      </c>
      <c r="I45" s="11">
        <v>90</v>
      </c>
      <c r="J45" s="12">
        <v>65</v>
      </c>
      <c r="K45" s="13" t="s">
        <v>186</v>
      </c>
      <c r="M45">
        <f>SUM(MWFifteenA51546912151821242730333639[[#This Row],[Mon]:[Sun]])/7</f>
        <v>65</v>
      </c>
      <c r="N45">
        <f>MWFifteenA51546912151821242730333639[[#This Row],[Mileage]]-M45</f>
        <v>0</v>
      </c>
    </row>
    <row r="46" spans="1:14" ht="21" customHeight="1">
      <c r="A46" s="7" t="s">
        <v>68</v>
      </c>
      <c r="B46" s="11"/>
      <c r="C46" s="9">
        <v>60</v>
      </c>
      <c r="D46" s="10">
        <v>50</v>
      </c>
      <c r="E46" s="10">
        <v>55</v>
      </c>
      <c r="F46" s="10">
        <v>30</v>
      </c>
      <c r="G46" s="10">
        <v>60</v>
      </c>
      <c r="H46" s="10">
        <v>60</v>
      </c>
      <c r="I46" s="11">
        <v>70</v>
      </c>
      <c r="J46" s="12">
        <v>55</v>
      </c>
      <c r="K46" s="13" t="s">
        <v>186</v>
      </c>
      <c r="L46" t="s">
        <v>12</v>
      </c>
      <c r="M46">
        <f>SUM(MWFifteenA51546912151821242730333639[[#This Row],[Mon]:[Sun]])/7</f>
        <v>55</v>
      </c>
      <c r="N46">
        <f>MWFifteenA51546912151821242730333639[[#This Row],[Mileage]]-M46</f>
        <v>0</v>
      </c>
    </row>
    <row r="47" spans="1:14" ht="21" customHeight="1">
      <c r="A47" s="7" t="s">
        <v>69</v>
      </c>
      <c r="B47" s="11"/>
      <c r="C47" s="9">
        <v>50</v>
      </c>
      <c r="D47" s="10" t="s">
        <v>13</v>
      </c>
      <c r="E47" s="10">
        <v>50</v>
      </c>
      <c r="F47" s="10">
        <v>30</v>
      </c>
      <c r="G47" s="10" t="s">
        <v>13</v>
      </c>
      <c r="H47" s="10">
        <v>50</v>
      </c>
      <c r="I47" s="11">
        <v>50</v>
      </c>
      <c r="J47" s="12">
        <v>50</v>
      </c>
      <c r="K47" s="13" t="s">
        <v>186</v>
      </c>
      <c r="M47">
        <f>SUM(MWFifteenA51546912151821242730333639[[#This Row],[Mon]:[Sun]])/7</f>
        <v>32.857142857142854</v>
      </c>
      <c r="N47">
        <f>MWFifteenA51546912151821242730333639[[#This Row],[Mileage]]-M47</f>
        <v>17.142857142857146</v>
      </c>
    </row>
    <row r="48" spans="1:14" ht="21" customHeight="1">
      <c r="A48" s="7" t="s">
        <v>70</v>
      </c>
      <c r="B48" s="11"/>
      <c r="C48" s="9" t="s">
        <v>180</v>
      </c>
      <c r="D48" s="10" t="s">
        <v>181</v>
      </c>
      <c r="E48" s="10" t="s">
        <v>180</v>
      </c>
      <c r="F48" s="10" t="s">
        <v>181</v>
      </c>
      <c r="G48" s="10" t="s">
        <v>180</v>
      </c>
      <c r="H48" s="10" t="s">
        <v>181</v>
      </c>
      <c r="I48" s="11" t="s">
        <v>180</v>
      </c>
      <c r="J48" s="12" t="s">
        <v>185</v>
      </c>
      <c r="K48" s="13" t="s">
        <v>186</v>
      </c>
      <c r="M48">
        <f>SUM(MWFifteenA51546912151821242730333639[[#This Row],[Mon]:[Sun]])/7</f>
        <v>0</v>
      </c>
      <c r="N48" t="e">
        <f>MWFifteenA51546912151821242730333639[[#This Row],[Mileage]]-M48</f>
        <v>#VALUE!</v>
      </c>
    </row>
    <row r="49" spans="1:14" ht="21" customHeight="1">
      <c r="A49" s="7" t="s">
        <v>71</v>
      </c>
      <c r="B49" s="11">
        <v>1</v>
      </c>
      <c r="C49" s="9" t="s">
        <v>180</v>
      </c>
      <c r="D49" s="10" t="s">
        <v>181</v>
      </c>
      <c r="E49" s="10" t="s">
        <v>180</v>
      </c>
      <c r="F49" s="10" t="s">
        <v>181</v>
      </c>
      <c r="G49" s="10" t="s">
        <v>180</v>
      </c>
      <c r="H49" s="10" t="s">
        <v>181</v>
      </c>
      <c r="I49" s="11" t="s">
        <v>180</v>
      </c>
      <c r="J49" s="12" t="s">
        <v>185</v>
      </c>
      <c r="K49" s="13" t="s">
        <v>186</v>
      </c>
      <c r="M49">
        <f>SUM(MWFifteenA51546912151821242730333639[[#This Row],[Mon]:[Sun]])/7</f>
        <v>0</v>
      </c>
      <c r="N49" t="e">
        <f>MWFifteenA51546912151821242730333639[[#This Row],[Mileage]]-M49</f>
        <v>#VALUE!</v>
      </c>
    </row>
    <row r="50" spans="1:14" ht="21" customHeight="1">
      <c r="A50" s="16" t="s">
        <v>72</v>
      </c>
      <c r="B50" s="11"/>
      <c r="C50" s="9" t="s">
        <v>180</v>
      </c>
      <c r="D50" s="10" t="s">
        <v>181</v>
      </c>
      <c r="E50" s="10" t="s">
        <v>180</v>
      </c>
      <c r="F50" s="10" t="s">
        <v>181</v>
      </c>
      <c r="G50" s="10" t="s">
        <v>180</v>
      </c>
      <c r="H50" s="10" t="s">
        <v>181</v>
      </c>
      <c r="I50" s="11" t="s">
        <v>180</v>
      </c>
      <c r="J50" s="12" t="s">
        <v>185</v>
      </c>
      <c r="K50" s="13" t="s">
        <v>186</v>
      </c>
      <c r="M50">
        <f>SUM(MWFifteenA51546912151821242730333639[[#This Row],[Mon]:[Sun]])/7</f>
        <v>0</v>
      </c>
      <c r="N50" t="e">
        <f>MWFifteenA51546912151821242730333639[[#This Row],[Mileage]]-M50</f>
        <v>#VALUE!</v>
      </c>
    </row>
    <row r="51" spans="1:14" ht="21" customHeight="1">
      <c r="A51" s="7" t="s">
        <v>73</v>
      </c>
      <c r="B51" s="8">
        <v>1</v>
      </c>
      <c r="C51" s="9" t="s">
        <v>180</v>
      </c>
      <c r="D51" s="10" t="s">
        <v>181</v>
      </c>
      <c r="E51" s="10" t="s">
        <v>180</v>
      </c>
      <c r="F51" s="10" t="s">
        <v>181</v>
      </c>
      <c r="G51" s="10" t="s">
        <v>180</v>
      </c>
      <c r="H51" s="10" t="s">
        <v>181</v>
      </c>
      <c r="I51" s="11" t="s">
        <v>180</v>
      </c>
      <c r="J51" s="12" t="s">
        <v>185</v>
      </c>
      <c r="K51" s="13" t="s">
        <v>186</v>
      </c>
      <c r="M51">
        <f>SUM(MWFifteenA51546912151821242730333639[[#This Row],[Mon]:[Sun]])/7</f>
        <v>0</v>
      </c>
      <c r="N51" t="e">
        <f>MWFifteenA51546912151821242730333639[[#This Row],[Mileage]]-M51</f>
        <v>#VALUE!</v>
      </c>
    </row>
    <row r="52" spans="1:14" ht="21" customHeight="1" thickBot="1">
      <c r="A52" s="15" t="s">
        <v>74</v>
      </c>
      <c r="B52" s="8"/>
      <c r="C52" s="9">
        <v>50</v>
      </c>
      <c r="D52" s="10" t="s">
        <v>13</v>
      </c>
      <c r="E52" s="10">
        <v>55</v>
      </c>
      <c r="F52" s="10">
        <v>30</v>
      </c>
      <c r="G52" s="10" t="s">
        <v>13</v>
      </c>
      <c r="H52" s="10">
        <v>50</v>
      </c>
      <c r="I52" s="11">
        <v>80</v>
      </c>
      <c r="J52" s="12">
        <v>55</v>
      </c>
      <c r="K52" s="13" t="s">
        <v>186</v>
      </c>
      <c r="M52">
        <f>SUM(MWFifteenA51546912151821242730333639[[#This Row],[Mon]:[Sun]])/7</f>
        <v>37.857142857142854</v>
      </c>
      <c r="N52">
        <f>MWFifteenA51546912151821242730333639[[#This Row],[Mileage]]-M52</f>
        <v>17.142857142857146</v>
      </c>
    </row>
    <row r="53" spans="1:14" ht="36" customHeight="1" thickBot="1">
      <c r="A53" s="105" t="s">
        <v>191</v>
      </c>
      <c r="B53" s="106"/>
      <c r="C53" s="106"/>
      <c r="D53" s="106"/>
      <c r="E53" s="106"/>
      <c r="F53" s="106"/>
      <c r="G53" s="106"/>
      <c r="H53" s="106"/>
      <c r="I53" s="106"/>
      <c r="J53" s="106"/>
      <c r="K53" s="107"/>
    </row>
    <row r="54" spans="1:14" ht="18" customHeight="1" thickBot="1">
      <c r="A54" s="26" t="s">
        <v>188</v>
      </c>
      <c r="B54" s="27" t="s">
        <v>1</v>
      </c>
      <c r="C54" s="28" t="s">
        <v>2</v>
      </c>
      <c r="D54" s="28" t="s">
        <v>3</v>
      </c>
      <c r="E54" s="28" t="s">
        <v>4</v>
      </c>
      <c r="F54" s="28" t="s">
        <v>5</v>
      </c>
      <c r="G54" s="28" t="s">
        <v>6</v>
      </c>
      <c r="H54" s="28" t="s">
        <v>7</v>
      </c>
      <c r="I54" s="28" t="s">
        <v>8</v>
      </c>
      <c r="J54" s="28" t="s">
        <v>9</v>
      </c>
      <c r="K54" s="29" t="s">
        <v>10</v>
      </c>
    </row>
    <row r="55" spans="1:14" ht="18.600000000000001" customHeight="1">
      <c r="A55" s="7" t="s">
        <v>75</v>
      </c>
      <c r="B55" s="8"/>
      <c r="C55" s="9" t="s">
        <v>180</v>
      </c>
      <c r="D55" s="10" t="s">
        <v>181</v>
      </c>
      <c r="E55" s="10" t="s">
        <v>180</v>
      </c>
      <c r="F55" s="10" t="s">
        <v>181</v>
      </c>
      <c r="G55" s="10" t="s">
        <v>180</v>
      </c>
      <c r="H55" s="10" t="s">
        <v>181</v>
      </c>
      <c r="I55" s="11" t="s">
        <v>180</v>
      </c>
      <c r="J55" s="12" t="s">
        <v>185</v>
      </c>
      <c r="K55" s="13" t="s">
        <v>186</v>
      </c>
      <c r="M55" t="e" cm="1">
        <f t="array" ref="M55">SUM(MWFifteenB525571013161922252831343740[[#This Row],[Mon]:[Sun]]/7)</f>
        <v>#VALUE!</v>
      </c>
      <c r="N55" t="e">
        <f>MWFifteenB525571013161922252831343740[[#This Row],[Mileage]]-M55</f>
        <v>#VALUE!</v>
      </c>
    </row>
    <row r="56" spans="1:14" ht="20.100000000000001" customHeight="1">
      <c r="A56" s="16" t="s">
        <v>76</v>
      </c>
      <c r="B56" s="8"/>
      <c r="C56" s="9">
        <v>60</v>
      </c>
      <c r="D56" s="10">
        <v>50</v>
      </c>
      <c r="E56" s="10">
        <v>55</v>
      </c>
      <c r="F56" s="10">
        <v>30</v>
      </c>
      <c r="G56" s="10">
        <v>60</v>
      </c>
      <c r="H56" s="10">
        <v>60</v>
      </c>
      <c r="I56" s="11">
        <v>70</v>
      </c>
      <c r="J56" s="12">
        <v>55</v>
      </c>
      <c r="K56" s="13" t="s">
        <v>186</v>
      </c>
      <c r="M56" cm="1">
        <f t="array" ref="M56">SUM(MWFifteenB525571013161922252831343740[[#This Row],[Mon]:[Sun]]/7)</f>
        <v>55</v>
      </c>
      <c r="N56">
        <f>MWFifteenB525571013161922252831343740[[#This Row],[Mileage]]-M56</f>
        <v>0</v>
      </c>
    </row>
    <row r="57" spans="1:14" ht="20.100000000000001" customHeight="1">
      <c r="A57" s="21" t="s">
        <v>77</v>
      </c>
      <c r="B57" s="8"/>
      <c r="C57" s="9"/>
      <c r="D57" s="10"/>
      <c r="E57" s="10"/>
      <c r="F57" s="10"/>
      <c r="G57" s="10"/>
      <c r="H57" s="10"/>
      <c r="I57" s="11"/>
      <c r="J57" s="12"/>
      <c r="K57" s="13" t="s">
        <v>186</v>
      </c>
      <c r="M57" cm="1">
        <f t="array" ref="M57">SUM(MWFifteenB525571013161922252831343740[[#This Row],[Mon]:[Sun]]/7)</f>
        <v>0</v>
      </c>
      <c r="N57">
        <f>MWFifteenB525571013161922252831343740[[#This Row],[Mileage]]-M57</f>
        <v>0</v>
      </c>
    </row>
    <row r="58" spans="1:14" ht="20.100000000000001" customHeight="1">
      <c r="A58" s="14" t="s">
        <v>78</v>
      </c>
      <c r="B58" s="35"/>
      <c r="C58" s="9"/>
      <c r="D58" s="10"/>
      <c r="E58" s="10"/>
      <c r="F58" s="10"/>
      <c r="G58" s="10"/>
      <c r="H58" s="10" t="s">
        <v>180</v>
      </c>
      <c r="I58" s="11" t="s">
        <v>181</v>
      </c>
      <c r="J58" s="12" t="s">
        <v>189</v>
      </c>
      <c r="K58" s="13" t="s">
        <v>186</v>
      </c>
      <c r="M58" t="e" cm="1">
        <f t="array" ref="M58">SUM(MWFifteenB525571013161922252831343740[[#This Row],[Mon]:[Sun]]/7)</f>
        <v>#VALUE!</v>
      </c>
      <c r="N58" t="e">
        <f>MWFifteenB525571013161922252831343740[[#This Row],[Mileage]]-M58</f>
        <v>#VALUE!</v>
      </c>
    </row>
    <row r="59" spans="1:14" ht="20.100000000000001" customHeight="1">
      <c r="A59" s="7" t="s">
        <v>79</v>
      </c>
      <c r="B59" s="8"/>
      <c r="C59" s="9" t="s">
        <v>180</v>
      </c>
      <c r="D59" s="10" t="s">
        <v>181</v>
      </c>
      <c r="E59" s="10" t="s">
        <v>180</v>
      </c>
      <c r="F59" s="10" t="s">
        <v>181</v>
      </c>
      <c r="G59" s="10" t="s">
        <v>180</v>
      </c>
      <c r="H59" s="10" t="s">
        <v>181</v>
      </c>
      <c r="I59" s="11" t="s">
        <v>180</v>
      </c>
      <c r="J59" s="12" t="s">
        <v>185</v>
      </c>
      <c r="K59" s="13" t="s">
        <v>186</v>
      </c>
      <c r="M59" t="e" cm="1">
        <f t="array" ref="M59">SUM(MWFifteenB525571013161922252831343740[[#This Row],[Mon]:[Sun]]/7)</f>
        <v>#VALUE!</v>
      </c>
      <c r="N59" t="e">
        <f>MWFifteenB525571013161922252831343740[[#This Row],[Mileage]]-M59</f>
        <v>#VALUE!</v>
      </c>
    </row>
    <row r="60" spans="1:14" ht="20.100000000000001" customHeight="1">
      <c r="A60" s="7" t="s">
        <v>80</v>
      </c>
      <c r="B60" s="8"/>
      <c r="C60" s="9" t="s">
        <v>180</v>
      </c>
      <c r="D60" s="10" t="s">
        <v>181</v>
      </c>
      <c r="E60" s="10" t="s">
        <v>180</v>
      </c>
      <c r="F60" s="10" t="s">
        <v>181</v>
      </c>
      <c r="G60" s="10" t="s">
        <v>180</v>
      </c>
      <c r="H60" s="10" t="s">
        <v>181</v>
      </c>
      <c r="I60" s="11" t="s">
        <v>180</v>
      </c>
      <c r="J60" s="12" t="s">
        <v>185</v>
      </c>
      <c r="K60" s="13" t="s">
        <v>186</v>
      </c>
      <c r="M60" t="e" cm="1">
        <f t="array" ref="M60">SUM(MWFifteenB525571013161922252831343740[[#This Row],[Mon]:[Sun]]/7)</f>
        <v>#VALUE!</v>
      </c>
      <c r="N60" t="e">
        <f>MWFifteenB525571013161922252831343740[[#This Row],[Mileage]]-M60</f>
        <v>#VALUE!</v>
      </c>
    </row>
    <row r="61" spans="1:14" ht="20.100000000000001" customHeight="1">
      <c r="A61" s="7" t="s">
        <v>81</v>
      </c>
      <c r="B61" s="8" t="s">
        <v>22</v>
      </c>
      <c r="C61" s="9" t="s">
        <v>180</v>
      </c>
      <c r="D61" s="10" t="s">
        <v>181</v>
      </c>
      <c r="E61" s="10" t="s">
        <v>180</v>
      </c>
      <c r="F61" s="10" t="s">
        <v>181</v>
      </c>
      <c r="G61" s="10" t="s">
        <v>180</v>
      </c>
      <c r="H61" s="10" t="s">
        <v>181</v>
      </c>
      <c r="I61" s="11" t="s">
        <v>180</v>
      </c>
      <c r="J61" s="12" t="s">
        <v>185</v>
      </c>
      <c r="K61" s="13" t="s">
        <v>186</v>
      </c>
      <c r="M61" t="e" cm="1">
        <f t="array" ref="M61">SUM(MWFifteenB525571013161922252831343740[[#This Row],[Mon]:[Sun]]/7)</f>
        <v>#VALUE!</v>
      </c>
      <c r="N61" t="e">
        <f>MWFifteenB525571013161922252831343740[[#This Row],[Mileage]]-M61</f>
        <v>#VALUE!</v>
      </c>
    </row>
    <row r="62" spans="1:14" ht="20.100000000000001" customHeight="1">
      <c r="A62" s="21" t="s">
        <v>82</v>
      </c>
      <c r="B62" s="8"/>
      <c r="C62" s="9" t="s">
        <v>180</v>
      </c>
      <c r="D62" s="10" t="s">
        <v>181</v>
      </c>
      <c r="E62" s="10" t="s">
        <v>180</v>
      </c>
      <c r="F62" s="10" t="s">
        <v>181</v>
      </c>
      <c r="G62" s="10" t="s">
        <v>180</v>
      </c>
      <c r="H62" s="10" t="s">
        <v>181</v>
      </c>
      <c r="I62" s="11" t="s">
        <v>180</v>
      </c>
      <c r="J62" s="12" t="s">
        <v>185</v>
      </c>
      <c r="K62" s="13" t="s">
        <v>186</v>
      </c>
      <c r="M62" t="e" cm="1">
        <f t="array" ref="M62">SUM(MWFifteenB525571013161922252831343740[[#This Row],[Mon]:[Sun]]/7)</f>
        <v>#VALUE!</v>
      </c>
      <c r="N62" t="e">
        <f>MWFifteenB525571013161922252831343740[[#This Row],[Mileage]]-M62</f>
        <v>#VALUE!</v>
      </c>
    </row>
    <row r="63" spans="1:14" ht="20.100000000000001" customHeight="1">
      <c r="A63" s="7" t="s">
        <v>83</v>
      </c>
      <c r="B63" s="11"/>
      <c r="C63" s="9" t="s">
        <v>180</v>
      </c>
      <c r="D63" s="10" t="s">
        <v>181</v>
      </c>
      <c r="E63" s="10" t="s">
        <v>180</v>
      </c>
      <c r="F63" s="10" t="s">
        <v>181</v>
      </c>
      <c r="G63" s="10" t="s">
        <v>180</v>
      </c>
      <c r="H63" s="10" t="s">
        <v>181</v>
      </c>
      <c r="I63" s="11" t="s">
        <v>180</v>
      </c>
      <c r="J63" s="12" t="s">
        <v>185</v>
      </c>
      <c r="K63" s="13" t="s">
        <v>186</v>
      </c>
      <c r="M63" t="e" cm="1">
        <f t="array" ref="M63">SUM(MWFifteenB525571013161922252831343740[[#This Row],[Mon]:[Sun]]/7)</f>
        <v>#VALUE!</v>
      </c>
      <c r="N63" t="e">
        <f>MWFifteenB525571013161922252831343740[[#This Row],[Mileage]]-M63</f>
        <v>#VALUE!</v>
      </c>
    </row>
    <row r="64" spans="1:14" ht="20.100000000000001" customHeight="1">
      <c r="A64" s="7" t="s">
        <v>84</v>
      </c>
      <c r="B64" s="11"/>
      <c r="C64" s="9">
        <v>60</v>
      </c>
      <c r="D64" s="10">
        <v>50</v>
      </c>
      <c r="E64" s="10">
        <v>55</v>
      </c>
      <c r="F64" s="10">
        <v>30</v>
      </c>
      <c r="G64" s="10">
        <v>60</v>
      </c>
      <c r="H64" s="10">
        <v>60</v>
      </c>
      <c r="I64" s="11">
        <v>70</v>
      </c>
      <c r="J64" s="12">
        <v>55</v>
      </c>
      <c r="K64" s="13" t="s">
        <v>186</v>
      </c>
      <c r="M64" cm="1">
        <f t="array" ref="M64">SUM(MWFifteenB525571013161922252831343740[[#This Row],[Mon]:[Sun]]/7)</f>
        <v>55</v>
      </c>
      <c r="N64">
        <f>MWFifteenB525571013161922252831343740[[#This Row],[Mileage]]-M64</f>
        <v>0</v>
      </c>
    </row>
    <row r="65" spans="1:14" ht="20.100000000000001" customHeight="1">
      <c r="A65" s="19" t="s">
        <v>85</v>
      </c>
      <c r="B65" s="11"/>
      <c r="C65" s="9">
        <v>60</v>
      </c>
      <c r="D65" s="10">
        <v>50</v>
      </c>
      <c r="E65" s="10">
        <v>55</v>
      </c>
      <c r="F65" s="10">
        <v>30</v>
      </c>
      <c r="G65" s="10">
        <v>60</v>
      </c>
      <c r="H65" s="10">
        <v>60</v>
      </c>
      <c r="I65" s="11">
        <v>70</v>
      </c>
      <c r="J65" s="12">
        <v>55</v>
      </c>
      <c r="K65" s="13" t="s">
        <v>186</v>
      </c>
      <c r="M65" cm="1">
        <f t="array" ref="M65">SUM(MWFifteenB525571013161922252831343740[[#This Row],[Mon]:[Sun]]/7)</f>
        <v>55</v>
      </c>
      <c r="N65">
        <f>MWFifteenB525571013161922252831343740[[#This Row],[Mileage]]-M65</f>
        <v>0</v>
      </c>
    </row>
    <row r="66" spans="1:14" ht="20.100000000000001" customHeight="1">
      <c r="A66" s="21" t="s">
        <v>86</v>
      </c>
      <c r="B66" s="11"/>
      <c r="C66" s="9" t="s">
        <v>180</v>
      </c>
      <c r="D66" s="10" t="s">
        <v>181</v>
      </c>
      <c r="E66" s="10" t="s">
        <v>180</v>
      </c>
      <c r="F66" s="10" t="s">
        <v>181</v>
      </c>
      <c r="G66" s="10" t="s">
        <v>180</v>
      </c>
      <c r="H66" s="10" t="s">
        <v>181</v>
      </c>
      <c r="I66" s="11" t="s">
        <v>180</v>
      </c>
      <c r="J66" s="12" t="s">
        <v>185</v>
      </c>
      <c r="K66" s="13" t="s">
        <v>186</v>
      </c>
      <c r="M66" t="e" cm="1">
        <f t="array" ref="M66">SUM(MWFifteenB525571013161922252831343740[[#This Row],[Mon]:[Sun]]/7)</f>
        <v>#VALUE!</v>
      </c>
      <c r="N66" t="e">
        <f>MWFifteenB525571013161922252831343740[[#This Row],[Mileage]]-M66</f>
        <v>#VALUE!</v>
      </c>
    </row>
    <row r="67" spans="1:14" ht="20.100000000000001" customHeight="1">
      <c r="A67" s="16" t="s">
        <v>87</v>
      </c>
      <c r="B67" s="11"/>
      <c r="C67" s="9">
        <v>60</v>
      </c>
      <c r="D67" s="10">
        <v>50</v>
      </c>
      <c r="E67" s="10">
        <v>55</v>
      </c>
      <c r="F67" s="10">
        <v>30</v>
      </c>
      <c r="G67" s="10">
        <v>60</v>
      </c>
      <c r="H67" s="10">
        <v>60</v>
      </c>
      <c r="I67" s="11">
        <v>70</v>
      </c>
      <c r="J67" s="12">
        <v>55</v>
      </c>
      <c r="K67" s="13" t="s">
        <v>186</v>
      </c>
      <c r="M67" cm="1">
        <f t="array" ref="M67">SUM(MWFifteenB525571013161922252831343740[[#This Row],[Mon]:[Sun]]/7)</f>
        <v>55</v>
      </c>
      <c r="N67">
        <f>MWFifteenB525571013161922252831343740[[#This Row],[Mileage]]-M67</f>
        <v>0</v>
      </c>
    </row>
    <row r="68" spans="1:14" ht="20.100000000000001" customHeight="1">
      <c r="A68" s="19" t="s">
        <v>88</v>
      </c>
      <c r="B68" s="11"/>
      <c r="C68" s="9" t="s">
        <v>180</v>
      </c>
      <c r="D68" s="10" t="s">
        <v>181</v>
      </c>
      <c r="E68" s="10" t="s">
        <v>180</v>
      </c>
      <c r="F68" s="10" t="s">
        <v>181</v>
      </c>
      <c r="G68" s="10" t="s">
        <v>180</v>
      </c>
      <c r="H68" s="10" t="s">
        <v>181</v>
      </c>
      <c r="I68" s="11" t="s">
        <v>180</v>
      </c>
      <c r="J68" s="12" t="s">
        <v>185</v>
      </c>
      <c r="K68" s="13" t="s">
        <v>186</v>
      </c>
      <c r="M68" t="e" cm="1">
        <f t="array" ref="M68">SUM(MWFifteenB525571013161922252831343740[[#This Row],[Mon]:[Sun]]/7)</f>
        <v>#VALUE!</v>
      </c>
      <c r="N68" t="e">
        <f>MWFifteenB525571013161922252831343740[[#This Row],[Mileage]]-M68</f>
        <v>#VALUE!</v>
      </c>
    </row>
    <row r="69" spans="1:14" ht="20.100000000000001" customHeight="1">
      <c r="A69" s="19" t="s">
        <v>89</v>
      </c>
      <c r="B69" s="36"/>
      <c r="C69" s="9" t="s">
        <v>180</v>
      </c>
      <c r="D69" s="10" t="s">
        <v>181</v>
      </c>
      <c r="E69" s="10" t="s">
        <v>180</v>
      </c>
      <c r="F69" s="10" t="s">
        <v>181</v>
      </c>
      <c r="G69" s="10" t="s">
        <v>180</v>
      </c>
      <c r="H69" s="10" t="s">
        <v>181</v>
      </c>
      <c r="I69" s="11" t="s">
        <v>180</v>
      </c>
      <c r="J69" s="12" t="s">
        <v>185</v>
      </c>
      <c r="K69" s="13" t="s">
        <v>186</v>
      </c>
      <c r="M69" t="e" cm="1">
        <f t="array" ref="M69">SUM(MWFifteenB525571013161922252831343740[[#This Row],[Mon]:[Sun]]/7)</f>
        <v>#VALUE!</v>
      </c>
      <c r="N69" t="e">
        <f>MWFifteenB525571013161922252831343740[[#This Row],[Mileage]]-M69</f>
        <v>#VALUE!</v>
      </c>
    </row>
    <row r="70" spans="1:14" ht="20.100000000000001" customHeight="1">
      <c r="A70" s="7" t="s">
        <v>90</v>
      </c>
      <c r="B70" s="11">
        <v>1</v>
      </c>
      <c r="C70" s="9" t="s">
        <v>180</v>
      </c>
      <c r="D70" s="10" t="s">
        <v>181</v>
      </c>
      <c r="E70" s="10" t="s">
        <v>180</v>
      </c>
      <c r="F70" s="10" t="s">
        <v>181</v>
      </c>
      <c r="G70" s="10" t="s">
        <v>180</v>
      </c>
      <c r="H70" s="10" t="s">
        <v>181</v>
      </c>
      <c r="I70" s="11" t="s">
        <v>180</v>
      </c>
      <c r="J70" s="12" t="s">
        <v>185</v>
      </c>
      <c r="K70" s="13" t="s">
        <v>186</v>
      </c>
      <c r="M70" t="e" cm="1">
        <f t="array" ref="M70">SUM(MWFifteenB525571013161922252831343740[[#This Row],[Mon]:[Sun]]/7)</f>
        <v>#VALUE!</v>
      </c>
      <c r="N70" t="e">
        <f>MWFifteenB525571013161922252831343740[[#This Row],[Mileage]]-M70</f>
        <v>#VALUE!</v>
      </c>
    </row>
    <row r="71" spans="1:14" ht="20.100000000000001" customHeight="1">
      <c r="A71" s="16" t="s">
        <v>91</v>
      </c>
      <c r="B71" s="11"/>
      <c r="C71" s="9" t="s">
        <v>180</v>
      </c>
      <c r="D71" s="10" t="s">
        <v>181</v>
      </c>
      <c r="E71" s="10" t="s">
        <v>180</v>
      </c>
      <c r="F71" s="10" t="s">
        <v>181</v>
      </c>
      <c r="G71" s="10" t="s">
        <v>180</v>
      </c>
      <c r="H71" s="10" t="s">
        <v>181</v>
      </c>
      <c r="I71" s="11" t="s">
        <v>180</v>
      </c>
      <c r="J71" s="12" t="s">
        <v>185</v>
      </c>
      <c r="K71" s="13" t="s">
        <v>186</v>
      </c>
      <c r="M71" t="e" cm="1">
        <f t="array" ref="M71">SUM(MWFifteenB525571013161922252831343740[[#This Row],[Mon]:[Sun]]/7)</f>
        <v>#VALUE!</v>
      </c>
      <c r="N71" t="e">
        <f>MWFifteenB525571013161922252831343740[[#This Row],[Mileage]]-M71</f>
        <v>#VALUE!</v>
      </c>
    </row>
    <row r="72" spans="1:14" ht="20.100000000000001" customHeight="1">
      <c r="A72" s="21" t="s">
        <v>92</v>
      </c>
      <c r="B72" s="11"/>
      <c r="C72" s="9" t="s">
        <v>180</v>
      </c>
      <c r="D72" s="10" t="s">
        <v>181</v>
      </c>
      <c r="E72" s="10" t="s">
        <v>180</v>
      </c>
      <c r="F72" s="10" t="s">
        <v>181</v>
      </c>
      <c r="G72" s="10" t="s">
        <v>180</v>
      </c>
      <c r="H72" s="10" t="s">
        <v>181</v>
      </c>
      <c r="I72" s="11" t="s">
        <v>180</v>
      </c>
      <c r="J72" s="12" t="s">
        <v>185</v>
      </c>
      <c r="K72" s="13" t="s">
        <v>186</v>
      </c>
      <c r="M72" t="e" cm="1">
        <f t="array" ref="M72">SUM(MWFifteenB525571013161922252831343740[[#This Row],[Mon]:[Sun]]/7)</f>
        <v>#VALUE!</v>
      </c>
      <c r="N72" t="e">
        <f>MWFifteenB525571013161922252831343740[[#This Row],[Mileage]]-M72</f>
        <v>#VALUE!</v>
      </c>
    </row>
    <row r="73" spans="1:14" ht="20.100000000000001" customHeight="1">
      <c r="A73" s="7" t="s">
        <v>93</v>
      </c>
      <c r="B73" s="11"/>
      <c r="C73" s="9">
        <v>60</v>
      </c>
      <c r="D73" s="10">
        <v>50</v>
      </c>
      <c r="E73" s="10">
        <v>55</v>
      </c>
      <c r="F73" s="10">
        <v>30</v>
      </c>
      <c r="G73" s="10">
        <v>60</v>
      </c>
      <c r="H73" s="10">
        <v>60</v>
      </c>
      <c r="I73" s="11">
        <v>70</v>
      </c>
      <c r="J73" s="12">
        <v>55</v>
      </c>
      <c r="K73" s="13" t="s">
        <v>186</v>
      </c>
      <c r="M73" cm="1">
        <f t="array" ref="M73">SUM(MWFifteenB525571013161922252831343740[[#This Row],[Mon]:[Sun]]/7)</f>
        <v>55</v>
      </c>
      <c r="N73">
        <f>MWFifteenB525571013161922252831343740[[#This Row],[Mileage]]-M73</f>
        <v>0</v>
      </c>
    </row>
    <row r="74" spans="1:14" ht="20.100000000000001" customHeight="1">
      <c r="A74" s="7" t="s">
        <v>94</v>
      </c>
      <c r="B74" s="11"/>
      <c r="C74" s="9">
        <v>50</v>
      </c>
      <c r="D74" s="10" t="s">
        <v>13</v>
      </c>
      <c r="E74" s="10">
        <v>55</v>
      </c>
      <c r="F74" s="10">
        <v>30</v>
      </c>
      <c r="G74" s="10" t="s">
        <v>13</v>
      </c>
      <c r="H74" s="10">
        <v>50</v>
      </c>
      <c r="I74" s="11">
        <v>80</v>
      </c>
      <c r="J74" s="12">
        <v>55</v>
      </c>
      <c r="K74" s="13" t="s">
        <v>186</v>
      </c>
      <c r="M74" t="e" cm="1">
        <f t="array" ref="M74">SUM(MWFifteenB525571013161922252831343740[[#This Row],[Mon]:[Sun]]/7)</f>
        <v>#VALUE!</v>
      </c>
      <c r="N74" t="e">
        <f>MWFifteenB525571013161922252831343740[[#This Row],[Mileage]]-M74</f>
        <v>#VALUE!</v>
      </c>
    </row>
    <row r="75" spans="1:14" ht="20.100000000000001" customHeight="1">
      <c r="A75" s="37" t="s">
        <v>95</v>
      </c>
      <c r="B75" s="11"/>
      <c r="C75" s="9">
        <v>50</v>
      </c>
      <c r="D75" s="10" t="s">
        <v>13</v>
      </c>
      <c r="E75" s="10">
        <v>55</v>
      </c>
      <c r="F75" s="10">
        <v>30</v>
      </c>
      <c r="G75" s="10" t="s">
        <v>13</v>
      </c>
      <c r="H75" s="10">
        <v>50</v>
      </c>
      <c r="I75" s="11">
        <v>80</v>
      </c>
      <c r="J75" s="12">
        <v>55</v>
      </c>
      <c r="K75" s="13" t="s">
        <v>186</v>
      </c>
      <c r="M75" t="e" cm="1">
        <f t="array" ref="M75">SUM(MWFifteenB525571013161922252831343740[[#This Row],[Mon]:[Sun]]/7)</f>
        <v>#VALUE!</v>
      </c>
      <c r="N75" t="e">
        <f>MWFifteenB525571013161922252831343740[[#This Row],[Mileage]]-M75</f>
        <v>#VALUE!</v>
      </c>
    </row>
    <row r="76" spans="1:14" ht="20.100000000000001" customHeight="1">
      <c r="A76" s="15" t="s">
        <v>96</v>
      </c>
      <c r="B76" s="11"/>
      <c r="C76" s="9"/>
      <c r="D76" s="10"/>
      <c r="E76" s="10"/>
      <c r="F76" s="10"/>
      <c r="G76" s="10"/>
      <c r="H76" s="10" t="s">
        <v>180</v>
      </c>
      <c r="I76" s="11" t="s">
        <v>181</v>
      </c>
      <c r="J76" s="12" t="s">
        <v>189</v>
      </c>
      <c r="K76" s="13" t="s">
        <v>186</v>
      </c>
      <c r="M76" t="e" cm="1">
        <f t="array" ref="M76">SUM(MWFifteenB525571013161922252831343740[[#This Row],[Mon]:[Sun]]/7)</f>
        <v>#VALUE!</v>
      </c>
      <c r="N76" t="e">
        <f>MWFifteenB525571013161922252831343740[[#This Row],[Mileage]]-M76</f>
        <v>#VALUE!</v>
      </c>
    </row>
    <row r="77" spans="1:14" ht="20.100000000000001" customHeight="1">
      <c r="A77" s="15" t="s">
        <v>97</v>
      </c>
      <c r="B77" s="38"/>
      <c r="C77" s="9"/>
      <c r="D77" s="10"/>
      <c r="E77" s="10"/>
      <c r="F77" s="10"/>
      <c r="G77" s="10"/>
      <c r="H77" s="10" t="s">
        <v>180</v>
      </c>
      <c r="I77" s="11" t="s">
        <v>181</v>
      </c>
      <c r="J77" s="12" t="s">
        <v>189</v>
      </c>
      <c r="K77" s="13" t="s">
        <v>186</v>
      </c>
      <c r="M77" t="e" cm="1">
        <f t="array" ref="M77">SUM(MWFifteenB525571013161922252831343740[[#This Row],[Mon]:[Sun]]/7)</f>
        <v>#VALUE!</v>
      </c>
      <c r="N77" t="e">
        <f>MWFifteenB525571013161922252831343740[[#This Row],[Mileage]]-M77</f>
        <v>#VALUE!</v>
      </c>
    </row>
    <row r="78" spans="1:14" ht="20.100000000000001" customHeight="1">
      <c r="A78" s="7" t="s">
        <v>98</v>
      </c>
      <c r="B78" s="11"/>
      <c r="C78" s="9" t="s">
        <v>180</v>
      </c>
      <c r="D78" s="10" t="s">
        <v>181</v>
      </c>
      <c r="E78" s="10" t="s">
        <v>180</v>
      </c>
      <c r="F78" s="10" t="s">
        <v>181</v>
      </c>
      <c r="G78" s="10" t="s">
        <v>180</v>
      </c>
      <c r="H78" s="10" t="s">
        <v>181</v>
      </c>
      <c r="I78" s="11" t="s">
        <v>180</v>
      </c>
      <c r="J78" s="12" t="s">
        <v>185</v>
      </c>
      <c r="K78" s="13" t="s">
        <v>186</v>
      </c>
      <c r="M78" t="e" cm="1">
        <f t="array" ref="M78">SUM(MWFifteenB525571013161922252831343740[[#This Row],[Mon]:[Sun]]/7)</f>
        <v>#VALUE!</v>
      </c>
      <c r="N78" t="e">
        <f>MWFifteenB525571013161922252831343740[[#This Row],[Mileage]]-M78</f>
        <v>#VALUE!</v>
      </c>
    </row>
    <row r="79" spans="1:14" ht="19.899999999999999" customHeight="1">
      <c r="A79" s="7" t="s">
        <v>99</v>
      </c>
      <c r="B79" s="8"/>
      <c r="C79" s="9" t="s">
        <v>180</v>
      </c>
      <c r="D79" s="10" t="s">
        <v>181</v>
      </c>
      <c r="E79" s="10" t="s">
        <v>180</v>
      </c>
      <c r="F79" s="10" t="s">
        <v>181</v>
      </c>
      <c r="G79" s="10" t="s">
        <v>180</v>
      </c>
      <c r="H79" s="10" t="s">
        <v>181</v>
      </c>
      <c r="I79" s="11" t="s">
        <v>180</v>
      </c>
      <c r="J79" s="12" t="s">
        <v>185</v>
      </c>
      <c r="K79" s="13" t="s">
        <v>186</v>
      </c>
      <c r="M79" t="e" cm="1">
        <f t="array" ref="M79">SUM(MWFifteenB525571013161922252831343740[[#This Row],[Mon]:[Sun]]/7)</f>
        <v>#VALUE!</v>
      </c>
      <c r="N79" t="e">
        <f>MWFifteenB525571013161922252831343740[[#This Row],[Mileage]]-M79</f>
        <v>#VALUE!</v>
      </c>
    </row>
    <row r="80" spans="1:14" ht="19.899999999999999" customHeight="1" thickBot="1">
      <c r="A80" s="15" t="s">
        <v>100</v>
      </c>
      <c r="B80" s="8"/>
      <c r="C80" s="9" t="s">
        <v>180</v>
      </c>
      <c r="D80" s="10" t="s">
        <v>181</v>
      </c>
      <c r="E80" s="10" t="s">
        <v>180</v>
      </c>
      <c r="F80" s="10" t="s">
        <v>181</v>
      </c>
      <c r="G80" s="10" t="s">
        <v>180</v>
      </c>
      <c r="H80" s="10" t="s">
        <v>181</v>
      </c>
      <c r="I80" s="11" t="s">
        <v>180</v>
      </c>
      <c r="J80" s="12" t="s">
        <v>185</v>
      </c>
      <c r="K80" s="13" t="s">
        <v>186</v>
      </c>
      <c r="M80" t="e" cm="1">
        <f t="array" ref="M80">SUM(MWFifteenB525571013161922252831343740[[#This Row],[Mon]:[Sun]]/7)</f>
        <v>#VALUE!</v>
      </c>
      <c r="N80" t="e">
        <f>MWFifteenB525571013161922252831343740[[#This Row],[Mileage]]-M80</f>
        <v>#VALUE!</v>
      </c>
    </row>
    <row r="81" spans="1:15" ht="34.5" customHeight="1" thickBot="1">
      <c r="A81" s="105" t="s">
        <v>191</v>
      </c>
      <c r="B81" s="106"/>
      <c r="C81" s="106"/>
      <c r="D81" s="106"/>
      <c r="E81" s="106"/>
      <c r="F81" s="106"/>
      <c r="G81" s="106"/>
      <c r="H81" s="106"/>
      <c r="I81" s="106"/>
      <c r="J81" s="106"/>
      <c r="K81" s="107"/>
    </row>
    <row r="82" spans="1:15" ht="34.9" customHeight="1">
      <c r="A82" s="39"/>
      <c r="B82" s="39"/>
      <c r="C82" s="39"/>
      <c r="D82" s="39"/>
      <c r="E82" s="39"/>
      <c r="F82" s="39"/>
      <c r="G82" s="39"/>
      <c r="H82" s="39"/>
      <c r="I82" s="39"/>
      <c r="J82" s="39"/>
    </row>
    <row r="83" spans="1:15" ht="26.1" customHeight="1"/>
    <row r="84" spans="1:15">
      <c r="K84" s="39"/>
      <c r="L84" s="39"/>
      <c r="M84" s="39"/>
      <c r="N84" s="39"/>
      <c r="O84" s="39"/>
    </row>
  </sheetData>
  <mergeCells count="3">
    <mergeCell ref="A26:K26"/>
    <mergeCell ref="A53:K53"/>
    <mergeCell ref="A81:K81"/>
  </mergeCells>
  <conditionalFormatting sqref="N2:N25 N28:N52">
    <cfRule type="cellIs" dxfId="40" priority="2" operator="notEqual">
      <formula>0</formula>
    </cfRule>
  </conditionalFormatting>
  <conditionalFormatting sqref="N55:N80">
    <cfRule type="cellIs" dxfId="39" priority="1" operator="notEqual">
      <formula>0</formula>
    </cfRule>
  </conditionalFormatting>
  <pageMargins left="0.2" right="0.2" top="0.2" bottom="0.2" header="0" footer="0"/>
  <pageSetup fitToHeight="0" orientation="landscape"/>
  <tableParts count="3">
    <tablePart r:id="rId1"/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B0639-7E96-41F5-9880-9B37D285E847}">
  <dimension ref="A1:R77"/>
  <sheetViews>
    <sheetView workbookViewId="0">
      <pane xSplit="1" ySplit="2" topLeftCell="J65" activePane="bottomRight" state="frozen"/>
      <selection pane="bottomRight" activeCell="B1" sqref="B1"/>
      <selection pane="bottomLeft" activeCell="A2" sqref="A2"/>
      <selection pane="topRight" activeCell="B1" sqref="B1"/>
    </sheetView>
  </sheetViews>
  <sheetFormatPr defaultRowHeight="15"/>
  <cols>
    <col min="1" max="1" width="17.42578125" bestFit="1" customWidth="1"/>
    <col min="2" max="2" width="4.140625" customWidth="1"/>
  </cols>
  <sheetData>
    <row r="1" spans="1:18">
      <c r="E1" t="s">
        <v>192</v>
      </c>
      <c r="F1" t="s">
        <v>192</v>
      </c>
      <c r="G1" t="s">
        <v>125</v>
      </c>
      <c r="H1" t="s">
        <v>192</v>
      </c>
      <c r="I1" t="s">
        <v>192</v>
      </c>
      <c r="J1" t="s">
        <v>125</v>
      </c>
      <c r="K1" t="s">
        <v>192</v>
      </c>
      <c r="L1" t="s">
        <v>192</v>
      </c>
      <c r="M1" t="s">
        <v>125</v>
      </c>
      <c r="N1" t="s">
        <v>192</v>
      </c>
      <c r="O1" t="s">
        <v>192</v>
      </c>
      <c r="P1" t="s">
        <v>125</v>
      </c>
    </row>
    <row r="2" spans="1:18">
      <c r="A2" t="s">
        <v>193</v>
      </c>
      <c r="B2" t="s">
        <v>112</v>
      </c>
      <c r="C2" s="40">
        <v>45250</v>
      </c>
      <c r="D2" s="40">
        <v>45257</v>
      </c>
      <c r="E2" s="40">
        <v>45264</v>
      </c>
      <c r="F2" s="40">
        <v>45271</v>
      </c>
      <c r="G2" s="40">
        <v>45278</v>
      </c>
      <c r="H2" s="40">
        <v>45285</v>
      </c>
      <c r="I2" s="41" t="s">
        <v>194</v>
      </c>
      <c r="J2" t="s">
        <v>195</v>
      </c>
      <c r="K2" t="s">
        <v>196</v>
      </c>
      <c r="L2" t="s">
        <v>197</v>
      </c>
      <c r="M2" t="s">
        <v>198</v>
      </c>
      <c r="N2" t="s">
        <v>199</v>
      </c>
      <c r="O2" t="s">
        <v>200</v>
      </c>
      <c r="P2" t="s">
        <v>201</v>
      </c>
      <c r="Q2" t="s">
        <v>202</v>
      </c>
      <c r="R2" t="s">
        <v>203</v>
      </c>
    </row>
    <row r="3" spans="1:18">
      <c r="A3" s="42" t="s">
        <v>11</v>
      </c>
      <c r="B3" t="s">
        <v>118</v>
      </c>
      <c r="C3" s="43" t="s">
        <v>185</v>
      </c>
      <c r="D3" s="43">
        <v>30</v>
      </c>
      <c r="E3">
        <v>30</v>
      </c>
      <c r="F3">
        <v>35</v>
      </c>
      <c r="G3">
        <v>30</v>
      </c>
      <c r="H3">
        <v>35</v>
      </c>
      <c r="I3">
        <v>35</v>
      </c>
      <c r="J3">
        <v>30</v>
      </c>
      <c r="K3">
        <v>35</v>
      </c>
      <c r="L3">
        <v>35</v>
      </c>
    </row>
    <row r="4" spans="1:18">
      <c r="A4" s="44" t="s">
        <v>17</v>
      </c>
      <c r="B4" t="s">
        <v>122</v>
      </c>
      <c r="C4" s="45" t="s">
        <v>185</v>
      </c>
      <c r="D4" s="45">
        <v>30</v>
      </c>
      <c r="E4">
        <v>35</v>
      </c>
      <c r="F4">
        <v>40</v>
      </c>
      <c r="G4">
        <v>35</v>
      </c>
      <c r="H4">
        <v>40</v>
      </c>
      <c r="I4">
        <v>40</v>
      </c>
      <c r="J4">
        <v>35</v>
      </c>
      <c r="K4">
        <v>40</v>
      </c>
      <c r="L4">
        <v>45</v>
      </c>
    </row>
    <row r="5" spans="1:18">
      <c r="A5" s="42" t="s">
        <v>20</v>
      </c>
      <c r="B5" t="s">
        <v>124</v>
      </c>
      <c r="C5" s="43" t="s">
        <v>189</v>
      </c>
      <c r="D5" s="43" t="s">
        <v>185</v>
      </c>
      <c r="E5">
        <v>40</v>
      </c>
      <c r="F5">
        <v>50</v>
      </c>
      <c r="G5">
        <v>45</v>
      </c>
      <c r="H5">
        <v>50</v>
      </c>
      <c r="I5">
        <v>50</v>
      </c>
      <c r="J5">
        <v>45</v>
      </c>
      <c r="K5">
        <v>50</v>
      </c>
      <c r="L5">
        <v>50</v>
      </c>
    </row>
    <row r="6" spans="1:18">
      <c r="A6" s="46" t="s">
        <v>21</v>
      </c>
      <c r="B6" t="s">
        <v>124</v>
      </c>
      <c r="C6" s="45" t="s">
        <v>185</v>
      </c>
      <c r="D6" s="45">
        <v>40</v>
      </c>
      <c r="E6">
        <v>50</v>
      </c>
      <c r="F6">
        <v>55</v>
      </c>
      <c r="G6">
        <v>50</v>
      </c>
      <c r="H6">
        <v>55</v>
      </c>
      <c r="I6">
        <v>55</v>
      </c>
      <c r="J6">
        <v>50</v>
      </c>
      <c r="K6">
        <v>55</v>
      </c>
      <c r="L6">
        <v>55</v>
      </c>
    </row>
    <row r="7" spans="1:18">
      <c r="A7" s="47" t="s">
        <v>23</v>
      </c>
      <c r="B7" t="s">
        <v>124</v>
      </c>
      <c r="C7" s="43" t="s">
        <v>190</v>
      </c>
      <c r="D7" s="43">
        <v>40</v>
      </c>
      <c r="E7" t="s">
        <v>182</v>
      </c>
      <c r="F7">
        <v>40</v>
      </c>
      <c r="G7">
        <v>40</v>
      </c>
      <c r="H7">
        <v>50</v>
      </c>
      <c r="I7">
        <v>55</v>
      </c>
      <c r="J7">
        <v>50</v>
      </c>
      <c r="K7">
        <v>55</v>
      </c>
      <c r="L7">
        <v>55</v>
      </c>
    </row>
    <row r="8" spans="1:18">
      <c r="A8" s="48" t="s">
        <v>24</v>
      </c>
      <c r="B8" t="s">
        <v>125</v>
      </c>
      <c r="C8" s="45">
        <v>50</v>
      </c>
      <c r="D8" s="45">
        <v>40</v>
      </c>
      <c r="E8" t="s">
        <v>182</v>
      </c>
      <c r="F8">
        <v>40</v>
      </c>
      <c r="G8">
        <v>40</v>
      </c>
      <c r="H8">
        <v>50</v>
      </c>
      <c r="I8">
        <v>55</v>
      </c>
      <c r="J8">
        <v>50</v>
      </c>
      <c r="K8">
        <v>55</v>
      </c>
      <c r="L8">
        <v>55</v>
      </c>
    </row>
    <row r="9" spans="1:18">
      <c r="A9" s="47" t="s">
        <v>25</v>
      </c>
      <c r="B9" t="s">
        <v>125</v>
      </c>
      <c r="C9" s="43" t="s">
        <v>185</v>
      </c>
      <c r="D9" s="43"/>
      <c r="E9">
        <v>40</v>
      </c>
      <c r="F9">
        <v>50</v>
      </c>
      <c r="G9">
        <v>45</v>
      </c>
      <c r="H9">
        <v>50</v>
      </c>
      <c r="I9">
        <v>50</v>
      </c>
      <c r="J9">
        <v>45</v>
      </c>
      <c r="K9">
        <v>50</v>
      </c>
      <c r="L9">
        <v>50</v>
      </c>
    </row>
    <row r="10" spans="1:18">
      <c r="A10" s="48" t="s">
        <v>26</v>
      </c>
      <c r="B10" t="s">
        <v>124</v>
      </c>
      <c r="C10" s="45" t="s">
        <v>185</v>
      </c>
      <c r="D10" s="45">
        <v>35</v>
      </c>
      <c r="E10">
        <v>40</v>
      </c>
      <c r="F10">
        <v>45</v>
      </c>
      <c r="G10">
        <v>40</v>
      </c>
      <c r="H10">
        <v>45</v>
      </c>
      <c r="I10">
        <v>45</v>
      </c>
      <c r="J10">
        <v>40</v>
      </c>
      <c r="K10">
        <v>45</v>
      </c>
      <c r="L10">
        <v>45</v>
      </c>
      <c r="O10" t="s">
        <v>204</v>
      </c>
    </row>
    <row r="11" spans="1:18">
      <c r="A11" s="49" t="s">
        <v>27</v>
      </c>
      <c r="B11" t="s">
        <v>122</v>
      </c>
      <c r="C11" s="43" t="s">
        <v>190</v>
      </c>
      <c r="D11" s="43">
        <v>40</v>
      </c>
      <c r="E11">
        <v>50</v>
      </c>
      <c r="F11">
        <v>55</v>
      </c>
      <c r="G11">
        <v>50</v>
      </c>
      <c r="H11">
        <v>55</v>
      </c>
      <c r="I11">
        <v>55</v>
      </c>
      <c r="J11">
        <v>50</v>
      </c>
      <c r="K11">
        <v>55</v>
      </c>
      <c r="L11">
        <v>55</v>
      </c>
    </row>
    <row r="12" spans="1:18">
      <c r="A12" s="50" t="s">
        <v>28</v>
      </c>
      <c r="B12" t="s">
        <v>125</v>
      </c>
      <c r="C12" s="45" t="s">
        <v>185</v>
      </c>
      <c r="D12" s="45">
        <v>45</v>
      </c>
      <c r="E12">
        <v>50</v>
      </c>
      <c r="F12">
        <v>55</v>
      </c>
      <c r="G12">
        <v>50</v>
      </c>
      <c r="H12">
        <v>55</v>
      </c>
      <c r="I12">
        <v>55</v>
      </c>
      <c r="J12">
        <v>50</v>
      </c>
      <c r="K12">
        <v>55</v>
      </c>
      <c r="L12">
        <v>55</v>
      </c>
    </row>
    <row r="13" spans="1:18">
      <c r="A13" s="47" t="s">
        <v>29</v>
      </c>
      <c r="B13" t="s">
        <v>125</v>
      </c>
      <c r="C13" s="43" t="s">
        <v>190</v>
      </c>
      <c r="D13" s="43" t="s">
        <v>185</v>
      </c>
      <c r="E13">
        <v>35</v>
      </c>
      <c r="F13">
        <v>40</v>
      </c>
      <c r="G13">
        <v>35</v>
      </c>
      <c r="H13">
        <v>40</v>
      </c>
      <c r="I13">
        <v>40</v>
      </c>
      <c r="J13">
        <v>35</v>
      </c>
      <c r="K13">
        <v>40</v>
      </c>
      <c r="L13">
        <v>40</v>
      </c>
    </row>
    <row r="14" spans="1:18">
      <c r="A14" s="51" t="s">
        <v>31</v>
      </c>
      <c r="B14" t="s">
        <v>118</v>
      </c>
      <c r="C14" s="45" t="s">
        <v>185</v>
      </c>
      <c r="D14" s="45">
        <v>30</v>
      </c>
      <c r="E14">
        <v>35</v>
      </c>
      <c r="F14">
        <v>40</v>
      </c>
      <c r="G14">
        <v>35</v>
      </c>
      <c r="H14">
        <v>40</v>
      </c>
      <c r="I14">
        <v>40</v>
      </c>
      <c r="J14">
        <v>35</v>
      </c>
      <c r="K14">
        <v>40</v>
      </c>
      <c r="L14">
        <v>40</v>
      </c>
    </row>
    <row r="15" spans="1:18">
      <c r="A15" s="52" t="s">
        <v>32</v>
      </c>
      <c r="B15" t="s">
        <v>122</v>
      </c>
      <c r="C15" s="43" t="s">
        <v>185</v>
      </c>
      <c r="D15" s="43">
        <v>30</v>
      </c>
      <c r="E15">
        <v>35</v>
      </c>
      <c r="F15">
        <v>40</v>
      </c>
      <c r="G15">
        <v>35</v>
      </c>
      <c r="H15">
        <v>40</v>
      </c>
      <c r="I15">
        <v>40</v>
      </c>
      <c r="J15">
        <v>35</v>
      </c>
      <c r="K15">
        <v>40</v>
      </c>
      <c r="L15">
        <v>40</v>
      </c>
    </row>
    <row r="16" spans="1:18">
      <c r="A16" s="53" t="s">
        <v>34</v>
      </c>
      <c r="B16" t="s">
        <v>122</v>
      </c>
      <c r="C16" s="45" t="s">
        <v>185</v>
      </c>
      <c r="D16" s="45">
        <v>35</v>
      </c>
      <c r="E16">
        <v>40</v>
      </c>
      <c r="F16">
        <v>45</v>
      </c>
      <c r="G16">
        <v>40</v>
      </c>
      <c r="H16">
        <v>45</v>
      </c>
      <c r="I16">
        <v>45</v>
      </c>
      <c r="J16">
        <v>40</v>
      </c>
      <c r="K16">
        <v>45</v>
      </c>
      <c r="L16">
        <v>40</v>
      </c>
    </row>
    <row r="17" spans="1:12">
      <c r="A17" s="49" t="s">
        <v>35</v>
      </c>
      <c r="B17" t="s">
        <v>122</v>
      </c>
      <c r="C17" s="43" t="s">
        <v>190</v>
      </c>
      <c r="D17" s="43" t="s">
        <v>185</v>
      </c>
      <c r="E17">
        <v>40</v>
      </c>
      <c r="F17">
        <v>50</v>
      </c>
      <c r="G17">
        <v>45</v>
      </c>
      <c r="H17">
        <v>50</v>
      </c>
      <c r="I17">
        <v>50</v>
      </c>
      <c r="J17">
        <v>45</v>
      </c>
      <c r="K17">
        <v>50</v>
      </c>
      <c r="L17">
        <v>50</v>
      </c>
    </row>
    <row r="18" spans="1:12">
      <c r="A18" s="53" t="s">
        <v>36</v>
      </c>
      <c r="B18" t="s">
        <v>118</v>
      </c>
      <c r="C18" s="45" t="s">
        <v>189</v>
      </c>
      <c r="D18" s="45" t="s">
        <v>185</v>
      </c>
      <c r="E18">
        <v>35</v>
      </c>
      <c r="F18">
        <v>40</v>
      </c>
      <c r="G18">
        <v>35</v>
      </c>
      <c r="H18">
        <v>40</v>
      </c>
      <c r="I18">
        <v>40</v>
      </c>
      <c r="J18">
        <v>35</v>
      </c>
      <c r="K18">
        <v>40</v>
      </c>
      <c r="L18">
        <v>40</v>
      </c>
    </row>
    <row r="19" spans="1:12">
      <c r="A19" s="42" t="s">
        <v>37</v>
      </c>
      <c r="B19" t="s">
        <v>122</v>
      </c>
      <c r="C19" s="43">
        <v>45</v>
      </c>
      <c r="D19" s="43">
        <v>35</v>
      </c>
      <c r="E19" t="s">
        <v>182</v>
      </c>
      <c r="F19">
        <v>40</v>
      </c>
      <c r="G19">
        <v>35</v>
      </c>
      <c r="H19">
        <v>45</v>
      </c>
      <c r="I19">
        <v>45</v>
      </c>
      <c r="J19">
        <v>40</v>
      </c>
      <c r="K19">
        <v>45</v>
      </c>
      <c r="L19">
        <v>45</v>
      </c>
    </row>
    <row r="20" spans="1:12">
      <c r="A20" s="54" t="s">
        <v>38</v>
      </c>
      <c r="B20" t="s">
        <v>122</v>
      </c>
      <c r="C20" s="45" t="s">
        <v>185</v>
      </c>
      <c r="D20" s="45">
        <v>40</v>
      </c>
      <c r="E20">
        <v>45</v>
      </c>
      <c r="F20">
        <v>50</v>
      </c>
      <c r="G20">
        <v>45</v>
      </c>
      <c r="H20">
        <v>50</v>
      </c>
      <c r="I20">
        <v>50</v>
      </c>
      <c r="J20">
        <v>45</v>
      </c>
      <c r="K20">
        <v>50</v>
      </c>
      <c r="L20">
        <v>50</v>
      </c>
    </row>
    <row r="21" spans="1:12">
      <c r="A21" s="42" t="s">
        <v>39</v>
      </c>
      <c r="B21" t="s">
        <v>124</v>
      </c>
      <c r="C21" s="43" t="s">
        <v>185</v>
      </c>
      <c r="D21" s="43">
        <v>45</v>
      </c>
      <c r="E21">
        <v>45</v>
      </c>
      <c r="F21">
        <v>50</v>
      </c>
      <c r="G21">
        <v>45</v>
      </c>
      <c r="H21">
        <v>50</v>
      </c>
      <c r="I21">
        <v>55</v>
      </c>
      <c r="J21">
        <v>50</v>
      </c>
      <c r="K21">
        <v>55</v>
      </c>
      <c r="L21">
        <v>55</v>
      </c>
    </row>
    <row r="22" spans="1:12">
      <c r="A22" s="44" t="s">
        <v>40</v>
      </c>
      <c r="B22" t="s">
        <v>118</v>
      </c>
      <c r="C22" s="45" t="s">
        <v>185</v>
      </c>
      <c r="D22" s="45">
        <v>30</v>
      </c>
      <c r="E22">
        <v>30</v>
      </c>
      <c r="F22">
        <v>35</v>
      </c>
      <c r="G22">
        <v>30</v>
      </c>
      <c r="H22">
        <v>35</v>
      </c>
      <c r="I22">
        <v>35</v>
      </c>
      <c r="J22">
        <v>30</v>
      </c>
      <c r="K22">
        <v>35</v>
      </c>
      <c r="L22">
        <v>35</v>
      </c>
    </row>
    <row r="23" spans="1:12">
      <c r="A23" s="55" t="s">
        <v>41</v>
      </c>
      <c r="B23" t="s">
        <v>122</v>
      </c>
      <c r="C23" s="43" t="s">
        <v>185</v>
      </c>
      <c r="D23" s="43">
        <v>35</v>
      </c>
      <c r="E23">
        <v>40</v>
      </c>
      <c r="F23">
        <v>40</v>
      </c>
      <c r="G23">
        <v>35</v>
      </c>
      <c r="H23">
        <v>40</v>
      </c>
      <c r="I23">
        <v>45</v>
      </c>
      <c r="J23">
        <v>40</v>
      </c>
      <c r="K23">
        <v>45</v>
      </c>
      <c r="L23">
        <v>45</v>
      </c>
    </row>
    <row r="24" spans="1:12">
      <c r="A24" s="54" t="s">
        <v>42</v>
      </c>
      <c r="B24" t="s">
        <v>122</v>
      </c>
      <c r="C24" s="45" t="s">
        <v>185</v>
      </c>
      <c r="D24" s="45">
        <v>30</v>
      </c>
      <c r="E24">
        <v>35</v>
      </c>
      <c r="F24">
        <v>40</v>
      </c>
      <c r="G24">
        <v>35</v>
      </c>
      <c r="H24">
        <v>40</v>
      </c>
      <c r="I24">
        <v>40</v>
      </c>
      <c r="J24">
        <v>40</v>
      </c>
      <c r="K24">
        <v>40</v>
      </c>
      <c r="L24">
        <v>40</v>
      </c>
    </row>
    <row r="25" spans="1:12">
      <c r="A25" s="42" t="s">
        <v>43</v>
      </c>
      <c r="B25" t="s">
        <v>122</v>
      </c>
      <c r="C25" s="43" t="s">
        <v>185</v>
      </c>
      <c r="D25" s="43">
        <v>30</v>
      </c>
      <c r="E25">
        <v>30</v>
      </c>
      <c r="F25">
        <v>35</v>
      </c>
      <c r="G25">
        <v>30</v>
      </c>
      <c r="H25">
        <v>35</v>
      </c>
      <c r="I25">
        <v>35</v>
      </c>
      <c r="J25">
        <v>30</v>
      </c>
      <c r="K25">
        <v>35</v>
      </c>
      <c r="L25">
        <v>35</v>
      </c>
    </row>
    <row r="26" spans="1:12" ht="15.75" thickBot="1">
      <c r="A26" s="56" t="s">
        <v>46</v>
      </c>
      <c r="B26" t="s">
        <v>122</v>
      </c>
      <c r="C26" s="57" t="s">
        <v>185</v>
      </c>
      <c r="D26" s="57">
        <v>30</v>
      </c>
      <c r="E26">
        <v>35</v>
      </c>
      <c r="F26">
        <v>40</v>
      </c>
      <c r="G26">
        <v>35</v>
      </c>
      <c r="H26">
        <v>40</v>
      </c>
      <c r="I26">
        <v>45</v>
      </c>
      <c r="J26">
        <v>40</v>
      </c>
      <c r="K26">
        <v>40</v>
      </c>
      <c r="L26">
        <v>40</v>
      </c>
    </row>
    <row r="27" spans="1:12" ht="15.75" thickBot="1"/>
    <row r="28" spans="1:12">
      <c r="A28" s="42" t="s">
        <v>48</v>
      </c>
      <c r="B28" t="s">
        <v>122</v>
      </c>
      <c r="C28" s="58" t="s">
        <v>185</v>
      </c>
      <c r="D28" s="58">
        <v>50</v>
      </c>
      <c r="E28">
        <v>60</v>
      </c>
      <c r="F28">
        <v>65</v>
      </c>
      <c r="G28">
        <v>55</v>
      </c>
      <c r="H28">
        <v>65</v>
      </c>
      <c r="I28">
        <v>65</v>
      </c>
      <c r="J28">
        <v>55</v>
      </c>
      <c r="K28">
        <v>60</v>
      </c>
      <c r="L28">
        <v>50</v>
      </c>
    </row>
    <row r="29" spans="1:12">
      <c r="A29" s="44" t="s">
        <v>49</v>
      </c>
      <c r="B29" t="s">
        <v>124</v>
      </c>
      <c r="C29" s="45" t="s">
        <v>185</v>
      </c>
      <c r="D29" s="45">
        <v>45</v>
      </c>
      <c r="E29">
        <v>50</v>
      </c>
      <c r="F29">
        <v>55</v>
      </c>
      <c r="G29">
        <v>50</v>
      </c>
      <c r="H29">
        <v>60</v>
      </c>
      <c r="I29">
        <v>60</v>
      </c>
      <c r="J29">
        <v>55</v>
      </c>
      <c r="K29">
        <v>60</v>
      </c>
      <c r="L29">
        <v>60</v>
      </c>
    </row>
    <row r="30" spans="1:12">
      <c r="A30" s="59" t="s">
        <v>50</v>
      </c>
      <c r="B30" t="s">
        <v>124</v>
      </c>
      <c r="C30" s="43" t="s">
        <v>185</v>
      </c>
      <c r="D30" s="43">
        <v>55</v>
      </c>
      <c r="E30">
        <v>65</v>
      </c>
      <c r="F30">
        <v>70</v>
      </c>
      <c r="G30">
        <v>65</v>
      </c>
      <c r="H30">
        <v>70</v>
      </c>
      <c r="I30">
        <v>70</v>
      </c>
      <c r="J30">
        <v>65</v>
      </c>
      <c r="K30">
        <v>70</v>
      </c>
      <c r="L30">
        <v>70</v>
      </c>
    </row>
    <row r="31" spans="1:12">
      <c r="A31" s="44" t="s">
        <v>52</v>
      </c>
      <c r="B31" t="s">
        <v>122</v>
      </c>
      <c r="C31" s="45" t="s">
        <v>185</v>
      </c>
      <c r="D31" s="45">
        <v>45</v>
      </c>
      <c r="E31">
        <v>50</v>
      </c>
      <c r="F31">
        <v>55</v>
      </c>
      <c r="G31">
        <v>50</v>
      </c>
      <c r="H31">
        <v>55</v>
      </c>
      <c r="I31">
        <v>55</v>
      </c>
      <c r="J31">
        <v>50</v>
      </c>
      <c r="K31">
        <v>60</v>
      </c>
      <c r="L31">
        <v>60</v>
      </c>
    </row>
    <row r="32" spans="1:12">
      <c r="A32" s="42" t="s">
        <v>53</v>
      </c>
      <c r="B32" t="s">
        <v>122</v>
      </c>
      <c r="C32" s="43">
        <v>55</v>
      </c>
      <c r="D32" s="43">
        <v>45</v>
      </c>
      <c r="E32" t="s">
        <v>182</v>
      </c>
      <c r="F32">
        <v>55</v>
      </c>
      <c r="G32">
        <v>50</v>
      </c>
      <c r="H32">
        <v>65</v>
      </c>
      <c r="I32">
        <v>70</v>
      </c>
      <c r="J32">
        <v>65</v>
      </c>
      <c r="K32">
        <v>70</v>
      </c>
      <c r="L32">
        <v>70</v>
      </c>
    </row>
    <row r="33" spans="1:12">
      <c r="A33" s="54" t="s">
        <v>54</v>
      </c>
      <c r="B33" t="s">
        <v>122</v>
      </c>
      <c r="C33" s="45" t="s">
        <v>185</v>
      </c>
      <c r="D33" s="45">
        <v>55</v>
      </c>
      <c r="E33">
        <v>60</v>
      </c>
      <c r="F33">
        <v>60</v>
      </c>
      <c r="G33">
        <v>55</v>
      </c>
      <c r="H33">
        <v>60</v>
      </c>
      <c r="I33">
        <v>60</v>
      </c>
      <c r="J33">
        <v>50</v>
      </c>
      <c r="K33">
        <v>55</v>
      </c>
      <c r="L33">
        <v>55</v>
      </c>
    </row>
    <row r="34" spans="1:12">
      <c r="A34" s="42" t="s">
        <v>56</v>
      </c>
      <c r="B34" t="s">
        <v>122</v>
      </c>
      <c r="C34" s="43" t="s">
        <v>185</v>
      </c>
      <c r="D34" s="43">
        <v>55</v>
      </c>
      <c r="E34">
        <v>60</v>
      </c>
      <c r="F34">
        <v>65</v>
      </c>
      <c r="G34">
        <v>60</v>
      </c>
      <c r="H34">
        <v>65</v>
      </c>
      <c r="I34">
        <v>70</v>
      </c>
      <c r="J34">
        <v>65</v>
      </c>
      <c r="K34">
        <v>70</v>
      </c>
      <c r="L34">
        <v>70</v>
      </c>
    </row>
    <row r="35" spans="1:12">
      <c r="A35" s="54" t="s">
        <v>57</v>
      </c>
      <c r="B35" t="s">
        <v>118</v>
      </c>
      <c r="C35" s="45">
        <v>50</v>
      </c>
      <c r="D35" s="45">
        <v>40</v>
      </c>
      <c r="E35">
        <v>50</v>
      </c>
      <c r="F35">
        <v>55</v>
      </c>
      <c r="G35">
        <v>50</v>
      </c>
      <c r="H35">
        <v>60</v>
      </c>
      <c r="I35">
        <v>60</v>
      </c>
      <c r="J35">
        <v>50</v>
      </c>
      <c r="K35">
        <v>60</v>
      </c>
      <c r="L35">
        <v>60</v>
      </c>
    </row>
    <row r="36" spans="1:12">
      <c r="A36" s="42" t="s">
        <v>58</v>
      </c>
      <c r="B36" t="s">
        <v>122</v>
      </c>
      <c r="C36" s="43" t="s">
        <v>185</v>
      </c>
      <c r="D36" s="43">
        <v>55</v>
      </c>
      <c r="E36">
        <v>60</v>
      </c>
      <c r="F36">
        <v>60</v>
      </c>
      <c r="G36">
        <v>55</v>
      </c>
      <c r="H36">
        <v>60</v>
      </c>
      <c r="I36">
        <v>60</v>
      </c>
      <c r="J36">
        <v>55</v>
      </c>
      <c r="K36">
        <v>65</v>
      </c>
      <c r="L36">
        <v>65</v>
      </c>
    </row>
    <row r="37" spans="1:12">
      <c r="A37" s="46" t="s">
        <v>59</v>
      </c>
      <c r="B37" t="s">
        <v>124</v>
      </c>
      <c r="C37" s="45" t="s">
        <v>189</v>
      </c>
      <c r="D37" s="45">
        <v>55</v>
      </c>
      <c r="E37">
        <v>65</v>
      </c>
      <c r="F37">
        <v>70</v>
      </c>
      <c r="G37">
        <v>65</v>
      </c>
      <c r="H37">
        <v>70</v>
      </c>
      <c r="I37">
        <v>70</v>
      </c>
      <c r="J37">
        <v>65</v>
      </c>
      <c r="K37">
        <v>65</v>
      </c>
      <c r="L37">
        <v>70</v>
      </c>
    </row>
    <row r="38" spans="1:12">
      <c r="A38" s="42" t="s">
        <v>60</v>
      </c>
      <c r="B38" t="s">
        <v>122</v>
      </c>
      <c r="C38" s="43" t="s">
        <v>185</v>
      </c>
      <c r="D38" s="43">
        <v>45</v>
      </c>
      <c r="E38">
        <v>45</v>
      </c>
      <c r="F38">
        <v>45</v>
      </c>
      <c r="G38">
        <v>40</v>
      </c>
      <c r="H38">
        <v>50</v>
      </c>
      <c r="I38">
        <v>50</v>
      </c>
      <c r="J38">
        <v>45</v>
      </c>
      <c r="K38">
        <v>50</v>
      </c>
      <c r="L38">
        <v>55</v>
      </c>
    </row>
    <row r="39" spans="1:12">
      <c r="A39" s="60" t="s">
        <v>61</v>
      </c>
      <c r="B39" t="s">
        <v>124</v>
      </c>
      <c r="C39" s="45" t="s">
        <v>185</v>
      </c>
      <c r="D39" s="45">
        <v>50</v>
      </c>
      <c r="E39">
        <v>55</v>
      </c>
      <c r="F39">
        <v>60</v>
      </c>
      <c r="G39">
        <v>55</v>
      </c>
      <c r="H39">
        <v>65</v>
      </c>
      <c r="I39">
        <v>65</v>
      </c>
      <c r="J39">
        <v>55</v>
      </c>
      <c r="K39">
        <v>65</v>
      </c>
      <c r="L39">
        <v>60</v>
      </c>
    </row>
    <row r="40" spans="1:12">
      <c r="A40" s="61" t="s">
        <v>62</v>
      </c>
      <c r="B40" t="s">
        <v>125</v>
      </c>
      <c r="C40" s="43">
        <v>70</v>
      </c>
      <c r="D40" s="43">
        <v>45</v>
      </c>
      <c r="E40" t="s">
        <v>182</v>
      </c>
      <c r="F40">
        <v>60</v>
      </c>
      <c r="G40">
        <v>55</v>
      </c>
      <c r="H40">
        <v>70</v>
      </c>
      <c r="I40">
        <v>75</v>
      </c>
      <c r="J40">
        <v>65</v>
      </c>
      <c r="K40">
        <v>75</v>
      </c>
      <c r="L40">
        <v>75</v>
      </c>
    </row>
    <row r="41" spans="1:12">
      <c r="A41" s="62" t="s">
        <v>64</v>
      </c>
      <c r="B41" t="s">
        <v>125</v>
      </c>
      <c r="C41" s="45">
        <v>55</v>
      </c>
      <c r="D41" s="45">
        <v>40</v>
      </c>
      <c r="E41" t="s">
        <v>182</v>
      </c>
      <c r="F41">
        <v>45</v>
      </c>
      <c r="G41">
        <v>40</v>
      </c>
      <c r="H41">
        <v>55</v>
      </c>
      <c r="I41">
        <v>65</v>
      </c>
      <c r="J41">
        <v>60</v>
      </c>
      <c r="K41">
        <v>65</v>
      </c>
      <c r="L41">
        <v>65</v>
      </c>
    </row>
    <row r="42" spans="1:12">
      <c r="A42" s="42" t="s">
        <v>65</v>
      </c>
      <c r="B42" t="s">
        <v>124</v>
      </c>
      <c r="C42" s="43">
        <v>55</v>
      </c>
      <c r="D42" s="43">
        <v>65</v>
      </c>
      <c r="E42">
        <v>70</v>
      </c>
      <c r="F42">
        <v>70</v>
      </c>
      <c r="G42">
        <v>65</v>
      </c>
      <c r="H42">
        <v>70</v>
      </c>
      <c r="I42">
        <v>70</v>
      </c>
      <c r="J42">
        <v>65</v>
      </c>
      <c r="K42">
        <v>70</v>
      </c>
      <c r="L42">
        <v>70</v>
      </c>
    </row>
    <row r="43" spans="1:12">
      <c r="A43" s="48" t="s">
        <v>66</v>
      </c>
      <c r="B43" t="s">
        <v>124</v>
      </c>
      <c r="C43" s="45" t="s">
        <v>189</v>
      </c>
      <c r="D43" s="45" t="s">
        <v>185</v>
      </c>
      <c r="E43">
        <v>50</v>
      </c>
      <c r="F43">
        <v>60</v>
      </c>
      <c r="G43">
        <v>55</v>
      </c>
      <c r="H43">
        <v>65</v>
      </c>
      <c r="I43">
        <v>70</v>
      </c>
      <c r="J43">
        <v>60</v>
      </c>
      <c r="K43">
        <v>70</v>
      </c>
      <c r="L43">
        <v>70</v>
      </c>
    </row>
    <row r="44" spans="1:12">
      <c r="A44" s="51" t="s">
        <v>67</v>
      </c>
      <c r="B44" t="s">
        <v>125</v>
      </c>
      <c r="C44" s="45">
        <v>65</v>
      </c>
      <c r="D44" s="45">
        <v>65</v>
      </c>
      <c r="E44">
        <v>65</v>
      </c>
      <c r="F44">
        <v>65</v>
      </c>
      <c r="G44">
        <v>55</v>
      </c>
      <c r="H44">
        <v>65</v>
      </c>
      <c r="I44">
        <v>70</v>
      </c>
      <c r="J44">
        <v>65</v>
      </c>
      <c r="K44">
        <v>70</v>
      </c>
      <c r="L44">
        <v>70</v>
      </c>
    </row>
    <row r="45" spans="1:12">
      <c r="A45" s="42" t="s">
        <v>68</v>
      </c>
      <c r="B45" t="s">
        <v>125</v>
      </c>
      <c r="C45" s="43">
        <v>55</v>
      </c>
      <c r="D45" s="43">
        <v>65</v>
      </c>
      <c r="E45">
        <v>70</v>
      </c>
      <c r="F45">
        <v>70</v>
      </c>
      <c r="G45">
        <v>65</v>
      </c>
      <c r="H45">
        <v>70</v>
      </c>
      <c r="I45">
        <v>75</v>
      </c>
      <c r="J45">
        <v>70</v>
      </c>
      <c r="K45">
        <v>75</v>
      </c>
      <c r="L45">
        <v>75</v>
      </c>
    </row>
    <row r="46" spans="1:12">
      <c r="A46" s="44" t="s">
        <v>69</v>
      </c>
      <c r="B46" t="s">
        <v>118</v>
      </c>
      <c r="C46" s="45">
        <v>50</v>
      </c>
      <c r="D46" s="45">
        <v>40</v>
      </c>
      <c r="E46">
        <v>55</v>
      </c>
      <c r="F46">
        <v>60</v>
      </c>
      <c r="G46">
        <v>55</v>
      </c>
      <c r="H46">
        <v>65</v>
      </c>
      <c r="I46">
        <v>65</v>
      </c>
      <c r="J46">
        <v>55</v>
      </c>
      <c r="K46">
        <v>60</v>
      </c>
      <c r="L46">
        <v>60</v>
      </c>
    </row>
    <row r="47" spans="1:12">
      <c r="A47" s="42" t="s">
        <v>70</v>
      </c>
      <c r="B47" t="s">
        <v>122</v>
      </c>
      <c r="C47" s="43" t="s">
        <v>185</v>
      </c>
      <c r="D47" s="43">
        <v>45</v>
      </c>
      <c r="E47">
        <v>50</v>
      </c>
      <c r="F47">
        <v>55</v>
      </c>
      <c r="G47">
        <v>45</v>
      </c>
      <c r="H47">
        <v>55</v>
      </c>
      <c r="I47">
        <v>60</v>
      </c>
      <c r="J47">
        <v>55</v>
      </c>
      <c r="K47">
        <v>60</v>
      </c>
      <c r="L47">
        <v>60</v>
      </c>
    </row>
    <row r="48" spans="1:12">
      <c r="A48" s="44" t="s">
        <v>71</v>
      </c>
      <c r="B48" t="s">
        <v>122</v>
      </c>
      <c r="C48" s="45" t="s">
        <v>185</v>
      </c>
      <c r="D48" s="45">
        <v>45</v>
      </c>
      <c r="E48">
        <v>50</v>
      </c>
      <c r="F48">
        <v>55</v>
      </c>
      <c r="G48">
        <v>45</v>
      </c>
      <c r="H48">
        <v>60</v>
      </c>
      <c r="I48">
        <v>65</v>
      </c>
      <c r="J48">
        <v>60</v>
      </c>
      <c r="K48">
        <v>65</v>
      </c>
      <c r="L48">
        <v>65</v>
      </c>
    </row>
    <row r="49" spans="1:12">
      <c r="A49" s="49" t="s">
        <v>72</v>
      </c>
      <c r="B49" t="s">
        <v>118</v>
      </c>
      <c r="C49" s="43" t="s">
        <v>185</v>
      </c>
      <c r="D49" s="43">
        <v>55</v>
      </c>
      <c r="E49">
        <v>60</v>
      </c>
      <c r="F49">
        <v>60</v>
      </c>
      <c r="G49">
        <v>55</v>
      </c>
      <c r="H49">
        <v>60</v>
      </c>
      <c r="I49">
        <v>60</v>
      </c>
      <c r="J49">
        <v>55</v>
      </c>
      <c r="K49">
        <v>60</v>
      </c>
      <c r="L49">
        <v>60</v>
      </c>
    </row>
    <row r="50" spans="1:12">
      <c r="A50" s="44" t="s">
        <v>73</v>
      </c>
      <c r="B50" t="s">
        <v>118</v>
      </c>
      <c r="C50" s="45" t="s">
        <v>185</v>
      </c>
      <c r="D50" s="45">
        <v>50</v>
      </c>
      <c r="E50">
        <v>50</v>
      </c>
      <c r="F50">
        <v>50</v>
      </c>
      <c r="G50">
        <v>45</v>
      </c>
      <c r="H50">
        <v>55</v>
      </c>
      <c r="I50">
        <v>55</v>
      </c>
      <c r="J50">
        <v>45</v>
      </c>
      <c r="K50">
        <v>55</v>
      </c>
      <c r="L50">
        <v>55</v>
      </c>
    </row>
    <row r="51" spans="1:12" ht="15.75" thickBot="1">
      <c r="A51" s="63" t="s">
        <v>74</v>
      </c>
      <c r="B51" t="s">
        <v>122</v>
      </c>
      <c r="C51" s="64">
        <v>55</v>
      </c>
      <c r="D51" s="64">
        <v>45</v>
      </c>
      <c r="E51" t="s">
        <v>182</v>
      </c>
      <c r="F51">
        <v>55</v>
      </c>
      <c r="G51">
        <v>50</v>
      </c>
      <c r="H51">
        <v>65</v>
      </c>
      <c r="I51">
        <v>70</v>
      </c>
      <c r="J51">
        <v>65</v>
      </c>
      <c r="K51">
        <v>70</v>
      </c>
      <c r="L51">
        <v>70</v>
      </c>
    </row>
    <row r="52" spans="1:12">
      <c r="A52" s="42" t="s">
        <v>75</v>
      </c>
      <c r="B52" t="s">
        <v>124</v>
      </c>
      <c r="C52" s="43" t="s">
        <v>185</v>
      </c>
      <c r="D52" s="43">
        <v>55</v>
      </c>
      <c r="E52">
        <v>60</v>
      </c>
      <c r="F52">
        <v>65</v>
      </c>
      <c r="G52">
        <v>60</v>
      </c>
      <c r="H52">
        <v>70</v>
      </c>
      <c r="I52">
        <v>70</v>
      </c>
      <c r="J52">
        <v>65</v>
      </c>
      <c r="K52">
        <v>70</v>
      </c>
      <c r="L52">
        <v>70</v>
      </c>
    </row>
    <row r="53" spans="1:12">
      <c r="A53" s="48" t="s">
        <v>76</v>
      </c>
      <c r="B53" t="s">
        <v>125</v>
      </c>
      <c r="C53" s="45">
        <v>55</v>
      </c>
      <c r="D53" s="45">
        <v>65</v>
      </c>
      <c r="E53">
        <v>70</v>
      </c>
      <c r="F53">
        <v>70</v>
      </c>
      <c r="G53">
        <v>65</v>
      </c>
      <c r="H53">
        <v>70</v>
      </c>
      <c r="I53">
        <v>70</v>
      </c>
      <c r="J53">
        <v>65</v>
      </c>
      <c r="K53">
        <v>70</v>
      </c>
      <c r="L53">
        <v>70</v>
      </c>
    </row>
    <row r="54" spans="1:12">
      <c r="A54" s="59" t="s">
        <v>77</v>
      </c>
      <c r="B54" t="s">
        <v>124</v>
      </c>
      <c r="C54" s="43"/>
      <c r="D54" s="43">
        <v>60</v>
      </c>
      <c r="E54">
        <v>65</v>
      </c>
      <c r="F54">
        <v>65</v>
      </c>
      <c r="G54">
        <v>55</v>
      </c>
      <c r="H54">
        <v>65</v>
      </c>
      <c r="I54">
        <v>65</v>
      </c>
      <c r="J54">
        <v>55</v>
      </c>
      <c r="K54">
        <v>65</v>
      </c>
      <c r="L54">
        <v>65</v>
      </c>
    </row>
    <row r="55" spans="1:12">
      <c r="A55" s="46" t="s">
        <v>78</v>
      </c>
      <c r="B55" t="s">
        <v>125</v>
      </c>
      <c r="C55" s="45" t="s">
        <v>189</v>
      </c>
      <c r="D55" s="45">
        <v>55</v>
      </c>
      <c r="E55">
        <v>65</v>
      </c>
      <c r="F55">
        <v>70</v>
      </c>
      <c r="G55">
        <v>65</v>
      </c>
      <c r="H55">
        <v>70</v>
      </c>
      <c r="I55">
        <v>75</v>
      </c>
      <c r="J55">
        <v>70</v>
      </c>
      <c r="K55">
        <v>75</v>
      </c>
      <c r="L55">
        <v>75</v>
      </c>
    </row>
    <row r="56" spans="1:12">
      <c r="A56" s="42" t="s">
        <v>79</v>
      </c>
      <c r="B56" t="s">
        <v>122</v>
      </c>
      <c r="C56" s="43" t="s">
        <v>185</v>
      </c>
      <c r="D56" s="43">
        <v>45</v>
      </c>
      <c r="E56">
        <v>50</v>
      </c>
      <c r="F56">
        <v>55</v>
      </c>
      <c r="G56">
        <v>50</v>
      </c>
      <c r="H56">
        <v>60</v>
      </c>
      <c r="I56">
        <v>60</v>
      </c>
      <c r="J56">
        <v>55</v>
      </c>
      <c r="K56">
        <v>60</v>
      </c>
      <c r="L56">
        <v>60</v>
      </c>
    </row>
    <row r="57" spans="1:12">
      <c r="A57" s="44" t="s">
        <v>80</v>
      </c>
      <c r="B57" t="s">
        <v>118</v>
      </c>
      <c r="C57" s="45" t="s">
        <v>185</v>
      </c>
      <c r="D57" s="45">
        <v>45</v>
      </c>
      <c r="E57">
        <v>50</v>
      </c>
      <c r="F57">
        <v>55</v>
      </c>
      <c r="G57">
        <v>50</v>
      </c>
      <c r="H57">
        <v>55</v>
      </c>
      <c r="I57">
        <v>60</v>
      </c>
      <c r="J57">
        <v>50</v>
      </c>
      <c r="K57">
        <v>60</v>
      </c>
      <c r="L57">
        <v>55</v>
      </c>
    </row>
    <row r="58" spans="1:12">
      <c r="A58" s="42" t="s">
        <v>81</v>
      </c>
      <c r="B58" t="s">
        <v>125</v>
      </c>
      <c r="C58" s="43" t="s">
        <v>185</v>
      </c>
      <c r="D58" s="43" t="s">
        <v>182</v>
      </c>
      <c r="E58">
        <v>45</v>
      </c>
      <c r="F58">
        <v>50</v>
      </c>
      <c r="G58">
        <v>45</v>
      </c>
      <c r="H58">
        <v>55</v>
      </c>
      <c r="I58">
        <v>55</v>
      </c>
      <c r="J58">
        <v>50</v>
      </c>
      <c r="K58">
        <v>55</v>
      </c>
      <c r="L58">
        <v>60</v>
      </c>
    </row>
    <row r="59" spans="1:12">
      <c r="A59" s="54" t="s">
        <v>82</v>
      </c>
      <c r="B59" t="s">
        <v>122</v>
      </c>
      <c r="C59" s="45" t="s">
        <v>185</v>
      </c>
      <c r="D59" s="45">
        <v>50</v>
      </c>
      <c r="E59">
        <v>55</v>
      </c>
      <c r="F59">
        <v>60</v>
      </c>
      <c r="G59">
        <v>55</v>
      </c>
      <c r="H59">
        <v>65</v>
      </c>
      <c r="I59">
        <v>65</v>
      </c>
      <c r="J59">
        <v>55</v>
      </c>
      <c r="K59">
        <v>65</v>
      </c>
      <c r="L59">
        <v>65</v>
      </c>
    </row>
    <row r="60" spans="1:12">
      <c r="A60" s="42" t="s">
        <v>83</v>
      </c>
      <c r="B60" t="s">
        <v>118</v>
      </c>
      <c r="C60" s="43" t="s">
        <v>185</v>
      </c>
      <c r="D60" s="43">
        <v>50</v>
      </c>
      <c r="E60">
        <v>55</v>
      </c>
      <c r="F60">
        <v>60</v>
      </c>
      <c r="G60">
        <v>55</v>
      </c>
      <c r="H60">
        <v>65</v>
      </c>
      <c r="I60">
        <v>65</v>
      </c>
      <c r="J60">
        <v>55</v>
      </c>
      <c r="K60">
        <v>65</v>
      </c>
      <c r="L60">
        <v>65</v>
      </c>
    </row>
    <row r="61" spans="1:12">
      <c r="A61" s="44" t="s">
        <v>84</v>
      </c>
      <c r="B61" t="s">
        <v>125</v>
      </c>
      <c r="C61" s="45">
        <v>55</v>
      </c>
      <c r="D61" s="45">
        <v>65</v>
      </c>
      <c r="E61">
        <v>70</v>
      </c>
      <c r="F61">
        <v>75</v>
      </c>
      <c r="G61">
        <v>65</v>
      </c>
      <c r="H61">
        <v>75</v>
      </c>
      <c r="I61">
        <v>75</v>
      </c>
      <c r="J61">
        <v>70</v>
      </c>
      <c r="K61">
        <v>75</v>
      </c>
      <c r="L61">
        <v>75</v>
      </c>
    </row>
    <row r="62" spans="1:12">
      <c r="A62" s="55" t="s">
        <v>85</v>
      </c>
      <c r="B62" t="s">
        <v>125</v>
      </c>
      <c r="C62" s="43">
        <v>55</v>
      </c>
      <c r="D62" s="43">
        <v>65</v>
      </c>
      <c r="E62">
        <v>70</v>
      </c>
      <c r="F62">
        <v>75</v>
      </c>
      <c r="G62">
        <v>70</v>
      </c>
      <c r="H62">
        <v>75</v>
      </c>
      <c r="I62">
        <v>75</v>
      </c>
      <c r="J62">
        <v>70</v>
      </c>
      <c r="K62">
        <v>75</v>
      </c>
      <c r="L62">
        <v>75</v>
      </c>
    </row>
    <row r="63" spans="1:12">
      <c r="A63" s="54" t="s">
        <v>86</v>
      </c>
      <c r="B63" t="s">
        <v>124</v>
      </c>
      <c r="C63" s="45" t="s">
        <v>185</v>
      </c>
      <c r="D63" s="45">
        <v>45</v>
      </c>
      <c r="E63">
        <v>55</v>
      </c>
      <c r="F63">
        <v>65</v>
      </c>
      <c r="G63">
        <v>60</v>
      </c>
      <c r="H63">
        <v>65</v>
      </c>
      <c r="I63">
        <v>65</v>
      </c>
      <c r="J63">
        <v>60</v>
      </c>
      <c r="K63">
        <v>65</v>
      </c>
      <c r="L63">
        <v>65</v>
      </c>
    </row>
    <row r="64" spans="1:12">
      <c r="A64" s="49" t="s">
        <v>87</v>
      </c>
      <c r="B64" t="s">
        <v>125</v>
      </c>
      <c r="C64" s="43">
        <v>55</v>
      </c>
      <c r="D64" s="43">
        <v>65</v>
      </c>
      <c r="E64">
        <v>70</v>
      </c>
      <c r="F64">
        <v>75</v>
      </c>
      <c r="G64">
        <v>70</v>
      </c>
      <c r="H64">
        <v>75</v>
      </c>
      <c r="I64">
        <v>75</v>
      </c>
      <c r="J64">
        <v>70</v>
      </c>
      <c r="K64">
        <v>75</v>
      </c>
      <c r="L64">
        <v>75</v>
      </c>
    </row>
    <row r="65" spans="1:12">
      <c r="A65" s="50" t="s">
        <v>88</v>
      </c>
      <c r="B65" t="s">
        <v>122</v>
      </c>
      <c r="C65" s="45" t="s">
        <v>185</v>
      </c>
      <c r="D65" s="45">
        <v>50</v>
      </c>
      <c r="E65">
        <v>55</v>
      </c>
      <c r="F65">
        <v>60</v>
      </c>
      <c r="G65">
        <v>55</v>
      </c>
      <c r="H65">
        <v>60</v>
      </c>
      <c r="I65">
        <v>65</v>
      </c>
      <c r="J65">
        <v>60</v>
      </c>
      <c r="K65">
        <v>65</v>
      </c>
      <c r="L65">
        <v>65</v>
      </c>
    </row>
    <row r="66" spans="1:12">
      <c r="A66" s="55" t="s">
        <v>89</v>
      </c>
      <c r="B66" t="s">
        <v>118</v>
      </c>
      <c r="C66" s="43" t="s">
        <v>185</v>
      </c>
      <c r="D66" s="43">
        <v>45</v>
      </c>
      <c r="E66">
        <v>45</v>
      </c>
      <c r="F66">
        <v>50</v>
      </c>
      <c r="G66">
        <v>45</v>
      </c>
      <c r="H66">
        <v>50</v>
      </c>
      <c r="I66">
        <v>55</v>
      </c>
      <c r="J66">
        <v>45</v>
      </c>
      <c r="K66">
        <v>55</v>
      </c>
      <c r="L66">
        <v>55</v>
      </c>
    </row>
    <row r="67" spans="1:12">
      <c r="A67" s="44" t="s">
        <v>90</v>
      </c>
      <c r="B67" t="s">
        <v>122</v>
      </c>
      <c r="C67" s="45" t="s">
        <v>185</v>
      </c>
      <c r="D67" s="45">
        <v>50</v>
      </c>
      <c r="E67">
        <v>55</v>
      </c>
      <c r="F67">
        <v>60</v>
      </c>
      <c r="G67">
        <v>55</v>
      </c>
      <c r="H67">
        <v>60</v>
      </c>
      <c r="I67">
        <v>65</v>
      </c>
      <c r="J67">
        <v>60</v>
      </c>
      <c r="K67">
        <v>60</v>
      </c>
      <c r="L67">
        <v>55</v>
      </c>
    </row>
    <row r="68" spans="1:12">
      <c r="A68" s="49" t="s">
        <v>91</v>
      </c>
      <c r="B68" t="s">
        <v>125</v>
      </c>
      <c r="C68" s="43" t="s">
        <v>185</v>
      </c>
      <c r="D68" s="43">
        <v>55</v>
      </c>
      <c r="E68">
        <v>65</v>
      </c>
      <c r="F68">
        <v>70</v>
      </c>
      <c r="G68">
        <v>65</v>
      </c>
      <c r="H68">
        <v>75</v>
      </c>
      <c r="I68">
        <v>75</v>
      </c>
      <c r="J68">
        <v>70</v>
      </c>
      <c r="K68">
        <v>75</v>
      </c>
      <c r="L68">
        <v>75</v>
      </c>
    </row>
    <row r="69" spans="1:12">
      <c r="A69" s="54" t="s">
        <v>92</v>
      </c>
      <c r="B69" t="s">
        <v>124</v>
      </c>
      <c r="C69" s="45" t="s">
        <v>185</v>
      </c>
      <c r="D69" s="45">
        <v>55</v>
      </c>
      <c r="E69">
        <v>60</v>
      </c>
      <c r="F69">
        <v>65</v>
      </c>
      <c r="G69">
        <v>60</v>
      </c>
      <c r="H69">
        <v>65</v>
      </c>
      <c r="I69">
        <v>70</v>
      </c>
      <c r="J69">
        <v>60</v>
      </c>
      <c r="K69">
        <v>65</v>
      </c>
      <c r="L69">
        <v>65</v>
      </c>
    </row>
    <row r="70" spans="1:12">
      <c r="A70" s="42" t="s">
        <v>93</v>
      </c>
      <c r="B70" t="s">
        <v>122</v>
      </c>
      <c r="C70" s="43">
        <v>55</v>
      </c>
      <c r="D70" s="43">
        <v>65</v>
      </c>
      <c r="E70">
        <v>65</v>
      </c>
      <c r="F70">
        <v>70</v>
      </c>
      <c r="G70">
        <v>65</v>
      </c>
      <c r="H70">
        <v>70</v>
      </c>
      <c r="I70">
        <v>70</v>
      </c>
      <c r="J70">
        <v>65</v>
      </c>
      <c r="K70">
        <v>70</v>
      </c>
      <c r="L70">
        <v>70</v>
      </c>
    </row>
    <row r="71" spans="1:12">
      <c r="A71" s="44" t="s">
        <v>94</v>
      </c>
      <c r="B71" t="s">
        <v>124</v>
      </c>
      <c r="C71" s="45">
        <v>55</v>
      </c>
      <c r="D71" s="45">
        <v>45</v>
      </c>
      <c r="E71" t="s">
        <v>182</v>
      </c>
      <c r="F71">
        <v>55</v>
      </c>
      <c r="G71">
        <v>50</v>
      </c>
      <c r="H71">
        <v>65</v>
      </c>
      <c r="I71">
        <v>70</v>
      </c>
      <c r="J71">
        <v>60</v>
      </c>
      <c r="K71">
        <v>70</v>
      </c>
      <c r="L71">
        <v>70</v>
      </c>
    </row>
    <row r="72" spans="1:12">
      <c r="A72" s="65" t="s">
        <v>95</v>
      </c>
      <c r="B72" t="s">
        <v>118</v>
      </c>
      <c r="C72" s="43">
        <v>55</v>
      </c>
      <c r="D72" s="43">
        <v>40</v>
      </c>
      <c r="E72">
        <v>55</v>
      </c>
      <c r="F72">
        <v>55</v>
      </c>
      <c r="G72">
        <v>50</v>
      </c>
      <c r="H72">
        <v>55</v>
      </c>
      <c r="I72">
        <v>55</v>
      </c>
      <c r="J72">
        <v>45</v>
      </c>
      <c r="K72">
        <v>55</v>
      </c>
      <c r="L72">
        <v>55</v>
      </c>
    </row>
    <row r="73" spans="1:12">
      <c r="A73" s="51" t="s">
        <v>96</v>
      </c>
      <c r="B73" t="s">
        <v>124</v>
      </c>
      <c r="C73" s="45" t="s">
        <v>189</v>
      </c>
      <c r="D73" s="45">
        <v>55</v>
      </c>
      <c r="E73">
        <v>65</v>
      </c>
      <c r="F73">
        <v>75</v>
      </c>
      <c r="G73">
        <v>70</v>
      </c>
      <c r="H73">
        <v>75</v>
      </c>
      <c r="I73">
        <v>75</v>
      </c>
      <c r="J73">
        <v>70</v>
      </c>
      <c r="K73">
        <v>75</v>
      </c>
      <c r="L73">
        <v>75</v>
      </c>
    </row>
    <row r="74" spans="1:12">
      <c r="A74" s="47" t="s">
        <v>97</v>
      </c>
      <c r="B74" t="s">
        <v>122</v>
      </c>
      <c r="C74" s="43" t="s">
        <v>189</v>
      </c>
      <c r="D74" s="43">
        <v>55</v>
      </c>
      <c r="E74">
        <v>60</v>
      </c>
      <c r="F74">
        <v>65</v>
      </c>
      <c r="G74">
        <v>60</v>
      </c>
      <c r="H74">
        <v>65</v>
      </c>
      <c r="I74">
        <v>65</v>
      </c>
      <c r="J74">
        <v>55</v>
      </c>
      <c r="K74">
        <v>65</v>
      </c>
      <c r="L74">
        <v>65</v>
      </c>
    </row>
    <row r="75" spans="1:12">
      <c r="A75" s="44" t="s">
        <v>98</v>
      </c>
      <c r="B75" t="s">
        <v>122</v>
      </c>
      <c r="C75" s="45" t="s">
        <v>185</v>
      </c>
      <c r="D75" s="45">
        <v>45</v>
      </c>
      <c r="E75">
        <v>45</v>
      </c>
      <c r="F75">
        <v>45</v>
      </c>
      <c r="G75">
        <v>35</v>
      </c>
      <c r="H75">
        <v>45</v>
      </c>
      <c r="I75">
        <v>45</v>
      </c>
      <c r="J75">
        <v>40</v>
      </c>
      <c r="K75">
        <v>45</v>
      </c>
      <c r="L75">
        <v>50</v>
      </c>
    </row>
    <row r="76" spans="1:12">
      <c r="A76" s="42" t="s">
        <v>99</v>
      </c>
      <c r="B76" t="s">
        <v>122</v>
      </c>
      <c r="C76" s="43" t="s">
        <v>185</v>
      </c>
      <c r="D76" s="43">
        <v>50</v>
      </c>
      <c r="E76">
        <v>55</v>
      </c>
      <c r="F76">
        <v>60</v>
      </c>
      <c r="G76">
        <v>55</v>
      </c>
      <c r="H76">
        <v>60</v>
      </c>
      <c r="I76">
        <v>65</v>
      </c>
      <c r="J76">
        <v>60</v>
      </c>
      <c r="K76">
        <v>65</v>
      </c>
      <c r="L76">
        <v>65</v>
      </c>
    </row>
    <row r="77" spans="1:12">
      <c r="A77" s="66" t="s">
        <v>100</v>
      </c>
      <c r="B77" t="s">
        <v>118</v>
      </c>
      <c r="C77" s="57" t="s">
        <v>185</v>
      </c>
      <c r="D77" s="57">
        <v>45</v>
      </c>
      <c r="E77">
        <v>50</v>
      </c>
      <c r="F77">
        <v>55</v>
      </c>
      <c r="G77">
        <v>50</v>
      </c>
      <c r="H77">
        <v>55</v>
      </c>
      <c r="I77">
        <v>55</v>
      </c>
      <c r="J77">
        <v>50</v>
      </c>
      <c r="K77">
        <v>60</v>
      </c>
      <c r="L7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D7739-7802-4E74-94B8-08D8F23BAFF3}">
  <dimension ref="A1:L77"/>
  <sheetViews>
    <sheetView workbookViewId="0">
      <pane xSplit="1" ySplit="2" topLeftCell="D25" activePane="bottomRight" state="frozen"/>
      <selection pane="bottomRight" activeCell="B1" sqref="B1"/>
      <selection pane="bottomLeft" activeCell="A2" sqref="A2"/>
      <selection pane="topRight" activeCell="B1" sqref="B1"/>
    </sheetView>
  </sheetViews>
  <sheetFormatPr defaultRowHeight="15"/>
  <cols>
    <col min="1" max="1" width="17.42578125" bestFit="1" customWidth="1"/>
    <col min="2" max="2" width="4.140625" customWidth="1"/>
  </cols>
  <sheetData>
    <row r="1" spans="1:12">
      <c r="C1" t="s">
        <v>192</v>
      </c>
      <c r="D1" t="s">
        <v>125</v>
      </c>
      <c r="E1" t="s">
        <v>192</v>
      </c>
      <c r="F1" t="s">
        <v>192</v>
      </c>
      <c r="G1" t="s">
        <v>125</v>
      </c>
      <c r="H1" t="s">
        <v>192</v>
      </c>
      <c r="I1" t="s">
        <v>192</v>
      </c>
      <c r="J1" t="s">
        <v>125</v>
      </c>
    </row>
    <row r="2" spans="1:12">
      <c r="A2" t="s">
        <v>193</v>
      </c>
      <c r="B2" t="s">
        <v>112</v>
      </c>
      <c r="C2" s="41" t="s">
        <v>194</v>
      </c>
      <c r="D2" t="s">
        <v>195</v>
      </c>
      <c r="E2" t="s">
        <v>196</v>
      </c>
      <c r="F2" t="s">
        <v>197</v>
      </c>
      <c r="G2" t="s">
        <v>198</v>
      </c>
      <c r="H2" t="s">
        <v>199</v>
      </c>
      <c r="I2" t="s">
        <v>200</v>
      </c>
      <c r="J2" t="s">
        <v>201</v>
      </c>
      <c r="K2" t="s">
        <v>202</v>
      </c>
      <c r="L2" t="s">
        <v>203</v>
      </c>
    </row>
    <row r="3" spans="1:12">
      <c r="A3" s="42" t="s">
        <v>11</v>
      </c>
      <c r="B3" t="s">
        <v>118</v>
      </c>
      <c r="D3" t="s">
        <v>182</v>
      </c>
    </row>
    <row r="4" spans="1:12">
      <c r="A4" s="44" t="s">
        <v>17</v>
      </c>
      <c r="B4" t="s">
        <v>122</v>
      </c>
      <c r="D4" t="s">
        <v>205</v>
      </c>
    </row>
    <row r="5" spans="1:12">
      <c r="A5" s="42" t="s">
        <v>20</v>
      </c>
      <c r="B5" t="s">
        <v>124</v>
      </c>
      <c r="D5" t="s">
        <v>206</v>
      </c>
    </row>
    <row r="6" spans="1:12">
      <c r="A6" s="46" t="s">
        <v>21</v>
      </c>
      <c r="B6" t="s">
        <v>124</v>
      </c>
      <c r="D6" t="s">
        <v>182</v>
      </c>
    </row>
    <row r="7" spans="1:12">
      <c r="A7" s="47" t="s">
        <v>23</v>
      </c>
      <c r="B7" t="s">
        <v>124</v>
      </c>
      <c r="D7" t="s">
        <v>207</v>
      </c>
      <c r="E7" t="s">
        <v>208</v>
      </c>
      <c r="F7" t="s">
        <v>182</v>
      </c>
      <c r="G7" t="s">
        <v>208</v>
      </c>
      <c r="H7" t="s">
        <v>209</v>
      </c>
      <c r="I7" t="s">
        <v>210</v>
      </c>
      <c r="J7" t="s">
        <v>210</v>
      </c>
      <c r="K7" t="s">
        <v>210</v>
      </c>
    </row>
    <row r="8" spans="1:12">
      <c r="A8" s="48" t="s">
        <v>24</v>
      </c>
      <c r="B8" t="s">
        <v>125</v>
      </c>
      <c r="D8" t="s">
        <v>211</v>
      </c>
    </row>
    <row r="9" spans="1:12">
      <c r="A9" s="47" t="s">
        <v>25</v>
      </c>
      <c r="B9" t="s">
        <v>125</v>
      </c>
      <c r="D9" t="s">
        <v>182</v>
      </c>
      <c r="E9" t="s">
        <v>182</v>
      </c>
    </row>
    <row r="10" spans="1:12">
      <c r="A10" s="48" t="s">
        <v>26</v>
      </c>
      <c r="B10" t="s">
        <v>124</v>
      </c>
      <c r="D10" t="s">
        <v>208</v>
      </c>
    </row>
    <row r="11" spans="1:12">
      <c r="A11" s="49" t="s">
        <v>27</v>
      </c>
      <c r="B11" t="s">
        <v>122</v>
      </c>
      <c r="D11" t="s">
        <v>212</v>
      </c>
      <c r="E11" t="s">
        <v>208</v>
      </c>
      <c r="H11" t="s">
        <v>205</v>
      </c>
      <c r="I11" t="s">
        <v>213</v>
      </c>
    </row>
    <row r="12" spans="1:12">
      <c r="A12" s="50" t="s">
        <v>28</v>
      </c>
      <c r="B12" t="s">
        <v>125</v>
      </c>
      <c r="D12" t="s">
        <v>211</v>
      </c>
    </row>
    <row r="13" spans="1:12">
      <c r="A13" s="47" t="s">
        <v>29</v>
      </c>
      <c r="B13" t="s">
        <v>125</v>
      </c>
      <c r="D13" t="s">
        <v>211</v>
      </c>
      <c r="E13" t="s">
        <v>208</v>
      </c>
      <c r="F13" t="s">
        <v>182</v>
      </c>
    </row>
    <row r="14" spans="1:12">
      <c r="A14" s="51" t="s">
        <v>31</v>
      </c>
      <c r="B14" t="s">
        <v>118</v>
      </c>
      <c r="D14" t="s">
        <v>214</v>
      </c>
    </row>
    <row r="15" spans="1:12">
      <c r="A15" s="52" t="s">
        <v>32</v>
      </c>
      <c r="B15" t="s">
        <v>122</v>
      </c>
      <c r="D15" t="s">
        <v>205</v>
      </c>
    </row>
    <row r="16" spans="1:12">
      <c r="A16" s="53" t="s">
        <v>34</v>
      </c>
      <c r="B16" t="s">
        <v>122</v>
      </c>
      <c r="D16" t="s">
        <v>211</v>
      </c>
    </row>
    <row r="17" spans="1:10">
      <c r="A17" s="49" t="s">
        <v>35</v>
      </c>
      <c r="B17" t="s">
        <v>122</v>
      </c>
      <c r="D17" t="s">
        <v>215</v>
      </c>
      <c r="E17" t="s">
        <v>209</v>
      </c>
      <c r="I17" t="s">
        <v>213</v>
      </c>
    </row>
    <row r="18" spans="1:10">
      <c r="A18" s="53" t="s">
        <v>36</v>
      </c>
      <c r="B18" t="s">
        <v>118</v>
      </c>
      <c r="D18" t="s">
        <v>214</v>
      </c>
    </row>
    <row r="19" spans="1:10">
      <c r="A19" s="42" t="s">
        <v>37</v>
      </c>
      <c r="B19" t="s">
        <v>122</v>
      </c>
      <c r="D19" t="s">
        <v>208</v>
      </c>
    </row>
    <row r="20" spans="1:10">
      <c r="A20" s="54" t="s">
        <v>38</v>
      </c>
      <c r="B20" t="s">
        <v>122</v>
      </c>
      <c r="D20" t="s">
        <v>208</v>
      </c>
    </row>
    <row r="21" spans="1:10">
      <c r="A21" s="42" t="s">
        <v>39</v>
      </c>
      <c r="B21" t="s">
        <v>124</v>
      </c>
      <c r="D21" t="s">
        <v>211</v>
      </c>
    </row>
    <row r="22" spans="1:10">
      <c r="A22" s="44" t="s">
        <v>40</v>
      </c>
      <c r="B22" t="s">
        <v>118</v>
      </c>
      <c r="D22" t="s">
        <v>182</v>
      </c>
      <c r="F22" t="s">
        <v>182</v>
      </c>
      <c r="H22" t="s">
        <v>182</v>
      </c>
    </row>
    <row r="23" spans="1:10">
      <c r="A23" s="55" t="s">
        <v>41</v>
      </c>
      <c r="B23" t="s">
        <v>122</v>
      </c>
      <c r="D23" t="s">
        <v>208</v>
      </c>
    </row>
    <row r="24" spans="1:10">
      <c r="A24" s="54" t="s">
        <v>42</v>
      </c>
      <c r="B24" t="s">
        <v>122</v>
      </c>
      <c r="D24" t="s">
        <v>208</v>
      </c>
    </row>
    <row r="25" spans="1:10">
      <c r="A25" s="42" t="s">
        <v>43</v>
      </c>
      <c r="B25" t="s">
        <v>122</v>
      </c>
      <c r="D25" t="s">
        <v>205</v>
      </c>
    </row>
    <row r="26" spans="1:10" ht="15.75" thickBot="1">
      <c r="A26" s="56" t="s">
        <v>46</v>
      </c>
      <c r="B26" t="s">
        <v>122</v>
      </c>
      <c r="D26" t="s">
        <v>208</v>
      </c>
    </row>
    <row r="28" spans="1:10">
      <c r="A28" s="42" t="s">
        <v>48</v>
      </c>
      <c r="B28" t="s">
        <v>122</v>
      </c>
      <c r="D28" t="s">
        <v>205</v>
      </c>
    </row>
    <row r="29" spans="1:10">
      <c r="A29" s="44" t="s">
        <v>49</v>
      </c>
      <c r="B29" t="s">
        <v>124</v>
      </c>
      <c r="D29" t="s">
        <v>208</v>
      </c>
    </row>
    <row r="30" spans="1:10">
      <c r="A30" s="59" t="s">
        <v>50</v>
      </c>
      <c r="B30" t="s">
        <v>124</v>
      </c>
      <c r="D30" t="s">
        <v>208</v>
      </c>
    </row>
    <row r="31" spans="1:10">
      <c r="A31" s="44" t="s">
        <v>52</v>
      </c>
      <c r="B31" t="s">
        <v>122</v>
      </c>
      <c r="D31" t="s">
        <v>208</v>
      </c>
    </row>
    <row r="32" spans="1:10">
      <c r="A32" s="42" t="s">
        <v>53</v>
      </c>
      <c r="B32" t="s">
        <v>122</v>
      </c>
      <c r="C32" t="s">
        <v>213</v>
      </c>
      <c r="D32" t="s">
        <v>211</v>
      </c>
      <c r="E32" t="s">
        <v>216</v>
      </c>
      <c r="F32" t="s">
        <v>182</v>
      </c>
      <c r="G32" t="s">
        <v>208</v>
      </c>
      <c r="H32" t="s">
        <v>217</v>
      </c>
      <c r="I32" t="s">
        <v>218</v>
      </c>
      <c r="J32" t="s">
        <v>219</v>
      </c>
    </row>
    <row r="33" spans="1:8">
      <c r="A33" s="54" t="s">
        <v>54</v>
      </c>
      <c r="B33" t="s">
        <v>122</v>
      </c>
      <c r="D33" t="s">
        <v>182</v>
      </c>
    </row>
    <row r="34" spans="1:8">
      <c r="A34" s="42" t="s">
        <v>56</v>
      </c>
      <c r="B34" t="s">
        <v>122</v>
      </c>
      <c r="D34" t="s">
        <v>208</v>
      </c>
    </row>
    <row r="35" spans="1:8">
      <c r="A35" s="54" t="s">
        <v>57</v>
      </c>
      <c r="B35" t="s">
        <v>118</v>
      </c>
      <c r="D35" t="s">
        <v>214</v>
      </c>
    </row>
    <row r="36" spans="1:8">
      <c r="A36" s="42" t="s">
        <v>58</v>
      </c>
      <c r="B36" t="s">
        <v>122</v>
      </c>
      <c r="D36" t="s">
        <v>208</v>
      </c>
    </row>
    <row r="37" spans="1:8">
      <c r="A37" s="46" t="s">
        <v>59</v>
      </c>
      <c r="B37" t="s">
        <v>124</v>
      </c>
      <c r="D37" t="s">
        <v>211</v>
      </c>
    </row>
    <row r="38" spans="1:8">
      <c r="A38" s="42" t="s">
        <v>60</v>
      </c>
      <c r="B38" t="s">
        <v>122</v>
      </c>
      <c r="D38" t="s">
        <v>205</v>
      </c>
    </row>
    <row r="39" spans="1:8">
      <c r="A39" s="60" t="s">
        <v>61</v>
      </c>
      <c r="B39" t="s">
        <v>124</v>
      </c>
      <c r="D39" t="s">
        <v>190</v>
      </c>
    </row>
    <row r="40" spans="1:8">
      <c r="A40" s="61" t="s">
        <v>62</v>
      </c>
      <c r="B40" t="s">
        <v>125</v>
      </c>
      <c r="D40" t="s">
        <v>182</v>
      </c>
      <c r="E40" t="s">
        <v>208</v>
      </c>
      <c r="H40" t="s">
        <v>211</v>
      </c>
    </row>
    <row r="41" spans="1:8">
      <c r="A41" s="62" t="s">
        <v>64</v>
      </c>
      <c r="B41" t="s">
        <v>125</v>
      </c>
      <c r="D41" t="s">
        <v>211</v>
      </c>
    </row>
    <row r="42" spans="1:8">
      <c r="A42" s="42" t="s">
        <v>65</v>
      </c>
      <c r="B42" t="s">
        <v>124</v>
      </c>
      <c r="D42" t="s">
        <v>208</v>
      </c>
    </row>
    <row r="43" spans="1:8">
      <c r="A43" s="48" t="s">
        <v>66</v>
      </c>
      <c r="B43" t="s">
        <v>124</v>
      </c>
      <c r="D43" t="s">
        <v>211</v>
      </c>
    </row>
    <row r="44" spans="1:8">
      <c r="A44" s="51" t="s">
        <v>67</v>
      </c>
      <c r="B44" t="s">
        <v>125</v>
      </c>
      <c r="D44" t="s">
        <v>211</v>
      </c>
    </row>
    <row r="45" spans="1:8">
      <c r="A45" s="42" t="s">
        <v>68</v>
      </c>
      <c r="B45" t="s">
        <v>125</v>
      </c>
      <c r="D45" t="s">
        <v>211</v>
      </c>
    </row>
    <row r="46" spans="1:8">
      <c r="A46" s="44" t="s">
        <v>69</v>
      </c>
      <c r="B46" t="s">
        <v>118</v>
      </c>
      <c r="D46" t="s">
        <v>214</v>
      </c>
    </row>
    <row r="47" spans="1:8">
      <c r="A47" s="42" t="s">
        <v>70</v>
      </c>
      <c r="B47" t="s">
        <v>122</v>
      </c>
      <c r="D47" t="s">
        <v>205</v>
      </c>
    </row>
    <row r="48" spans="1:8">
      <c r="A48" s="44" t="s">
        <v>71</v>
      </c>
      <c r="B48" t="s">
        <v>122</v>
      </c>
      <c r="D48" t="s">
        <v>208</v>
      </c>
    </row>
    <row r="49" spans="1:8">
      <c r="A49" s="49" t="s">
        <v>72</v>
      </c>
      <c r="B49" t="s">
        <v>118</v>
      </c>
      <c r="D49" t="s">
        <v>205</v>
      </c>
    </row>
    <row r="50" spans="1:8">
      <c r="A50" s="44" t="s">
        <v>73</v>
      </c>
      <c r="B50" t="s">
        <v>118</v>
      </c>
      <c r="D50" t="s">
        <v>205</v>
      </c>
    </row>
    <row r="51" spans="1:8" ht="15.75" thickBot="1">
      <c r="A51" s="63" t="s">
        <v>74</v>
      </c>
      <c r="B51" t="s">
        <v>122</v>
      </c>
      <c r="D51" t="s">
        <v>208</v>
      </c>
    </row>
    <row r="52" spans="1:8">
      <c r="A52" s="42" t="s">
        <v>75</v>
      </c>
      <c r="B52" t="s">
        <v>124</v>
      </c>
      <c r="D52" t="s">
        <v>208</v>
      </c>
    </row>
    <row r="53" spans="1:8">
      <c r="A53" s="48" t="s">
        <v>76</v>
      </c>
      <c r="B53" t="s">
        <v>125</v>
      </c>
      <c r="D53" t="s">
        <v>206</v>
      </c>
    </row>
    <row r="54" spans="1:8">
      <c r="A54" s="59" t="s">
        <v>77</v>
      </c>
      <c r="B54" t="s">
        <v>124</v>
      </c>
      <c r="D54" t="s">
        <v>208</v>
      </c>
    </row>
    <row r="55" spans="1:8">
      <c r="A55" s="46" t="s">
        <v>78</v>
      </c>
      <c r="B55" t="s">
        <v>125</v>
      </c>
      <c r="D55" t="s">
        <v>211</v>
      </c>
    </row>
    <row r="56" spans="1:8">
      <c r="A56" s="42" t="s">
        <v>79</v>
      </c>
      <c r="B56" t="s">
        <v>122</v>
      </c>
      <c r="D56" t="s">
        <v>208</v>
      </c>
    </row>
    <row r="57" spans="1:8">
      <c r="A57" s="44" t="s">
        <v>80</v>
      </c>
      <c r="B57" t="s">
        <v>118</v>
      </c>
      <c r="D57" t="s">
        <v>214</v>
      </c>
    </row>
    <row r="58" spans="1:8">
      <c r="A58" s="42" t="s">
        <v>81</v>
      </c>
      <c r="B58" t="s">
        <v>125</v>
      </c>
      <c r="D58" t="s">
        <v>182</v>
      </c>
      <c r="E58" t="s">
        <v>182</v>
      </c>
      <c r="H58" t="s">
        <v>182</v>
      </c>
    </row>
    <row r="59" spans="1:8">
      <c r="A59" s="54" t="s">
        <v>82</v>
      </c>
      <c r="B59" t="s">
        <v>122</v>
      </c>
      <c r="D59" t="s">
        <v>205</v>
      </c>
    </row>
    <row r="60" spans="1:8">
      <c r="A60" s="42" t="s">
        <v>83</v>
      </c>
      <c r="B60" t="s">
        <v>118</v>
      </c>
      <c r="D60" t="s">
        <v>205</v>
      </c>
    </row>
    <row r="61" spans="1:8">
      <c r="A61" s="44" t="s">
        <v>84</v>
      </c>
      <c r="B61" t="s">
        <v>125</v>
      </c>
      <c r="D61" t="s">
        <v>211</v>
      </c>
    </row>
    <row r="62" spans="1:8">
      <c r="A62" s="55" t="s">
        <v>85</v>
      </c>
      <c r="B62" t="s">
        <v>125</v>
      </c>
      <c r="D62" t="s">
        <v>211</v>
      </c>
    </row>
    <row r="63" spans="1:8">
      <c r="A63" s="54" t="s">
        <v>86</v>
      </c>
      <c r="B63" t="s">
        <v>124</v>
      </c>
      <c r="D63" t="s">
        <v>211</v>
      </c>
    </row>
    <row r="64" spans="1:8">
      <c r="A64" s="49" t="s">
        <v>87</v>
      </c>
      <c r="B64" t="s">
        <v>125</v>
      </c>
      <c r="D64" t="s">
        <v>211</v>
      </c>
    </row>
    <row r="65" spans="1:5">
      <c r="A65" s="50" t="s">
        <v>88</v>
      </c>
      <c r="B65" t="s">
        <v>122</v>
      </c>
      <c r="D65" t="s">
        <v>205</v>
      </c>
    </row>
    <row r="66" spans="1:5">
      <c r="A66" s="55" t="s">
        <v>89</v>
      </c>
      <c r="B66" t="s">
        <v>118</v>
      </c>
      <c r="D66" t="s">
        <v>205</v>
      </c>
    </row>
    <row r="67" spans="1:5">
      <c r="A67" s="44" t="s">
        <v>90</v>
      </c>
      <c r="B67" t="s">
        <v>122</v>
      </c>
      <c r="D67" t="s">
        <v>208</v>
      </c>
    </row>
    <row r="68" spans="1:5">
      <c r="A68" s="49" t="s">
        <v>91</v>
      </c>
      <c r="B68" t="s">
        <v>125</v>
      </c>
      <c r="D68" t="s">
        <v>208</v>
      </c>
    </row>
    <row r="69" spans="1:5">
      <c r="A69" s="54" t="s">
        <v>92</v>
      </c>
      <c r="B69" t="s">
        <v>124</v>
      </c>
      <c r="D69" t="s">
        <v>205</v>
      </c>
    </row>
    <row r="70" spans="1:5">
      <c r="A70" s="42" t="s">
        <v>93</v>
      </c>
      <c r="B70" t="s">
        <v>122</v>
      </c>
      <c r="D70" t="s">
        <v>208</v>
      </c>
    </row>
    <row r="71" spans="1:5">
      <c r="A71" s="44" t="s">
        <v>94</v>
      </c>
      <c r="B71" t="s">
        <v>124</v>
      </c>
      <c r="D71" t="s">
        <v>208</v>
      </c>
    </row>
    <row r="72" spans="1:5">
      <c r="A72" s="65" t="s">
        <v>95</v>
      </c>
      <c r="B72" t="s">
        <v>118</v>
      </c>
      <c r="D72" t="s">
        <v>214</v>
      </c>
    </row>
    <row r="73" spans="1:5">
      <c r="A73" s="51" t="s">
        <v>96</v>
      </c>
      <c r="B73" t="s">
        <v>124</v>
      </c>
      <c r="D73" t="s">
        <v>211</v>
      </c>
    </row>
    <row r="74" spans="1:5">
      <c r="A74" s="47" t="s">
        <v>97</v>
      </c>
      <c r="B74" t="s">
        <v>122</v>
      </c>
      <c r="D74" t="s">
        <v>205</v>
      </c>
    </row>
    <row r="75" spans="1:5">
      <c r="A75" s="44" t="s">
        <v>98</v>
      </c>
      <c r="B75" t="s">
        <v>122</v>
      </c>
      <c r="D75" t="s">
        <v>182</v>
      </c>
      <c r="E75" t="s">
        <v>182</v>
      </c>
    </row>
    <row r="76" spans="1:5">
      <c r="A76" s="42" t="s">
        <v>99</v>
      </c>
      <c r="B76" t="s">
        <v>122</v>
      </c>
      <c r="D76" t="s">
        <v>208</v>
      </c>
    </row>
    <row r="77" spans="1:5" ht="15.75" thickBot="1">
      <c r="A77" s="66" t="s">
        <v>100</v>
      </c>
      <c r="B77" t="s">
        <v>118</v>
      </c>
      <c r="D77" t="s">
        <v>214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F72C2E85617944A40F2FF337DFE4E9" ma:contentTypeVersion="6" ma:contentTypeDescription="Create a new document." ma:contentTypeScope="" ma:versionID="c487dbd5b00201eaeac7da661ae384c0">
  <xsd:schema xmlns:xsd="http://www.w3.org/2001/XMLSchema" xmlns:xs="http://www.w3.org/2001/XMLSchema" xmlns:p="http://schemas.microsoft.com/office/2006/metadata/properties" xmlns:ns2="4fe04df2-ace4-48e4-aefd-fb7781d79850" xmlns:ns3="708f94e2-bc9d-47d3-91b0-462b2627b1ab" targetNamespace="http://schemas.microsoft.com/office/2006/metadata/properties" ma:root="true" ma:fieldsID="192e09ba2781547d85c3f9ac05625b77" ns2:_="" ns3:_="">
    <xsd:import namespace="4fe04df2-ace4-48e4-aefd-fb7781d79850"/>
    <xsd:import namespace="708f94e2-bc9d-47d3-91b0-462b2627b1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e04df2-ace4-48e4-aefd-fb7781d798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8f94e2-bc9d-47d3-91b0-462b2627b1a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08f94e2-bc9d-47d3-91b0-462b2627b1ab">
      <UserInfo>
        <DisplayName>mcrosscountry Members</DisplayName>
        <AccountId>17</AccountId>
        <AccountType/>
      </UserInfo>
      <UserInfo>
        <DisplayName>wcrosscountry Members</DisplayName>
        <AccountId>18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98E8C209-FAE2-4127-A143-EE9EA1573972}"/>
</file>

<file path=customXml/itemProps2.xml><?xml version="1.0" encoding="utf-8"?>
<ds:datastoreItem xmlns:ds="http://schemas.openxmlformats.org/officeDocument/2006/customXml" ds:itemID="{264B6BCA-28CE-4DD9-A6F7-11B141579A4F}"/>
</file>

<file path=customXml/itemProps3.xml><?xml version="1.0" encoding="utf-8"?>
<ds:datastoreItem xmlns:ds="http://schemas.openxmlformats.org/officeDocument/2006/customXml" ds:itemID="{52A1345A-96FF-4478-A2EC-0914052520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Philip Spitzer</dc:creator>
  <cp:keywords/>
  <dc:description/>
  <cp:lastModifiedBy>Philip Spitzer</cp:lastModifiedBy>
  <cp:revision/>
  <dcterms:created xsi:type="dcterms:W3CDTF">2023-11-20T23:39:56Z</dcterms:created>
  <dcterms:modified xsi:type="dcterms:W3CDTF">2024-01-22T16:47:39Z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0x0101004AF72C2E85617944A40F2FF337DFE4E9</vt:lpwstr>
  </property>
</Properties>
</file>