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leeb/MSDS/Decision Analytics/"/>
    </mc:Choice>
  </mc:AlternateContent>
  <xr:revisionPtr revIDLastSave="0" documentId="13_ncr:1_{00399D8B-1A41-7244-8562-640C04A81BD7}" xr6:coauthVersionLast="47" xr6:coauthVersionMax="47" xr10:uidLastSave="{00000000-0000-0000-0000-000000000000}"/>
  <bookViews>
    <workbookView xWindow="29800" yWindow="3220" windowWidth="25880" windowHeight="17180" xr2:uid="{323F36C5-0F8F-1842-8876-EB6A5E9F1B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H14" i="1"/>
  <c r="G14" i="1"/>
  <c r="F14" i="1"/>
  <c r="E14" i="1"/>
  <c r="D14" i="1"/>
  <c r="C14" i="1"/>
  <c r="B14" i="1"/>
  <c r="K29" i="1"/>
  <c r="K27" i="1"/>
  <c r="K26" i="1"/>
  <c r="K30" i="1" s="1"/>
  <c r="K21" i="1"/>
  <c r="K23" i="1" s="1"/>
  <c r="K17" i="1"/>
  <c r="K28" i="1"/>
  <c r="K22" i="1"/>
  <c r="K18" i="1"/>
  <c r="K16" i="1"/>
  <c r="K13" i="1"/>
  <c r="K12" i="1"/>
  <c r="K11" i="1"/>
  <c r="K10" i="1"/>
  <c r="K7" i="1" s="1"/>
  <c r="K9" i="1"/>
  <c r="K8" i="1"/>
  <c r="K4" i="1"/>
  <c r="K3" i="1"/>
  <c r="K2" i="1"/>
  <c r="K5" i="1" s="1"/>
  <c r="H5" i="1"/>
  <c r="G5" i="1"/>
  <c r="E5" i="1"/>
  <c r="B5" i="1"/>
  <c r="F2" i="1"/>
  <c r="F5" i="1" s="1"/>
  <c r="D2" i="1"/>
  <c r="D5" i="1" s="1"/>
  <c r="C2" i="1"/>
  <c r="C5" i="1" s="1"/>
  <c r="B2" i="1"/>
  <c r="H30" i="1"/>
  <c r="G30" i="1"/>
  <c r="F30" i="1"/>
  <c r="E30" i="1"/>
  <c r="D30" i="1"/>
  <c r="C30" i="1"/>
  <c r="B30" i="1"/>
  <c r="H23" i="1"/>
  <c r="G23" i="1"/>
  <c r="F23" i="1"/>
  <c r="E23" i="1"/>
  <c r="D23" i="1"/>
  <c r="C23" i="1"/>
  <c r="B23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<sst xmlns="http://schemas.openxmlformats.org/spreadsheetml/2006/main" count="32" uniqueCount="25">
  <si>
    <t>salad</t>
  </si>
  <si>
    <t>chicken</t>
  </si>
  <si>
    <t>broccoli</t>
  </si>
  <si>
    <t>russian dressing</t>
  </si>
  <si>
    <t>hard boiled eggs</t>
  </si>
  <si>
    <t>rice</t>
  </si>
  <si>
    <t>sodium(mg)</t>
  </si>
  <si>
    <t>energy(cal)</t>
  </si>
  <si>
    <t>protein(g)</t>
  </si>
  <si>
    <t>VitaminD(mcg)</t>
  </si>
  <si>
    <t>calcium(mg)</t>
  </si>
  <si>
    <t>iron(mg)</t>
  </si>
  <si>
    <t>potassium(mg)</t>
  </si>
  <si>
    <t>crouton</t>
  </si>
  <si>
    <t>Goodles Mac n Cheese</t>
  </si>
  <si>
    <t>cauliflower gnocchi</t>
  </si>
  <si>
    <t>chicken sausage</t>
  </si>
  <si>
    <t>spinach</t>
  </si>
  <si>
    <t>vodka sauce</t>
  </si>
  <si>
    <t>Naked Whey Protein</t>
  </si>
  <si>
    <t>Collagen Peptides</t>
  </si>
  <si>
    <t>Cost</t>
  </si>
  <si>
    <t>Cost/Serving</t>
  </si>
  <si>
    <t>Thorne Vitamin D + K2</t>
  </si>
  <si>
    <t>Meal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</si>
</sst>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B197-00A5-6849-81B5-1FD0C3959433}">
  <dimension ref="A1:K30"/>
  <sheetViews>
    <sheetView tabSelected="1" workbookViewId="0">
      <selection activeCell="G24" sqref="G24"/>
    </sheetView>
  </sheetViews>
  <sheetFormatPr baseColWidth="10" defaultRowHeight="16" x14ac:dyDescent="0.2"/>
  <cols>
    <col min="1" max="1" width="19.6640625" bestFit="1" customWidth="1"/>
    <col min="5" max="5" width="13.33203125" bestFit="1" customWidth="1"/>
    <col min="6" max="6" width="11.33203125" bestFit="1" customWidth="1"/>
    <col min="8" max="8" width="13.1640625" bestFit="1" customWidth="1"/>
    <col min="10" max="11" width="11.5" bestFit="1" customWidth="1"/>
  </cols>
  <sheetData>
    <row r="1" spans="1:1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21</v>
      </c>
      <c r="K1" t="s">
        <v>22</v>
      </c>
    </row>
    <row r="2" spans="1:11" x14ac:dyDescent="0.2">
      <c r="A2" t="s">
        <v>19</v>
      </c>
      <c r="B2">
        <f>75</f>
        <v>75</v>
      </c>
      <c r="C2">
        <f>160</f>
        <v>160</v>
      </c>
      <c r="D2">
        <f>25</f>
        <v>25</v>
      </c>
      <c r="E2">
        <v>0</v>
      </c>
      <c r="F2">
        <f>103</f>
        <v>103</v>
      </c>
      <c r="G2">
        <v>0.38</v>
      </c>
      <c r="H2">
        <v>170</v>
      </c>
      <c r="J2" s="1">
        <v>75.989999999999995</v>
      </c>
      <c r="K2" s="1">
        <f>J2/60</f>
        <v>1.2665</v>
      </c>
    </row>
    <row r="3" spans="1:11" x14ac:dyDescent="0.2">
      <c r="A3" t="s">
        <v>20</v>
      </c>
      <c r="B3">
        <v>15</v>
      </c>
      <c r="C3">
        <v>35</v>
      </c>
      <c r="D3">
        <v>9</v>
      </c>
      <c r="E3">
        <v>0</v>
      </c>
      <c r="F3">
        <v>464</v>
      </c>
      <c r="G3">
        <v>0</v>
      </c>
      <c r="H3">
        <v>0</v>
      </c>
      <c r="J3" s="1">
        <v>33.590000000000003</v>
      </c>
      <c r="K3" s="1">
        <f>J3/60</f>
        <v>0.5598333333333334</v>
      </c>
    </row>
    <row r="4" spans="1:11" x14ac:dyDescent="0.2">
      <c r="A4" t="s">
        <v>23</v>
      </c>
      <c r="B4">
        <v>0</v>
      </c>
      <c r="C4">
        <v>0</v>
      </c>
      <c r="D4">
        <v>0</v>
      </c>
      <c r="E4">
        <v>25</v>
      </c>
      <c r="F4">
        <v>0</v>
      </c>
      <c r="G4">
        <v>0</v>
      </c>
      <c r="H4">
        <v>0</v>
      </c>
      <c r="J4" s="1">
        <v>29</v>
      </c>
      <c r="K4" s="1">
        <f>29/1200</f>
        <v>2.4166666666666666E-2</v>
      </c>
    </row>
    <row r="5" spans="1:11" x14ac:dyDescent="0.2">
      <c r="A5" t="s">
        <v>24</v>
      </c>
      <c r="B5">
        <f>SUM(B2:B4)</f>
        <v>90</v>
      </c>
      <c r="C5">
        <f t="shared" ref="C5:H5" si="0">SUM(C2:C4)</f>
        <v>195</v>
      </c>
      <c r="D5">
        <f t="shared" si="0"/>
        <v>34</v>
      </c>
      <c r="E5">
        <f t="shared" si="0"/>
        <v>25</v>
      </c>
      <c r="F5">
        <f t="shared" si="0"/>
        <v>567</v>
      </c>
      <c r="G5">
        <f t="shared" si="0"/>
        <v>0.38</v>
      </c>
      <c r="H5">
        <f t="shared" si="0"/>
        <v>170</v>
      </c>
      <c r="J5" s="1"/>
      <c r="K5" s="1">
        <f>SUM(K2:K4)</f>
        <v>1.8505</v>
      </c>
    </row>
    <row r="6" spans="1:11" x14ac:dyDescent="0.2">
      <c r="J6" s="1"/>
      <c r="K6" s="1"/>
    </row>
    <row r="7" spans="1:11" x14ac:dyDescent="0.2">
      <c r="J7" s="1"/>
      <c r="K7" s="1">
        <f>SUM(K8:K13)</f>
        <v>4.3164583333333333</v>
      </c>
    </row>
    <row r="8" spans="1:11" x14ac:dyDescent="0.2">
      <c r="A8" t="s">
        <v>0</v>
      </c>
      <c r="B8">
        <v>112</v>
      </c>
      <c r="C8">
        <v>24</v>
      </c>
      <c r="D8">
        <v>2.35</v>
      </c>
      <c r="E8">
        <v>0</v>
      </c>
      <c r="F8">
        <v>47</v>
      </c>
      <c r="G8">
        <v>0.85</v>
      </c>
      <c r="H8">
        <v>447</v>
      </c>
      <c r="J8" s="1">
        <v>2.29</v>
      </c>
      <c r="K8" s="1">
        <f>J8/6</f>
        <v>0.38166666666666665</v>
      </c>
    </row>
    <row r="9" spans="1:11" x14ac:dyDescent="0.2">
      <c r="A9" t="s">
        <v>2</v>
      </c>
      <c r="B9">
        <v>36</v>
      </c>
      <c r="C9">
        <v>39</v>
      </c>
      <c r="D9">
        <v>2.57</v>
      </c>
      <c r="E9">
        <v>0</v>
      </c>
      <c r="F9">
        <v>46</v>
      </c>
      <c r="G9">
        <v>0.69</v>
      </c>
      <c r="H9">
        <v>303</v>
      </c>
      <c r="J9" s="1">
        <v>3.79</v>
      </c>
      <c r="K9" s="1">
        <f>J9/12</f>
        <v>0.31583333333333335</v>
      </c>
    </row>
    <row r="10" spans="1:11" x14ac:dyDescent="0.2">
      <c r="A10" t="s">
        <v>1</v>
      </c>
      <c r="B10">
        <v>413</v>
      </c>
      <c r="C10">
        <v>284</v>
      </c>
      <c r="D10">
        <v>57</v>
      </c>
      <c r="E10">
        <v>0</v>
      </c>
      <c r="F10">
        <v>12</v>
      </c>
      <c r="G10">
        <v>0.8</v>
      </c>
      <c r="H10">
        <v>806.4</v>
      </c>
      <c r="J10" s="1">
        <v>6.99</v>
      </c>
      <c r="K10" s="1">
        <f>J10/8</f>
        <v>0.87375000000000003</v>
      </c>
    </row>
    <row r="11" spans="1:11" x14ac:dyDescent="0.2">
      <c r="A11" t="s">
        <v>13</v>
      </c>
      <c r="B11">
        <v>155</v>
      </c>
      <c r="C11">
        <v>66</v>
      </c>
      <c r="D11">
        <v>1.5</v>
      </c>
      <c r="E11">
        <v>0</v>
      </c>
      <c r="F11">
        <v>14</v>
      </c>
      <c r="G11">
        <v>0.4</v>
      </c>
      <c r="H11">
        <v>25.7</v>
      </c>
      <c r="J11" s="1">
        <v>3.99</v>
      </c>
      <c r="K11" s="1">
        <f>J11/4.5</f>
        <v>0.88666666666666671</v>
      </c>
    </row>
    <row r="12" spans="1:11" x14ac:dyDescent="0.2">
      <c r="A12" t="s">
        <v>3</v>
      </c>
      <c r="B12">
        <v>340</v>
      </c>
      <c r="C12">
        <v>107</v>
      </c>
      <c r="D12">
        <v>0.2</v>
      </c>
      <c r="E12">
        <v>0</v>
      </c>
      <c r="F12">
        <v>3.9</v>
      </c>
      <c r="G12">
        <v>0.2</v>
      </c>
      <c r="H12">
        <v>51.9</v>
      </c>
      <c r="J12" s="1">
        <v>25.75</v>
      </c>
      <c r="K12" s="1">
        <f>J12/16</f>
        <v>1.609375</v>
      </c>
    </row>
    <row r="13" spans="1:11" x14ac:dyDescent="0.2">
      <c r="A13" t="s">
        <v>4</v>
      </c>
      <c r="B13">
        <v>62</v>
      </c>
      <c r="C13">
        <v>78</v>
      </c>
      <c r="D13">
        <v>6.3</v>
      </c>
      <c r="E13">
        <v>1.1000000000000001</v>
      </c>
      <c r="F13">
        <v>25</v>
      </c>
      <c r="G13">
        <v>0.6</v>
      </c>
      <c r="H13">
        <v>63</v>
      </c>
      <c r="J13" s="1">
        <v>2.99</v>
      </c>
      <c r="K13" s="1">
        <f>J13/12</f>
        <v>0.24916666666666668</v>
      </c>
    </row>
    <row r="14" spans="1:11" x14ac:dyDescent="0.2">
      <c r="A14" t="s">
        <v>24</v>
      </c>
      <c r="B14">
        <f>SUM(B8:B13)</f>
        <v>1118</v>
      </c>
      <c r="C14">
        <f t="shared" ref="C14:H14" si="1">SUM(C8:C13)</f>
        <v>598</v>
      </c>
      <c r="D14">
        <f t="shared" si="1"/>
        <v>69.92</v>
      </c>
      <c r="E14">
        <f t="shared" si="1"/>
        <v>1.1000000000000001</v>
      </c>
      <c r="F14">
        <f t="shared" si="1"/>
        <v>147.9</v>
      </c>
      <c r="G14">
        <f t="shared" si="1"/>
        <v>3.54</v>
      </c>
      <c r="H14">
        <f t="shared" si="1"/>
        <v>1697.0000000000002</v>
      </c>
      <c r="J14" s="1"/>
      <c r="K14" s="1"/>
    </row>
    <row r="15" spans="1:11" x14ac:dyDescent="0.2">
      <c r="J15" s="1"/>
      <c r="K15" s="1"/>
    </row>
    <row r="16" spans="1:11" x14ac:dyDescent="0.2">
      <c r="A16" t="s">
        <v>1</v>
      </c>
      <c r="B16">
        <v>413</v>
      </c>
      <c r="C16">
        <v>284</v>
      </c>
      <c r="D16">
        <v>57</v>
      </c>
      <c r="E16">
        <v>0</v>
      </c>
      <c r="F16">
        <v>12</v>
      </c>
      <c r="G16">
        <v>0.8</v>
      </c>
      <c r="H16">
        <v>806.4</v>
      </c>
      <c r="J16" s="1">
        <v>6.99</v>
      </c>
      <c r="K16" s="1">
        <f>J16/8</f>
        <v>0.87375000000000003</v>
      </c>
    </row>
    <row r="17" spans="1:11" x14ac:dyDescent="0.2">
      <c r="A17" t="s">
        <v>5</v>
      </c>
      <c r="B17">
        <v>1.6</v>
      </c>
      <c r="C17">
        <v>205</v>
      </c>
      <c r="D17">
        <v>4.3</v>
      </c>
      <c r="E17">
        <v>0</v>
      </c>
      <c r="F17">
        <v>16</v>
      </c>
      <c r="G17">
        <v>1.9</v>
      </c>
      <c r="H17">
        <v>55.3</v>
      </c>
      <c r="J17" s="1">
        <v>4.49</v>
      </c>
      <c r="K17" s="1">
        <f>J17/8</f>
        <v>0.56125000000000003</v>
      </c>
    </row>
    <row r="18" spans="1:11" x14ac:dyDescent="0.2">
      <c r="A18" t="s">
        <v>2</v>
      </c>
      <c r="B18">
        <v>36</v>
      </c>
      <c r="C18">
        <v>39</v>
      </c>
      <c r="D18">
        <v>2.57</v>
      </c>
      <c r="E18">
        <v>0</v>
      </c>
      <c r="F18">
        <v>46</v>
      </c>
      <c r="G18">
        <v>0.69</v>
      </c>
      <c r="H18">
        <v>303</v>
      </c>
      <c r="J18" s="1">
        <v>3.79</v>
      </c>
      <c r="K18" s="1">
        <f>J18/12</f>
        <v>0.31583333333333335</v>
      </c>
    </row>
    <row r="19" spans="1:11" x14ac:dyDescent="0.2">
      <c r="A19" t="s">
        <v>24</v>
      </c>
      <c r="B19">
        <f>SUM(B16:B18)</f>
        <v>450.6</v>
      </c>
      <c r="C19">
        <f t="shared" ref="C19:H19" si="2">SUM(C16:C18)</f>
        <v>528</v>
      </c>
      <c r="D19">
        <f t="shared" si="2"/>
        <v>63.87</v>
      </c>
      <c r="E19">
        <f t="shared" si="2"/>
        <v>0</v>
      </c>
      <c r="F19">
        <f t="shared" si="2"/>
        <v>74</v>
      </c>
      <c r="G19">
        <f t="shared" si="2"/>
        <v>3.39</v>
      </c>
      <c r="H19">
        <f t="shared" si="2"/>
        <v>1164.6999999999998</v>
      </c>
      <c r="J19" s="1"/>
      <c r="K19" s="1">
        <f>SUM(K16:K18)</f>
        <v>1.7508333333333335</v>
      </c>
    </row>
    <row r="20" spans="1:11" x14ac:dyDescent="0.2">
      <c r="J20" s="1"/>
      <c r="K20" s="1"/>
    </row>
    <row r="21" spans="1:11" x14ac:dyDescent="0.2">
      <c r="A21" t="s">
        <v>14</v>
      </c>
      <c r="B21">
        <v>600</v>
      </c>
      <c r="C21">
        <v>280</v>
      </c>
      <c r="D21">
        <v>15</v>
      </c>
      <c r="E21">
        <v>2</v>
      </c>
      <c r="F21">
        <v>182</v>
      </c>
      <c r="G21">
        <v>3</v>
      </c>
      <c r="H21">
        <v>327</v>
      </c>
      <c r="J21" s="1">
        <v>2.99</v>
      </c>
      <c r="K21" s="1">
        <f>J21/2.5</f>
        <v>1.1960000000000002</v>
      </c>
    </row>
    <row r="22" spans="1:11" x14ac:dyDescent="0.2">
      <c r="A22" t="s">
        <v>2</v>
      </c>
      <c r="B22">
        <v>36</v>
      </c>
      <c r="C22">
        <v>39</v>
      </c>
      <c r="D22">
        <v>2.57</v>
      </c>
      <c r="E22">
        <v>0</v>
      </c>
      <c r="F22">
        <v>46</v>
      </c>
      <c r="G22">
        <v>0.69</v>
      </c>
      <c r="H22">
        <v>303</v>
      </c>
      <c r="J22" s="1">
        <v>3.79</v>
      </c>
      <c r="K22" s="1">
        <f>J22/12</f>
        <v>0.31583333333333335</v>
      </c>
    </row>
    <row r="23" spans="1:11" x14ac:dyDescent="0.2">
      <c r="A23" t="s">
        <v>24</v>
      </c>
      <c r="B23">
        <f>SUM(B21:B22)</f>
        <v>636</v>
      </c>
      <c r="C23">
        <f t="shared" ref="C23:H23" si="3">SUM(C21:C22)</f>
        <v>319</v>
      </c>
      <c r="D23">
        <f t="shared" si="3"/>
        <v>17.57</v>
      </c>
      <c r="E23">
        <f t="shared" si="3"/>
        <v>2</v>
      </c>
      <c r="F23">
        <f t="shared" si="3"/>
        <v>228</v>
      </c>
      <c r="G23">
        <f t="shared" si="3"/>
        <v>3.69</v>
      </c>
      <c r="H23">
        <f t="shared" si="3"/>
        <v>630</v>
      </c>
      <c r="J23" s="1"/>
      <c r="K23" s="1">
        <f>SUM(K21:K22)</f>
        <v>1.5118333333333336</v>
      </c>
    </row>
    <row r="24" spans="1:11" x14ac:dyDescent="0.2">
      <c r="J24" s="1"/>
      <c r="K24" s="1"/>
    </row>
    <row r="25" spans="1:11" x14ac:dyDescent="0.2">
      <c r="J25" s="1"/>
      <c r="K25" s="1"/>
    </row>
    <row r="26" spans="1:11" x14ac:dyDescent="0.2">
      <c r="A26" t="s">
        <v>15</v>
      </c>
      <c r="B26">
        <v>460</v>
      </c>
      <c r="C26">
        <v>140</v>
      </c>
      <c r="D26">
        <v>2</v>
      </c>
      <c r="E26">
        <v>0</v>
      </c>
      <c r="F26">
        <v>40</v>
      </c>
      <c r="G26">
        <v>0.9</v>
      </c>
      <c r="H26">
        <v>210</v>
      </c>
      <c r="J26" s="1">
        <v>3.29</v>
      </c>
      <c r="K26" s="1">
        <f>J26/2.5</f>
        <v>1.3160000000000001</v>
      </c>
    </row>
    <row r="27" spans="1:11" x14ac:dyDescent="0.2">
      <c r="A27" t="s">
        <v>16</v>
      </c>
      <c r="B27">
        <v>410</v>
      </c>
      <c r="C27">
        <v>110</v>
      </c>
      <c r="D27">
        <v>12</v>
      </c>
      <c r="E27">
        <v>0</v>
      </c>
      <c r="F27">
        <v>13.192</v>
      </c>
      <c r="G27">
        <v>0.59160000000000001</v>
      </c>
      <c r="H27">
        <v>250</v>
      </c>
      <c r="J27" s="1">
        <v>5.99</v>
      </c>
      <c r="K27" s="1">
        <f>J27/4</f>
        <v>1.4975000000000001</v>
      </c>
    </row>
    <row r="28" spans="1:11" x14ac:dyDescent="0.2">
      <c r="A28" t="s">
        <v>17</v>
      </c>
      <c r="B28">
        <v>126</v>
      </c>
      <c r="C28">
        <v>41</v>
      </c>
      <c r="D28">
        <v>5.3</v>
      </c>
      <c r="E28">
        <v>0</v>
      </c>
      <c r="F28">
        <v>245</v>
      </c>
      <c r="G28">
        <v>6.4</v>
      </c>
      <c r="H28">
        <v>838.8</v>
      </c>
      <c r="J28" s="1">
        <v>2.29</v>
      </c>
      <c r="K28" s="1">
        <f>J28/6</f>
        <v>0.38166666666666665</v>
      </c>
    </row>
    <row r="29" spans="1:11" x14ac:dyDescent="0.2">
      <c r="A29" t="s">
        <v>18</v>
      </c>
      <c r="B29">
        <v>540</v>
      </c>
      <c r="C29">
        <v>80</v>
      </c>
      <c r="D29">
        <v>2</v>
      </c>
      <c r="E29">
        <v>0</v>
      </c>
      <c r="F29">
        <v>80</v>
      </c>
      <c r="G29">
        <v>0.4</v>
      </c>
      <c r="H29">
        <v>490</v>
      </c>
      <c r="J29" s="1">
        <v>14.36</v>
      </c>
      <c r="K29" s="1">
        <f>J29/6</f>
        <v>2.3933333333333331</v>
      </c>
    </row>
    <row r="30" spans="1:11" x14ac:dyDescent="0.2">
      <c r="A30" t="s">
        <v>24</v>
      </c>
      <c r="B30">
        <f>SUM(B26:B29)</f>
        <v>1536</v>
      </c>
      <c r="C30">
        <f t="shared" ref="C30:H30" si="4">SUM(C26:C29)</f>
        <v>371</v>
      </c>
      <c r="D30">
        <f t="shared" si="4"/>
        <v>21.3</v>
      </c>
      <c r="E30">
        <f t="shared" si="4"/>
        <v>0</v>
      </c>
      <c r="F30">
        <f t="shared" si="4"/>
        <v>378.19200000000001</v>
      </c>
      <c r="G30">
        <f t="shared" si="4"/>
        <v>8.2916000000000007</v>
      </c>
      <c r="H30">
        <f t="shared" si="4"/>
        <v>1788.8</v>
      </c>
      <c r="J30" s="1"/>
      <c r="K30" s="1">
        <f>SUM(K26:K29)</f>
        <v>5.5884999999999998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Osleeb</dc:creator>
  <cp:lastModifiedBy>Ryan Osleeb</cp:lastModifiedBy>
  <dcterms:created xsi:type="dcterms:W3CDTF">2024-04-03T22:41:36Z</dcterms:created>
  <dcterms:modified xsi:type="dcterms:W3CDTF">2024-04-07T21:14:52Z</dcterms:modified>
</cp:coreProperties>
</file>