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2e839dc9bd670a/Desktop/LAB I/"/>
    </mc:Choice>
  </mc:AlternateContent>
  <xr:revisionPtr revIDLastSave="17" documentId="8_{3279D701-C7B2-4C83-A092-4F124FB02C61}" xr6:coauthVersionLast="47" xr6:coauthVersionMax="47" xr10:uidLastSave="{F8C203C2-6B76-4FF4-B974-10700F49556B}"/>
  <bookViews>
    <workbookView minimized="1" xWindow="0" yWindow="1860" windowWidth="12960" windowHeight="9060" xr2:uid="{D974AD8B-B1C8-416D-95C1-C2D45876EE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J3" i="2"/>
  <c r="E30" i="2"/>
  <c r="E29" i="2"/>
  <c r="E2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C3" i="2"/>
  <c r="D7" i="1"/>
  <c r="D14" i="1"/>
  <c r="D19" i="1"/>
  <c r="D23" i="1"/>
  <c r="C4" i="1"/>
  <c r="D10" i="1" s="1"/>
  <c r="C5" i="1"/>
  <c r="D5" i="1" s="1"/>
  <c r="C6" i="1"/>
  <c r="C7" i="1"/>
  <c r="D4" i="1" s="1"/>
  <c r="C8" i="1"/>
  <c r="D17" i="1" s="1"/>
  <c r="C9" i="1"/>
  <c r="C10" i="1"/>
  <c r="D8" i="1" s="1"/>
  <c r="C11" i="1"/>
  <c r="D18" i="1" s="1"/>
  <c r="C12" i="1"/>
  <c r="D15" i="1" s="1"/>
  <c r="C13" i="1"/>
  <c r="D6" i="1" s="1"/>
  <c r="C14" i="1"/>
  <c r="D20" i="1" s="1"/>
  <c r="C15" i="1"/>
  <c r="D26" i="1" s="1"/>
  <c r="C16" i="1"/>
  <c r="D9" i="1" s="1"/>
  <c r="C17" i="1"/>
  <c r="D16" i="1" s="1"/>
  <c r="C18" i="1"/>
  <c r="D11" i="1" s="1"/>
  <c r="C19" i="1"/>
  <c r="D27" i="1" s="1"/>
  <c r="C20" i="1"/>
  <c r="D12" i="1" s="1"/>
  <c r="C21" i="1"/>
  <c r="D22" i="1" s="1"/>
  <c r="C22" i="1"/>
  <c r="C23" i="1"/>
  <c r="D21" i="1" s="1"/>
  <c r="C24" i="1"/>
  <c r="D13" i="1" s="1"/>
  <c r="C25" i="1"/>
  <c r="C26" i="1"/>
  <c r="D24" i="1" s="1"/>
  <c r="C27" i="1"/>
  <c r="D25" i="1" s="1"/>
  <c r="C3" i="1"/>
  <c r="D3" i="1" s="1"/>
  <c r="G3" i="1" l="1"/>
  <c r="H6" i="1" l="1"/>
  <c r="I6" i="1" s="1"/>
  <c r="H27" i="1"/>
  <c r="I27" i="1" s="1"/>
  <c r="H19" i="1"/>
  <c r="I19" i="1" s="1"/>
  <c r="H13" i="1"/>
  <c r="I13" i="1" s="1"/>
  <c r="H10" i="1"/>
  <c r="I10" i="1" s="1"/>
  <c r="H18" i="1"/>
  <c r="I18" i="1" s="1"/>
  <c r="H8" i="1"/>
  <c r="I8" i="1" s="1"/>
  <c r="H26" i="1"/>
  <c r="I26" i="1" s="1"/>
  <c r="H17" i="1"/>
  <c r="I17" i="1" s="1"/>
  <c r="H16" i="1"/>
  <c r="I16" i="1" s="1"/>
  <c r="H15" i="1"/>
  <c r="I15" i="1" s="1"/>
  <c r="H3" i="1"/>
  <c r="I3" i="1" s="1"/>
  <c r="H9" i="1"/>
  <c r="I9" i="1" s="1"/>
  <c r="H20" i="1"/>
  <c r="I20" i="1" s="1"/>
  <c r="H21" i="1"/>
  <c r="I21" i="1" s="1"/>
  <c r="H14" i="1"/>
  <c r="I14" i="1" s="1"/>
  <c r="H7" i="1"/>
  <c r="I7" i="1" s="1"/>
  <c r="H11" i="1"/>
  <c r="I11" i="1" s="1"/>
  <c r="H23" i="1"/>
  <c r="I23" i="1" s="1"/>
  <c r="H22" i="1"/>
  <c r="I22" i="1" s="1"/>
  <c r="H4" i="1"/>
  <c r="I4" i="1" s="1"/>
  <c r="H5" i="1"/>
  <c r="I5" i="1" s="1"/>
  <c r="H24" i="1"/>
  <c r="I24" i="1" s="1"/>
  <c r="H25" i="1"/>
  <c r="I25" i="1" s="1"/>
  <c r="H12" i="1"/>
  <c r="I12" i="1" s="1"/>
  <c r="I28" i="1" l="1"/>
  <c r="I29" i="1" s="1"/>
  <c r="I30" i="1" s="1"/>
  <c r="E9" i="1" l="1"/>
  <c r="E8" i="1"/>
  <c r="E19" i="1"/>
  <c r="E5" i="1"/>
  <c r="E11" i="1"/>
  <c r="E20" i="1"/>
  <c r="E14" i="1"/>
  <c r="E13" i="1"/>
  <c r="E21" i="1"/>
  <c r="E4" i="1"/>
  <c r="E12" i="1"/>
  <c r="E10" i="1"/>
  <c r="E22" i="1"/>
  <c r="E3" i="1"/>
  <c r="E26" i="1"/>
  <c r="E15" i="1"/>
  <c r="E25" i="1"/>
  <c r="E24" i="1"/>
  <c r="E23" i="1"/>
  <c r="E17" i="1"/>
  <c r="E7" i="1"/>
  <c r="E6" i="1"/>
  <c r="E18" i="1"/>
  <c r="E27" i="1"/>
  <c r="E16" i="1"/>
  <c r="M3" i="1"/>
  <c r="O3" i="1"/>
</calcChain>
</file>

<file path=xl/sharedStrings.xml><?xml version="1.0" encoding="utf-8"?>
<sst xmlns="http://schemas.openxmlformats.org/spreadsheetml/2006/main" count="30" uniqueCount="20">
  <si>
    <t>Vickers</t>
  </si>
  <si>
    <t>r1</t>
  </si>
  <si>
    <t>r2</t>
  </si>
  <si>
    <t>d</t>
  </si>
  <si>
    <t>HV</t>
  </si>
  <si>
    <t>force = 1</t>
  </si>
  <si>
    <t>time = 5s</t>
  </si>
  <si>
    <t xml:space="preserve">mean </t>
  </si>
  <si>
    <t>xi-mean</t>
  </si>
  <si>
    <t>(xi-mean)^2</t>
  </si>
  <si>
    <t>sum=</t>
  </si>
  <si>
    <t>variance=</t>
  </si>
  <si>
    <t>std.dev=</t>
  </si>
  <si>
    <t>z=1.28</t>
  </si>
  <si>
    <t>z-score</t>
  </si>
  <si>
    <t>(</t>
  </si>
  <si>
    <t>≤x≤</t>
  </si>
  <si>
    <t>)</t>
  </si>
  <si>
    <t>mean</t>
  </si>
  <si>
    <t>Durometer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</si>
</sst>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4EB87FD-269C-4FFE-A415-877AEBFDA8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1"/>
          <c:y val="0.18300925925925926"/>
          <c:w val="0.84857174103237099"/>
          <c:h val="0.58060914260717411"/>
        </c:manualLayout>
      </c:layout>
      <c:scatterChart>
        <c:scatterStyle val="lineMarker"/>
        <c:varyColors val="0"/>
        <c:ser>
          <c:idx val="0"/>
          <c:order val="0"/>
          <c:tx>
            <c:v>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Sheet1!$F$3:$F$27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Sheet1!$A$3:$A$27</c:f>
              <c:numCache>
                <c:formatCode>General</c:formatCode>
                <c:ptCount val="25"/>
                <c:pt idx="0">
                  <c:v>76.5</c:v>
                </c:pt>
                <c:pt idx="1">
                  <c:v>76.400000000000006</c:v>
                </c:pt>
                <c:pt idx="2">
                  <c:v>76</c:v>
                </c:pt>
                <c:pt idx="3">
                  <c:v>75.5</c:v>
                </c:pt>
                <c:pt idx="4">
                  <c:v>76.5</c:v>
                </c:pt>
                <c:pt idx="5">
                  <c:v>75.5</c:v>
                </c:pt>
                <c:pt idx="6">
                  <c:v>75.5</c:v>
                </c:pt>
                <c:pt idx="7">
                  <c:v>76</c:v>
                </c:pt>
                <c:pt idx="8">
                  <c:v>75.5</c:v>
                </c:pt>
                <c:pt idx="9">
                  <c:v>76</c:v>
                </c:pt>
                <c:pt idx="10">
                  <c:v>76.5</c:v>
                </c:pt>
                <c:pt idx="11">
                  <c:v>75</c:v>
                </c:pt>
                <c:pt idx="12">
                  <c:v>72.900000000000006</c:v>
                </c:pt>
                <c:pt idx="13">
                  <c:v>75.5</c:v>
                </c:pt>
                <c:pt idx="14">
                  <c:v>75</c:v>
                </c:pt>
                <c:pt idx="15">
                  <c:v>77</c:v>
                </c:pt>
                <c:pt idx="16">
                  <c:v>72</c:v>
                </c:pt>
                <c:pt idx="17">
                  <c:v>75</c:v>
                </c:pt>
                <c:pt idx="18">
                  <c:v>74.5</c:v>
                </c:pt>
                <c:pt idx="19">
                  <c:v>74</c:v>
                </c:pt>
                <c:pt idx="20">
                  <c:v>73.5</c:v>
                </c:pt>
                <c:pt idx="21">
                  <c:v>74</c:v>
                </c:pt>
                <c:pt idx="22">
                  <c:v>73</c:v>
                </c:pt>
                <c:pt idx="23">
                  <c:v>72.5</c:v>
                </c:pt>
                <c:pt idx="24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6-4AC5-9B83-07CC8D131163}"/>
            </c:ext>
          </c:extLst>
        </c:ser>
        <c:ser>
          <c:idx val="1"/>
          <c:order val="1"/>
          <c:tx>
            <c:v>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Sheet1!$F$3:$F$27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75</c:v>
                </c:pt>
                <c:pt idx="1">
                  <c:v>74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73.5</c:v>
                </c:pt>
                <c:pt idx="6">
                  <c:v>74</c:v>
                </c:pt>
                <c:pt idx="7">
                  <c:v>74.5</c:v>
                </c:pt>
                <c:pt idx="8">
                  <c:v>73.5</c:v>
                </c:pt>
                <c:pt idx="9">
                  <c:v>73.5</c:v>
                </c:pt>
                <c:pt idx="10">
                  <c:v>74.5</c:v>
                </c:pt>
                <c:pt idx="11">
                  <c:v>73.5</c:v>
                </c:pt>
                <c:pt idx="12">
                  <c:v>73</c:v>
                </c:pt>
                <c:pt idx="13">
                  <c:v>75</c:v>
                </c:pt>
                <c:pt idx="14">
                  <c:v>74.5</c:v>
                </c:pt>
                <c:pt idx="15">
                  <c:v>73</c:v>
                </c:pt>
                <c:pt idx="16">
                  <c:v>73</c:v>
                </c:pt>
                <c:pt idx="17">
                  <c:v>75</c:v>
                </c:pt>
                <c:pt idx="18">
                  <c:v>73.5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74.5</c:v>
                </c:pt>
                <c:pt idx="23">
                  <c:v>75</c:v>
                </c:pt>
                <c:pt idx="24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6-4AC5-9B83-07CC8D131163}"/>
            </c:ext>
          </c:extLst>
        </c:ser>
        <c:ser>
          <c:idx val="2"/>
          <c:order val="2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Sheet1!$F$3:$F$27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75.75</c:v>
                </c:pt>
                <c:pt idx="1">
                  <c:v>75.2</c:v>
                </c:pt>
                <c:pt idx="2">
                  <c:v>75.5</c:v>
                </c:pt>
                <c:pt idx="3">
                  <c:v>75.25</c:v>
                </c:pt>
                <c:pt idx="4">
                  <c:v>75.75</c:v>
                </c:pt>
                <c:pt idx="5">
                  <c:v>74.5</c:v>
                </c:pt>
                <c:pt idx="6">
                  <c:v>74.75</c:v>
                </c:pt>
                <c:pt idx="7">
                  <c:v>75.25</c:v>
                </c:pt>
                <c:pt idx="8">
                  <c:v>74.5</c:v>
                </c:pt>
                <c:pt idx="9">
                  <c:v>74.75</c:v>
                </c:pt>
                <c:pt idx="10">
                  <c:v>75.5</c:v>
                </c:pt>
                <c:pt idx="11">
                  <c:v>74.25</c:v>
                </c:pt>
                <c:pt idx="12">
                  <c:v>72.95</c:v>
                </c:pt>
                <c:pt idx="13">
                  <c:v>75.25</c:v>
                </c:pt>
                <c:pt idx="14">
                  <c:v>74.75</c:v>
                </c:pt>
                <c:pt idx="15">
                  <c:v>75</c:v>
                </c:pt>
                <c:pt idx="16">
                  <c:v>72.5</c:v>
                </c:pt>
                <c:pt idx="17">
                  <c:v>75</c:v>
                </c:pt>
                <c:pt idx="18">
                  <c:v>74</c:v>
                </c:pt>
                <c:pt idx="19">
                  <c:v>74.5</c:v>
                </c:pt>
                <c:pt idx="20">
                  <c:v>74.25</c:v>
                </c:pt>
                <c:pt idx="21">
                  <c:v>75</c:v>
                </c:pt>
                <c:pt idx="22">
                  <c:v>73.75</c:v>
                </c:pt>
                <c:pt idx="23">
                  <c:v>73.75</c:v>
                </c:pt>
                <c:pt idx="24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66-4AC5-9B83-07CC8D13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05295"/>
        <c:axId val="495310287"/>
      </c:scatterChart>
      <c:valAx>
        <c:axId val="4953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0287"/>
        <c:crosses val="autoZero"/>
        <c:crossBetween val="midCat"/>
      </c:valAx>
      <c:valAx>
        <c:axId val="4953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Diagonal of indentation(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Sheet1!$A$37:$A$61</c:f>
              <c:numCache>
                <c:formatCode>0.000</c:formatCode>
                <c:ptCount val="25"/>
                <c:pt idx="0">
                  <c:v>352.72294887039237</c:v>
                </c:pt>
                <c:pt idx="1">
                  <c:v>348.38475093261974</c:v>
                </c:pt>
                <c:pt idx="2">
                  <c:v>323.10557788452115</c:v>
                </c:pt>
                <c:pt idx="3">
                  <c:v>323.10557788452115</c:v>
                </c:pt>
                <c:pt idx="4">
                  <c:v>343.19033735943356</c:v>
                </c:pt>
                <c:pt idx="5">
                  <c:v>325.2488925924302</c:v>
                </c:pt>
                <c:pt idx="6">
                  <c:v>325.2488925924302</c:v>
                </c:pt>
                <c:pt idx="7">
                  <c:v>340.867566791152</c:v>
                </c:pt>
                <c:pt idx="8">
                  <c:v>340.867566791152</c:v>
                </c:pt>
                <c:pt idx="9">
                  <c:v>327.41360470634982</c:v>
                </c:pt>
                <c:pt idx="10">
                  <c:v>327.41360470634982</c:v>
                </c:pt>
                <c:pt idx="11">
                  <c:v>327.41360470634982</c:v>
                </c:pt>
                <c:pt idx="12">
                  <c:v>327.8491398822996</c:v>
                </c:pt>
                <c:pt idx="13">
                  <c:v>338.56829802775752</c:v>
                </c:pt>
                <c:pt idx="14">
                  <c:v>329.6</c:v>
                </c:pt>
                <c:pt idx="15">
                  <c:v>329.6</c:v>
                </c:pt>
                <c:pt idx="16">
                  <c:v>329.6</c:v>
                </c:pt>
                <c:pt idx="17">
                  <c:v>336.29221508009391</c:v>
                </c:pt>
                <c:pt idx="18">
                  <c:v>336.29221508009391</c:v>
                </c:pt>
                <c:pt idx="19">
                  <c:v>331.80836903390343</c:v>
                </c:pt>
                <c:pt idx="20">
                  <c:v>331.80836903390343</c:v>
                </c:pt>
                <c:pt idx="21">
                  <c:v>331.80836903390343</c:v>
                </c:pt>
                <c:pt idx="22">
                  <c:v>334.03900725192557</c:v>
                </c:pt>
                <c:pt idx="23">
                  <c:v>334.03900725192557</c:v>
                </c:pt>
                <c:pt idx="24">
                  <c:v>334.03900725192557</c:v>
                </c:pt>
              </c:numCache>
            </c:numRef>
          </c:xVal>
          <c:yVal>
            <c:numRef>
              <c:f>Sheet1!$B$37:$B$61</c:f>
              <c:numCache>
                <c:formatCode>0.000</c:formatCode>
                <c:ptCount val="25"/>
                <c:pt idx="0">
                  <c:v>1.7199559477286436E-3</c:v>
                </c:pt>
                <c:pt idx="1">
                  <c:v>6.6992823218205459E-3</c:v>
                </c:pt>
                <c:pt idx="2">
                  <c:v>2.1304775742547077E-2</c:v>
                </c:pt>
                <c:pt idx="3">
                  <c:v>2.1304775742547077E-2</c:v>
                </c:pt>
                <c:pt idx="4">
                  <c:v>2.1814414545290491E-2</c:v>
                </c:pt>
                <c:pt idx="5">
                  <c:v>3.0234191359012615E-2</c:v>
                </c:pt>
                <c:pt idx="6">
                  <c:v>3.0234191359012615E-2</c:v>
                </c:pt>
                <c:pt idx="7">
                  <c:v>3.1585139128545998E-2</c:v>
                </c:pt>
                <c:pt idx="8">
                  <c:v>3.1585139128545998E-2</c:v>
                </c:pt>
                <c:pt idx="9">
                  <c:v>3.9576368646878121E-2</c:v>
                </c:pt>
                <c:pt idx="10">
                  <c:v>3.9576368646878121E-2</c:v>
                </c:pt>
                <c:pt idx="11">
                  <c:v>3.9576368646878121E-2</c:v>
                </c:pt>
                <c:pt idx="12">
                  <c:v>4.13541082881283E-2</c:v>
                </c:pt>
                <c:pt idx="13">
                  <c:v>4.1389039306507475E-2</c:v>
                </c:pt>
                <c:pt idx="14">
                  <c:v>4.7665818988249432E-2</c:v>
                </c:pt>
                <c:pt idx="15">
                  <c:v>4.7665818988249432E-2</c:v>
                </c:pt>
                <c:pt idx="16">
                  <c:v>4.7665818988249432E-2</c:v>
                </c:pt>
                <c:pt idx="17">
                  <c:v>4.9230173727852683E-2</c:v>
                </c:pt>
                <c:pt idx="18">
                  <c:v>4.9230173727852683E-2</c:v>
                </c:pt>
                <c:pt idx="19">
                  <c:v>5.2686397408336749E-2</c:v>
                </c:pt>
                <c:pt idx="20">
                  <c:v>5.2686397408336749E-2</c:v>
                </c:pt>
                <c:pt idx="21">
                  <c:v>5.2686397408336749E-2</c:v>
                </c:pt>
                <c:pt idx="22">
                  <c:v>5.3304714377796977E-2</c:v>
                </c:pt>
                <c:pt idx="23">
                  <c:v>5.3304714377796977E-2</c:v>
                </c:pt>
                <c:pt idx="24">
                  <c:v>5.3304714377796977E-2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0-46BC-AA02-742F4439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45311"/>
        <c:axId val="556061855"/>
      </c:scatterChart>
      <c:valAx>
        <c:axId val="65944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61855"/>
        <c:crosses val="autoZero"/>
        <c:crossBetween val="midCat"/>
      </c:valAx>
      <c:valAx>
        <c:axId val="5560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4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4</xdr:row>
      <xdr:rowOff>87630</xdr:rowOff>
    </xdr:from>
    <xdr:to>
      <xdr:col>19</xdr:col>
      <xdr:colOff>556260</xdr:colOff>
      <xdr:row>19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384FC-824F-42A3-8A10-F01CAF81E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40</xdr:row>
      <xdr:rowOff>34290</xdr:rowOff>
    </xdr:from>
    <xdr:to>
      <xdr:col>12</xdr:col>
      <xdr:colOff>121920</xdr:colOff>
      <xdr:row>55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9F516-BCD5-4271-87AF-5A5C7BE6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F828-4E81-4832-9CE2-5743E2CFBF6D}">
  <dimension ref="A1:P61"/>
  <sheetViews>
    <sheetView tabSelected="1" topLeftCell="A34" workbookViewId="0">
      <selection activeCell="B61" sqref="A37:B61"/>
    </sheetView>
  </sheetViews>
  <sheetFormatPr defaultRowHeight="14.4" x14ac:dyDescent="0.3"/>
  <cols>
    <col min="4" max="4" width="9.5546875" bestFit="1" customWidth="1"/>
    <col min="5" max="5" width="9.5546875" customWidth="1"/>
    <col min="9" max="10" width="12.44140625" customWidth="1"/>
  </cols>
  <sheetData>
    <row r="1" spans="1:16" x14ac:dyDescent="0.3">
      <c r="A1" t="s">
        <v>0</v>
      </c>
      <c r="B1" t="s">
        <v>5</v>
      </c>
      <c r="C1" t="s">
        <v>6</v>
      </c>
      <c r="D1" t="s">
        <v>13</v>
      </c>
    </row>
    <row r="2" spans="1:16" x14ac:dyDescent="0.3">
      <c r="A2" s="1" t="s">
        <v>1</v>
      </c>
      <c r="B2" s="1" t="s">
        <v>2</v>
      </c>
      <c r="C2" s="1" t="s">
        <v>3</v>
      </c>
      <c r="D2" s="1" t="s">
        <v>4</v>
      </c>
      <c r="E2" s="1"/>
      <c r="G2" s="1" t="s">
        <v>7</v>
      </c>
      <c r="H2" s="1" t="s">
        <v>8</v>
      </c>
      <c r="I2" s="1" t="s">
        <v>9</v>
      </c>
      <c r="J2" s="1"/>
      <c r="L2" s="1" t="s">
        <v>14</v>
      </c>
    </row>
    <row r="3" spans="1:16" x14ac:dyDescent="0.3">
      <c r="A3">
        <v>76.5</v>
      </c>
      <c r="B3">
        <v>75</v>
      </c>
      <c r="C3">
        <f>AVERAGE(A3,B3)</f>
        <v>75.75</v>
      </c>
      <c r="D3" s="6">
        <f>(1.854*10^6)*(1/(C3^2))</f>
        <v>323.10557788452115</v>
      </c>
      <c r="E3" s="6">
        <f>_xlfn.NORM.DIST(D3,G$3,I$30,FALSE)</f>
        <v>2.1304775742547077E-2</v>
      </c>
      <c r="F3">
        <v>1</v>
      </c>
      <c r="G3" s="2">
        <f>AVERAGE(D3:D27)</f>
        <v>333.21307690981746</v>
      </c>
      <c r="H3">
        <f>D3-G$3</f>
        <v>-10.107499025296306</v>
      </c>
      <c r="I3">
        <f>H3^2</f>
        <v>102.16153654636578</v>
      </c>
      <c r="L3" s="4" t="s">
        <v>15</v>
      </c>
      <c r="M3" s="4">
        <f>G3-(1.28*I30)</f>
        <v>323.69219774060667</v>
      </c>
      <c r="N3" s="3" t="s">
        <v>16</v>
      </c>
      <c r="O3" s="5">
        <f>G3+(1.28*I30)</f>
        <v>342.73395607902825</v>
      </c>
      <c r="P3" t="s">
        <v>17</v>
      </c>
    </row>
    <row r="4" spans="1:16" x14ac:dyDescent="0.3">
      <c r="A4">
        <v>76.400000000000006</v>
      </c>
      <c r="B4">
        <v>74</v>
      </c>
      <c r="C4">
        <f t="shared" ref="C4:C27" si="0">AVERAGE(A4,B4)</f>
        <v>75.2</v>
      </c>
      <c r="D4" s="6">
        <f>(1.854*10^6)*(1/(C4^2))</f>
        <v>327.8491398822996</v>
      </c>
      <c r="E4" s="6">
        <f>_xlfn.NORM.DIST(D4,G$3,I$30,FALSE)</f>
        <v>4.13541082881283E-2</v>
      </c>
      <c r="F4">
        <v>2</v>
      </c>
      <c r="H4">
        <f t="shared" ref="H4:H27" si="1">D4-G$3</f>
        <v>-5.3639370275178635</v>
      </c>
      <c r="I4">
        <f t="shared" ref="I4:I27" si="2">H4^2</f>
        <v>28.771820435177172</v>
      </c>
    </row>
    <row r="5" spans="1:16" x14ac:dyDescent="0.3">
      <c r="A5">
        <v>76</v>
      </c>
      <c r="B5">
        <v>75</v>
      </c>
      <c r="C5">
        <f t="shared" si="0"/>
        <v>75.5</v>
      </c>
      <c r="D5" s="6">
        <f>(1.854*10^6)*(1/(C5^2))</f>
        <v>325.2488925924302</v>
      </c>
      <c r="E5" s="6">
        <f>_xlfn.NORM.DIST(D5,G$3,I$30,FALSE)</f>
        <v>3.0234191359012615E-2</v>
      </c>
      <c r="F5">
        <v>3</v>
      </c>
      <c r="H5">
        <f t="shared" si="1"/>
        <v>-7.9641843173872644</v>
      </c>
      <c r="I5">
        <f t="shared" si="2"/>
        <v>63.428231841317249</v>
      </c>
    </row>
    <row r="6" spans="1:16" x14ac:dyDescent="0.3">
      <c r="A6">
        <v>75.5</v>
      </c>
      <c r="B6">
        <v>75</v>
      </c>
      <c r="C6">
        <f t="shared" si="0"/>
        <v>75.25</v>
      </c>
      <c r="D6" s="6">
        <f>(1.854*10^6)*(1/(C6^2))</f>
        <v>327.41360470634982</v>
      </c>
      <c r="E6" s="6">
        <f>_xlfn.NORM.DIST(D6,G$3,I$30,FALSE)</f>
        <v>3.9576368646878121E-2</v>
      </c>
      <c r="F6">
        <v>4</v>
      </c>
      <c r="H6">
        <f t="shared" si="1"/>
        <v>-5.7994722034676442</v>
      </c>
      <c r="I6">
        <f t="shared" si="2"/>
        <v>33.63387783879385</v>
      </c>
    </row>
    <row r="7" spans="1:16" x14ac:dyDescent="0.3">
      <c r="A7">
        <v>76.5</v>
      </c>
      <c r="B7">
        <v>75</v>
      </c>
      <c r="C7">
        <f t="shared" si="0"/>
        <v>75.75</v>
      </c>
      <c r="D7" s="6">
        <f>(1.854*10^6)*(1/(C7^2))</f>
        <v>323.10557788452115</v>
      </c>
      <c r="E7" s="6">
        <f>_xlfn.NORM.DIST(D7,G$3,I$30,FALSE)</f>
        <v>2.1304775742547077E-2</v>
      </c>
      <c r="F7">
        <v>5</v>
      </c>
      <c r="H7">
        <f t="shared" si="1"/>
        <v>-10.107499025296306</v>
      </c>
      <c r="I7">
        <f t="shared" si="2"/>
        <v>102.16153654636578</v>
      </c>
    </row>
    <row r="8" spans="1:16" x14ac:dyDescent="0.3">
      <c r="A8">
        <v>75.5</v>
      </c>
      <c r="B8">
        <v>73.5</v>
      </c>
      <c r="C8">
        <f t="shared" si="0"/>
        <v>74.5</v>
      </c>
      <c r="D8" s="6">
        <f>(1.854*10^6)*(1/(C8^2))</f>
        <v>334.03900725192557</v>
      </c>
      <c r="E8" s="6">
        <f>_xlfn.NORM.DIST(D8,G$3,I$30,FALSE)</f>
        <v>5.3304714377796977E-2</v>
      </c>
      <c r="F8">
        <v>6</v>
      </c>
      <c r="H8">
        <f t="shared" si="1"/>
        <v>0.82593034210810856</v>
      </c>
      <c r="I8">
        <f t="shared" si="2"/>
        <v>0.68216093001481726</v>
      </c>
    </row>
    <row r="9" spans="1:16" x14ac:dyDescent="0.3">
      <c r="A9">
        <v>75.5</v>
      </c>
      <c r="B9">
        <v>74</v>
      </c>
      <c r="C9">
        <f t="shared" si="0"/>
        <v>74.75</v>
      </c>
      <c r="D9" s="6">
        <f>(1.854*10^6)*(1/(C9^2))</f>
        <v>331.80836903390343</v>
      </c>
      <c r="E9" s="6">
        <f>_xlfn.NORM.DIST(D9,G$3,I$30,FALSE)</f>
        <v>5.2686397408336749E-2</v>
      </c>
      <c r="F9">
        <v>7</v>
      </c>
      <c r="H9">
        <f t="shared" si="1"/>
        <v>-1.4047078759140277</v>
      </c>
      <c r="I9">
        <f t="shared" si="2"/>
        <v>1.9732042166548993</v>
      </c>
    </row>
    <row r="10" spans="1:16" x14ac:dyDescent="0.3">
      <c r="A10">
        <v>76</v>
      </c>
      <c r="B10">
        <v>74.5</v>
      </c>
      <c r="C10">
        <f t="shared" si="0"/>
        <v>75.25</v>
      </c>
      <c r="D10" s="6">
        <f>(1.854*10^6)*(1/(C10^2))</f>
        <v>327.41360470634982</v>
      </c>
      <c r="E10" s="6">
        <f>_xlfn.NORM.DIST(D10,G$3,I$30,FALSE)</f>
        <v>3.9576368646878121E-2</v>
      </c>
      <c r="F10">
        <v>8</v>
      </c>
      <c r="H10">
        <f t="shared" si="1"/>
        <v>-5.7994722034676442</v>
      </c>
      <c r="I10">
        <f t="shared" si="2"/>
        <v>33.63387783879385</v>
      </c>
    </row>
    <row r="11" spans="1:16" x14ac:dyDescent="0.3">
      <c r="A11">
        <v>75.5</v>
      </c>
      <c r="B11">
        <v>73.5</v>
      </c>
      <c r="C11">
        <f t="shared" si="0"/>
        <v>74.5</v>
      </c>
      <c r="D11" s="6">
        <f>(1.854*10^6)*(1/(C11^2))</f>
        <v>334.03900725192557</v>
      </c>
      <c r="E11" s="6">
        <f>_xlfn.NORM.DIST(D11,G$3,I$30,FALSE)</f>
        <v>5.3304714377796977E-2</v>
      </c>
      <c r="F11">
        <v>9</v>
      </c>
      <c r="H11">
        <f t="shared" si="1"/>
        <v>0.82593034210810856</v>
      </c>
      <c r="I11">
        <f t="shared" si="2"/>
        <v>0.68216093001481726</v>
      </c>
    </row>
    <row r="12" spans="1:16" x14ac:dyDescent="0.3">
      <c r="A12">
        <v>76</v>
      </c>
      <c r="B12">
        <v>73.5</v>
      </c>
      <c r="C12">
        <f t="shared" si="0"/>
        <v>74.75</v>
      </c>
      <c r="D12" s="6">
        <f>(1.854*10^6)*(1/(C12^2))</f>
        <v>331.80836903390343</v>
      </c>
      <c r="E12" s="6">
        <f>_xlfn.NORM.DIST(D12,G$3,I$30,FALSE)</f>
        <v>5.2686397408336749E-2</v>
      </c>
      <c r="F12">
        <v>10</v>
      </c>
      <c r="H12">
        <f t="shared" si="1"/>
        <v>-1.4047078759140277</v>
      </c>
      <c r="I12">
        <f t="shared" si="2"/>
        <v>1.9732042166548993</v>
      </c>
    </row>
    <row r="13" spans="1:16" x14ac:dyDescent="0.3">
      <c r="A13">
        <v>76.5</v>
      </c>
      <c r="B13">
        <v>74.5</v>
      </c>
      <c r="C13">
        <f t="shared" si="0"/>
        <v>75.5</v>
      </c>
      <c r="D13" s="6">
        <f>(1.854*10^6)*(1/(C13^2))</f>
        <v>325.2488925924302</v>
      </c>
      <c r="E13" s="6">
        <f>_xlfn.NORM.DIST(D13,G$3,I$30,FALSE)</f>
        <v>3.0234191359012615E-2</v>
      </c>
      <c r="F13">
        <v>11</v>
      </c>
      <c r="H13">
        <f t="shared" si="1"/>
        <v>-7.9641843173872644</v>
      </c>
      <c r="I13">
        <f t="shared" si="2"/>
        <v>63.428231841317249</v>
      </c>
    </row>
    <row r="14" spans="1:16" x14ac:dyDescent="0.3">
      <c r="A14">
        <v>75</v>
      </c>
      <c r="B14">
        <v>73.5</v>
      </c>
      <c r="C14">
        <f t="shared" si="0"/>
        <v>74.25</v>
      </c>
      <c r="D14" s="6">
        <f>(1.854*10^6)*(1/(C14^2))</f>
        <v>336.29221508009391</v>
      </c>
      <c r="E14" s="6">
        <f>_xlfn.NORM.DIST(D14,G$3,I$30,FALSE)</f>
        <v>4.9230173727852683E-2</v>
      </c>
      <c r="F14">
        <v>12</v>
      </c>
      <c r="H14">
        <f t="shared" si="1"/>
        <v>3.0791381702764511</v>
      </c>
      <c r="I14">
        <f t="shared" si="2"/>
        <v>9.4810918716534118</v>
      </c>
    </row>
    <row r="15" spans="1:16" x14ac:dyDescent="0.3">
      <c r="A15">
        <v>72.900000000000006</v>
      </c>
      <c r="B15">
        <v>73</v>
      </c>
      <c r="C15">
        <f t="shared" si="0"/>
        <v>72.95</v>
      </c>
      <c r="D15" s="6">
        <f>(1.854*10^6)*(1/(C15^2))</f>
        <v>348.38475093261974</v>
      </c>
      <c r="E15" s="6">
        <f>_xlfn.NORM.DIST(D15,G$3,I$30,FALSE)</f>
        <v>6.6992823218205459E-3</v>
      </c>
      <c r="F15">
        <v>13</v>
      </c>
      <c r="H15">
        <f t="shared" si="1"/>
        <v>15.171674022802279</v>
      </c>
      <c r="I15">
        <f t="shared" si="2"/>
        <v>230.17969265417346</v>
      </c>
    </row>
    <row r="16" spans="1:16" x14ac:dyDescent="0.3">
      <c r="A16">
        <v>75.5</v>
      </c>
      <c r="B16">
        <v>75</v>
      </c>
      <c r="C16">
        <f t="shared" si="0"/>
        <v>75.25</v>
      </c>
      <c r="D16" s="6">
        <f>(1.854*10^6)*(1/(C16^2))</f>
        <v>327.41360470634982</v>
      </c>
      <c r="E16" s="6">
        <f>_xlfn.NORM.DIST(D16,G$3,I$30,FALSE)</f>
        <v>3.9576368646878121E-2</v>
      </c>
      <c r="F16">
        <v>14</v>
      </c>
      <c r="H16">
        <f t="shared" si="1"/>
        <v>-5.7994722034676442</v>
      </c>
      <c r="I16">
        <f t="shared" si="2"/>
        <v>33.63387783879385</v>
      </c>
    </row>
    <row r="17" spans="1:9" x14ac:dyDescent="0.3">
      <c r="A17">
        <v>75</v>
      </c>
      <c r="B17">
        <v>74.5</v>
      </c>
      <c r="C17">
        <f t="shared" si="0"/>
        <v>74.75</v>
      </c>
      <c r="D17" s="6">
        <f>(1.854*10^6)*(1/(C17^2))</f>
        <v>331.80836903390343</v>
      </c>
      <c r="E17" s="6">
        <f>_xlfn.NORM.DIST(D17,G$3,I$30,FALSE)</f>
        <v>5.2686397408336749E-2</v>
      </c>
      <c r="F17">
        <v>15</v>
      </c>
      <c r="H17">
        <f t="shared" si="1"/>
        <v>-1.4047078759140277</v>
      </c>
      <c r="I17">
        <f t="shared" si="2"/>
        <v>1.9732042166548993</v>
      </c>
    </row>
    <row r="18" spans="1:9" x14ac:dyDescent="0.3">
      <c r="A18">
        <v>77</v>
      </c>
      <c r="B18">
        <v>73</v>
      </c>
      <c r="C18">
        <f t="shared" si="0"/>
        <v>75</v>
      </c>
      <c r="D18" s="6">
        <f>(1.854*10^6)*(1/(C18^2))</f>
        <v>329.6</v>
      </c>
      <c r="E18" s="6">
        <f>_xlfn.NORM.DIST(D18,G$3,I$30,FALSE)</f>
        <v>4.7665818988249432E-2</v>
      </c>
      <c r="F18">
        <v>16</v>
      </c>
      <c r="H18">
        <f t="shared" si="1"/>
        <v>-3.6130769098174369</v>
      </c>
      <c r="I18">
        <f t="shared" si="2"/>
        <v>13.054324756255919</v>
      </c>
    </row>
    <row r="19" spans="1:9" x14ac:dyDescent="0.3">
      <c r="A19">
        <v>72</v>
      </c>
      <c r="B19">
        <v>73</v>
      </c>
      <c r="C19">
        <f t="shared" si="0"/>
        <v>72.5</v>
      </c>
      <c r="D19" s="6">
        <f>(1.854*10^6)*(1/(C19^2))</f>
        <v>352.72294887039237</v>
      </c>
      <c r="E19" s="6">
        <f>_xlfn.NORM.DIST(D19,G$3,I$30,FALSE)</f>
        <v>1.7199559477286436E-3</v>
      </c>
      <c r="F19">
        <v>17</v>
      </c>
      <c r="H19">
        <f t="shared" si="1"/>
        <v>19.509871960574912</v>
      </c>
      <c r="I19">
        <f t="shared" si="2"/>
        <v>380.6351039180272</v>
      </c>
    </row>
    <row r="20" spans="1:9" x14ac:dyDescent="0.3">
      <c r="A20">
        <v>75</v>
      </c>
      <c r="B20">
        <v>75</v>
      </c>
      <c r="C20">
        <f t="shared" si="0"/>
        <v>75</v>
      </c>
      <c r="D20" s="6">
        <f>(1.854*10^6)*(1/(C20^2))</f>
        <v>329.6</v>
      </c>
      <c r="E20" s="6">
        <f>_xlfn.NORM.DIST(D20,G$3,I$30,FALSE)</f>
        <v>4.7665818988249432E-2</v>
      </c>
      <c r="F20">
        <v>18</v>
      </c>
      <c r="H20">
        <f t="shared" si="1"/>
        <v>-3.6130769098174369</v>
      </c>
      <c r="I20">
        <f t="shared" si="2"/>
        <v>13.054324756255919</v>
      </c>
    </row>
    <row r="21" spans="1:9" x14ac:dyDescent="0.3">
      <c r="A21">
        <v>74.5</v>
      </c>
      <c r="B21">
        <v>73.5</v>
      </c>
      <c r="C21">
        <f t="shared" si="0"/>
        <v>74</v>
      </c>
      <c r="D21" s="6">
        <f>(1.854*10^6)*(1/(C21^2))</f>
        <v>338.56829802775752</v>
      </c>
      <c r="E21" s="6">
        <f>_xlfn.NORM.DIST(D21,G$3,I$30,FALSE)</f>
        <v>4.1389039306507475E-2</v>
      </c>
      <c r="F21">
        <v>19</v>
      </c>
      <c r="H21">
        <f t="shared" si="1"/>
        <v>5.3552211179400615</v>
      </c>
      <c r="I21">
        <f t="shared" si="2"/>
        <v>28.678393222031204</v>
      </c>
    </row>
    <row r="22" spans="1:9" x14ac:dyDescent="0.3">
      <c r="A22">
        <v>74</v>
      </c>
      <c r="B22">
        <v>75</v>
      </c>
      <c r="C22">
        <f t="shared" si="0"/>
        <v>74.5</v>
      </c>
      <c r="D22" s="6">
        <f>(1.854*10^6)*(1/(C22^2))</f>
        <v>334.03900725192557</v>
      </c>
      <c r="E22" s="6">
        <f>_xlfn.NORM.DIST(D22,G$3,I$30,FALSE)</f>
        <v>5.3304714377796977E-2</v>
      </c>
      <c r="F22">
        <v>20</v>
      </c>
      <c r="H22">
        <f t="shared" si="1"/>
        <v>0.82593034210810856</v>
      </c>
      <c r="I22">
        <f t="shared" si="2"/>
        <v>0.68216093001481726</v>
      </c>
    </row>
    <row r="23" spans="1:9" x14ac:dyDescent="0.3">
      <c r="A23">
        <v>73.5</v>
      </c>
      <c r="B23">
        <v>75</v>
      </c>
      <c r="C23">
        <f t="shared" si="0"/>
        <v>74.25</v>
      </c>
      <c r="D23" s="6">
        <f>(1.854*10^6)*(1/(C23^2))</f>
        <v>336.29221508009391</v>
      </c>
      <c r="E23" s="6">
        <f>_xlfn.NORM.DIST(D23,G$3,I$30,FALSE)</f>
        <v>4.9230173727852683E-2</v>
      </c>
      <c r="F23">
        <v>21</v>
      </c>
      <c r="H23">
        <f t="shared" si="1"/>
        <v>3.0791381702764511</v>
      </c>
      <c r="I23">
        <f t="shared" si="2"/>
        <v>9.4810918716534118</v>
      </c>
    </row>
    <row r="24" spans="1:9" x14ac:dyDescent="0.3">
      <c r="A24">
        <v>74</v>
      </c>
      <c r="B24">
        <v>76</v>
      </c>
      <c r="C24">
        <f t="shared" si="0"/>
        <v>75</v>
      </c>
      <c r="D24" s="6">
        <f>(1.854*10^6)*(1/(C24^2))</f>
        <v>329.6</v>
      </c>
      <c r="E24" s="6">
        <f>_xlfn.NORM.DIST(D24,G$3,I$30,FALSE)</f>
        <v>4.7665818988249432E-2</v>
      </c>
      <c r="F24">
        <v>22</v>
      </c>
      <c r="H24">
        <f t="shared" si="1"/>
        <v>-3.6130769098174369</v>
      </c>
      <c r="I24">
        <f t="shared" si="2"/>
        <v>13.054324756255919</v>
      </c>
    </row>
    <row r="25" spans="1:9" x14ac:dyDescent="0.3">
      <c r="A25">
        <v>73</v>
      </c>
      <c r="B25">
        <v>74.5</v>
      </c>
      <c r="C25">
        <f t="shared" si="0"/>
        <v>73.75</v>
      </c>
      <c r="D25" s="6">
        <f>(1.854*10^6)*(1/(C25^2))</f>
        <v>340.867566791152</v>
      </c>
      <c r="E25" s="6">
        <f>_xlfn.NORM.DIST(D25,G$3,I$30,FALSE)</f>
        <v>3.1585139128545998E-2</v>
      </c>
      <c r="F25">
        <v>23</v>
      </c>
      <c r="H25">
        <f t="shared" si="1"/>
        <v>7.6544898813345412</v>
      </c>
      <c r="I25">
        <f t="shared" si="2"/>
        <v>58.59121534345288</v>
      </c>
    </row>
    <row r="26" spans="1:9" x14ac:dyDescent="0.3">
      <c r="A26">
        <v>72.5</v>
      </c>
      <c r="B26">
        <v>75</v>
      </c>
      <c r="C26">
        <f t="shared" si="0"/>
        <v>73.75</v>
      </c>
      <c r="D26" s="6">
        <f>(1.854*10^6)*(1/(C26^2))</f>
        <v>340.867566791152</v>
      </c>
      <c r="E26" s="6">
        <f>_xlfn.NORM.DIST(D26,G$3,I$30,FALSE)</f>
        <v>3.1585139128545998E-2</v>
      </c>
      <c r="F26">
        <v>24</v>
      </c>
      <c r="H26">
        <f t="shared" si="1"/>
        <v>7.6544898813345412</v>
      </c>
      <c r="I26">
        <f t="shared" si="2"/>
        <v>58.59121534345288</v>
      </c>
    </row>
    <row r="27" spans="1:9" x14ac:dyDescent="0.3">
      <c r="A27">
        <v>73</v>
      </c>
      <c r="B27">
        <v>74</v>
      </c>
      <c r="C27">
        <f t="shared" si="0"/>
        <v>73.5</v>
      </c>
      <c r="D27" s="6">
        <f>(1.854*10^6)*(1/(C27^2))</f>
        <v>343.19033735943356</v>
      </c>
      <c r="E27" s="6">
        <f>_xlfn.NORM.DIST(D27,G$3,I$30,FALSE)</f>
        <v>2.1814414545290491E-2</v>
      </c>
      <c r="F27">
        <v>25</v>
      </c>
      <c r="H27">
        <f t="shared" si="1"/>
        <v>9.9772604496160966</v>
      </c>
      <c r="I27">
        <f t="shared" si="2"/>
        <v>99.545726079473596</v>
      </c>
    </row>
    <row r="28" spans="1:9" x14ac:dyDescent="0.3">
      <c r="H28" s="1" t="s">
        <v>10</v>
      </c>
      <c r="I28">
        <f>SUM(I3:I27)</f>
        <v>1383.1655907396198</v>
      </c>
    </row>
    <row r="29" spans="1:9" x14ac:dyDescent="0.3">
      <c r="H29" s="1" t="s">
        <v>11</v>
      </c>
      <c r="I29">
        <f>I28/25</f>
        <v>55.326623629584795</v>
      </c>
    </row>
    <row r="30" spans="1:9" x14ac:dyDescent="0.3">
      <c r="H30" s="1" t="s">
        <v>12</v>
      </c>
      <c r="I30" s="2">
        <f>SQRT(I29)</f>
        <v>7.4381868509459208</v>
      </c>
    </row>
    <row r="37" spans="1:2" x14ac:dyDescent="0.3">
      <c r="A37" s="6">
        <v>352.72294887039237</v>
      </c>
      <c r="B37" s="6">
        <v>1.7199559477286436E-3</v>
      </c>
    </row>
    <row r="38" spans="1:2" x14ac:dyDescent="0.3">
      <c r="A38" s="6">
        <v>348.38475093261974</v>
      </c>
      <c r="B38" s="6">
        <v>6.6992823218205459E-3</v>
      </c>
    </row>
    <row r="39" spans="1:2" x14ac:dyDescent="0.3">
      <c r="A39" s="6">
        <v>323.10557788452115</v>
      </c>
      <c r="B39" s="6">
        <v>2.1304775742547077E-2</v>
      </c>
    </row>
    <row r="40" spans="1:2" x14ac:dyDescent="0.3">
      <c r="A40" s="6">
        <v>323.10557788452115</v>
      </c>
      <c r="B40" s="6">
        <v>2.1304775742547077E-2</v>
      </c>
    </row>
    <row r="41" spans="1:2" x14ac:dyDescent="0.3">
      <c r="A41" s="6">
        <v>343.19033735943356</v>
      </c>
      <c r="B41" s="6">
        <v>2.1814414545290491E-2</v>
      </c>
    </row>
    <row r="42" spans="1:2" x14ac:dyDescent="0.3">
      <c r="A42" s="6">
        <v>325.2488925924302</v>
      </c>
      <c r="B42" s="6">
        <v>3.0234191359012615E-2</v>
      </c>
    </row>
    <row r="43" spans="1:2" x14ac:dyDescent="0.3">
      <c r="A43" s="6">
        <v>325.2488925924302</v>
      </c>
      <c r="B43" s="6">
        <v>3.0234191359012615E-2</v>
      </c>
    </row>
    <row r="44" spans="1:2" x14ac:dyDescent="0.3">
      <c r="A44" s="6">
        <v>340.867566791152</v>
      </c>
      <c r="B44" s="6">
        <v>3.1585139128545998E-2</v>
      </c>
    </row>
    <row r="45" spans="1:2" x14ac:dyDescent="0.3">
      <c r="A45" s="6">
        <v>340.867566791152</v>
      </c>
      <c r="B45" s="6">
        <v>3.1585139128545998E-2</v>
      </c>
    </row>
    <row r="46" spans="1:2" x14ac:dyDescent="0.3">
      <c r="A46" s="6">
        <v>327.41360470634982</v>
      </c>
      <c r="B46" s="6">
        <v>3.9576368646878121E-2</v>
      </c>
    </row>
    <row r="47" spans="1:2" x14ac:dyDescent="0.3">
      <c r="A47" s="6">
        <v>327.41360470634982</v>
      </c>
      <c r="B47" s="6">
        <v>3.9576368646878121E-2</v>
      </c>
    </row>
    <row r="48" spans="1:2" x14ac:dyDescent="0.3">
      <c r="A48" s="6">
        <v>327.41360470634982</v>
      </c>
      <c r="B48" s="6">
        <v>3.9576368646878121E-2</v>
      </c>
    </row>
    <row r="49" spans="1:2" x14ac:dyDescent="0.3">
      <c r="A49" s="6">
        <v>327.8491398822996</v>
      </c>
      <c r="B49" s="6">
        <v>4.13541082881283E-2</v>
      </c>
    </row>
    <row r="50" spans="1:2" x14ac:dyDescent="0.3">
      <c r="A50" s="6">
        <v>338.56829802775752</v>
      </c>
      <c r="B50" s="6">
        <v>4.1389039306507475E-2</v>
      </c>
    </row>
    <row r="51" spans="1:2" x14ac:dyDescent="0.3">
      <c r="A51" s="6">
        <v>329.6</v>
      </c>
      <c r="B51" s="6">
        <v>4.7665818988249432E-2</v>
      </c>
    </row>
    <row r="52" spans="1:2" x14ac:dyDescent="0.3">
      <c r="A52" s="6">
        <v>329.6</v>
      </c>
      <c r="B52" s="6">
        <v>4.7665818988249432E-2</v>
      </c>
    </row>
    <row r="53" spans="1:2" x14ac:dyDescent="0.3">
      <c r="A53" s="6">
        <v>329.6</v>
      </c>
      <c r="B53" s="6">
        <v>4.7665818988249432E-2</v>
      </c>
    </row>
    <row r="54" spans="1:2" x14ac:dyDescent="0.3">
      <c r="A54" s="6">
        <v>336.29221508009391</v>
      </c>
      <c r="B54" s="6">
        <v>4.9230173727852683E-2</v>
      </c>
    </row>
    <row r="55" spans="1:2" x14ac:dyDescent="0.3">
      <c r="A55" s="6">
        <v>336.29221508009391</v>
      </c>
      <c r="B55" s="6">
        <v>4.9230173727852683E-2</v>
      </c>
    </row>
    <row r="56" spans="1:2" x14ac:dyDescent="0.3">
      <c r="A56" s="6">
        <v>331.80836903390343</v>
      </c>
      <c r="B56" s="6">
        <v>5.2686397408336749E-2</v>
      </c>
    </row>
    <row r="57" spans="1:2" x14ac:dyDescent="0.3">
      <c r="A57" s="6">
        <v>331.80836903390343</v>
      </c>
      <c r="B57" s="6">
        <v>5.2686397408336749E-2</v>
      </c>
    </row>
    <row r="58" spans="1:2" x14ac:dyDescent="0.3">
      <c r="A58" s="6">
        <v>331.80836903390343</v>
      </c>
      <c r="B58" s="6">
        <v>5.2686397408336749E-2</v>
      </c>
    </row>
    <row r="59" spans="1:2" x14ac:dyDescent="0.3">
      <c r="A59" s="6">
        <v>334.03900725192557</v>
      </c>
      <c r="B59" s="6">
        <v>5.3304714377796977E-2</v>
      </c>
    </row>
    <row r="60" spans="1:2" x14ac:dyDescent="0.3">
      <c r="A60" s="6">
        <v>334.03900725192557</v>
      </c>
      <c r="B60" s="6">
        <v>5.3304714377796977E-2</v>
      </c>
    </row>
    <row r="61" spans="1:2" x14ac:dyDescent="0.3">
      <c r="A61" s="6">
        <v>334.03900725192557</v>
      </c>
      <c r="B61" s="6">
        <v>5.3304714377796977E-2</v>
      </c>
    </row>
  </sheetData>
  <sortState xmlns:xlrd2="http://schemas.microsoft.com/office/spreadsheetml/2017/richdata2" ref="A37:B61">
    <sortCondition ref="B61"/>
  </sortState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53EC-3400-433E-B6DA-BBDD79CFDCE6}">
  <dimension ref="A1:K30"/>
  <sheetViews>
    <sheetView workbookViewId="0">
      <selection activeCell="C3" sqref="C3"/>
    </sheetView>
  </sheetViews>
  <sheetFormatPr defaultRowHeight="14.4" x14ac:dyDescent="0.3"/>
  <cols>
    <col min="5" max="5" width="11.5546875" customWidth="1"/>
  </cols>
  <sheetData>
    <row r="1" spans="1:11" x14ac:dyDescent="0.3">
      <c r="A1" t="s">
        <v>19</v>
      </c>
    </row>
    <row r="2" spans="1:11" x14ac:dyDescent="0.3">
      <c r="A2" s="1" t="s">
        <v>4</v>
      </c>
      <c r="B2" s="1"/>
      <c r="C2" s="1" t="s">
        <v>18</v>
      </c>
      <c r="D2" s="1" t="s">
        <v>8</v>
      </c>
      <c r="E2" s="1" t="s">
        <v>9</v>
      </c>
      <c r="G2" s="1" t="s">
        <v>14</v>
      </c>
    </row>
    <row r="3" spans="1:11" x14ac:dyDescent="0.3">
      <c r="A3">
        <v>65</v>
      </c>
      <c r="C3" s="2">
        <f>AVERAGE(A3:A27)</f>
        <v>71.239999999999995</v>
      </c>
      <c r="D3">
        <f>A3-C$3</f>
        <v>-6.2399999999999949</v>
      </c>
      <c r="E3">
        <f>D3^2</f>
        <v>38.937599999999939</v>
      </c>
      <c r="G3" s="4" t="s">
        <v>15</v>
      </c>
      <c r="H3" s="4">
        <f>C3-(1.28*E30)</f>
        <v>66.652954310234094</v>
      </c>
      <c r="I3" s="3" t="s">
        <v>16</v>
      </c>
      <c r="J3" s="5">
        <f>C3+(1.28*E30)</f>
        <v>75.827045689765896</v>
      </c>
      <c r="K3" t="s">
        <v>17</v>
      </c>
    </row>
    <row r="4" spans="1:11" x14ac:dyDescent="0.3">
      <c r="A4">
        <v>75</v>
      </c>
      <c r="D4">
        <f t="shared" ref="D4:D27" si="0">A4-C$3</f>
        <v>3.7600000000000051</v>
      </c>
      <c r="E4">
        <f t="shared" ref="E4:E27" si="1">D4^2</f>
        <v>14.137600000000038</v>
      </c>
    </row>
    <row r="5" spans="1:11" x14ac:dyDescent="0.3">
      <c r="A5">
        <v>72.5</v>
      </c>
      <c r="D5">
        <f t="shared" si="0"/>
        <v>1.2600000000000051</v>
      </c>
      <c r="E5">
        <f t="shared" si="1"/>
        <v>1.587600000000013</v>
      </c>
    </row>
    <row r="6" spans="1:11" x14ac:dyDescent="0.3">
      <c r="A6">
        <v>74</v>
      </c>
      <c r="D6">
        <f t="shared" si="0"/>
        <v>2.7600000000000051</v>
      </c>
      <c r="E6">
        <f t="shared" si="1"/>
        <v>7.6176000000000279</v>
      </c>
    </row>
    <row r="7" spans="1:11" x14ac:dyDescent="0.3">
      <c r="A7">
        <v>71</v>
      </c>
      <c r="D7">
        <f t="shared" si="0"/>
        <v>-0.23999999999999488</v>
      </c>
      <c r="E7">
        <f t="shared" si="1"/>
        <v>5.7599999999997542E-2</v>
      </c>
    </row>
    <row r="8" spans="1:11" x14ac:dyDescent="0.3">
      <c r="A8">
        <v>71.5</v>
      </c>
      <c r="D8">
        <f t="shared" si="0"/>
        <v>0.26000000000000512</v>
      </c>
      <c r="E8">
        <f t="shared" si="1"/>
        <v>6.7600000000002658E-2</v>
      </c>
    </row>
    <row r="9" spans="1:11" x14ac:dyDescent="0.3">
      <c r="A9">
        <v>67.5</v>
      </c>
      <c r="D9">
        <f t="shared" si="0"/>
        <v>-3.7399999999999949</v>
      </c>
      <c r="E9">
        <f t="shared" si="1"/>
        <v>13.987599999999961</v>
      </c>
    </row>
    <row r="10" spans="1:11" x14ac:dyDescent="0.3">
      <c r="A10">
        <v>70</v>
      </c>
      <c r="D10">
        <f t="shared" si="0"/>
        <v>-1.2399999999999949</v>
      </c>
      <c r="E10">
        <f t="shared" si="1"/>
        <v>1.5375999999999874</v>
      </c>
    </row>
    <row r="11" spans="1:11" x14ac:dyDescent="0.3">
      <c r="A11">
        <v>69</v>
      </c>
      <c r="D11">
        <f t="shared" si="0"/>
        <v>-2.2399999999999949</v>
      </c>
      <c r="E11">
        <f t="shared" si="1"/>
        <v>5.0175999999999767</v>
      </c>
    </row>
    <row r="12" spans="1:11" x14ac:dyDescent="0.3">
      <c r="A12">
        <v>71</v>
      </c>
      <c r="D12">
        <f t="shared" si="0"/>
        <v>-0.23999999999999488</v>
      </c>
      <c r="E12">
        <f t="shared" si="1"/>
        <v>5.7599999999997542E-2</v>
      </c>
    </row>
    <row r="13" spans="1:11" x14ac:dyDescent="0.3">
      <c r="A13">
        <v>69</v>
      </c>
      <c r="D13">
        <f t="shared" si="0"/>
        <v>-2.2399999999999949</v>
      </c>
      <c r="E13">
        <f t="shared" si="1"/>
        <v>5.0175999999999767</v>
      </c>
    </row>
    <row r="14" spans="1:11" x14ac:dyDescent="0.3">
      <c r="A14">
        <v>71</v>
      </c>
      <c r="D14">
        <f t="shared" si="0"/>
        <v>-0.23999999999999488</v>
      </c>
      <c r="E14">
        <f t="shared" si="1"/>
        <v>5.7599999999997542E-2</v>
      </c>
    </row>
    <row r="15" spans="1:11" x14ac:dyDescent="0.3">
      <c r="A15">
        <v>70</v>
      </c>
      <c r="D15">
        <f t="shared" si="0"/>
        <v>-1.2399999999999949</v>
      </c>
      <c r="E15">
        <f t="shared" si="1"/>
        <v>1.5375999999999874</v>
      </c>
    </row>
    <row r="16" spans="1:11" x14ac:dyDescent="0.3">
      <c r="A16">
        <v>79</v>
      </c>
      <c r="D16">
        <f t="shared" si="0"/>
        <v>7.7600000000000051</v>
      </c>
      <c r="E16">
        <f t="shared" si="1"/>
        <v>60.217600000000083</v>
      </c>
    </row>
    <row r="17" spans="1:5" x14ac:dyDescent="0.3">
      <c r="A17">
        <v>70</v>
      </c>
      <c r="D17">
        <f t="shared" si="0"/>
        <v>-1.2399999999999949</v>
      </c>
      <c r="E17">
        <f t="shared" si="1"/>
        <v>1.5375999999999874</v>
      </c>
    </row>
    <row r="18" spans="1:5" x14ac:dyDescent="0.3">
      <c r="A18">
        <v>76.5</v>
      </c>
      <c r="D18">
        <f t="shared" si="0"/>
        <v>5.2600000000000051</v>
      </c>
      <c r="E18">
        <f t="shared" si="1"/>
        <v>27.667600000000053</v>
      </c>
    </row>
    <row r="19" spans="1:5" x14ac:dyDescent="0.3">
      <c r="A19">
        <v>69</v>
      </c>
      <c r="D19">
        <f t="shared" si="0"/>
        <v>-2.2399999999999949</v>
      </c>
      <c r="E19">
        <f t="shared" si="1"/>
        <v>5.0175999999999767</v>
      </c>
    </row>
    <row r="20" spans="1:5" x14ac:dyDescent="0.3">
      <c r="A20">
        <v>78.5</v>
      </c>
      <c r="D20">
        <f t="shared" si="0"/>
        <v>7.2600000000000051</v>
      </c>
      <c r="E20">
        <f t="shared" si="1"/>
        <v>52.707600000000078</v>
      </c>
    </row>
    <row r="21" spans="1:5" x14ac:dyDescent="0.3">
      <c r="A21">
        <v>71.5</v>
      </c>
      <c r="D21">
        <f t="shared" si="0"/>
        <v>0.26000000000000512</v>
      </c>
      <c r="E21">
        <f t="shared" si="1"/>
        <v>6.7600000000002658E-2</v>
      </c>
    </row>
    <row r="22" spans="1:5" x14ac:dyDescent="0.3">
      <c r="A22">
        <v>70.5</v>
      </c>
      <c r="D22">
        <f t="shared" si="0"/>
        <v>-0.73999999999999488</v>
      </c>
      <c r="E22">
        <f t="shared" si="1"/>
        <v>0.54759999999999243</v>
      </c>
    </row>
    <row r="23" spans="1:5" x14ac:dyDescent="0.3">
      <c r="A23">
        <v>75</v>
      </c>
      <c r="D23">
        <f t="shared" si="0"/>
        <v>3.7600000000000051</v>
      </c>
      <c r="E23">
        <f t="shared" si="1"/>
        <v>14.137600000000038</v>
      </c>
    </row>
    <row r="24" spans="1:5" x14ac:dyDescent="0.3">
      <c r="A24">
        <v>63.5</v>
      </c>
      <c r="D24">
        <f t="shared" si="0"/>
        <v>-7.7399999999999949</v>
      </c>
      <c r="E24">
        <f t="shared" si="1"/>
        <v>59.907599999999924</v>
      </c>
    </row>
    <row r="25" spans="1:5" x14ac:dyDescent="0.3">
      <c r="A25">
        <v>69</v>
      </c>
      <c r="D25">
        <f t="shared" si="0"/>
        <v>-2.2399999999999949</v>
      </c>
      <c r="E25">
        <f t="shared" si="1"/>
        <v>5.0175999999999767</v>
      </c>
    </row>
    <row r="26" spans="1:5" x14ac:dyDescent="0.3">
      <c r="A26">
        <v>69.5</v>
      </c>
      <c r="D26">
        <f t="shared" si="0"/>
        <v>-1.7399999999999949</v>
      </c>
      <c r="E26">
        <f t="shared" si="1"/>
        <v>3.0275999999999823</v>
      </c>
    </row>
    <row r="27" spans="1:5" x14ac:dyDescent="0.3">
      <c r="A27">
        <v>72.5</v>
      </c>
      <c r="D27">
        <f t="shared" si="0"/>
        <v>1.2600000000000051</v>
      </c>
      <c r="E27">
        <f t="shared" si="1"/>
        <v>1.587600000000013</v>
      </c>
    </row>
    <row r="28" spans="1:5" x14ac:dyDescent="0.3">
      <c r="D28" s="1" t="s">
        <v>10</v>
      </c>
      <c r="E28">
        <f>SUM(E3:E27)</f>
        <v>321.06</v>
      </c>
    </row>
    <row r="29" spans="1:5" x14ac:dyDescent="0.3">
      <c r="D29" s="1" t="s">
        <v>11</v>
      </c>
      <c r="E29">
        <f>E28/25</f>
        <v>12.8424</v>
      </c>
    </row>
    <row r="30" spans="1:5" x14ac:dyDescent="0.3">
      <c r="D30" s="1" t="s">
        <v>12</v>
      </c>
      <c r="E30" s="2">
        <f>SQRT(E29)</f>
        <v>3.583629445129616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Brown</dc:creator>
  <cp:lastModifiedBy>Ryan Brown</cp:lastModifiedBy>
  <dcterms:created xsi:type="dcterms:W3CDTF">2022-02-09T00:20:32Z</dcterms:created>
  <dcterms:modified xsi:type="dcterms:W3CDTF">2022-02-12T16:05:17Z</dcterms:modified>
</cp:coreProperties>
</file>