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uster/github/composer_analysis/analyses/unique_filtering/results/"/>
    </mc:Choice>
  </mc:AlternateContent>
  <xr:revisionPtr revIDLastSave="0" documentId="13_ncr:1_{292827EA-BFB6-024E-8A67-A1DA0F7CC942}" xr6:coauthVersionLast="45" xr6:coauthVersionMax="45" xr10:uidLastSave="{00000000-0000-0000-0000-000000000000}"/>
  <bookViews>
    <workbookView xWindow="0" yWindow="460" windowWidth="28800" windowHeight="17540" tabRatio="500" activeTab="2" xr2:uid="{00000000-000D-0000-FFFF-FFFF00000000}"/>
  </bookViews>
  <sheets>
    <sheet name="table1_unique" sheetId="1" r:id="rId1"/>
    <sheet name="final_table_1" sheetId="2" r:id="rId2"/>
    <sheet name="tableS1_bcs" sheetId="3" r:id="rId3"/>
    <sheet name="final_tableS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56" i="3" l="1"/>
  <c r="C256" i="3"/>
  <c r="E256" i="3" s="1"/>
  <c r="F256" i="3" s="1"/>
  <c r="B256" i="3"/>
  <c r="A256" i="3"/>
  <c r="D246" i="3"/>
  <c r="C246" i="3"/>
  <c r="E246" i="3" s="1"/>
  <c r="F246" i="3" s="1"/>
  <c r="B246" i="3"/>
  <c r="A246" i="3"/>
  <c r="D236" i="3"/>
  <c r="C236" i="3"/>
  <c r="E236" i="3" s="1"/>
  <c r="F236" i="3" s="1"/>
  <c r="B236" i="3"/>
  <c r="A236" i="3"/>
  <c r="D226" i="3"/>
  <c r="C226" i="3"/>
  <c r="E226" i="3" s="1"/>
  <c r="F226" i="3" s="1"/>
  <c r="B226" i="3"/>
  <c r="A226" i="3"/>
  <c r="D176" i="3"/>
  <c r="C176" i="3"/>
  <c r="E176" i="3" s="1"/>
  <c r="F176" i="3" s="1"/>
  <c r="B176" i="3"/>
  <c r="A176" i="3"/>
  <c r="D166" i="3"/>
  <c r="E166" i="3" s="1"/>
  <c r="F166" i="3" s="1"/>
  <c r="C166" i="3"/>
  <c r="B166" i="3"/>
  <c r="A166" i="3"/>
  <c r="D156" i="3"/>
  <c r="C156" i="3"/>
  <c r="E156" i="3" s="1"/>
  <c r="F156" i="3" s="1"/>
  <c r="B156" i="3"/>
  <c r="A156" i="3"/>
  <c r="D146" i="3"/>
  <c r="C146" i="3"/>
  <c r="E146" i="3" s="1"/>
  <c r="F146" i="3" s="1"/>
  <c r="B146" i="3"/>
  <c r="A146" i="3"/>
  <c r="D101" i="3"/>
  <c r="C101" i="3"/>
  <c r="E101" i="3" s="1"/>
  <c r="F101" i="3" s="1"/>
  <c r="B101" i="3"/>
  <c r="A101" i="3"/>
  <c r="D92" i="3"/>
  <c r="E92" i="3" s="1"/>
  <c r="F92" i="3" s="1"/>
  <c r="C92" i="3"/>
  <c r="B92" i="3"/>
  <c r="A92" i="3"/>
  <c r="D83" i="3"/>
  <c r="C83" i="3"/>
  <c r="E83" i="3" s="1"/>
  <c r="F83" i="3" s="1"/>
  <c r="B83" i="3"/>
  <c r="A83" i="3"/>
  <c r="D74" i="3"/>
  <c r="C74" i="3"/>
  <c r="E74" i="3" s="1"/>
  <c r="F74" i="3" s="1"/>
  <c r="B74" i="3"/>
  <c r="A74" i="3"/>
  <c r="D29" i="3"/>
  <c r="C29" i="3"/>
  <c r="E29" i="3" s="1"/>
  <c r="F29" i="3" s="1"/>
  <c r="B29" i="3"/>
  <c r="A29" i="3"/>
  <c r="D20" i="3"/>
  <c r="E20" i="3" s="1"/>
  <c r="F20" i="3" s="1"/>
  <c r="C20" i="3"/>
  <c r="B20" i="3"/>
  <c r="A20" i="3"/>
  <c r="D11" i="3"/>
  <c r="C11" i="3"/>
  <c r="E11" i="3" s="1"/>
  <c r="F11" i="3" s="1"/>
  <c r="B11" i="3"/>
  <c r="A11" i="3"/>
  <c r="D2" i="3"/>
  <c r="C2" i="3"/>
  <c r="E2" i="3" s="1"/>
  <c r="F2" i="3" s="1"/>
  <c r="B2" i="3"/>
  <c r="A2" i="3"/>
  <c r="AN67" i="1"/>
  <c r="AM67" i="1"/>
  <c r="AI64" i="1"/>
  <c r="AK64" i="1" s="1"/>
  <c r="AD64" i="1"/>
  <c r="X64" i="1"/>
  <c r="AC64" i="1" s="1"/>
  <c r="AI63" i="1"/>
  <c r="AK63" i="1" s="1"/>
  <c r="AD63" i="1"/>
  <c r="AC63" i="1"/>
  <c r="X63" i="1"/>
  <c r="AI62" i="1"/>
  <c r="AK62" i="1" s="1"/>
  <c r="E60" i="1" s="1"/>
  <c r="AD62" i="1"/>
  <c r="AC62" i="1"/>
  <c r="X62" i="1"/>
  <c r="AK61" i="1"/>
  <c r="D60" i="1" s="1"/>
  <c r="AI61" i="1"/>
  <c r="AJ61" i="1" s="1"/>
  <c r="AD61" i="1"/>
  <c r="G60" i="1" s="1"/>
  <c r="AC61" i="1"/>
  <c r="X61" i="1"/>
  <c r="AI60" i="1"/>
  <c r="AK60" i="1" s="1"/>
  <c r="E58" i="1" s="1"/>
  <c r="AD60" i="1"/>
  <c r="AC60" i="1"/>
  <c r="X60" i="1"/>
  <c r="O60" i="1"/>
  <c r="M60" i="1"/>
  <c r="L60" i="1"/>
  <c r="AI59" i="1"/>
  <c r="AK59" i="1" s="1"/>
  <c r="D58" i="1" s="1"/>
  <c r="AD59" i="1"/>
  <c r="AC59" i="1"/>
  <c r="X59" i="1"/>
  <c r="O59" i="1"/>
  <c r="N59" i="1"/>
  <c r="M59" i="1"/>
  <c r="L59" i="1"/>
  <c r="G59" i="1"/>
  <c r="F59" i="1"/>
  <c r="AM58" i="1"/>
  <c r="AI58" i="1"/>
  <c r="AN58" i="1" s="1"/>
  <c r="AD58" i="1"/>
  <c r="O58" i="1"/>
  <c r="M58" i="1"/>
  <c r="L58" i="1"/>
  <c r="G58" i="1"/>
  <c r="AK57" i="1"/>
  <c r="D59" i="1" s="1"/>
  <c r="AI57" i="1"/>
  <c r="AJ57" i="1" s="1"/>
  <c r="AD57" i="1"/>
  <c r="AD56" i="1"/>
  <c r="I56" i="1"/>
  <c r="A56" i="1"/>
  <c r="AJ55" i="1"/>
  <c r="AI55" i="1"/>
  <c r="AK55" i="1" s="1"/>
  <c r="AI54" i="1"/>
  <c r="AK54" i="1" s="1"/>
  <c r="AI53" i="1"/>
  <c r="AK53" i="1" s="1"/>
  <c r="M42" i="1" s="1"/>
  <c r="AK52" i="1"/>
  <c r="AI52" i="1"/>
  <c r="AJ52" i="1" s="1"/>
  <c r="AJ51" i="1"/>
  <c r="AI51" i="1"/>
  <c r="AK51" i="1" s="1"/>
  <c r="M40" i="1" s="1"/>
  <c r="AI50" i="1"/>
  <c r="AK50" i="1" s="1"/>
  <c r="L40" i="1" s="1"/>
  <c r="AM49" i="1"/>
  <c r="AJ49" i="1"/>
  <c r="AI49" i="1"/>
  <c r="AN49" i="1" s="1"/>
  <c r="AI48" i="1"/>
  <c r="AK48" i="1" s="1"/>
  <c r="L41" i="1" s="1"/>
  <c r="AJ46" i="1"/>
  <c r="AI46" i="1"/>
  <c r="AK46" i="1" s="1"/>
  <c r="AK45" i="1"/>
  <c r="AI45" i="1"/>
  <c r="AJ45" i="1" s="1"/>
  <c r="AK44" i="1"/>
  <c r="AJ44" i="1"/>
  <c r="AI44" i="1"/>
  <c r="AI43" i="1"/>
  <c r="AK43" i="1" s="1"/>
  <c r="D42" i="1" s="1"/>
  <c r="AI42" i="1"/>
  <c r="AK42" i="1" s="1"/>
  <c r="E40" i="1" s="1"/>
  <c r="O42" i="1"/>
  <c r="L42" i="1"/>
  <c r="G42" i="1"/>
  <c r="E42" i="1"/>
  <c r="AI41" i="1"/>
  <c r="AK41" i="1" s="1"/>
  <c r="D40" i="1" s="1"/>
  <c r="O41" i="1"/>
  <c r="N41" i="1"/>
  <c r="G41" i="1"/>
  <c r="F41" i="1"/>
  <c r="E41" i="1"/>
  <c r="AM40" i="1"/>
  <c r="AK40" i="1"/>
  <c r="AJ40" i="1"/>
  <c r="AI40" i="1"/>
  <c r="AN40" i="1" s="1"/>
  <c r="O40" i="1"/>
  <c r="G40" i="1"/>
  <c r="AK39" i="1"/>
  <c r="D41" i="1" s="1"/>
  <c r="AI39" i="1"/>
  <c r="AJ39" i="1" s="1"/>
  <c r="I38" i="1"/>
  <c r="A38" i="1"/>
  <c r="AK37" i="1"/>
  <c r="AJ37" i="1"/>
  <c r="AI37" i="1"/>
  <c r="AK36" i="1"/>
  <c r="AI36" i="1"/>
  <c r="AJ36" i="1" s="1"/>
  <c r="AK35" i="1"/>
  <c r="M24" i="1" s="1"/>
  <c r="AJ35" i="1"/>
  <c r="AI35" i="1"/>
  <c r="AI34" i="1"/>
  <c r="AK34" i="1" s="1"/>
  <c r="L24" i="1" s="1"/>
  <c r="AI33" i="1"/>
  <c r="AK33" i="1" s="1"/>
  <c r="M22" i="1" s="1"/>
  <c r="AI32" i="1"/>
  <c r="AJ32" i="1" s="1"/>
  <c r="AM31" i="1"/>
  <c r="AI31" i="1"/>
  <c r="AN31" i="1" s="1"/>
  <c r="AI30" i="1"/>
  <c r="AJ30" i="1" s="1"/>
  <c r="AK28" i="1"/>
  <c r="AJ28" i="1"/>
  <c r="AI28" i="1"/>
  <c r="AI27" i="1"/>
  <c r="AK27" i="1" s="1"/>
  <c r="AK26" i="1"/>
  <c r="E24" i="1" s="1"/>
  <c r="AJ26" i="1"/>
  <c r="AI26" i="1"/>
  <c r="AK25" i="1"/>
  <c r="D24" i="1" s="1"/>
  <c r="AI25" i="1"/>
  <c r="AJ25" i="1" s="1"/>
  <c r="AK24" i="1"/>
  <c r="AJ24" i="1"/>
  <c r="AI24" i="1"/>
  <c r="O24" i="1"/>
  <c r="G24" i="1"/>
  <c r="AI23" i="1"/>
  <c r="AJ23" i="1" s="1"/>
  <c r="O23" i="1"/>
  <c r="N23" i="1"/>
  <c r="G23" i="1"/>
  <c r="F23" i="1"/>
  <c r="AM22" i="1"/>
  <c r="AI22" i="1"/>
  <c r="AN22" i="1" s="1"/>
  <c r="O22" i="1"/>
  <c r="G22" i="1"/>
  <c r="E22" i="1"/>
  <c r="AI21" i="1"/>
  <c r="AK21" i="1" s="1"/>
  <c r="D23" i="1" s="1"/>
  <c r="I20" i="1"/>
  <c r="A20" i="1"/>
  <c r="AK19" i="1"/>
  <c r="AJ19" i="1"/>
  <c r="AI19" i="1"/>
  <c r="AI18" i="1"/>
  <c r="AJ18" i="1" s="1"/>
  <c r="AK17" i="1"/>
  <c r="M6" i="1" s="1"/>
  <c r="AJ17" i="1"/>
  <c r="AI17" i="1"/>
  <c r="AK16" i="1"/>
  <c r="L6" i="1" s="1"/>
  <c r="AI16" i="1"/>
  <c r="AJ16" i="1" s="1"/>
  <c r="AJ15" i="1"/>
  <c r="AI15" i="1"/>
  <c r="AK15" i="1" s="1"/>
  <c r="M4" i="1" s="1"/>
  <c r="AI14" i="1"/>
  <c r="AJ14" i="1" s="1"/>
  <c r="AM13" i="1"/>
  <c r="AJ13" i="1"/>
  <c r="AI13" i="1"/>
  <c r="AN13" i="1" s="1"/>
  <c r="AI12" i="1"/>
  <c r="AJ12" i="1" s="1"/>
  <c r="AI10" i="1"/>
  <c r="AK10" i="1" s="1"/>
  <c r="AI9" i="1"/>
  <c r="AJ9" i="1" s="1"/>
  <c r="AK8" i="1"/>
  <c r="AJ8" i="1"/>
  <c r="AI8" i="1"/>
  <c r="AI7" i="1"/>
  <c r="AK7" i="1" s="1"/>
  <c r="D6" i="1" s="1"/>
  <c r="AK6" i="1"/>
  <c r="E4" i="1" s="1"/>
  <c r="AJ6" i="1"/>
  <c r="AI6" i="1"/>
  <c r="O6" i="1"/>
  <c r="G6" i="1"/>
  <c r="E6" i="1"/>
  <c r="AI5" i="1"/>
  <c r="AJ5" i="1" s="1"/>
  <c r="O5" i="1"/>
  <c r="N5" i="1"/>
  <c r="G5" i="1"/>
  <c r="F5" i="1"/>
  <c r="AM4" i="1"/>
  <c r="AJ4" i="1"/>
  <c r="AI4" i="1"/>
  <c r="AN4" i="1" s="1"/>
  <c r="O4" i="1"/>
  <c r="G4" i="1"/>
  <c r="AI3" i="1"/>
  <c r="AJ3" i="1" s="1"/>
  <c r="I2" i="1"/>
  <c r="A2" i="1"/>
  <c r="AK14" i="1" l="1"/>
  <c r="L4" i="1" s="1"/>
  <c r="AK30" i="1"/>
  <c r="L23" i="1" s="1"/>
  <c r="AK32" i="1"/>
  <c r="L22" i="1" s="1"/>
  <c r="AJ41" i="1"/>
  <c r="AJ48" i="1"/>
  <c r="AJ50" i="1"/>
  <c r="AJ58" i="1"/>
  <c r="AJ59" i="1"/>
  <c r="AJ62" i="1"/>
  <c r="AK9" i="1"/>
  <c r="AJ27" i="1"/>
  <c r="AK18" i="1"/>
  <c r="AK58" i="1"/>
  <c r="E59" i="1" s="1"/>
  <c r="AK5" i="1"/>
  <c r="D4" i="1" s="1"/>
  <c r="AK12" i="1"/>
  <c r="L5" i="1" s="1"/>
  <c r="AK3" i="1"/>
  <c r="D5" i="1" s="1"/>
  <c r="AK23" i="1"/>
  <c r="D22" i="1" s="1"/>
  <c r="AK4" i="1"/>
  <c r="E5" i="1" s="1"/>
  <c r="AJ7" i="1"/>
  <c r="AK13" i="1"/>
  <c r="M5" i="1" s="1"/>
  <c r="AJ21" i="1"/>
  <c r="AJ10" i="1"/>
  <c r="AJ22" i="1"/>
  <c r="AJ31" i="1"/>
  <c r="AJ33" i="1"/>
  <c r="AJ42" i="1"/>
  <c r="AJ53" i="1"/>
  <c r="AK22" i="1"/>
  <c r="E23" i="1" s="1"/>
  <c r="AK31" i="1"/>
  <c r="M23" i="1" s="1"/>
  <c r="AJ34" i="1"/>
  <c r="AJ43" i="1"/>
  <c r="AK49" i="1"/>
  <c r="M41" i="1" s="1"/>
  <c r="AJ54" i="1"/>
  <c r="AJ60" i="1"/>
  <c r="AJ64" i="1"/>
  <c r="AJ63" i="1"/>
</calcChain>
</file>

<file path=xl/sharedStrings.xml><?xml version="1.0" encoding="utf-8"?>
<sst xmlns="http://schemas.openxmlformats.org/spreadsheetml/2006/main" count="1286" uniqueCount="96">
  <si>
    <t>Compression rates after threshold and motif filtering</t>
  </si>
  <si>
    <t>id</t>
  </si>
  <si>
    <t>dataset</t>
  </si>
  <si>
    <t>tool1</t>
  </si>
  <si>
    <t>tool2</t>
  </si>
  <si>
    <t>read</t>
  </si>
  <si>
    <t>unique</t>
  </si>
  <si>
    <t>total</t>
  </si>
  <si>
    <t>percent_unique</t>
  </si>
  <si>
    <t>old_group</t>
  </si>
  <si>
    <t>group</t>
  </si>
  <si>
    <t>subgroup</t>
  </si>
  <si>
    <t>label</t>
  </si>
  <si>
    <t>percent_compression</t>
  </si>
  <si>
    <t>percent_sampled</t>
  </si>
  <si>
    <t>total_reads</t>
  </si>
  <si>
    <t>percent_unique_sample1</t>
  </si>
  <si>
    <t>percent_unique_sample2</t>
  </si>
  <si>
    <t>percent_unique_sample3</t>
  </si>
  <si>
    <t>sample_mean</t>
  </si>
  <si>
    <t>sample_sd</t>
  </si>
  <si>
    <t>change_percent_compression</t>
  </si>
  <si>
    <t>rm_motif_unique</t>
  </si>
  <si>
    <t>rm_motif_percent_compression</t>
  </si>
  <si>
    <t>Pass</t>
  </si>
  <si>
    <t>Fail</t>
  </si>
  <si>
    <t>miseq</t>
  </si>
  <si>
    <t>R1</t>
  </si>
  <si>
    <t>subsampling</t>
  </si>
  <si>
    <t>raw</t>
  </si>
  <si>
    <t>Δ compression</t>
  </si>
  <si>
    <t>% failing</t>
  </si>
  <si>
    <t>pass</t>
  </si>
  <si>
    <t>motif</t>
  </si>
  <si>
    <t>pass motif</t>
  </si>
  <si>
    <t>rotifer_uniq</t>
  </si>
  <si>
    <t>Threshold alone</t>
  </si>
  <si>
    <t>fail</t>
  </si>
  <si>
    <t>no_motif</t>
  </si>
  <si>
    <t>fail motif</t>
  </si>
  <si>
    <t>Motif alone</t>
  </si>
  <si>
    <t>pass q30</t>
  </si>
  <si>
    <t>q30p90_krill</t>
  </si>
  <si>
    <t>90%</t>
  </si>
  <si>
    <t>Motif after threshold</t>
  </si>
  <si>
    <t>fail q30</t>
  </si>
  <si>
    <t>pass_motif</t>
  </si>
  <si>
    <t>pass q30 pass motif</t>
  </si>
  <si>
    <t>q30p90_krill_rotifer</t>
  </si>
  <si>
    <t>pass_no_motif</t>
  </si>
  <si>
    <t>pass q30 fail motif</t>
  </si>
  <si>
    <t>fail_motif</t>
  </si>
  <si>
    <t>fail q30 pass motif</t>
  </si>
  <si>
    <t>fail_no_motif</t>
  </si>
  <si>
    <t>fail q30 fail motif</t>
  </si>
  <si>
    <t>R2</t>
  </si>
  <si>
    <t>hiseq250(rapid_run)</t>
  </si>
  <si>
    <t>hiseq125(high_output)</t>
  </si>
  <si>
    <t>novaseq</t>
  </si>
  <si>
    <t>miseq - R1</t>
  </si>
  <si>
    <t>miseq - R2</t>
  </si>
  <si>
    <t>(-4.93)*</t>
  </si>
  <si>
    <t>(-2.73)*</t>
  </si>
  <si>
    <t>hiseq250(rapid_run) - R1</t>
  </si>
  <si>
    <t>hiseq250(rapid_run) - R2</t>
  </si>
  <si>
    <t>(-32.43)*</t>
  </si>
  <si>
    <t>(-19.23)*</t>
  </si>
  <si>
    <t>hiseq125(high_output) - R1</t>
  </si>
  <si>
    <t>hiseq125(high_output) - R2</t>
  </si>
  <si>
    <t>(-25.98)*</t>
  </si>
  <si>
    <t>(-36.41)*</t>
  </si>
  <si>
    <t>novaseq - R1</t>
  </si>
  <si>
    <t>novaseq - R2</t>
  </si>
  <si>
    <t>(-6.59)*</t>
  </si>
  <si>
    <t>(-0.65)*</t>
  </si>
  <si>
    <t>Dataset</t>
  </si>
  <si>
    <t>Mismatch</t>
  </si>
  <si>
    <t>Mean Q score</t>
  </si>
  <si>
    <t>Mean empirical score</t>
  </si>
  <si>
    <t>Q score difference</t>
  </si>
  <si>
    <t>Probability difference</t>
  </si>
  <si>
    <t>call</t>
  </si>
  <si>
    <t>position</t>
  </si>
  <si>
    <t>mismatch</t>
  </si>
  <si>
    <t>mean</t>
  </si>
  <si>
    <t>mean_match_and_miss</t>
  </si>
  <si>
    <t>empirical_qscore</t>
  </si>
  <si>
    <t>emp_ave</t>
  </si>
  <si>
    <t>instrument_qscore_mean</t>
  </si>
  <si>
    <t>difference</t>
  </si>
  <si>
    <t>miss</t>
  </si>
  <si>
    <t>HiSeq2500 High-Output</t>
  </si>
  <si>
    <t>HiSeq2500 Rapid-Run</t>
  </si>
  <si>
    <t>MiSeq</t>
  </si>
  <si>
    <t>NovaSeq 6000</t>
  </si>
  <si>
    <t>Hamming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</si>
</sst>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7BC65"/>
      </patternFill>
    </fill>
    <fill>
      <patternFill patternType="solid">
        <fgColor rgb="FF729FCF"/>
        <bgColor rgb="FF808080"/>
      </patternFill>
    </fill>
    <fill>
      <patternFill patternType="solid">
        <fgColor rgb="FF127622"/>
        <bgColor rgb="FF008080"/>
      </patternFill>
    </fill>
    <fill>
      <patternFill patternType="solid">
        <fgColor rgb="FF77BC65"/>
        <bgColor rgb="FF81D41A"/>
      </patternFill>
    </fill>
    <fill>
      <patternFill patternType="solid">
        <fgColor rgb="FFFF0000"/>
        <bgColor rgb="FFFF3838"/>
      </patternFill>
    </fill>
    <fill>
      <patternFill patternType="solid">
        <fgColor rgb="FFFF3838"/>
        <bgColor rgb="FFFF0000"/>
      </patternFill>
    </fill>
    <fill>
      <patternFill patternType="solid">
        <fgColor rgb="FFFFFF6D"/>
        <bgColor rgb="FFFFFFCC"/>
      </patternFill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0" fillId="2" borderId="0" xfId="0" applyFill="1"/>
    <xf numFmtId="49" fontId="0" fillId="2" borderId="0" xfId="0" applyNumberFormat="1" applyFill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3" borderId="0" xfId="0" applyFill="1"/>
    <xf numFmtId="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right"/>
    </xf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2" fontId="5" fillId="0" borderId="0" xfId="0" applyNumberFormat="1" applyFont="1" applyAlignment="1">
      <alignment horizontal="center"/>
    </xf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49" fontId="0" fillId="3" borderId="0" xfId="0" applyNumberFormat="1" applyFill="1"/>
    <xf numFmtId="2" fontId="0" fillId="3" borderId="0" xfId="0" applyNumberFormat="1" applyFill="1"/>
    <xf numFmtId="2" fontId="0" fillId="0" borderId="3" xfId="0" applyNumberFormat="1" applyBorder="1" applyAlignment="1">
      <alignment horizontal="left"/>
    </xf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0" fontId="1" fillId="0" borderId="0" xfId="0" applyFont="1"/>
    <xf numFmtId="0" fontId="0" fillId="0" borderId="4" xfId="0" applyBorder="1"/>
    <xf numFmtId="2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opLeftCell="A36" zoomScale="130" zoomScaleNormal="130" workbookViewId="0">
      <selection activeCell="A2" sqref="A2"/>
    </sheetView>
  </sheetViews>
  <sheetFormatPr baseColWidth="10" defaultColWidth="11.5" defaultRowHeight="13" x14ac:dyDescent="0.15"/>
  <cols>
    <col min="1" max="1" width="5.1640625" customWidth="1"/>
    <col min="2" max="2" width="16" style="1" customWidth="1"/>
    <col min="3" max="3" width="3" style="2" customWidth="1"/>
    <col min="4" max="4" width="13.6640625" style="3" customWidth="1"/>
    <col min="5" max="5" width="6.33203125" style="2" customWidth="1"/>
    <col min="6" max="6" width="7.83203125" style="4" customWidth="1"/>
    <col min="7" max="7" width="10.33203125" style="4" customWidth="1"/>
    <col min="8" max="8" width="5.1640625" style="4" customWidth="1"/>
    <col min="9" max="9" width="5.1640625" style="3" customWidth="1"/>
    <col min="10" max="10" width="16" style="5" customWidth="1"/>
    <col min="11" max="11" width="3" style="3" customWidth="1"/>
    <col min="12" max="12" width="13.6640625" style="3" customWidth="1"/>
    <col min="13" max="13" width="6.33203125" style="3" customWidth="1"/>
    <col min="14" max="14" width="7.83203125" style="3" customWidth="1"/>
    <col min="15" max="16" width="10.33203125" style="3" customWidth="1"/>
    <col min="17" max="17" width="4.5" customWidth="1"/>
    <col min="18" max="18" width="19.1640625" customWidth="1"/>
    <col min="19" max="19" width="11.6640625" customWidth="1"/>
    <col min="20" max="20" width="5.5" customWidth="1"/>
    <col min="21" max="21" width="5" customWidth="1"/>
    <col min="22" max="23" width="10.33203125" customWidth="1"/>
    <col min="24" max="24" width="13.83203125" customWidth="1"/>
    <col min="25" max="25" width="13.33203125" customWidth="1"/>
    <col min="26" max="27" width="17.6640625" customWidth="1"/>
    <col min="28" max="29" width="18.83203125" customWidth="1"/>
    <col min="30" max="30" width="15.33203125" customWidth="1"/>
    <col min="31" max="31" width="10.5" customWidth="1"/>
    <col min="40" max="40" width="11.5" style="6"/>
  </cols>
  <sheetData>
    <row r="1" spans="1:41" ht="16" x14ac:dyDescent="0.2">
      <c r="A1" s="7" t="s">
        <v>0</v>
      </c>
      <c r="C1" s="8"/>
      <c r="D1" s="9"/>
      <c r="E1" s="10"/>
      <c r="F1" s="11"/>
      <c r="G1" s="11"/>
      <c r="H1" s="11"/>
      <c r="I1"/>
      <c r="J1" s="1"/>
      <c r="K1" s="2"/>
      <c r="L1" s="2"/>
      <c r="M1" s="2"/>
      <c r="N1"/>
      <c r="O1"/>
      <c r="P1"/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 spans="1:41" x14ac:dyDescent="0.15">
      <c r="A2" s="12" t="str">
        <f>_xlfn.CONCAT(R2, " - ",U2)</f>
        <v>miseq - R1</v>
      </c>
      <c r="B2" s="13"/>
      <c r="D2" s="14" t="s">
        <v>24</v>
      </c>
      <c r="E2" s="14" t="s">
        <v>25</v>
      </c>
      <c r="I2" s="12" t="str">
        <f>_xlfn.CONCAT(R11, " - ",U11)</f>
        <v>miseq - R2</v>
      </c>
      <c r="J2" s="13"/>
      <c r="K2" s="2"/>
      <c r="L2" s="14" t="s">
        <v>24</v>
      </c>
      <c r="M2" s="14" t="s">
        <v>25</v>
      </c>
      <c r="N2" s="4"/>
      <c r="O2" s="4"/>
      <c r="P2"/>
      <c r="Q2" s="15">
        <v>58</v>
      </c>
      <c r="R2" s="15" t="s">
        <v>26</v>
      </c>
      <c r="S2" s="15"/>
      <c r="T2" s="15"/>
      <c r="U2" s="15" t="s">
        <v>27</v>
      </c>
      <c r="V2" s="15">
        <v>612851</v>
      </c>
      <c r="W2" s="15">
        <v>835261</v>
      </c>
      <c r="X2" s="15">
        <v>73.37</v>
      </c>
      <c r="Y2" s="15" t="s">
        <v>28</v>
      </c>
      <c r="Z2" s="15" t="s">
        <v>28</v>
      </c>
      <c r="AA2" s="15" t="s">
        <v>29</v>
      </c>
      <c r="AB2" s="16"/>
      <c r="AC2" s="15">
        <v>26.63</v>
      </c>
      <c r="AD2" s="15">
        <v>100</v>
      </c>
      <c r="AE2" s="15">
        <v>835261</v>
      </c>
    </row>
    <row r="3" spans="1:41" x14ac:dyDescent="0.15">
      <c r="A3" s="12"/>
      <c r="B3" s="13"/>
      <c r="C3"/>
      <c r="D3" s="17" t="s">
        <v>30</v>
      </c>
      <c r="E3" s="18" t="s">
        <v>30</v>
      </c>
      <c r="F3" s="19"/>
      <c r="G3" s="17" t="s">
        <v>31</v>
      </c>
      <c r="I3" s="12"/>
      <c r="J3" s="13"/>
      <c r="K3"/>
      <c r="L3" s="17" t="s">
        <v>30</v>
      </c>
      <c r="M3" s="18" t="s">
        <v>30</v>
      </c>
      <c r="N3" s="19"/>
      <c r="O3" s="17" t="s">
        <v>31</v>
      </c>
      <c r="P3"/>
      <c r="Q3" s="15">
        <v>59</v>
      </c>
      <c r="R3" s="15" t="s">
        <v>26</v>
      </c>
      <c r="S3" s="15" t="s">
        <v>32</v>
      </c>
      <c r="T3" s="15"/>
      <c r="U3" s="15" t="s">
        <v>27</v>
      </c>
      <c r="V3" s="15">
        <v>552638</v>
      </c>
      <c r="W3" s="15">
        <v>772195</v>
      </c>
      <c r="X3" s="15">
        <v>71.569999999999993</v>
      </c>
      <c r="Y3" s="15" t="s">
        <v>33</v>
      </c>
      <c r="Z3" s="15" t="s">
        <v>34</v>
      </c>
      <c r="AA3" s="15" t="s">
        <v>35</v>
      </c>
      <c r="AB3" s="16"/>
      <c r="AC3" s="15">
        <v>28.43</v>
      </c>
      <c r="AD3" s="15">
        <v>92.45</v>
      </c>
      <c r="AE3" s="15">
        <v>835261</v>
      </c>
      <c r="AF3">
        <v>571900</v>
      </c>
      <c r="AG3">
        <v>571782</v>
      </c>
      <c r="AH3">
        <v>571739</v>
      </c>
      <c r="AI3">
        <f t="shared" ref="AI3:AI10" si="0">AVERAGE(AF3:AH3)</f>
        <v>571807</v>
      </c>
      <c r="AJ3">
        <f t="shared" ref="AJ3:AJ10" si="1">SQRT(AVERAGE((AF3-AI3)^2,(AG3-AI3)^2,(AH3-AI3)^2))</f>
        <v>68.063695658307211</v>
      </c>
      <c r="AK3" s="20">
        <f t="shared" ref="AK3:AK10" si="2">((AI3-V3)/W3)*100</f>
        <v>2.4824040559703184</v>
      </c>
    </row>
    <row r="4" spans="1:41" x14ac:dyDescent="0.15">
      <c r="A4" s="12"/>
      <c r="B4" s="13" t="s">
        <v>36</v>
      </c>
      <c r="C4"/>
      <c r="D4" s="21">
        <f>AK5</f>
        <v>3.4235668789808917</v>
      </c>
      <c r="E4" s="3">
        <f>AK6</f>
        <v>-9.3014150317597508</v>
      </c>
      <c r="G4" s="22">
        <f>100-AD5</f>
        <v>12.329999999999998</v>
      </c>
      <c r="I4" s="12"/>
      <c r="J4" s="13" t="s">
        <v>36</v>
      </c>
      <c r="K4"/>
      <c r="L4" s="21">
        <f>AK14</f>
        <v>4.5391910782974962</v>
      </c>
      <c r="M4" s="3">
        <f>AK15</f>
        <v>-10.267374641798293</v>
      </c>
      <c r="N4" s="4"/>
      <c r="O4" s="22">
        <f>100-AD14</f>
        <v>16.099999999999994</v>
      </c>
      <c r="P4"/>
      <c r="Q4" s="15">
        <v>60</v>
      </c>
      <c r="R4" s="15" t="s">
        <v>26</v>
      </c>
      <c r="S4" s="15" t="s">
        <v>37</v>
      </c>
      <c r="T4" s="15"/>
      <c r="U4" s="15" t="s">
        <v>27</v>
      </c>
      <c r="V4" s="15">
        <v>60213</v>
      </c>
      <c r="W4" s="15">
        <v>63066</v>
      </c>
      <c r="X4" s="15">
        <v>95.48</v>
      </c>
      <c r="Y4" s="15" t="s">
        <v>38</v>
      </c>
      <c r="Z4" s="15" t="s">
        <v>39</v>
      </c>
      <c r="AA4" s="15" t="s">
        <v>35</v>
      </c>
      <c r="AB4" s="16"/>
      <c r="AC4" s="15">
        <v>4.5199999999999996</v>
      </c>
      <c r="AD4" s="15">
        <v>7.55</v>
      </c>
      <c r="AE4" s="15">
        <v>835261</v>
      </c>
      <c r="AF4">
        <v>57033</v>
      </c>
      <c r="AG4">
        <v>57017</v>
      </c>
      <c r="AH4">
        <v>57020</v>
      </c>
      <c r="AI4">
        <f t="shared" si="0"/>
        <v>57023.333333333336</v>
      </c>
      <c r="AJ4">
        <f t="shared" si="1"/>
        <v>6.9442222186665532</v>
      </c>
      <c r="AK4" s="20">
        <f t="shared" si="2"/>
        <v>-5.0576644573409828</v>
      </c>
      <c r="AL4">
        <v>60132</v>
      </c>
      <c r="AM4">
        <f>(1-(AL4/W4))*100</f>
        <v>4.6522690514698928</v>
      </c>
      <c r="AN4" s="6">
        <f>((AI4-AL4)/W4)*100</f>
        <v>-4.9292275816869058</v>
      </c>
      <c r="AO4">
        <v>-4.93</v>
      </c>
    </row>
    <row r="5" spans="1:41" x14ac:dyDescent="0.15">
      <c r="A5" s="12"/>
      <c r="B5" s="13" t="s">
        <v>40</v>
      </c>
      <c r="C5"/>
      <c r="D5" s="21">
        <f>AK3</f>
        <v>2.4824040559703184</v>
      </c>
      <c r="E5" s="3">
        <f>AK4</f>
        <v>-5.0576644573409828</v>
      </c>
      <c r="F5" t="str">
        <f>_xlfn.CONCAT("(",AO4,")*")</f>
        <v>(-4.93)*</v>
      </c>
      <c r="G5" s="22">
        <f>100-AD3</f>
        <v>7.5499999999999972</v>
      </c>
      <c r="H5"/>
      <c r="I5" s="12"/>
      <c r="J5" s="13" t="s">
        <v>40</v>
      </c>
      <c r="K5"/>
      <c r="L5" s="21">
        <f>AK12</f>
        <v>0.87610657237923595</v>
      </c>
      <c r="M5" s="3">
        <f>AK13</f>
        <v>-3.0328070862146399</v>
      </c>
      <c r="N5" t="str">
        <f>_xlfn.CONCAT("(",AO13,")*")</f>
        <v>(-2.73)*</v>
      </c>
      <c r="O5" s="22">
        <f>100-AD12</f>
        <v>2.75</v>
      </c>
      <c r="P5"/>
      <c r="Q5" s="15">
        <v>109</v>
      </c>
      <c r="R5" s="15" t="s">
        <v>26</v>
      </c>
      <c r="S5" s="15" t="s">
        <v>32</v>
      </c>
      <c r="T5" s="15"/>
      <c r="U5" s="15" t="s">
        <v>27</v>
      </c>
      <c r="V5" s="15">
        <v>520317</v>
      </c>
      <c r="W5" s="15">
        <v>732248</v>
      </c>
      <c r="X5" s="15">
        <v>71.06</v>
      </c>
      <c r="Y5" s="15" t="s">
        <v>32</v>
      </c>
      <c r="Z5" s="15" t="s">
        <v>41</v>
      </c>
      <c r="AA5" s="15" t="s">
        <v>42</v>
      </c>
      <c r="AB5" s="16" t="s">
        <v>43</v>
      </c>
      <c r="AC5" s="15">
        <v>28.94</v>
      </c>
      <c r="AD5" s="15">
        <v>87.67</v>
      </c>
      <c r="AE5" s="15">
        <v>835261</v>
      </c>
      <c r="AF5">
        <v>545457</v>
      </c>
      <c r="AG5">
        <v>545330</v>
      </c>
      <c r="AH5">
        <v>545371</v>
      </c>
      <c r="AI5">
        <f t="shared" si="0"/>
        <v>545386</v>
      </c>
      <c r="AJ5">
        <f t="shared" si="1"/>
        <v>52.921325254255173</v>
      </c>
      <c r="AK5" s="20">
        <f t="shared" si="2"/>
        <v>3.4235668789808917</v>
      </c>
    </row>
    <row r="6" spans="1:41" x14ac:dyDescent="0.15">
      <c r="A6" s="12"/>
      <c r="B6" s="13" t="s">
        <v>44</v>
      </c>
      <c r="C6"/>
      <c r="D6" s="21">
        <f>AK7</f>
        <v>6.0644898999817372</v>
      </c>
      <c r="E6" s="3">
        <f>AK8</f>
        <v>-4.1414416871193529</v>
      </c>
      <c r="F6"/>
      <c r="G6" s="22">
        <f>100-AD7</f>
        <v>18.920000000000002</v>
      </c>
      <c r="H6"/>
      <c r="I6" s="12"/>
      <c r="J6" s="13" t="s">
        <v>44</v>
      </c>
      <c r="K6"/>
      <c r="L6" s="21">
        <f>AK16</f>
        <v>5.2882432714527416</v>
      </c>
      <c r="M6" s="3">
        <f>AK17</f>
        <v>-0.69779243846739403</v>
      </c>
      <c r="N6"/>
      <c r="O6" s="22">
        <f>100-AD16</f>
        <v>17.989999999999995</v>
      </c>
      <c r="P6"/>
      <c r="Q6" s="15">
        <v>110</v>
      </c>
      <c r="R6" s="15" t="s">
        <v>26</v>
      </c>
      <c r="S6" s="15" t="s">
        <v>37</v>
      </c>
      <c r="T6" s="15"/>
      <c r="U6" s="15" t="s">
        <v>27</v>
      </c>
      <c r="V6" s="15">
        <v>100635</v>
      </c>
      <c r="W6" s="15">
        <v>103013</v>
      </c>
      <c r="X6" s="15">
        <v>97.69</v>
      </c>
      <c r="Y6" s="15" t="s">
        <v>37</v>
      </c>
      <c r="Z6" s="15" t="s">
        <v>45</v>
      </c>
      <c r="AA6" s="15" t="s">
        <v>42</v>
      </c>
      <c r="AB6" s="16" t="s">
        <v>43</v>
      </c>
      <c r="AC6" s="15">
        <v>2.31</v>
      </c>
      <c r="AD6" s="15">
        <v>12.33</v>
      </c>
      <c r="AE6" s="15">
        <v>835261</v>
      </c>
      <c r="AF6">
        <v>91057</v>
      </c>
      <c r="AG6">
        <v>91065</v>
      </c>
      <c r="AH6">
        <v>91038</v>
      </c>
      <c r="AI6">
        <f t="shared" si="0"/>
        <v>91053.333333333328</v>
      </c>
      <c r="AJ6">
        <f t="shared" si="1"/>
        <v>11.323525167642018</v>
      </c>
      <c r="AK6" s="20">
        <f t="shared" si="2"/>
        <v>-9.3014150317597508</v>
      </c>
    </row>
    <row r="7" spans="1:41" hidden="1" x14ac:dyDescent="0.15">
      <c r="A7" s="12"/>
      <c r="D7" s="2"/>
      <c r="F7"/>
      <c r="G7"/>
      <c r="H7"/>
      <c r="I7"/>
      <c r="J7" s="1"/>
      <c r="K7" s="2"/>
      <c r="L7" s="2"/>
      <c r="M7" s="2"/>
      <c r="N7"/>
      <c r="O7"/>
      <c r="P7"/>
      <c r="Q7" s="15">
        <v>111</v>
      </c>
      <c r="R7" s="15" t="s">
        <v>26</v>
      </c>
      <c r="S7" s="15" t="s">
        <v>32</v>
      </c>
      <c r="T7" s="15" t="s">
        <v>32</v>
      </c>
      <c r="U7" s="15" t="s">
        <v>27</v>
      </c>
      <c r="V7" s="15">
        <v>467999</v>
      </c>
      <c r="W7" s="15">
        <v>677243</v>
      </c>
      <c r="X7" s="15">
        <v>69.099999999999994</v>
      </c>
      <c r="Y7" s="15" t="s">
        <v>46</v>
      </c>
      <c r="Z7" s="15" t="s">
        <v>47</v>
      </c>
      <c r="AA7" s="15" t="s">
        <v>48</v>
      </c>
      <c r="AB7" s="16"/>
      <c r="AC7" s="15">
        <v>30.9</v>
      </c>
      <c r="AD7" s="15">
        <v>81.08</v>
      </c>
      <c r="AE7" s="15">
        <v>835261</v>
      </c>
      <c r="AF7">
        <v>509078</v>
      </c>
      <c r="AG7">
        <v>508991</v>
      </c>
      <c r="AH7">
        <v>509142</v>
      </c>
      <c r="AI7">
        <f t="shared" si="0"/>
        <v>509070.33333333331</v>
      </c>
      <c r="AJ7">
        <f t="shared" si="1"/>
        <v>61.883402908660059</v>
      </c>
      <c r="AK7" s="23">
        <f t="shared" si="2"/>
        <v>6.0644898999817372</v>
      </c>
    </row>
    <row r="8" spans="1:41" hidden="1" x14ac:dyDescent="0.15">
      <c r="A8" s="12"/>
      <c r="D8" s="2"/>
      <c r="F8"/>
      <c r="G8"/>
      <c r="H8"/>
      <c r="I8"/>
      <c r="J8" s="1"/>
      <c r="K8" s="2"/>
      <c r="L8" s="2"/>
      <c r="M8" s="2"/>
      <c r="N8"/>
      <c r="O8"/>
      <c r="P8"/>
      <c r="Q8" s="15">
        <v>112</v>
      </c>
      <c r="R8" s="15" t="s">
        <v>26</v>
      </c>
      <c r="S8" s="15" t="s">
        <v>32</v>
      </c>
      <c r="T8" s="15" t="s">
        <v>37</v>
      </c>
      <c r="U8" s="15" t="s">
        <v>27</v>
      </c>
      <c r="V8" s="15">
        <v>52318</v>
      </c>
      <c r="W8" s="15">
        <v>55005</v>
      </c>
      <c r="X8" s="15">
        <v>95.11</v>
      </c>
      <c r="Y8" s="15" t="s">
        <v>49</v>
      </c>
      <c r="Z8" s="15" t="s">
        <v>50</v>
      </c>
      <c r="AA8" s="15" t="s">
        <v>48</v>
      </c>
      <c r="AB8" s="16"/>
      <c r="AC8" s="15">
        <v>4.8899999999999997</v>
      </c>
      <c r="AD8" s="15">
        <v>6.59</v>
      </c>
      <c r="AE8" s="15">
        <v>835261</v>
      </c>
      <c r="AF8">
        <v>50053</v>
      </c>
      <c r="AG8">
        <v>49995</v>
      </c>
      <c r="AH8">
        <v>50072</v>
      </c>
      <c r="AI8">
        <f t="shared" si="0"/>
        <v>50040</v>
      </c>
      <c r="AJ8">
        <f t="shared" si="1"/>
        <v>32.751590292177674</v>
      </c>
      <c r="AK8">
        <f t="shared" si="2"/>
        <v>-4.1414416871193529</v>
      </c>
    </row>
    <row r="9" spans="1:41" hidden="1" x14ac:dyDescent="0.15">
      <c r="F9"/>
      <c r="G9"/>
      <c r="H9"/>
      <c r="P9"/>
      <c r="Q9" s="15">
        <v>113</v>
      </c>
      <c r="R9" s="15" t="s">
        <v>26</v>
      </c>
      <c r="S9" s="15" t="s">
        <v>37</v>
      </c>
      <c r="T9" s="15" t="s">
        <v>32</v>
      </c>
      <c r="U9" s="15" t="s">
        <v>27</v>
      </c>
      <c r="V9" s="15">
        <v>92681</v>
      </c>
      <c r="W9" s="15">
        <v>95020</v>
      </c>
      <c r="X9" s="15">
        <v>97.54</v>
      </c>
      <c r="Y9" s="15" t="s">
        <v>51</v>
      </c>
      <c r="Z9" s="15" t="s">
        <v>52</v>
      </c>
      <c r="AA9" s="15" t="s">
        <v>48</v>
      </c>
      <c r="AB9" s="16"/>
      <c r="AC9" s="15">
        <v>2.46</v>
      </c>
      <c r="AD9" s="15">
        <v>11.38</v>
      </c>
      <c r="AE9" s="15">
        <v>835261</v>
      </c>
      <c r="AF9">
        <v>84395</v>
      </c>
      <c r="AG9">
        <v>84274</v>
      </c>
      <c r="AH9">
        <v>84410</v>
      </c>
      <c r="AI9">
        <f t="shared" si="0"/>
        <v>84359.666666666672</v>
      </c>
      <c r="AJ9">
        <f t="shared" si="1"/>
        <v>60.884225287745011</v>
      </c>
      <c r="AK9">
        <f t="shared" si="2"/>
        <v>-8.7574545709675107</v>
      </c>
    </row>
    <row r="10" spans="1:41" hidden="1" x14ac:dyDescent="0.15">
      <c r="F10"/>
      <c r="G10"/>
      <c r="H10"/>
      <c r="P10"/>
      <c r="Q10" s="15">
        <v>114</v>
      </c>
      <c r="R10" s="15" t="s">
        <v>26</v>
      </c>
      <c r="S10" s="15" t="s">
        <v>37</v>
      </c>
      <c r="T10" s="15" t="s">
        <v>37</v>
      </c>
      <c r="U10" s="15" t="s">
        <v>27</v>
      </c>
      <c r="V10" s="15">
        <v>7954</v>
      </c>
      <c r="W10" s="15">
        <v>7993</v>
      </c>
      <c r="X10" s="15">
        <v>99.51</v>
      </c>
      <c r="Y10" s="15" t="s">
        <v>53</v>
      </c>
      <c r="Z10" s="15" t="s">
        <v>54</v>
      </c>
      <c r="AA10" s="15" t="s">
        <v>48</v>
      </c>
      <c r="AB10" s="16"/>
      <c r="AC10" s="15">
        <v>0.49</v>
      </c>
      <c r="AD10" s="15">
        <v>0.96</v>
      </c>
      <c r="AE10" s="15">
        <v>835261</v>
      </c>
      <c r="AF10">
        <v>7651</v>
      </c>
      <c r="AG10">
        <v>7668</v>
      </c>
      <c r="AH10">
        <v>7661</v>
      </c>
      <c r="AI10">
        <f t="shared" si="0"/>
        <v>7660</v>
      </c>
      <c r="AJ10">
        <f t="shared" si="1"/>
        <v>6.97614984548545</v>
      </c>
      <c r="AK10">
        <f t="shared" si="2"/>
        <v>-3.6782184411359942</v>
      </c>
    </row>
    <row r="11" spans="1:41" hidden="1" x14ac:dyDescent="0.15">
      <c r="D11" s="2"/>
      <c r="F11"/>
      <c r="G11"/>
      <c r="H11"/>
      <c r="I11"/>
      <c r="J11" s="1"/>
      <c r="K11" s="2"/>
      <c r="L11" s="2"/>
      <c r="M11" s="2"/>
      <c r="N11"/>
      <c r="O11"/>
      <c r="P11"/>
      <c r="Q11" s="24">
        <v>178</v>
      </c>
      <c r="R11" s="24" t="s">
        <v>26</v>
      </c>
      <c r="S11" s="24"/>
      <c r="T11" s="24"/>
      <c r="U11" s="24" t="s">
        <v>55</v>
      </c>
      <c r="V11" s="24">
        <v>616455</v>
      </c>
      <c r="W11" s="24">
        <v>835261</v>
      </c>
      <c r="X11" s="24">
        <v>73.8</v>
      </c>
      <c r="Y11" s="24" t="s">
        <v>28</v>
      </c>
      <c r="Z11" s="24" t="s">
        <v>28</v>
      </c>
      <c r="AA11" s="24" t="s">
        <v>29</v>
      </c>
      <c r="AB11" s="25"/>
      <c r="AC11" s="24">
        <v>26.2</v>
      </c>
      <c r="AD11" s="24">
        <v>100</v>
      </c>
      <c r="AE11" s="24">
        <v>835261</v>
      </c>
    </row>
    <row r="12" spans="1:41" hidden="1" x14ac:dyDescent="0.15">
      <c r="D12" s="2"/>
      <c r="F12"/>
      <c r="G12"/>
      <c r="H12"/>
      <c r="I12"/>
      <c r="J12" s="1"/>
      <c r="K12" s="2"/>
      <c r="L12" s="2"/>
      <c r="M12" s="2"/>
      <c r="N12"/>
      <c r="O12"/>
      <c r="P12"/>
      <c r="Q12" s="24">
        <v>179</v>
      </c>
      <c r="R12" s="24" t="s">
        <v>26</v>
      </c>
      <c r="S12" s="24" t="s">
        <v>32</v>
      </c>
      <c r="T12" s="24"/>
      <c r="U12" s="24" t="s">
        <v>55</v>
      </c>
      <c r="V12" s="24">
        <v>594267</v>
      </c>
      <c r="W12" s="24">
        <v>812268</v>
      </c>
      <c r="X12" s="24">
        <v>73.16</v>
      </c>
      <c r="Y12" s="24" t="s">
        <v>33</v>
      </c>
      <c r="Z12" s="24" t="s">
        <v>34</v>
      </c>
      <c r="AA12" s="24" t="s">
        <v>35</v>
      </c>
      <c r="AB12" s="25"/>
      <c r="AC12" s="24">
        <v>26.84</v>
      </c>
      <c r="AD12" s="24">
        <v>97.25</v>
      </c>
      <c r="AE12" s="24">
        <v>835261</v>
      </c>
      <c r="AF12">
        <v>601401</v>
      </c>
      <c r="AG12">
        <v>601399</v>
      </c>
      <c r="AH12">
        <v>601350</v>
      </c>
      <c r="AI12">
        <f t="shared" ref="AI12:AI19" si="3">AVERAGE(AF12:AH12)</f>
        <v>601383.33333333337</v>
      </c>
      <c r="AJ12">
        <f t="shared" ref="AJ12:AJ19" si="4">SQRT(AVERAGE((AF12-AI12)^2,(AG12-AI12)^2,(AH12-AI12)^2))</f>
        <v>23.584363935078308</v>
      </c>
      <c r="AK12" s="20">
        <f t="shared" ref="AK12:AK19" si="5">((AI12-V12)/W12)*100</f>
        <v>0.87610657237923595</v>
      </c>
    </row>
    <row r="13" spans="1:41" hidden="1" x14ac:dyDescent="0.15">
      <c r="D13" s="2"/>
      <c r="F13"/>
      <c r="G13"/>
      <c r="H13"/>
      <c r="I13"/>
      <c r="J13" s="1"/>
      <c r="K13" s="2"/>
      <c r="L13" s="2"/>
      <c r="M13" s="2"/>
      <c r="N13"/>
      <c r="O13"/>
      <c r="P13"/>
      <c r="Q13" s="24">
        <v>180</v>
      </c>
      <c r="R13" s="24" t="s">
        <v>26</v>
      </c>
      <c r="S13" s="24" t="s">
        <v>37</v>
      </c>
      <c r="T13" s="24"/>
      <c r="U13" s="24" t="s">
        <v>55</v>
      </c>
      <c r="V13" s="24">
        <v>22188</v>
      </c>
      <c r="W13" s="24">
        <v>22993</v>
      </c>
      <c r="X13" s="24">
        <v>96.5</v>
      </c>
      <c r="Y13" s="24" t="s">
        <v>38</v>
      </c>
      <c r="Z13" s="24" t="s">
        <v>39</v>
      </c>
      <c r="AA13" s="24" t="s">
        <v>35</v>
      </c>
      <c r="AB13" s="25"/>
      <c r="AC13" s="24">
        <v>3.5</v>
      </c>
      <c r="AD13" s="24">
        <v>2.75</v>
      </c>
      <c r="AE13" s="24">
        <v>835261</v>
      </c>
      <c r="AF13">
        <v>21521</v>
      </c>
      <c r="AG13">
        <v>21468</v>
      </c>
      <c r="AH13">
        <v>21483</v>
      </c>
      <c r="AI13">
        <f t="shared" si="3"/>
        <v>21490.666666666668</v>
      </c>
      <c r="AJ13">
        <f t="shared" si="4"/>
        <v>22.305953365762146</v>
      </c>
      <c r="AK13" s="20">
        <f t="shared" si="5"/>
        <v>-3.0328070862146399</v>
      </c>
      <c r="AL13">
        <v>22119</v>
      </c>
      <c r="AM13">
        <f>(1-(AL13/W13))*100</f>
        <v>3.8011568738311685</v>
      </c>
      <c r="AN13" s="6">
        <f>((AI13-AL13)/W13)*100</f>
        <v>-2.7327157540700737</v>
      </c>
      <c r="AO13" s="4">
        <v>-2.73</v>
      </c>
    </row>
    <row r="14" spans="1:41" hidden="1" x14ac:dyDescent="0.15">
      <c r="D14" s="2"/>
      <c r="F14"/>
      <c r="G14"/>
      <c r="H14"/>
      <c r="I14"/>
      <c r="J14" s="1"/>
      <c r="K14" s="2"/>
      <c r="L14" s="2"/>
      <c r="M14" s="2"/>
      <c r="N14"/>
      <c r="O14"/>
      <c r="P14"/>
      <c r="Q14" s="24">
        <v>229</v>
      </c>
      <c r="R14" s="24" t="s">
        <v>26</v>
      </c>
      <c r="S14" s="24" t="s">
        <v>32</v>
      </c>
      <c r="T14" s="24"/>
      <c r="U14" s="24" t="s">
        <v>55</v>
      </c>
      <c r="V14" s="24">
        <v>496089</v>
      </c>
      <c r="W14" s="24">
        <v>700793</v>
      </c>
      <c r="X14" s="24">
        <v>70.790000000000006</v>
      </c>
      <c r="Y14" s="24" t="s">
        <v>32</v>
      </c>
      <c r="Z14" s="24" t="s">
        <v>41</v>
      </c>
      <c r="AA14" s="24" t="s">
        <v>42</v>
      </c>
      <c r="AB14" s="25" t="s">
        <v>43</v>
      </c>
      <c r="AC14" s="24">
        <v>29.21</v>
      </c>
      <c r="AD14" s="24">
        <v>83.9</v>
      </c>
      <c r="AE14" s="24">
        <v>835261</v>
      </c>
      <c r="AF14">
        <v>527934</v>
      </c>
      <c r="AG14">
        <v>527855</v>
      </c>
      <c r="AH14">
        <v>527909</v>
      </c>
      <c r="AI14">
        <f t="shared" si="3"/>
        <v>527899.33333333337</v>
      </c>
      <c r="AJ14">
        <f t="shared" si="4"/>
        <v>32.96799795087486</v>
      </c>
      <c r="AK14" s="20">
        <f t="shared" si="5"/>
        <v>4.5391910782974962</v>
      </c>
      <c r="AO14" s="26"/>
    </row>
    <row r="15" spans="1:41" hidden="1" x14ac:dyDescent="0.15">
      <c r="D15" s="2"/>
      <c r="F15"/>
      <c r="G15"/>
      <c r="H15"/>
      <c r="I15"/>
      <c r="J15" s="1"/>
      <c r="K15" s="2"/>
      <c r="L15" s="2"/>
      <c r="M15" s="2"/>
      <c r="N15"/>
      <c r="O15"/>
      <c r="P15"/>
      <c r="Q15" s="24">
        <v>230</v>
      </c>
      <c r="R15" s="24" t="s">
        <v>26</v>
      </c>
      <c r="S15" s="24" t="s">
        <v>37</v>
      </c>
      <c r="T15" s="24"/>
      <c r="U15" s="24" t="s">
        <v>55</v>
      </c>
      <c r="V15" s="24">
        <v>130861</v>
      </c>
      <c r="W15" s="24">
        <v>134468</v>
      </c>
      <c r="X15" s="24">
        <v>97.32</v>
      </c>
      <c r="Y15" s="24" t="s">
        <v>37</v>
      </c>
      <c r="Z15" s="24" t="s">
        <v>45</v>
      </c>
      <c r="AA15" s="24" t="s">
        <v>42</v>
      </c>
      <c r="AB15" s="25" t="s">
        <v>43</v>
      </c>
      <c r="AC15" s="24">
        <v>2.68</v>
      </c>
      <c r="AD15" s="24">
        <v>16.100000000000001</v>
      </c>
      <c r="AE15" s="24">
        <v>835261</v>
      </c>
      <c r="AF15">
        <v>116961</v>
      </c>
      <c r="AG15">
        <v>117095</v>
      </c>
      <c r="AH15">
        <v>117108</v>
      </c>
      <c r="AI15">
        <f t="shared" si="3"/>
        <v>117054.66666666667</v>
      </c>
      <c r="AJ15">
        <f t="shared" si="4"/>
        <v>66.444630248718283</v>
      </c>
      <c r="AK15" s="20">
        <f t="shared" si="5"/>
        <v>-10.267374641798293</v>
      </c>
      <c r="AO15" s="4"/>
    </row>
    <row r="16" spans="1:41" hidden="1" x14ac:dyDescent="0.15">
      <c r="A16" s="12"/>
      <c r="D16" s="2"/>
      <c r="F16"/>
      <c r="G16"/>
      <c r="H16"/>
      <c r="I16"/>
      <c r="J16" s="1"/>
      <c r="K16" s="2"/>
      <c r="L16" s="2"/>
      <c r="M16" s="2"/>
      <c r="N16"/>
      <c r="O16"/>
      <c r="P16"/>
      <c r="Q16" s="24">
        <v>231</v>
      </c>
      <c r="R16" s="24" t="s">
        <v>26</v>
      </c>
      <c r="S16" s="24" t="s">
        <v>32</v>
      </c>
      <c r="T16" s="24" t="s">
        <v>32</v>
      </c>
      <c r="U16" s="24" t="s">
        <v>55</v>
      </c>
      <c r="V16" s="24">
        <v>481075</v>
      </c>
      <c r="W16" s="24">
        <v>685029</v>
      </c>
      <c r="X16" s="24">
        <v>70.23</v>
      </c>
      <c r="Y16" s="24" t="s">
        <v>46</v>
      </c>
      <c r="Z16" s="24" t="s">
        <v>47</v>
      </c>
      <c r="AA16" s="24" t="s">
        <v>48</v>
      </c>
      <c r="AB16" s="25"/>
      <c r="AC16" s="24">
        <v>29.77</v>
      </c>
      <c r="AD16" s="24">
        <v>82.01</v>
      </c>
      <c r="AE16" s="24">
        <v>835261</v>
      </c>
      <c r="AF16">
        <v>517538</v>
      </c>
      <c r="AG16">
        <v>517224</v>
      </c>
      <c r="AH16">
        <v>517141</v>
      </c>
      <c r="AI16">
        <f t="shared" si="3"/>
        <v>517301</v>
      </c>
      <c r="AJ16">
        <f t="shared" si="4"/>
        <v>170.97563179197985</v>
      </c>
      <c r="AK16" s="23">
        <f t="shared" si="5"/>
        <v>5.2882432714527416</v>
      </c>
      <c r="AO16" s="4"/>
    </row>
    <row r="17" spans="1:41" hidden="1" x14ac:dyDescent="0.15">
      <c r="A17" s="12"/>
      <c r="D17" s="2"/>
      <c r="F17"/>
      <c r="G17"/>
      <c r="H17"/>
      <c r="I17"/>
      <c r="J17" s="1"/>
      <c r="K17" s="2"/>
      <c r="L17" s="2"/>
      <c r="M17" s="2"/>
      <c r="N17"/>
      <c r="O17"/>
      <c r="P17"/>
      <c r="Q17" s="24">
        <v>232</v>
      </c>
      <c r="R17" s="24" t="s">
        <v>26</v>
      </c>
      <c r="S17" s="24" t="s">
        <v>32</v>
      </c>
      <c r="T17" s="24" t="s">
        <v>37</v>
      </c>
      <c r="U17" s="24" t="s">
        <v>55</v>
      </c>
      <c r="V17" s="24">
        <v>15014</v>
      </c>
      <c r="W17" s="24">
        <v>15764</v>
      </c>
      <c r="X17" s="24">
        <v>95.24</v>
      </c>
      <c r="Y17" s="24" t="s">
        <v>49</v>
      </c>
      <c r="Z17" s="24" t="s">
        <v>50</v>
      </c>
      <c r="AA17" s="24" t="s">
        <v>48</v>
      </c>
      <c r="AB17" s="25"/>
      <c r="AC17" s="24">
        <v>4.76</v>
      </c>
      <c r="AD17" s="24">
        <v>1.89</v>
      </c>
      <c r="AE17" s="24">
        <v>835261</v>
      </c>
      <c r="AF17">
        <v>14888</v>
      </c>
      <c r="AG17">
        <v>14889</v>
      </c>
      <c r="AH17">
        <v>14935</v>
      </c>
      <c r="AI17">
        <f t="shared" si="3"/>
        <v>14904</v>
      </c>
      <c r="AJ17">
        <f t="shared" si="4"/>
        <v>21.924111536540465</v>
      </c>
      <c r="AK17">
        <f t="shared" si="5"/>
        <v>-0.69779243846739403</v>
      </c>
      <c r="AO17" s="4"/>
    </row>
    <row r="18" spans="1:41" x14ac:dyDescent="0.15">
      <c r="F18"/>
      <c r="G18"/>
      <c r="H18"/>
      <c r="P18"/>
      <c r="Q18" s="24">
        <v>233</v>
      </c>
      <c r="R18" s="24" t="s">
        <v>26</v>
      </c>
      <c r="S18" s="24" t="s">
        <v>37</v>
      </c>
      <c r="T18" s="24" t="s">
        <v>32</v>
      </c>
      <c r="U18" s="24" t="s">
        <v>55</v>
      </c>
      <c r="V18" s="24">
        <v>124778</v>
      </c>
      <c r="W18" s="24">
        <v>128375</v>
      </c>
      <c r="X18" s="24">
        <v>97.2</v>
      </c>
      <c r="Y18" s="24" t="s">
        <v>51</v>
      </c>
      <c r="Z18" s="24" t="s">
        <v>52</v>
      </c>
      <c r="AA18" s="24" t="s">
        <v>48</v>
      </c>
      <c r="AB18" s="25"/>
      <c r="AC18" s="24">
        <v>2.8</v>
      </c>
      <c r="AD18" s="24">
        <v>15.37</v>
      </c>
      <c r="AE18" s="24">
        <v>835261</v>
      </c>
      <c r="AF18">
        <v>112179</v>
      </c>
      <c r="AG18">
        <v>112148</v>
      </c>
      <c r="AH18">
        <v>112044</v>
      </c>
      <c r="AI18">
        <f t="shared" si="3"/>
        <v>112123.66666666667</v>
      </c>
      <c r="AJ18">
        <f t="shared" si="4"/>
        <v>57.736951387785929</v>
      </c>
      <c r="AK18">
        <f t="shared" si="5"/>
        <v>-9.8573190522557574</v>
      </c>
    </row>
    <row r="19" spans="1:41" x14ac:dyDescent="0.15">
      <c r="F19"/>
      <c r="G19"/>
      <c r="H19"/>
      <c r="P19"/>
      <c r="Q19" s="24">
        <v>234</v>
      </c>
      <c r="R19" s="24" t="s">
        <v>26</v>
      </c>
      <c r="S19" s="24" t="s">
        <v>37</v>
      </c>
      <c r="T19" s="24" t="s">
        <v>37</v>
      </c>
      <c r="U19" s="24" t="s">
        <v>55</v>
      </c>
      <c r="V19" s="24">
        <v>6083</v>
      </c>
      <c r="W19" s="24">
        <v>6093</v>
      </c>
      <c r="X19" s="24">
        <v>99.84</v>
      </c>
      <c r="Y19" s="24" t="s">
        <v>53</v>
      </c>
      <c r="Z19" s="24" t="s">
        <v>54</v>
      </c>
      <c r="AA19" s="24" t="s">
        <v>48</v>
      </c>
      <c r="AB19" s="25"/>
      <c r="AC19" s="24">
        <v>0.16</v>
      </c>
      <c r="AD19" s="24">
        <v>0.73</v>
      </c>
      <c r="AE19" s="24">
        <v>835261</v>
      </c>
      <c r="AF19">
        <v>5839</v>
      </c>
      <c r="AG19">
        <v>5833</v>
      </c>
      <c r="AH19">
        <v>5836</v>
      </c>
      <c r="AI19">
        <f t="shared" si="3"/>
        <v>5836</v>
      </c>
      <c r="AJ19">
        <f t="shared" si="4"/>
        <v>2.4494897427831779</v>
      </c>
      <c r="AK19">
        <f t="shared" si="5"/>
        <v>-4.0538322665353688</v>
      </c>
      <c r="AO19" s="4"/>
    </row>
    <row r="20" spans="1:41" x14ac:dyDescent="0.15">
      <c r="A20" s="12" t="str">
        <f>_xlfn.CONCAT(R20, " - ",U20)</f>
        <v>hiseq250(rapid_run) - R1</v>
      </c>
      <c r="B20" s="13"/>
      <c r="D20" s="14" t="s">
        <v>24</v>
      </c>
      <c r="E20" s="14" t="s">
        <v>25</v>
      </c>
      <c r="I20" s="12" t="str">
        <f>_xlfn.CONCAT(R29, " - ",U29)</f>
        <v>hiseq250(rapid_run) - R2</v>
      </c>
      <c r="J20" s="13"/>
      <c r="K20" s="2"/>
      <c r="L20" s="14" t="s">
        <v>24</v>
      </c>
      <c r="M20" s="14" t="s">
        <v>25</v>
      </c>
      <c r="N20" s="4"/>
      <c r="O20" s="4"/>
      <c r="P20"/>
      <c r="Q20" s="27">
        <v>298</v>
      </c>
      <c r="R20" s="27" t="s">
        <v>56</v>
      </c>
      <c r="S20" s="27"/>
      <c r="T20" s="27"/>
      <c r="U20" s="27" t="s">
        <v>27</v>
      </c>
      <c r="V20" s="27">
        <v>26736264</v>
      </c>
      <c r="W20" s="27">
        <v>122317249</v>
      </c>
      <c r="X20" s="27">
        <v>21.86</v>
      </c>
      <c r="Y20" s="27" t="s">
        <v>28</v>
      </c>
      <c r="Z20" s="27" t="s">
        <v>28</v>
      </c>
      <c r="AA20" s="27" t="s">
        <v>29</v>
      </c>
      <c r="AB20" s="28"/>
      <c r="AC20" s="27">
        <v>78.14</v>
      </c>
      <c r="AD20" s="27">
        <v>100</v>
      </c>
      <c r="AE20" s="27">
        <v>122317249</v>
      </c>
      <c r="AO20" s="4"/>
    </row>
    <row r="21" spans="1:41" x14ac:dyDescent="0.15">
      <c r="A21" s="12"/>
      <c r="B21" s="13"/>
      <c r="C21"/>
      <c r="D21" s="17" t="s">
        <v>30</v>
      </c>
      <c r="E21" s="18" t="s">
        <v>30</v>
      </c>
      <c r="F21" s="19"/>
      <c r="G21" s="17" t="s">
        <v>31</v>
      </c>
      <c r="I21" s="12"/>
      <c r="J21" s="13"/>
      <c r="K21"/>
      <c r="L21" s="17" t="s">
        <v>30</v>
      </c>
      <c r="M21" s="18" t="s">
        <v>30</v>
      </c>
      <c r="N21" s="19"/>
      <c r="O21" s="17" t="s">
        <v>31</v>
      </c>
      <c r="P21"/>
      <c r="Q21" s="27">
        <v>299</v>
      </c>
      <c r="R21" s="27" t="s">
        <v>56</v>
      </c>
      <c r="S21" s="27" t="s">
        <v>32</v>
      </c>
      <c r="T21" s="27"/>
      <c r="U21" s="27" t="s">
        <v>27</v>
      </c>
      <c r="V21" s="27">
        <v>25616352</v>
      </c>
      <c r="W21" s="27">
        <v>121023827</v>
      </c>
      <c r="X21" s="27">
        <v>21.17</v>
      </c>
      <c r="Y21" s="27" t="s">
        <v>33</v>
      </c>
      <c r="Z21" s="27" t="s">
        <v>34</v>
      </c>
      <c r="AA21" s="27" t="s">
        <v>35</v>
      </c>
      <c r="AB21" s="28"/>
      <c r="AC21" s="27">
        <v>78.83</v>
      </c>
      <c r="AD21" s="27">
        <v>98.94</v>
      </c>
      <c r="AE21" s="27">
        <v>122317249</v>
      </c>
      <c r="AF21">
        <v>26483383</v>
      </c>
      <c r="AG21">
        <v>26483386</v>
      </c>
      <c r="AH21">
        <v>26483264</v>
      </c>
      <c r="AI21">
        <f t="shared" ref="AI21:AI28" si="6">AVERAGE(AF21:AH21)</f>
        <v>26483344.333333332</v>
      </c>
      <c r="AJ21">
        <f t="shared" ref="AJ21:AJ28" si="7">SQRT(AVERAGE((AF21-AI21)^2,(AG21-AI21)^2,(AH21-AI21)^2))</f>
        <v>56.817446459887854</v>
      </c>
      <c r="AK21" s="20">
        <f t="shared" ref="AK21:AK28" si="8">((AI21-V21)/W21)*100</f>
        <v>0.71638152157701318</v>
      </c>
      <c r="AO21" s="4"/>
    </row>
    <row r="22" spans="1:41" x14ac:dyDescent="0.15">
      <c r="A22" s="12"/>
      <c r="B22" s="13" t="s">
        <v>36</v>
      </c>
      <c r="C22"/>
      <c r="D22" s="21">
        <f>AK23</f>
        <v>11.077485235784986</v>
      </c>
      <c r="E22" s="3">
        <f>AK24</f>
        <v>-40.287698830818599</v>
      </c>
      <c r="G22" s="22">
        <f>100-AD23</f>
        <v>21.159999999999997</v>
      </c>
      <c r="I22" s="12"/>
      <c r="J22" s="13" t="s">
        <v>36</v>
      </c>
      <c r="K22"/>
      <c r="L22" s="21">
        <f>AK32</f>
        <v>23.740616073373872</v>
      </c>
      <c r="M22" s="3">
        <f>AK33</f>
        <v>-24.362648548351842</v>
      </c>
      <c r="N22" s="4"/>
      <c r="O22" s="22">
        <f>100-AD32</f>
        <v>47.63</v>
      </c>
      <c r="P22"/>
      <c r="Q22" s="27">
        <v>300</v>
      </c>
      <c r="R22" s="27" t="s">
        <v>56</v>
      </c>
      <c r="S22" s="27" t="s">
        <v>37</v>
      </c>
      <c r="T22" s="27"/>
      <c r="U22" s="27" t="s">
        <v>27</v>
      </c>
      <c r="V22" s="27">
        <v>1119912</v>
      </c>
      <c r="W22" s="27">
        <v>1293422</v>
      </c>
      <c r="X22" s="27">
        <v>86.59</v>
      </c>
      <c r="Y22" s="27" t="s">
        <v>38</v>
      </c>
      <c r="Z22" s="27" t="s">
        <v>39</v>
      </c>
      <c r="AA22" s="27" t="s">
        <v>35</v>
      </c>
      <c r="AB22" s="28"/>
      <c r="AC22" s="27">
        <v>13.41</v>
      </c>
      <c r="AD22" s="27">
        <v>1.06</v>
      </c>
      <c r="AE22" s="27">
        <v>122317249</v>
      </c>
      <c r="AF22">
        <v>646435</v>
      </c>
      <c r="AG22">
        <v>645964</v>
      </c>
      <c r="AH22">
        <v>646071</v>
      </c>
      <c r="AI22">
        <f t="shared" si="6"/>
        <v>646156.66666666663</v>
      </c>
      <c r="AJ22">
        <f t="shared" si="7"/>
        <v>201.60081569499883</v>
      </c>
      <c r="AK22" s="20">
        <f t="shared" si="8"/>
        <v>-36.628055911630803</v>
      </c>
      <c r="AL22">
        <v>1065549</v>
      </c>
      <c r="AM22">
        <f>(1-(AL22/W22))*100</f>
        <v>17.617838570860865</v>
      </c>
      <c r="AN22" s="6">
        <f>((AI22-AL22)/W22)*100</f>
        <v>-32.425019315686093</v>
      </c>
      <c r="AO22" s="4">
        <v>-32.43</v>
      </c>
    </row>
    <row r="23" spans="1:41" x14ac:dyDescent="0.15">
      <c r="A23" s="12"/>
      <c r="B23" s="13" t="s">
        <v>40</v>
      </c>
      <c r="C23"/>
      <c r="D23" s="21">
        <f>AK21</f>
        <v>0.71638152157701318</v>
      </c>
      <c r="E23" s="3">
        <f>AK22</f>
        <v>-36.628055911630803</v>
      </c>
      <c r="F23" t="str">
        <f>_xlfn.CONCAT("(",AO22,")*")</f>
        <v>(-32.43)*</v>
      </c>
      <c r="G23" s="22">
        <f>100-AD21</f>
        <v>1.0600000000000023</v>
      </c>
      <c r="H23"/>
      <c r="I23" s="12"/>
      <c r="J23" s="13" t="s">
        <v>40</v>
      </c>
      <c r="K23"/>
      <c r="L23" s="21">
        <f>AK30</f>
        <v>1.9764567869318155</v>
      </c>
      <c r="M23" s="3">
        <f>AK31</f>
        <v>-21.689942303434176</v>
      </c>
      <c r="N23" t="str">
        <f>_xlfn.CONCAT("(",AO31,")*")</f>
        <v>(-19.23)*</v>
      </c>
      <c r="O23" s="22">
        <f>100-AD30</f>
        <v>4.7800000000000011</v>
      </c>
      <c r="P23"/>
      <c r="Q23" s="27">
        <v>349</v>
      </c>
      <c r="R23" s="27" t="s">
        <v>56</v>
      </c>
      <c r="S23" s="27" t="s">
        <v>32</v>
      </c>
      <c r="T23" s="27"/>
      <c r="U23" s="27" t="s">
        <v>27</v>
      </c>
      <c r="V23" s="27">
        <v>10931391</v>
      </c>
      <c r="W23" s="27">
        <v>96431360</v>
      </c>
      <c r="X23" s="27">
        <v>11.34</v>
      </c>
      <c r="Y23" s="27" t="s">
        <v>32</v>
      </c>
      <c r="Z23" s="27" t="s">
        <v>41</v>
      </c>
      <c r="AA23" s="27" t="s">
        <v>42</v>
      </c>
      <c r="AB23" s="28" t="s">
        <v>43</v>
      </c>
      <c r="AC23" s="27">
        <v>88.66</v>
      </c>
      <c r="AD23" s="27">
        <v>78.84</v>
      </c>
      <c r="AE23" s="27">
        <v>122317249</v>
      </c>
      <c r="AF23">
        <v>21616545</v>
      </c>
      <c r="AG23">
        <v>21612514</v>
      </c>
      <c r="AH23">
        <v>21611623</v>
      </c>
      <c r="AI23">
        <f t="shared" si="6"/>
        <v>21613560.666666668</v>
      </c>
      <c r="AJ23">
        <f t="shared" si="7"/>
        <v>2141.3631691570258</v>
      </c>
      <c r="AK23" s="20">
        <f t="shared" si="8"/>
        <v>11.077485235784986</v>
      </c>
      <c r="AO23" s="26"/>
    </row>
    <row r="24" spans="1:41" x14ac:dyDescent="0.15">
      <c r="A24" s="12"/>
      <c r="B24" s="13" t="s">
        <v>44</v>
      </c>
      <c r="C24"/>
      <c r="D24" s="21">
        <f>AK25</f>
        <v>11.580742028740765</v>
      </c>
      <c r="E24" s="3">
        <f>AK26</f>
        <v>-20.240382689395968</v>
      </c>
      <c r="F24"/>
      <c r="G24" s="22">
        <f>100-AD25</f>
        <v>21.730000000000004</v>
      </c>
      <c r="H24"/>
      <c r="I24" s="12"/>
      <c r="J24" s="13" t="s">
        <v>44</v>
      </c>
      <c r="K24"/>
      <c r="L24" s="21">
        <f>AK34</f>
        <v>25.221368618640298</v>
      </c>
      <c r="M24" s="3">
        <f>AK35</f>
        <v>-8.7413782922874557</v>
      </c>
      <c r="N24"/>
      <c r="O24" s="22">
        <f>100-AD34</f>
        <v>49</v>
      </c>
      <c r="P24"/>
      <c r="Q24" s="27">
        <v>350</v>
      </c>
      <c r="R24" s="27" t="s">
        <v>56</v>
      </c>
      <c r="S24" s="27" t="s">
        <v>37</v>
      </c>
      <c r="T24" s="27"/>
      <c r="U24" s="27" t="s">
        <v>27</v>
      </c>
      <c r="V24" s="27">
        <v>17226134</v>
      </c>
      <c r="W24" s="27">
        <v>25885889</v>
      </c>
      <c r="X24" s="27">
        <v>66.55</v>
      </c>
      <c r="Y24" s="27" t="s">
        <v>37</v>
      </c>
      <c r="Z24" s="27" t="s">
        <v>45</v>
      </c>
      <c r="AA24" s="27" t="s">
        <v>42</v>
      </c>
      <c r="AB24" s="28" t="s">
        <v>43</v>
      </c>
      <c r="AC24" s="27">
        <v>33.450000000000003</v>
      </c>
      <c r="AD24" s="27">
        <v>21.16</v>
      </c>
      <c r="AE24" s="27">
        <v>122317249</v>
      </c>
      <c r="AF24">
        <v>6796502</v>
      </c>
      <c r="AG24">
        <v>6796779</v>
      </c>
      <c r="AH24">
        <v>6798634</v>
      </c>
      <c r="AI24">
        <f t="shared" si="6"/>
        <v>6797305</v>
      </c>
      <c r="AJ24">
        <f t="shared" si="7"/>
        <v>946.52451984439722</v>
      </c>
      <c r="AK24" s="20">
        <f t="shared" si="8"/>
        <v>-40.287698830818599</v>
      </c>
      <c r="AO24" s="4"/>
    </row>
    <row r="25" spans="1:41" hidden="1" x14ac:dyDescent="0.15">
      <c r="A25" s="12"/>
      <c r="D25" s="2"/>
      <c r="F25"/>
      <c r="G25"/>
      <c r="H25"/>
      <c r="I25"/>
      <c r="J25" s="1"/>
      <c r="K25" s="2"/>
      <c r="L25" s="2"/>
      <c r="M25" s="2"/>
      <c r="N25"/>
      <c r="O25"/>
      <c r="P25"/>
      <c r="Q25" s="27">
        <v>351</v>
      </c>
      <c r="R25" s="27" t="s">
        <v>56</v>
      </c>
      <c r="S25" s="27" t="s">
        <v>32</v>
      </c>
      <c r="T25" s="27" t="s">
        <v>32</v>
      </c>
      <c r="U25" s="27" t="s">
        <v>27</v>
      </c>
      <c r="V25" s="27">
        <v>10388655</v>
      </c>
      <c r="W25" s="27">
        <v>95740739</v>
      </c>
      <c r="X25" s="27">
        <v>10.85</v>
      </c>
      <c r="Y25" s="27" t="s">
        <v>46</v>
      </c>
      <c r="Z25" s="27" t="s">
        <v>47</v>
      </c>
      <c r="AA25" s="27" t="s">
        <v>48</v>
      </c>
      <c r="AB25" s="28"/>
      <c r="AC25" s="27">
        <v>89.15</v>
      </c>
      <c r="AD25" s="27">
        <v>78.27</v>
      </c>
      <c r="AE25" s="27">
        <v>122317249</v>
      </c>
      <c r="AF25">
        <v>21475330</v>
      </c>
      <c r="AG25">
        <v>21476894</v>
      </c>
      <c r="AH25">
        <v>21476205</v>
      </c>
      <c r="AI25">
        <f t="shared" si="6"/>
        <v>21476143</v>
      </c>
      <c r="AJ25">
        <f t="shared" si="7"/>
        <v>640.00364582294901</v>
      </c>
      <c r="AK25" s="23">
        <f t="shared" si="8"/>
        <v>11.580742028740765</v>
      </c>
      <c r="AO25" s="4"/>
    </row>
    <row r="26" spans="1:41" hidden="1" x14ac:dyDescent="0.15">
      <c r="A26" s="12"/>
      <c r="D26" s="2"/>
      <c r="F26"/>
      <c r="G26"/>
      <c r="H26"/>
      <c r="I26"/>
      <c r="J26" s="1"/>
      <c r="K26" s="2"/>
      <c r="L26" s="2"/>
      <c r="M26" s="2"/>
      <c r="N26"/>
      <c r="O26"/>
      <c r="P26"/>
      <c r="Q26" s="27">
        <v>352</v>
      </c>
      <c r="R26" s="27" t="s">
        <v>56</v>
      </c>
      <c r="S26" s="27" t="s">
        <v>32</v>
      </c>
      <c r="T26" s="27" t="s">
        <v>37</v>
      </c>
      <c r="U26" s="27" t="s">
        <v>27</v>
      </c>
      <c r="V26" s="27">
        <v>542736</v>
      </c>
      <c r="W26" s="27">
        <v>690621</v>
      </c>
      <c r="X26" s="27">
        <v>78.59</v>
      </c>
      <c r="Y26" s="27" t="s">
        <v>49</v>
      </c>
      <c r="Z26" s="27" t="s">
        <v>50</v>
      </c>
      <c r="AA26" s="27" t="s">
        <v>48</v>
      </c>
      <c r="AB26" s="28"/>
      <c r="AC26" s="27">
        <v>21.41</v>
      </c>
      <c r="AD26" s="27">
        <v>0.56000000000000005</v>
      </c>
      <c r="AE26" s="27">
        <v>122317249</v>
      </c>
      <c r="AF26">
        <v>403120</v>
      </c>
      <c r="AG26">
        <v>402538</v>
      </c>
      <c r="AH26">
        <v>403197</v>
      </c>
      <c r="AI26">
        <f t="shared" si="6"/>
        <v>402951.66666666669</v>
      </c>
      <c r="AJ26">
        <f t="shared" si="7"/>
        <v>294.19079221182676</v>
      </c>
      <c r="AK26">
        <f t="shared" si="8"/>
        <v>-20.240382689395968</v>
      </c>
      <c r="AO26" s="4"/>
    </row>
    <row r="27" spans="1:41" hidden="1" x14ac:dyDescent="0.15">
      <c r="F27"/>
      <c r="G27"/>
      <c r="H27"/>
      <c r="P27"/>
      <c r="Q27" s="27">
        <v>353</v>
      </c>
      <c r="R27" s="27" t="s">
        <v>56</v>
      </c>
      <c r="S27" s="27" t="s">
        <v>37</v>
      </c>
      <c r="T27" s="27" t="s">
        <v>32</v>
      </c>
      <c r="U27" s="27" t="s">
        <v>27</v>
      </c>
      <c r="V27" s="27">
        <v>16632320</v>
      </c>
      <c r="W27" s="27">
        <v>25283088</v>
      </c>
      <c r="X27" s="27">
        <v>65.78</v>
      </c>
      <c r="Y27" s="27" t="s">
        <v>51</v>
      </c>
      <c r="Z27" s="27" t="s">
        <v>52</v>
      </c>
      <c r="AA27" s="27" t="s">
        <v>48</v>
      </c>
      <c r="AB27" s="28"/>
      <c r="AC27" s="27">
        <v>34.22</v>
      </c>
      <c r="AD27" s="27">
        <v>20.67</v>
      </c>
      <c r="AE27" s="27">
        <v>122317249</v>
      </c>
      <c r="AF27">
        <v>6655282</v>
      </c>
      <c r="AG27">
        <v>6656908</v>
      </c>
      <c r="AH27">
        <v>6655597</v>
      </c>
      <c r="AI27">
        <f t="shared" si="6"/>
        <v>6655929</v>
      </c>
      <c r="AJ27">
        <f t="shared" si="7"/>
        <v>704.10084504991187</v>
      </c>
      <c r="AK27">
        <f t="shared" si="8"/>
        <v>-39.458752032188471</v>
      </c>
    </row>
    <row r="28" spans="1:41" hidden="1" x14ac:dyDescent="0.15">
      <c r="F28"/>
      <c r="G28"/>
      <c r="H28"/>
      <c r="P28"/>
      <c r="Q28" s="27">
        <v>354</v>
      </c>
      <c r="R28" s="27" t="s">
        <v>56</v>
      </c>
      <c r="S28" s="27" t="s">
        <v>37</v>
      </c>
      <c r="T28" s="27" t="s">
        <v>37</v>
      </c>
      <c r="U28" s="27" t="s">
        <v>27</v>
      </c>
      <c r="V28" s="27">
        <v>593814</v>
      </c>
      <c r="W28" s="27">
        <v>602801</v>
      </c>
      <c r="X28" s="27">
        <v>98.51</v>
      </c>
      <c r="Y28" s="27" t="s">
        <v>53</v>
      </c>
      <c r="Z28" s="27" t="s">
        <v>54</v>
      </c>
      <c r="AA28" s="27" t="s">
        <v>48</v>
      </c>
      <c r="AB28" s="28"/>
      <c r="AC28" s="27">
        <v>1.49</v>
      </c>
      <c r="AD28" s="27">
        <v>0.49</v>
      </c>
      <c r="AE28" s="27">
        <v>122317249</v>
      </c>
      <c r="AF28">
        <v>363180</v>
      </c>
      <c r="AG28">
        <v>363124</v>
      </c>
      <c r="AH28">
        <v>362933</v>
      </c>
      <c r="AI28">
        <f t="shared" si="6"/>
        <v>363079</v>
      </c>
      <c r="AJ28">
        <f t="shared" si="7"/>
        <v>105.73867157604481</v>
      </c>
      <c r="AK28">
        <f t="shared" si="8"/>
        <v>-38.277142871362187</v>
      </c>
      <c r="AO28" s="4"/>
    </row>
    <row r="29" spans="1:41" hidden="1" x14ac:dyDescent="0.15">
      <c r="D29" s="2"/>
      <c r="F29"/>
      <c r="G29"/>
      <c r="H29"/>
      <c r="I29"/>
      <c r="J29" s="1"/>
      <c r="K29" s="2"/>
      <c r="L29" s="2"/>
      <c r="M29" s="2"/>
      <c r="N29"/>
      <c r="O29"/>
      <c r="P29"/>
      <c r="Q29" s="29">
        <v>418</v>
      </c>
      <c r="R29" s="29" t="s">
        <v>56</v>
      </c>
      <c r="S29" s="29"/>
      <c r="T29" s="29"/>
      <c r="U29" s="29" t="s">
        <v>55</v>
      </c>
      <c r="V29" s="29">
        <v>73932497</v>
      </c>
      <c r="W29" s="29">
        <v>122317249</v>
      </c>
      <c r="X29" s="29">
        <v>60.44</v>
      </c>
      <c r="Y29" s="29" t="s">
        <v>28</v>
      </c>
      <c r="Z29" s="29" t="s">
        <v>28</v>
      </c>
      <c r="AA29" s="29" t="s">
        <v>29</v>
      </c>
      <c r="AB29" s="30"/>
      <c r="AC29" s="29">
        <v>39.56</v>
      </c>
      <c r="AD29" s="29">
        <v>100</v>
      </c>
      <c r="AE29" s="29">
        <v>122317249</v>
      </c>
      <c r="AO29" s="4"/>
    </row>
    <row r="30" spans="1:41" hidden="1" x14ac:dyDescent="0.15">
      <c r="D30" s="2"/>
      <c r="F30"/>
      <c r="G30"/>
      <c r="H30"/>
      <c r="I30"/>
      <c r="J30" s="1"/>
      <c r="K30" s="2"/>
      <c r="L30" s="2"/>
      <c r="M30" s="2"/>
      <c r="N30"/>
      <c r="O30"/>
      <c r="P30"/>
      <c r="Q30" s="29">
        <v>419</v>
      </c>
      <c r="R30" s="29" t="s">
        <v>56</v>
      </c>
      <c r="S30" s="29" t="s">
        <v>32</v>
      </c>
      <c r="T30" s="29"/>
      <c r="U30" s="29" t="s">
        <v>55</v>
      </c>
      <c r="V30" s="29">
        <v>68314671</v>
      </c>
      <c r="W30" s="29">
        <v>116473227</v>
      </c>
      <c r="X30" s="29">
        <v>58.65</v>
      </c>
      <c r="Y30" s="29" t="s">
        <v>33</v>
      </c>
      <c r="Z30" s="29" t="s">
        <v>34</v>
      </c>
      <c r="AA30" s="29" t="s">
        <v>35</v>
      </c>
      <c r="AB30" s="30"/>
      <c r="AC30" s="29">
        <v>41.35</v>
      </c>
      <c r="AD30" s="29">
        <v>95.22</v>
      </c>
      <c r="AE30" s="29">
        <v>122317249</v>
      </c>
      <c r="AF30">
        <v>70617197</v>
      </c>
      <c r="AG30">
        <v>70616398</v>
      </c>
      <c r="AH30">
        <v>70616547</v>
      </c>
      <c r="AI30">
        <f t="shared" ref="AI30:AI37" si="9">AVERAGE(AF30:AH30)</f>
        <v>70616714</v>
      </c>
      <c r="AJ30">
        <f t="shared" ref="AJ30:AJ37" si="10">SQRT(AVERAGE((AF30-AI30)^2,(AG30-AI30)^2,(AH30-AI30)^2))</f>
        <v>346.90728828703885</v>
      </c>
      <c r="AK30" s="20">
        <f t="shared" ref="AK30:AK37" si="11">((AI30-V30)/W30)*100</f>
        <v>1.9764567869318155</v>
      </c>
      <c r="AO30" s="4"/>
    </row>
    <row r="31" spans="1:41" hidden="1" x14ac:dyDescent="0.15">
      <c r="D31" s="2"/>
      <c r="F31"/>
      <c r="G31"/>
      <c r="H31"/>
      <c r="I31"/>
      <c r="J31" s="1"/>
      <c r="K31" s="2"/>
      <c r="L31" s="2"/>
      <c r="M31" s="2"/>
      <c r="N31"/>
      <c r="O31"/>
      <c r="P31"/>
      <c r="Q31" s="29">
        <v>420</v>
      </c>
      <c r="R31" s="29" t="s">
        <v>56</v>
      </c>
      <c r="S31" s="29" t="s">
        <v>37</v>
      </c>
      <c r="T31" s="29"/>
      <c r="U31" s="29" t="s">
        <v>55</v>
      </c>
      <c r="V31" s="29">
        <v>5617826</v>
      </c>
      <c r="W31" s="29">
        <v>5844022</v>
      </c>
      <c r="X31" s="29">
        <v>96.13</v>
      </c>
      <c r="Y31" s="29" t="s">
        <v>38</v>
      </c>
      <c r="Z31" s="29" t="s">
        <v>39</v>
      </c>
      <c r="AA31" s="29" t="s">
        <v>35</v>
      </c>
      <c r="AB31" s="30"/>
      <c r="AC31" s="29">
        <v>3.87</v>
      </c>
      <c r="AD31" s="29">
        <v>4.78</v>
      </c>
      <c r="AE31" s="29">
        <v>122317249</v>
      </c>
      <c r="AF31">
        <v>4351301</v>
      </c>
      <c r="AG31">
        <v>4349880</v>
      </c>
      <c r="AH31">
        <v>4349602</v>
      </c>
      <c r="AI31">
        <f t="shared" si="9"/>
        <v>4350261</v>
      </c>
      <c r="AJ31">
        <f t="shared" si="10"/>
        <v>744.09721587079378</v>
      </c>
      <c r="AK31" s="20">
        <f t="shared" si="11"/>
        <v>-21.689942303434176</v>
      </c>
      <c r="AL31">
        <v>5474103</v>
      </c>
      <c r="AM31">
        <f>(1-(AL31/W31))*100</f>
        <v>6.3298700792023048</v>
      </c>
      <c r="AN31" s="6">
        <f>((AI31-AL31)/W31)*100</f>
        <v>-19.230625757397902</v>
      </c>
      <c r="AO31" s="4">
        <v>-19.23</v>
      </c>
    </row>
    <row r="32" spans="1:41" hidden="1" x14ac:dyDescent="0.15">
      <c r="D32" s="2"/>
      <c r="F32"/>
      <c r="G32"/>
      <c r="H32"/>
      <c r="I32"/>
      <c r="J32" s="1"/>
      <c r="K32" s="2"/>
      <c r="L32" s="2"/>
      <c r="M32" s="2"/>
      <c r="N32"/>
      <c r="O32"/>
      <c r="P32"/>
      <c r="Q32" s="29">
        <v>469</v>
      </c>
      <c r="R32" s="29" t="s">
        <v>56</v>
      </c>
      <c r="S32" s="29" t="s">
        <v>32</v>
      </c>
      <c r="T32" s="29"/>
      <c r="U32" s="29" t="s">
        <v>55</v>
      </c>
      <c r="V32" s="29">
        <v>25129173</v>
      </c>
      <c r="W32" s="29">
        <v>64052522</v>
      </c>
      <c r="X32" s="29">
        <v>39.229999999999997</v>
      </c>
      <c r="Y32" s="29" t="s">
        <v>32</v>
      </c>
      <c r="Z32" s="29" t="s">
        <v>41</v>
      </c>
      <c r="AA32" s="29" t="s">
        <v>42</v>
      </c>
      <c r="AB32" s="30" t="s">
        <v>43</v>
      </c>
      <c r="AC32" s="29">
        <v>60.77</v>
      </c>
      <c r="AD32" s="29">
        <v>52.37</v>
      </c>
      <c r="AE32" s="29">
        <v>122317249</v>
      </c>
      <c r="AF32">
        <v>40335869</v>
      </c>
      <c r="AG32">
        <v>40338202</v>
      </c>
      <c r="AH32">
        <v>40332838</v>
      </c>
      <c r="AI32">
        <f t="shared" si="9"/>
        <v>40335636.333333336</v>
      </c>
      <c r="AJ32">
        <f t="shared" si="10"/>
        <v>2196.0152296577749</v>
      </c>
      <c r="AK32" s="20">
        <f t="shared" si="11"/>
        <v>23.740616073373872</v>
      </c>
    </row>
    <row r="33" spans="1:41" hidden="1" x14ac:dyDescent="0.15">
      <c r="D33" s="2"/>
      <c r="F33"/>
      <c r="G33"/>
      <c r="H33"/>
      <c r="I33"/>
      <c r="J33" s="1"/>
      <c r="K33" s="2"/>
      <c r="L33" s="2"/>
      <c r="M33" s="2"/>
      <c r="N33"/>
      <c r="O33"/>
      <c r="P33"/>
      <c r="Q33" s="29">
        <v>470</v>
      </c>
      <c r="R33" s="29" t="s">
        <v>56</v>
      </c>
      <c r="S33" s="29" t="s">
        <v>37</v>
      </c>
      <c r="T33" s="29"/>
      <c r="U33" s="29" t="s">
        <v>55</v>
      </c>
      <c r="V33" s="29">
        <v>51107959</v>
      </c>
      <c r="W33" s="29">
        <v>58264727</v>
      </c>
      <c r="X33" s="29">
        <v>87.72</v>
      </c>
      <c r="Y33" s="29" t="s">
        <v>37</v>
      </c>
      <c r="Z33" s="29" t="s">
        <v>45</v>
      </c>
      <c r="AA33" s="29" t="s">
        <v>42</v>
      </c>
      <c r="AB33" s="30" t="s">
        <v>43</v>
      </c>
      <c r="AC33" s="29">
        <v>12.28</v>
      </c>
      <c r="AD33" s="29">
        <v>47.63</v>
      </c>
      <c r="AE33" s="29">
        <v>122317249</v>
      </c>
      <c r="AF33">
        <v>36910924</v>
      </c>
      <c r="AG33">
        <v>36915810</v>
      </c>
      <c r="AH33">
        <v>36912651</v>
      </c>
      <c r="AI33">
        <f t="shared" si="9"/>
        <v>36913128.333333336</v>
      </c>
      <c r="AJ33">
        <f t="shared" si="10"/>
        <v>2023.0561589392969</v>
      </c>
      <c r="AK33" s="20">
        <f t="shared" si="11"/>
        <v>-24.362648548351842</v>
      </c>
    </row>
    <row r="34" spans="1:41" hidden="1" x14ac:dyDescent="0.15">
      <c r="A34" s="12"/>
      <c r="D34" s="2"/>
      <c r="F34"/>
      <c r="G34"/>
      <c r="H34"/>
      <c r="I34"/>
      <c r="J34" s="1"/>
      <c r="K34" s="2"/>
      <c r="L34" s="2"/>
      <c r="M34" s="2"/>
      <c r="N34"/>
      <c r="O34"/>
      <c r="P34"/>
      <c r="Q34" s="29">
        <v>471</v>
      </c>
      <c r="R34" s="29" t="s">
        <v>56</v>
      </c>
      <c r="S34" s="29" t="s">
        <v>32</v>
      </c>
      <c r="T34" s="29" t="s">
        <v>32</v>
      </c>
      <c r="U34" s="29" t="s">
        <v>55</v>
      </c>
      <c r="V34" s="29">
        <v>23612711</v>
      </c>
      <c r="W34" s="29">
        <v>62381546</v>
      </c>
      <c r="X34" s="29">
        <v>37.85</v>
      </c>
      <c r="Y34" s="29" t="s">
        <v>46</v>
      </c>
      <c r="Z34" s="29" t="s">
        <v>47</v>
      </c>
      <c r="AA34" s="29" t="s">
        <v>48</v>
      </c>
      <c r="AB34" s="30"/>
      <c r="AC34" s="29">
        <v>62.15</v>
      </c>
      <c r="AD34" s="29">
        <v>51</v>
      </c>
      <c r="AE34" s="29">
        <v>122317249</v>
      </c>
      <c r="AF34">
        <v>39343602</v>
      </c>
      <c r="AG34">
        <v>39349609</v>
      </c>
      <c r="AH34">
        <v>39345361</v>
      </c>
      <c r="AI34">
        <f t="shared" si="9"/>
        <v>39346190.666666664</v>
      </c>
      <c r="AJ34">
        <f t="shared" si="10"/>
        <v>2521.5434867468684</v>
      </c>
      <c r="AK34" s="23">
        <f t="shared" si="11"/>
        <v>25.221368618640298</v>
      </c>
    </row>
    <row r="35" spans="1:41" hidden="1" x14ac:dyDescent="0.15">
      <c r="A35" s="12"/>
      <c r="D35" s="2"/>
      <c r="F35"/>
      <c r="G35"/>
      <c r="H35"/>
      <c r="I35"/>
      <c r="J35" s="1"/>
      <c r="K35" s="2"/>
      <c r="L35" s="2"/>
      <c r="M35" s="2"/>
      <c r="N35"/>
      <c r="O35"/>
      <c r="P35"/>
      <c r="Q35" s="29">
        <v>472</v>
      </c>
      <c r="R35" s="29" t="s">
        <v>56</v>
      </c>
      <c r="S35" s="29" t="s">
        <v>32</v>
      </c>
      <c r="T35" s="29" t="s">
        <v>37</v>
      </c>
      <c r="U35" s="29" t="s">
        <v>55</v>
      </c>
      <c r="V35" s="29">
        <v>1516462</v>
      </c>
      <c r="W35" s="29">
        <v>1670976</v>
      </c>
      <c r="X35" s="29">
        <v>90.75</v>
      </c>
      <c r="Y35" s="29" t="s">
        <v>49</v>
      </c>
      <c r="Z35" s="29" t="s">
        <v>50</v>
      </c>
      <c r="AA35" s="29" t="s">
        <v>48</v>
      </c>
      <c r="AB35" s="30"/>
      <c r="AC35" s="29">
        <v>9.25</v>
      </c>
      <c r="AD35" s="29">
        <v>1.37</v>
      </c>
      <c r="AE35" s="29">
        <v>122317249</v>
      </c>
      <c r="AF35">
        <v>1370072</v>
      </c>
      <c r="AG35">
        <v>1370222</v>
      </c>
      <c r="AH35">
        <v>1370893</v>
      </c>
      <c r="AI35">
        <f t="shared" si="9"/>
        <v>1370395.6666666667</v>
      </c>
      <c r="AJ35">
        <f t="shared" si="10"/>
        <v>356.95969271364834</v>
      </c>
      <c r="AK35">
        <f t="shared" si="11"/>
        <v>-8.7413782922874557</v>
      </c>
      <c r="AO35" s="26"/>
    </row>
    <row r="36" spans="1:41" x14ac:dyDescent="0.15">
      <c r="F36"/>
      <c r="G36"/>
      <c r="H36"/>
      <c r="P36"/>
      <c r="Q36" s="29">
        <v>473</v>
      </c>
      <c r="R36" s="29" t="s">
        <v>56</v>
      </c>
      <c r="S36" s="29" t="s">
        <v>37</v>
      </c>
      <c r="T36" s="29" t="s">
        <v>32</v>
      </c>
      <c r="U36" s="29" t="s">
        <v>55</v>
      </c>
      <c r="V36" s="29">
        <v>46970504</v>
      </c>
      <c r="W36" s="29">
        <v>54091681</v>
      </c>
      <c r="X36" s="29">
        <v>86.83</v>
      </c>
      <c r="Y36" s="29" t="s">
        <v>51</v>
      </c>
      <c r="Z36" s="29" t="s">
        <v>52</v>
      </c>
      <c r="AA36" s="29" t="s">
        <v>48</v>
      </c>
      <c r="AB36" s="30"/>
      <c r="AC36" s="29">
        <v>13.17</v>
      </c>
      <c r="AD36" s="29">
        <v>44.22</v>
      </c>
      <c r="AE36" s="29">
        <v>122317249</v>
      </c>
      <c r="AF36">
        <v>34431761</v>
      </c>
      <c r="AG36">
        <v>34435033</v>
      </c>
      <c r="AH36">
        <v>34436865</v>
      </c>
      <c r="AI36">
        <f t="shared" si="9"/>
        <v>34434553</v>
      </c>
      <c r="AJ36">
        <f t="shared" si="10"/>
        <v>2111.1614496922462</v>
      </c>
      <c r="AK36">
        <f t="shared" si="11"/>
        <v>-23.175377004830004</v>
      </c>
      <c r="AO36" s="4"/>
    </row>
    <row r="37" spans="1:41" x14ac:dyDescent="0.15">
      <c r="F37"/>
      <c r="G37"/>
      <c r="H37"/>
      <c r="P37"/>
      <c r="Q37" s="29">
        <v>474</v>
      </c>
      <c r="R37" s="29" t="s">
        <v>56</v>
      </c>
      <c r="S37" s="29" t="s">
        <v>37</v>
      </c>
      <c r="T37" s="29" t="s">
        <v>37</v>
      </c>
      <c r="U37" s="29" t="s">
        <v>55</v>
      </c>
      <c r="V37" s="29">
        <v>4137455</v>
      </c>
      <c r="W37" s="29">
        <v>4173046</v>
      </c>
      <c r="X37" s="29">
        <v>99.15</v>
      </c>
      <c r="Y37" s="29" t="s">
        <v>53</v>
      </c>
      <c r="Z37" s="29" t="s">
        <v>54</v>
      </c>
      <c r="AA37" s="29" t="s">
        <v>48</v>
      </c>
      <c r="AB37" s="30"/>
      <c r="AC37" s="29">
        <v>0.85</v>
      </c>
      <c r="AD37" s="29">
        <v>3.41</v>
      </c>
      <c r="AE37" s="29">
        <v>122317249</v>
      </c>
      <c r="AF37">
        <v>3189232</v>
      </c>
      <c r="AG37">
        <v>3188432</v>
      </c>
      <c r="AH37">
        <v>3186855</v>
      </c>
      <c r="AI37">
        <f t="shared" si="9"/>
        <v>3188173</v>
      </c>
      <c r="AJ37">
        <f t="shared" si="10"/>
        <v>987.53666598596055</v>
      </c>
      <c r="AK37">
        <f t="shared" si="11"/>
        <v>-22.747939993951661</v>
      </c>
      <c r="AO37" s="4"/>
    </row>
    <row r="38" spans="1:41" x14ac:dyDescent="0.15">
      <c r="A38" s="12" t="str">
        <f>_xlfn.CONCAT(R38, " - ",U38)</f>
        <v>hiseq125(high_output) - R1</v>
      </c>
      <c r="B38" s="13"/>
      <c r="D38" s="31" t="s">
        <v>24</v>
      </c>
      <c r="E38" s="14" t="s">
        <v>25</v>
      </c>
      <c r="I38" s="12" t="str">
        <f>_xlfn.CONCAT(R47, " - ",U47)</f>
        <v>hiseq125(high_output) - R2</v>
      </c>
      <c r="J38" s="13"/>
      <c r="K38" s="2"/>
      <c r="L38" s="14" t="s">
        <v>24</v>
      </c>
      <c r="M38" s="14" t="s">
        <v>25</v>
      </c>
      <c r="N38" s="4"/>
      <c r="O38" s="4"/>
      <c r="P38"/>
      <c r="Q38" s="32">
        <v>538</v>
      </c>
      <c r="R38" s="32" t="s">
        <v>57</v>
      </c>
      <c r="S38" s="32"/>
      <c r="T38" s="32"/>
      <c r="U38" s="32" t="s">
        <v>27</v>
      </c>
      <c r="V38" s="32">
        <v>23463101</v>
      </c>
      <c r="W38" s="32">
        <v>156472029</v>
      </c>
      <c r="X38" s="32">
        <v>15</v>
      </c>
      <c r="Y38" s="32" t="s">
        <v>28</v>
      </c>
      <c r="Z38" s="32" t="s">
        <v>28</v>
      </c>
      <c r="AA38" s="32" t="s">
        <v>29</v>
      </c>
      <c r="AB38" s="33"/>
      <c r="AC38" s="32">
        <v>85</v>
      </c>
      <c r="AD38" s="32">
        <v>100</v>
      </c>
      <c r="AE38" s="32">
        <v>156472029</v>
      </c>
      <c r="AO38" s="4"/>
    </row>
    <row r="39" spans="1:41" x14ac:dyDescent="0.15">
      <c r="A39" s="12"/>
      <c r="B39" s="13"/>
      <c r="C39"/>
      <c r="D39" s="17" t="s">
        <v>30</v>
      </c>
      <c r="E39" s="18" t="s">
        <v>30</v>
      </c>
      <c r="F39" s="19"/>
      <c r="G39" s="17" t="s">
        <v>31</v>
      </c>
      <c r="I39" s="12"/>
      <c r="J39" s="13"/>
      <c r="K39"/>
      <c r="L39" s="17" t="s">
        <v>30</v>
      </c>
      <c r="M39" s="18" t="s">
        <v>30</v>
      </c>
      <c r="N39" s="19"/>
      <c r="O39" s="17" t="s">
        <v>31</v>
      </c>
      <c r="P39"/>
      <c r="Q39" s="32">
        <v>539</v>
      </c>
      <c r="R39" s="32" t="s">
        <v>57</v>
      </c>
      <c r="S39" s="32" t="s">
        <v>32</v>
      </c>
      <c r="T39" s="32"/>
      <c r="U39" s="32" t="s">
        <v>27</v>
      </c>
      <c r="V39" s="32">
        <v>22632717</v>
      </c>
      <c r="W39" s="32">
        <v>155374497</v>
      </c>
      <c r="X39" s="32">
        <v>14.57</v>
      </c>
      <c r="Y39" s="32" t="s">
        <v>33</v>
      </c>
      <c r="Z39" s="32" t="s">
        <v>34</v>
      </c>
      <c r="AA39" s="32" t="s">
        <v>35</v>
      </c>
      <c r="AB39" s="33"/>
      <c r="AC39" s="32">
        <v>89.51</v>
      </c>
      <c r="AD39" s="32">
        <v>98.92</v>
      </c>
      <c r="AE39" s="32">
        <v>156472029</v>
      </c>
      <c r="AF39">
        <v>23328421</v>
      </c>
      <c r="AG39">
        <v>23328403</v>
      </c>
      <c r="AH39">
        <v>23328440</v>
      </c>
      <c r="AI39">
        <f t="shared" ref="AI39:AI46" si="12">AVERAGE(AF39:AH39)</f>
        <v>23328421.333333332</v>
      </c>
      <c r="AJ39">
        <f t="shared" ref="AJ39:AJ46" si="13">SQRT(AVERAGE((AF39-AI39)^2,(AG39-AI39)^2,(AH39-AI39)^2))</f>
        <v>15.107025591499548</v>
      </c>
      <c r="AK39" s="20">
        <f t="shared" ref="AK39:AK46" si="14">((AI39-V39)/W39)*100</f>
        <v>0.44775966890713864</v>
      </c>
    </row>
    <row r="40" spans="1:41" x14ac:dyDescent="0.15">
      <c r="A40" s="12"/>
      <c r="B40" s="13" t="s">
        <v>36</v>
      </c>
      <c r="C40"/>
      <c r="D40" s="21">
        <f>AK41</f>
        <v>5.0746075625245322</v>
      </c>
      <c r="E40" s="3">
        <f>AK42</f>
        <v>-17.090664812438192</v>
      </c>
      <c r="G40" s="22">
        <f>100-AD41</f>
        <v>22.060000000000002</v>
      </c>
      <c r="I40" s="12"/>
      <c r="J40" s="13" t="s">
        <v>36</v>
      </c>
      <c r="K40"/>
      <c r="L40" s="21">
        <f>AK50</f>
        <v>4.3970437579344086</v>
      </c>
      <c r="M40" s="3">
        <f>AK51</f>
        <v>-24.926901350198158</v>
      </c>
      <c r="N40" s="4"/>
      <c r="O40" s="22">
        <f>100-AD50</f>
        <v>14.650000000000006</v>
      </c>
      <c r="P40"/>
      <c r="Q40" s="32">
        <v>540</v>
      </c>
      <c r="R40" s="32" t="s">
        <v>57</v>
      </c>
      <c r="S40" s="32" t="s">
        <v>37</v>
      </c>
      <c r="T40" s="32"/>
      <c r="U40" s="32" t="s">
        <v>27</v>
      </c>
      <c r="V40" s="32">
        <v>830384</v>
      </c>
      <c r="W40" s="32">
        <v>1097532</v>
      </c>
      <c r="X40" s="32">
        <v>75.66</v>
      </c>
      <c r="Y40" s="32" t="s">
        <v>38</v>
      </c>
      <c r="Z40" s="32" t="s">
        <v>39</v>
      </c>
      <c r="AA40" s="32" t="s">
        <v>35</v>
      </c>
      <c r="AB40" s="33"/>
      <c r="AC40" s="32">
        <v>24.21</v>
      </c>
      <c r="AD40" s="32">
        <v>1.08</v>
      </c>
      <c r="AE40" s="32">
        <v>156472029</v>
      </c>
      <c r="AF40">
        <v>495565</v>
      </c>
      <c r="AG40">
        <v>494469</v>
      </c>
      <c r="AH40">
        <v>494860</v>
      </c>
      <c r="AI40">
        <f t="shared" si="12"/>
        <v>494964.66666666669</v>
      </c>
      <c r="AJ40">
        <f t="shared" si="13"/>
        <v>453.51981458611294</v>
      </c>
      <c r="AK40" s="20">
        <f t="shared" si="14"/>
        <v>-30.561234964751215</v>
      </c>
      <c r="AL40">
        <v>780104</v>
      </c>
      <c r="AM40">
        <f>(1-(AL40/W40))*100</f>
        <v>28.921981318084576</v>
      </c>
      <c r="AN40" s="6">
        <f>((AI40-AL40)/W40)*100</f>
        <v>-25.980047354731646</v>
      </c>
      <c r="AO40" s="4">
        <v>-25.98</v>
      </c>
    </row>
    <row r="41" spans="1:41" x14ac:dyDescent="0.15">
      <c r="A41" s="12"/>
      <c r="B41" s="13" t="s">
        <v>40</v>
      </c>
      <c r="C41"/>
      <c r="D41" s="21">
        <f>AK39</f>
        <v>0.44775966890713864</v>
      </c>
      <c r="E41" s="3">
        <f>AK40</f>
        <v>-30.561234964751215</v>
      </c>
      <c r="F41" t="str">
        <f>_xlfn.CONCAT("(",AO40,")*")</f>
        <v>(-25.98)*</v>
      </c>
      <c r="G41" s="22">
        <f>100-AD39</f>
        <v>1.0799999999999983</v>
      </c>
      <c r="H41"/>
      <c r="I41" s="12"/>
      <c r="J41" s="13" t="s">
        <v>40</v>
      </c>
      <c r="K41"/>
      <c r="L41" s="21">
        <f>AK48</f>
        <v>0.72646942354067356</v>
      </c>
      <c r="M41" s="3">
        <f>AK49</f>
        <v>-41.080356767989045</v>
      </c>
      <c r="N41" t="str">
        <f>_xlfn.CONCAT("(",AO49,")*")</f>
        <v>(-36.41)*</v>
      </c>
      <c r="O41" s="22">
        <f>100-AD48</f>
        <v>1.0799999999999983</v>
      </c>
      <c r="P41"/>
      <c r="Q41" s="32">
        <v>589</v>
      </c>
      <c r="R41" s="32" t="s">
        <v>57</v>
      </c>
      <c r="S41" s="32" t="s">
        <v>32</v>
      </c>
      <c r="T41" s="32"/>
      <c r="U41" s="32" t="s">
        <v>27</v>
      </c>
      <c r="V41" s="32">
        <v>12929090</v>
      </c>
      <c r="W41" s="32">
        <v>121950573</v>
      </c>
      <c r="X41" s="32">
        <v>10.6</v>
      </c>
      <c r="Y41" s="32" t="s">
        <v>32</v>
      </c>
      <c r="Z41" s="32" t="s">
        <v>41</v>
      </c>
      <c r="AA41" s="32" t="s">
        <v>42</v>
      </c>
      <c r="AB41" s="33" t="s">
        <v>43</v>
      </c>
      <c r="AC41" s="32">
        <v>89.4</v>
      </c>
      <c r="AD41" s="32">
        <v>77.94</v>
      </c>
      <c r="AE41" s="32">
        <v>156472029</v>
      </c>
      <c r="AF41">
        <v>19117057</v>
      </c>
      <c r="AG41">
        <v>19118782</v>
      </c>
      <c r="AH41">
        <v>19116970</v>
      </c>
      <c r="AI41">
        <f t="shared" si="12"/>
        <v>19117603</v>
      </c>
      <c r="AJ41">
        <f t="shared" si="13"/>
        <v>834.43513828217954</v>
      </c>
      <c r="AK41" s="20">
        <f t="shared" si="14"/>
        <v>5.0746075625245322</v>
      </c>
    </row>
    <row r="42" spans="1:41" x14ac:dyDescent="0.15">
      <c r="A42" s="12"/>
      <c r="B42" s="13" t="s">
        <v>44</v>
      </c>
      <c r="C42"/>
      <c r="D42" s="21">
        <f>AK43</f>
        <v>5.455955747024082</v>
      </c>
      <c r="E42" s="3">
        <f>AK44</f>
        <v>-20.513512402920266</v>
      </c>
      <c r="F42"/>
      <c r="G42" s="22">
        <f>100-AD43</f>
        <v>22.53</v>
      </c>
      <c r="H42"/>
      <c r="I42" s="12"/>
      <c r="J42" s="13" t="s">
        <v>44</v>
      </c>
      <c r="K42"/>
      <c r="L42" s="21">
        <f>AK52</f>
        <v>4.6799457374423099</v>
      </c>
      <c r="M42" s="3">
        <f>AK53</f>
        <v>-11.838018074341926</v>
      </c>
      <c r="N42"/>
      <c r="O42" s="22">
        <f>100-AD52</f>
        <v>15.099999999999994</v>
      </c>
      <c r="P42"/>
      <c r="Q42" s="32">
        <v>590</v>
      </c>
      <c r="R42" s="32" t="s">
        <v>57</v>
      </c>
      <c r="S42" s="32" t="s">
        <v>37</v>
      </c>
      <c r="T42" s="32"/>
      <c r="U42" s="32" t="s">
        <v>27</v>
      </c>
      <c r="V42" s="32">
        <v>12641809</v>
      </c>
      <c r="W42" s="32">
        <v>34521456</v>
      </c>
      <c r="X42" s="32">
        <v>36.619999999999997</v>
      </c>
      <c r="Y42" s="32" t="s">
        <v>37</v>
      </c>
      <c r="Z42" s="32" t="s">
        <v>45</v>
      </c>
      <c r="AA42" s="32" t="s">
        <v>42</v>
      </c>
      <c r="AB42" s="33" t="s">
        <v>43</v>
      </c>
      <c r="AC42" s="32">
        <v>63.38</v>
      </c>
      <c r="AD42" s="32">
        <v>22.06</v>
      </c>
      <c r="AE42" s="32">
        <v>156472029</v>
      </c>
      <c r="AF42">
        <v>6743821</v>
      </c>
      <c r="AG42">
        <v>6740895</v>
      </c>
      <c r="AH42">
        <v>6740872</v>
      </c>
      <c r="AI42">
        <f t="shared" si="12"/>
        <v>6741862.666666667</v>
      </c>
      <c r="AJ42">
        <f t="shared" si="13"/>
        <v>1384.7826143077075</v>
      </c>
      <c r="AK42" s="20">
        <f t="shared" si="14"/>
        <v>-17.090664812438192</v>
      </c>
    </row>
    <row r="43" spans="1:41" hidden="1" x14ac:dyDescent="0.15">
      <c r="A43" s="12"/>
      <c r="D43" s="2"/>
      <c r="F43"/>
      <c r="G43"/>
      <c r="H43"/>
      <c r="I43"/>
      <c r="J43" s="1"/>
      <c r="K43" s="2"/>
      <c r="L43" s="2"/>
      <c r="M43" s="2"/>
      <c r="N43"/>
      <c r="O43"/>
      <c r="P43"/>
      <c r="Q43" s="32">
        <v>591</v>
      </c>
      <c r="R43" s="32" t="s">
        <v>57</v>
      </c>
      <c r="S43" s="32" t="s">
        <v>32</v>
      </c>
      <c r="T43" s="32" t="s">
        <v>32</v>
      </c>
      <c r="U43" s="32" t="s">
        <v>27</v>
      </c>
      <c r="V43" s="32">
        <v>12410760</v>
      </c>
      <c r="W43" s="32">
        <v>121220503</v>
      </c>
      <c r="X43" s="32">
        <v>10.24</v>
      </c>
      <c r="Y43" s="32" t="s">
        <v>46</v>
      </c>
      <c r="Z43" s="32" t="s">
        <v>47</v>
      </c>
      <c r="AA43" s="32" t="s">
        <v>48</v>
      </c>
      <c r="AB43" s="33"/>
      <c r="AC43" s="32">
        <v>89.76</v>
      </c>
      <c r="AD43" s="32">
        <v>77.47</v>
      </c>
      <c r="AE43" s="32">
        <v>156472029</v>
      </c>
      <c r="AF43">
        <v>19023369</v>
      </c>
      <c r="AG43">
        <v>19022786</v>
      </c>
      <c r="AH43">
        <v>19027336</v>
      </c>
      <c r="AI43">
        <f t="shared" si="12"/>
        <v>19024497</v>
      </c>
      <c r="AJ43">
        <f t="shared" si="13"/>
        <v>2021.5362145325685</v>
      </c>
      <c r="AK43" s="23">
        <f t="shared" si="14"/>
        <v>5.455955747024082</v>
      </c>
    </row>
    <row r="44" spans="1:41" hidden="1" x14ac:dyDescent="0.15">
      <c r="A44" s="12"/>
      <c r="D44" s="2"/>
      <c r="F44"/>
      <c r="G44"/>
      <c r="H44"/>
      <c r="I44"/>
      <c r="J44" s="1"/>
      <c r="K44" s="2"/>
      <c r="L44" s="2"/>
      <c r="M44" s="2"/>
      <c r="N44"/>
      <c r="O44"/>
      <c r="P44"/>
      <c r="Q44" s="32">
        <v>592</v>
      </c>
      <c r="R44" s="32" t="s">
        <v>57</v>
      </c>
      <c r="S44" s="32" t="s">
        <v>32</v>
      </c>
      <c r="T44" s="32" t="s">
        <v>37</v>
      </c>
      <c r="U44" s="32" t="s">
        <v>27</v>
      </c>
      <c r="V44" s="32">
        <v>518330</v>
      </c>
      <c r="W44" s="32">
        <v>730070</v>
      </c>
      <c r="X44" s="32">
        <v>71</v>
      </c>
      <c r="Y44" s="32" t="s">
        <v>49</v>
      </c>
      <c r="Z44" s="32" t="s">
        <v>50</v>
      </c>
      <c r="AA44" s="32" t="s">
        <v>48</v>
      </c>
      <c r="AB44" s="33"/>
      <c r="AC44" s="32">
        <v>29</v>
      </c>
      <c r="AD44" s="32">
        <v>0.47</v>
      </c>
      <c r="AE44" s="32">
        <v>156472029</v>
      </c>
      <c r="AF44">
        <v>368470</v>
      </c>
      <c r="AG44">
        <v>368832</v>
      </c>
      <c r="AH44">
        <v>368399</v>
      </c>
      <c r="AI44">
        <f t="shared" si="12"/>
        <v>368567</v>
      </c>
      <c r="AJ44">
        <f t="shared" si="13"/>
        <v>189.61188429702042</v>
      </c>
      <c r="AK44">
        <f t="shared" si="14"/>
        <v>-20.513512402920266</v>
      </c>
    </row>
    <row r="45" spans="1:41" hidden="1" x14ac:dyDescent="0.15">
      <c r="F45"/>
      <c r="G45"/>
      <c r="H45"/>
      <c r="P45"/>
      <c r="Q45" s="32">
        <v>593</v>
      </c>
      <c r="R45" s="32" t="s">
        <v>57</v>
      </c>
      <c r="S45" s="32" t="s">
        <v>37</v>
      </c>
      <c r="T45" s="32" t="s">
        <v>32</v>
      </c>
      <c r="U45" s="32" t="s">
        <v>27</v>
      </c>
      <c r="V45" s="32">
        <v>12298474</v>
      </c>
      <c r="W45" s="32">
        <v>34153994</v>
      </c>
      <c r="X45" s="32">
        <v>36.01</v>
      </c>
      <c r="Y45" s="32" t="s">
        <v>51</v>
      </c>
      <c r="Z45" s="32" t="s">
        <v>52</v>
      </c>
      <c r="AA45" s="32" t="s">
        <v>48</v>
      </c>
      <c r="AB45" s="33"/>
      <c r="AC45" s="32">
        <v>63.99</v>
      </c>
      <c r="AD45" s="32">
        <v>21.83</v>
      </c>
      <c r="AE45" s="32">
        <v>156472029</v>
      </c>
      <c r="AF45">
        <v>6681940</v>
      </c>
      <c r="AG45">
        <v>6680283</v>
      </c>
      <c r="AH45">
        <v>6684888</v>
      </c>
      <c r="AI45">
        <f t="shared" si="12"/>
        <v>6682370.333333333</v>
      </c>
      <c r="AJ45">
        <f t="shared" si="13"/>
        <v>1904.4502852237674</v>
      </c>
      <c r="AK45">
        <f t="shared" si="14"/>
        <v>-16.44347559078059</v>
      </c>
      <c r="AO45" s="26"/>
    </row>
    <row r="46" spans="1:41" hidden="1" x14ac:dyDescent="0.15">
      <c r="F46"/>
      <c r="G46"/>
      <c r="H46"/>
      <c r="P46"/>
      <c r="Q46" s="32">
        <v>594</v>
      </c>
      <c r="R46" s="32" t="s">
        <v>57</v>
      </c>
      <c r="S46" s="32" t="s">
        <v>37</v>
      </c>
      <c r="T46" s="32" t="s">
        <v>37</v>
      </c>
      <c r="U46" s="32" t="s">
        <v>27</v>
      </c>
      <c r="V46" s="32">
        <v>343335</v>
      </c>
      <c r="W46" s="32">
        <v>367462</v>
      </c>
      <c r="X46" s="32">
        <v>93.43</v>
      </c>
      <c r="Y46" s="32" t="s">
        <v>53</v>
      </c>
      <c r="Z46" s="32" t="s">
        <v>54</v>
      </c>
      <c r="AA46" s="32" t="s">
        <v>48</v>
      </c>
      <c r="AB46" s="33"/>
      <c r="AC46" s="32">
        <v>6.57</v>
      </c>
      <c r="AD46" s="32">
        <v>0.23</v>
      </c>
      <c r="AE46" s="32">
        <v>156472029</v>
      </c>
      <c r="AF46">
        <v>219793</v>
      </c>
      <c r="AG46">
        <v>219733</v>
      </c>
      <c r="AH46">
        <v>219919</v>
      </c>
      <c r="AI46">
        <f t="shared" si="12"/>
        <v>219815</v>
      </c>
      <c r="AJ46">
        <f t="shared" si="13"/>
        <v>77.5112895003044</v>
      </c>
      <c r="AK46">
        <f t="shared" si="14"/>
        <v>-33.614360124312178</v>
      </c>
      <c r="AO46" s="4"/>
    </row>
    <row r="47" spans="1:41" hidden="1" x14ac:dyDescent="0.15">
      <c r="D47" s="2"/>
      <c r="F47"/>
      <c r="G47"/>
      <c r="H47"/>
      <c r="I47"/>
      <c r="J47" s="1"/>
      <c r="K47" s="2"/>
      <c r="L47" s="2"/>
      <c r="M47" s="2"/>
      <c r="N47"/>
      <c r="O47"/>
      <c r="P47"/>
      <c r="Q47" s="34">
        <v>658</v>
      </c>
      <c r="R47" s="34" t="s">
        <v>57</v>
      </c>
      <c r="S47" s="34"/>
      <c r="T47" s="34"/>
      <c r="U47" s="34" t="s">
        <v>55</v>
      </c>
      <c r="V47" s="34">
        <v>17520213</v>
      </c>
      <c r="W47" s="34">
        <v>156472029</v>
      </c>
      <c r="X47" s="34">
        <v>11.2</v>
      </c>
      <c r="Y47" s="34" t="s">
        <v>28</v>
      </c>
      <c r="Z47" s="34" t="s">
        <v>28</v>
      </c>
      <c r="AA47" s="34" t="s">
        <v>29</v>
      </c>
      <c r="AB47" s="35"/>
      <c r="AC47" s="34">
        <v>88.8</v>
      </c>
      <c r="AD47" s="34">
        <v>100</v>
      </c>
      <c r="AE47" s="34">
        <v>156472029</v>
      </c>
      <c r="AO47" s="4"/>
    </row>
    <row r="48" spans="1:41" hidden="1" x14ac:dyDescent="0.15">
      <c r="D48" s="2"/>
      <c r="F48"/>
      <c r="G48"/>
      <c r="H48"/>
      <c r="I48"/>
      <c r="J48" s="1"/>
      <c r="K48" s="2"/>
      <c r="L48" s="2"/>
      <c r="M48" s="2"/>
      <c r="N48"/>
      <c r="O48"/>
      <c r="P48"/>
      <c r="Q48" s="34">
        <v>659</v>
      </c>
      <c r="R48" s="34" t="s">
        <v>57</v>
      </c>
      <c r="S48" s="34" t="s">
        <v>32</v>
      </c>
      <c r="T48" s="34"/>
      <c r="U48" s="34" t="s">
        <v>55</v>
      </c>
      <c r="V48" s="34">
        <v>16238626</v>
      </c>
      <c r="W48" s="34">
        <v>154780958</v>
      </c>
      <c r="X48" s="34">
        <v>10.49</v>
      </c>
      <c r="Y48" s="34" t="s">
        <v>33</v>
      </c>
      <c r="Z48" s="34" t="s">
        <v>34</v>
      </c>
      <c r="AA48" s="34" t="s">
        <v>35</v>
      </c>
      <c r="AB48" s="35"/>
      <c r="AC48" s="34">
        <v>89.51</v>
      </c>
      <c r="AD48" s="34">
        <v>98.92</v>
      </c>
      <c r="AE48" s="34">
        <v>156472029</v>
      </c>
      <c r="AF48">
        <v>17362733</v>
      </c>
      <c r="AG48">
        <v>17363416</v>
      </c>
      <c r="AH48">
        <v>17363038</v>
      </c>
      <c r="AI48">
        <f t="shared" ref="AI48:AI55" si="15">AVERAGE(AF48:AH48)</f>
        <v>17363062.333333332</v>
      </c>
      <c r="AJ48">
        <f t="shared" ref="AJ48:AJ55" si="16">SQRT(AVERAGE((AF48-AI48)^2,(AG48-AI48)^2,(AH48-AI48)^2))</f>
        <v>279.36396013484313</v>
      </c>
      <c r="AK48" s="20">
        <f t="shared" ref="AK48:AK55" si="17">((AI48-V48)/W48)*100</f>
        <v>0.72646942354067356</v>
      </c>
      <c r="AO48" s="4"/>
    </row>
    <row r="49" spans="1:41" hidden="1" x14ac:dyDescent="0.15">
      <c r="D49" s="2"/>
      <c r="F49"/>
      <c r="G49"/>
      <c r="H49"/>
      <c r="I49"/>
      <c r="J49" s="1"/>
      <c r="K49" s="2"/>
      <c r="L49" s="2"/>
      <c r="M49" s="2"/>
      <c r="N49"/>
      <c r="O49"/>
      <c r="P49"/>
      <c r="Q49" s="34">
        <v>660</v>
      </c>
      <c r="R49" s="34" t="s">
        <v>57</v>
      </c>
      <c r="S49" s="34" t="s">
        <v>37</v>
      </c>
      <c r="T49" s="34"/>
      <c r="U49" s="34" t="s">
        <v>55</v>
      </c>
      <c r="V49" s="34">
        <v>1281587</v>
      </c>
      <c r="W49" s="34">
        <v>1691071</v>
      </c>
      <c r="X49" s="34">
        <v>75.790000000000006</v>
      </c>
      <c r="Y49" s="34" t="s">
        <v>38</v>
      </c>
      <c r="Z49" s="34" t="s">
        <v>39</v>
      </c>
      <c r="AA49" s="34" t="s">
        <v>35</v>
      </c>
      <c r="AB49" s="35"/>
      <c r="AC49" s="34">
        <v>24.21</v>
      </c>
      <c r="AD49" s="34">
        <v>1.08</v>
      </c>
      <c r="AE49" s="34">
        <v>156472029</v>
      </c>
      <c r="AF49">
        <v>587345</v>
      </c>
      <c r="AG49">
        <v>586665</v>
      </c>
      <c r="AH49">
        <v>586657</v>
      </c>
      <c r="AI49">
        <f t="shared" si="15"/>
        <v>586889</v>
      </c>
      <c r="AJ49">
        <f t="shared" si="16"/>
        <v>322.45723230634269</v>
      </c>
      <c r="AK49" s="20">
        <f t="shared" si="17"/>
        <v>-41.080356767989045</v>
      </c>
      <c r="AL49">
        <v>1202633</v>
      </c>
      <c r="AM49">
        <f>(1-(AL49/W49))*100</f>
        <v>28.883352620913016</v>
      </c>
      <c r="AN49" s="6">
        <f>((AI49-AL49)/W49)*100</f>
        <v>-36.411481244725977</v>
      </c>
      <c r="AO49" s="4">
        <v>-36.409999999999997</v>
      </c>
    </row>
    <row r="50" spans="1:41" hidden="1" x14ac:dyDescent="0.15">
      <c r="D50" s="2"/>
      <c r="F50"/>
      <c r="G50"/>
      <c r="H50"/>
      <c r="I50"/>
      <c r="J50" s="1"/>
      <c r="K50" s="2"/>
      <c r="L50" s="2"/>
      <c r="M50" s="2"/>
      <c r="N50"/>
      <c r="O50"/>
      <c r="P50"/>
      <c r="Q50" s="34">
        <v>709</v>
      </c>
      <c r="R50" s="34" t="s">
        <v>57</v>
      </c>
      <c r="S50" s="34" t="s">
        <v>32</v>
      </c>
      <c r="T50" s="34"/>
      <c r="U50" s="34" t="s">
        <v>55</v>
      </c>
      <c r="V50" s="34">
        <v>9485731</v>
      </c>
      <c r="W50" s="34">
        <v>133550949</v>
      </c>
      <c r="X50" s="34">
        <v>7.1</v>
      </c>
      <c r="Y50" s="34" t="s">
        <v>32</v>
      </c>
      <c r="Z50" s="34" t="s">
        <v>41</v>
      </c>
      <c r="AA50" s="34" t="s">
        <v>42</v>
      </c>
      <c r="AB50" s="35" t="s">
        <v>43</v>
      </c>
      <c r="AC50" s="34">
        <v>92.9</v>
      </c>
      <c r="AD50" s="34">
        <v>85.35</v>
      </c>
      <c r="AE50" s="34">
        <v>156472029</v>
      </c>
      <c r="AF50">
        <v>15358584</v>
      </c>
      <c r="AG50">
        <v>15359784</v>
      </c>
      <c r="AH50">
        <v>15355706</v>
      </c>
      <c r="AI50">
        <f t="shared" si="15"/>
        <v>15358024.666666666</v>
      </c>
      <c r="AJ50">
        <f t="shared" si="16"/>
        <v>1711.1713986493451</v>
      </c>
      <c r="AK50" s="20">
        <f t="shared" si="17"/>
        <v>4.3970437579344086</v>
      </c>
      <c r="AO50" s="4"/>
    </row>
    <row r="51" spans="1:41" hidden="1" x14ac:dyDescent="0.15">
      <c r="D51" s="2"/>
      <c r="F51"/>
      <c r="G51"/>
      <c r="H51"/>
      <c r="I51"/>
      <c r="J51" s="1"/>
      <c r="K51" s="2"/>
      <c r="L51" s="2"/>
      <c r="M51" s="2"/>
      <c r="N51"/>
      <c r="O51"/>
      <c r="P51"/>
      <c r="Q51" s="34">
        <v>710</v>
      </c>
      <c r="R51" s="34" t="s">
        <v>57</v>
      </c>
      <c r="S51" s="34" t="s">
        <v>37</v>
      </c>
      <c r="T51" s="34"/>
      <c r="U51" s="34" t="s">
        <v>55</v>
      </c>
      <c r="V51" s="34">
        <v>9375904</v>
      </c>
      <c r="W51" s="34">
        <v>22921080</v>
      </c>
      <c r="X51" s="34">
        <v>40.909999999999997</v>
      </c>
      <c r="Y51" s="34" t="s">
        <v>37</v>
      </c>
      <c r="Z51" s="34" t="s">
        <v>45</v>
      </c>
      <c r="AA51" s="34" t="s">
        <v>42</v>
      </c>
      <c r="AB51" s="35" t="s">
        <v>43</v>
      </c>
      <c r="AC51" s="34">
        <v>59.09</v>
      </c>
      <c r="AD51" s="34">
        <v>14.65</v>
      </c>
      <c r="AE51" s="34">
        <v>156472029</v>
      </c>
      <c r="AF51">
        <v>3662261</v>
      </c>
      <c r="AG51">
        <v>3663102</v>
      </c>
      <c r="AH51">
        <v>3661804</v>
      </c>
      <c r="AI51">
        <f t="shared" si="15"/>
        <v>3662389</v>
      </c>
      <c r="AJ51">
        <f t="shared" si="16"/>
        <v>537.58038158648117</v>
      </c>
      <c r="AK51" s="20">
        <f t="shared" si="17"/>
        <v>-24.926901350198158</v>
      </c>
      <c r="AO51" s="4"/>
    </row>
    <row r="52" spans="1:41" hidden="1" x14ac:dyDescent="0.15">
      <c r="A52" s="12"/>
      <c r="D52" s="2"/>
      <c r="F52"/>
      <c r="G52"/>
      <c r="H52"/>
      <c r="I52"/>
      <c r="J52" s="1"/>
      <c r="K52" s="2"/>
      <c r="L52" s="2"/>
      <c r="M52" s="2"/>
      <c r="N52"/>
      <c r="O52"/>
      <c r="P52"/>
      <c r="Q52" s="34">
        <v>711</v>
      </c>
      <c r="R52" s="34" t="s">
        <v>57</v>
      </c>
      <c r="S52" s="34" t="s">
        <v>32</v>
      </c>
      <c r="T52" s="34" t="s">
        <v>32</v>
      </c>
      <c r="U52" s="34" t="s">
        <v>55</v>
      </c>
      <c r="V52" s="34">
        <v>9073275</v>
      </c>
      <c r="W52" s="34">
        <v>132840771</v>
      </c>
      <c r="X52" s="34">
        <v>6.83</v>
      </c>
      <c r="Y52" s="34" t="s">
        <v>46</v>
      </c>
      <c r="Z52" s="34" t="s">
        <v>47</v>
      </c>
      <c r="AA52" s="34" t="s">
        <v>48</v>
      </c>
      <c r="AB52" s="35"/>
      <c r="AC52" s="34">
        <v>93.17</v>
      </c>
      <c r="AD52" s="34">
        <v>84.9</v>
      </c>
      <c r="AE52" s="34">
        <v>156472029</v>
      </c>
      <c r="AF52">
        <v>15291864</v>
      </c>
      <c r="AG52">
        <v>15288848</v>
      </c>
      <c r="AH52">
        <v>15289741</v>
      </c>
      <c r="AI52">
        <f t="shared" si="15"/>
        <v>15290151</v>
      </c>
      <c r="AJ52">
        <f t="shared" si="16"/>
        <v>1264.9476932532295</v>
      </c>
      <c r="AK52" s="23">
        <f t="shared" si="17"/>
        <v>4.6799457374423099</v>
      </c>
      <c r="AO52" s="4"/>
    </row>
    <row r="53" spans="1:41" hidden="1" x14ac:dyDescent="0.15">
      <c r="A53" s="12"/>
      <c r="D53" s="2"/>
      <c r="F53"/>
      <c r="G53"/>
      <c r="H53"/>
      <c r="I53"/>
      <c r="J53" s="1"/>
      <c r="K53" s="2"/>
      <c r="L53" s="2"/>
      <c r="M53" s="2"/>
      <c r="N53"/>
      <c r="O53"/>
      <c r="P53"/>
      <c r="Q53" s="34">
        <v>712</v>
      </c>
      <c r="R53" s="34" t="s">
        <v>57</v>
      </c>
      <c r="S53" s="34" t="s">
        <v>32</v>
      </c>
      <c r="T53" s="34" t="s">
        <v>37</v>
      </c>
      <c r="U53" s="34" t="s">
        <v>55</v>
      </c>
      <c r="V53" s="34">
        <v>412456</v>
      </c>
      <c r="W53" s="34">
        <v>710178</v>
      </c>
      <c r="X53" s="34">
        <v>58.08</v>
      </c>
      <c r="Y53" s="34" t="s">
        <v>49</v>
      </c>
      <c r="Z53" s="34" t="s">
        <v>50</v>
      </c>
      <c r="AA53" s="34" t="s">
        <v>48</v>
      </c>
      <c r="AB53" s="35"/>
      <c r="AC53" s="34">
        <v>41.92</v>
      </c>
      <c r="AD53" s="34">
        <v>0.45</v>
      </c>
      <c r="AE53" s="34">
        <v>156472029</v>
      </c>
      <c r="AF53">
        <v>328330</v>
      </c>
      <c r="AG53">
        <v>328404</v>
      </c>
      <c r="AH53">
        <v>328421</v>
      </c>
      <c r="AI53">
        <f t="shared" si="15"/>
        <v>328385</v>
      </c>
      <c r="AJ53">
        <f t="shared" si="16"/>
        <v>39.50527390952589</v>
      </c>
      <c r="AK53">
        <f t="shared" si="17"/>
        <v>-11.838018074341926</v>
      </c>
      <c r="AO53" s="4"/>
    </row>
    <row r="54" spans="1:41" x14ac:dyDescent="0.15">
      <c r="F54"/>
      <c r="G54"/>
      <c r="H54"/>
      <c r="P54"/>
      <c r="Q54" s="34">
        <v>713</v>
      </c>
      <c r="R54" s="34" t="s">
        <v>57</v>
      </c>
      <c r="S54" s="34" t="s">
        <v>37</v>
      </c>
      <c r="T54" s="34" t="s">
        <v>32</v>
      </c>
      <c r="U54" s="34" t="s">
        <v>55</v>
      </c>
      <c r="V54" s="34">
        <v>8473889</v>
      </c>
      <c r="W54" s="34">
        <v>21940187</v>
      </c>
      <c r="X54" s="34">
        <v>38.619999999999997</v>
      </c>
      <c r="Y54" s="34" t="s">
        <v>51</v>
      </c>
      <c r="Z54" s="34" t="s">
        <v>52</v>
      </c>
      <c r="AA54" s="34" t="s">
        <v>48</v>
      </c>
      <c r="AB54" s="35"/>
      <c r="AC54" s="34">
        <v>61.38</v>
      </c>
      <c r="AD54" s="34">
        <v>14.02</v>
      </c>
      <c r="AE54" s="34">
        <v>156472029</v>
      </c>
      <c r="AF54">
        <v>3538425</v>
      </c>
      <c r="AG54">
        <v>3541007</v>
      </c>
      <c r="AH54">
        <v>3538130</v>
      </c>
      <c r="AI54">
        <f t="shared" si="15"/>
        <v>3539187.3333333335</v>
      </c>
      <c r="AJ54">
        <f t="shared" si="16"/>
        <v>1292.3225431584622</v>
      </c>
      <c r="AK54">
        <f t="shared" si="17"/>
        <v>-22.491611701699107</v>
      </c>
    </row>
    <row r="55" spans="1:41" x14ac:dyDescent="0.15">
      <c r="F55"/>
      <c r="G55"/>
      <c r="H55"/>
      <c r="P55"/>
      <c r="Q55" s="34">
        <v>714</v>
      </c>
      <c r="R55" s="34" t="s">
        <v>57</v>
      </c>
      <c r="S55" s="34" t="s">
        <v>37</v>
      </c>
      <c r="T55" s="34" t="s">
        <v>37</v>
      </c>
      <c r="U55" s="34" t="s">
        <v>55</v>
      </c>
      <c r="V55" s="34">
        <v>902015</v>
      </c>
      <c r="W55" s="34">
        <v>980893</v>
      </c>
      <c r="X55" s="34">
        <v>91.96</v>
      </c>
      <c r="Y55" s="34" t="s">
        <v>53</v>
      </c>
      <c r="Z55" s="34" t="s">
        <v>54</v>
      </c>
      <c r="AA55" s="34" t="s">
        <v>48</v>
      </c>
      <c r="AB55" s="35"/>
      <c r="AC55" s="34">
        <v>8.0399999999999991</v>
      </c>
      <c r="AD55" s="34">
        <v>0.63</v>
      </c>
      <c r="AE55" s="34">
        <v>156472029</v>
      </c>
      <c r="AF55">
        <v>410313</v>
      </c>
      <c r="AG55">
        <v>409095</v>
      </c>
      <c r="AH55">
        <v>408729</v>
      </c>
      <c r="AI55">
        <f t="shared" si="15"/>
        <v>409379</v>
      </c>
      <c r="AJ55">
        <f t="shared" si="16"/>
        <v>677.12923434156937</v>
      </c>
      <c r="AK55">
        <f t="shared" si="17"/>
        <v>-50.223214968401244</v>
      </c>
      <c r="AO55" s="4"/>
    </row>
    <row r="56" spans="1:41" x14ac:dyDescent="0.15">
      <c r="A56" s="12" t="str">
        <f>_xlfn.CONCAT(R56, " - ",U56)</f>
        <v>novaseq - R1</v>
      </c>
      <c r="B56" s="13"/>
      <c r="D56" s="14" t="s">
        <v>24</v>
      </c>
      <c r="E56" s="14" t="s">
        <v>25</v>
      </c>
      <c r="I56" s="12" t="str">
        <f>_xlfn.CONCAT(R65, " - ",U65)</f>
        <v>novaseq - R2</v>
      </c>
      <c r="J56" s="13"/>
      <c r="K56" s="2"/>
      <c r="L56" s="14" t="s">
        <v>24</v>
      </c>
      <c r="M56" s="14" t="s">
        <v>25</v>
      </c>
      <c r="N56" s="4"/>
      <c r="O56" s="4"/>
      <c r="P56"/>
      <c r="Q56" s="20">
        <v>778</v>
      </c>
      <c r="R56" s="20" t="s">
        <v>58</v>
      </c>
      <c r="S56" s="20"/>
      <c r="T56" s="20"/>
      <c r="U56" s="20" t="s">
        <v>27</v>
      </c>
      <c r="V56" s="20">
        <v>147431528</v>
      </c>
      <c r="W56" s="20">
        <v>942382399</v>
      </c>
      <c r="X56" s="20">
        <v>15.64</v>
      </c>
      <c r="Y56" s="20" t="s">
        <v>28</v>
      </c>
      <c r="Z56" s="20" t="s">
        <v>28</v>
      </c>
      <c r="AA56" s="20" t="s">
        <v>29</v>
      </c>
      <c r="AB56" s="36"/>
      <c r="AC56" s="20">
        <v>84.36</v>
      </c>
      <c r="AD56" s="37">
        <f t="shared" ref="AD56:AD64" si="18">(W56/AE56)*100</f>
        <v>100</v>
      </c>
      <c r="AE56" s="20">
        <v>942382399</v>
      </c>
      <c r="AO56" s="4"/>
    </row>
    <row r="57" spans="1:41" x14ac:dyDescent="0.15">
      <c r="A57" s="12"/>
      <c r="B57" s="13"/>
      <c r="C57"/>
      <c r="D57" s="17" t="s">
        <v>30</v>
      </c>
      <c r="E57" s="18" t="s">
        <v>30</v>
      </c>
      <c r="F57" s="19"/>
      <c r="G57" s="17" t="s">
        <v>31</v>
      </c>
      <c r="I57" s="12"/>
      <c r="J57" s="13"/>
      <c r="K57"/>
      <c r="L57" s="17" t="s">
        <v>30</v>
      </c>
      <c r="M57" s="18" t="s">
        <v>30</v>
      </c>
      <c r="N57" s="19"/>
      <c r="O57" s="17" t="s">
        <v>31</v>
      </c>
      <c r="P57"/>
      <c r="Q57" s="20">
        <v>779</v>
      </c>
      <c r="R57" s="20" t="s">
        <v>58</v>
      </c>
      <c r="S57" s="20" t="s">
        <v>32</v>
      </c>
      <c r="T57" s="20"/>
      <c r="U57" s="20" t="s">
        <v>27</v>
      </c>
      <c r="V57" s="20">
        <v>123739773</v>
      </c>
      <c r="W57" s="20">
        <v>866962853</v>
      </c>
      <c r="X57" s="20">
        <v>14.27</v>
      </c>
      <c r="Y57" s="20" t="s">
        <v>33</v>
      </c>
      <c r="Z57" s="20" t="s">
        <v>34</v>
      </c>
      <c r="AA57" s="20" t="s">
        <v>35</v>
      </c>
      <c r="AB57" s="36"/>
      <c r="AC57" s="20">
        <v>85.73</v>
      </c>
      <c r="AD57" s="37">
        <f t="shared" si="18"/>
        <v>91.996927565706798</v>
      </c>
      <c r="AE57" s="20">
        <v>942382399</v>
      </c>
      <c r="AF57">
        <v>137606973</v>
      </c>
      <c r="AG57">
        <v>137605702</v>
      </c>
      <c r="AH57">
        <v>137607474</v>
      </c>
      <c r="AI57">
        <f t="shared" ref="AI57:AI64" si="19">AVERAGE(AF57:AH57)</f>
        <v>137606716.33333334</v>
      </c>
      <c r="AJ57">
        <f t="shared" ref="AJ57:AJ64" si="20">SQRT(AVERAGE((AF57-AI57)^2,(AG57-AI57)^2,(AH57-AI57)^2))</f>
        <v>745.83480446782289</v>
      </c>
      <c r="AK57">
        <f t="shared" ref="AK57:AK64" si="21">((AI57-V57)/W57)*100</f>
        <v>1.5994852934412107</v>
      </c>
      <c r="AO57" s="4"/>
    </row>
    <row r="58" spans="1:41" x14ac:dyDescent="0.15">
      <c r="A58" s="12"/>
      <c r="B58" s="13" t="s">
        <v>36</v>
      </c>
      <c r="C58"/>
      <c r="D58" s="21">
        <f>AK59</f>
        <v>7.2519035099961968</v>
      </c>
      <c r="E58" s="3">
        <f>AK60</f>
        <v>-35.902242696901219</v>
      </c>
      <c r="G58" s="38">
        <f>100-AD59</f>
        <v>16.302596288197449</v>
      </c>
      <c r="I58" s="12"/>
      <c r="J58" s="13" t="s">
        <v>36</v>
      </c>
      <c r="K58"/>
      <c r="L58" s="21">
        <f>AK68</f>
        <v>10.6294203359384</v>
      </c>
      <c r="M58" s="3">
        <f>AK69</f>
        <v>-33.800560985318803</v>
      </c>
      <c r="N58" s="4"/>
      <c r="O58" s="22">
        <f>100-AD68</f>
        <v>23.1173113198181</v>
      </c>
      <c r="P58"/>
      <c r="Q58" s="20">
        <v>780</v>
      </c>
      <c r="R58" s="20" t="s">
        <v>58</v>
      </c>
      <c r="S58" s="20" t="s">
        <v>37</v>
      </c>
      <c r="T58" s="20"/>
      <c r="U58" s="20" t="s">
        <v>27</v>
      </c>
      <c r="V58" s="20">
        <v>23691755</v>
      </c>
      <c r="W58" s="20">
        <v>75419546</v>
      </c>
      <c r="X58" s="20">
        <v>31.41</v>
      </c>
      <c r="Y58" s="20" t="s">
        <v>38</v>
      </c>
      <c r="Z58" s="20" t="s">
        <v>39</v>
      </c>
      <c r="AA58" s="20" t="s">
        <v>35</v>
      </c>
      <c r="AB58" s="36"/>
      <c r="AC58" s="20">
        <v>68.59</v>
      </c>
      <c r="AD58" s="37">
        <f t="shared" si="18"/>
        <v>8.0030724342932036</v>
      </c>
      <c r="AE58" s="20">
        <v>942382399</v>
      </c>
      <c r="AF58">
        <v>17636516</v>
      </c>
      <c r="AG58">
        <v>17628033</v>
      </c>
      <c r="AH58">
        <v>17637317</v>
      </c>
      <c r="AI58">
        <f t="shared" si="19"/>
        <v>17633955.333333332</v>
      </c>
      <c r="AJ58">
        <f t="shared" si="20"/>
        <v>4200.4701588697853</v>
      </c>
      <c r="AK58">
        <f t="shared" si="21"/>
        <v>-8.0321348880390602</v>
      </c>
      <c r="AL58">
        <v>22602870</v>
      </c>
      <c r="AM58">
        <f>(1-(AL58/W58))*100</f>
        <v>70.030487852578688</v>
      </c>
      <c r="AN58" s="6">
        <f>((AI58-AL58)/W58)*100</f>
        <v>-6.5883645953883994</v>
      </c>
      <c r="AO58" s="4">
        <v>-6.59</v>
      </c>
    </row>
    <row r="59" spans="1:41" x14ac:dyDescent="0.15">
      <c r="A59" s="12"/>
      <c r="B59" s="13" t="s">
        <v>40</v>
      </c>
      <c r="C59"/>
      <c r="D59" s="21">
        <f>AK57</f>
        <v>1.5994852934412107</v>
      </c>
      <c r="E59" s="3">
        <f>AK58</f>
        <v>-8.0321348880390602</v>
      </c>
      <c r="F59" t="str">
        <f>_xlfn.CONCAT("(",AO58,")*")</f>
        <v>(-6.59)*</v>
      </c>
      <c r="G59" s="38">
        <f>100-AD57</f>
        <v>8.0030724342932018</v>
      </c>
      <c r="H59"/>
      <c r="I59" s="12"/>
      <c r="J59" s="13" t="s">
        <v>40</v>
      </c>
      <c r="K59"/>
      <c r="L59" s="21">
        <f>AK66</f>
        <v>2.8933537400432701</v>
      </c>
      <c r="M59" s="3">
        <f>AK67</f>
        <v>-2.2385109439380702</v>
      </c>
      <c r="N59" t="str">
        <f>_xlfn.CONCAT("(",AO67,")*")</f>
        <v>(-0.65)*</v>
      </c>
      <c r="O59" s="22">
        <f>100-AD66</f>
        <v>21.651191619931794</v>
      </c>
      <c r="P59"/>
      <c r="Q59" s="20">
        <v>829</v>
      </c>
      <c r="R59" s="20" t="s">
        <v>58</v>
      </c>
      <c r="S59" s="20" t="s">
        <v>32</v>
      </c>
      <c r="T59" s="20"/>
      <c r="U59" s="20" t="s">
        <v>27</v>
      </c>
      <c r="V59" s="20">
        <v>70065925</v>
      </c>
      <c r="W59" s="20">
        <v>788749601</v>
      </c>
      <c r="X59" s="37">
        <f t="shared" ref="X59:X64" si="22">(V59/W59)*100</f>
        <v>8.8831645570620079</v>
      </c>
      <c r="Y59" s="20" t="s">
        <v>32</v>
      </c>
      <c r="Z59" s="20" t="s">
        <v>41</v>
      </c>
      <c r="AA59" s="20" t="s">
        <v>42</v>
      </c>
      <c r="AB59" s="36" t="s">
        <v>43</v>
      </c>
      <c r="AC59" s="37">
        <f t="shared" ref="AC59:AC64" si="23">100-X59</f>
        <v>91.116835442937997</v>
      </c>
      <c r="AD59" s="37">
        <f t="shared" si="18"/>
        <v>83.697403711802551</v>
      </c>
      <c r="AE59" s="20">
        <v>942382399</v>
      </c>
      <c r="AF59">
        <v>127273102</v>
      </c>
      <c r="AG59">
        <v>127261192</v>
      </c>
      <c r="AH59">
        <v>127261561</v>
      </c>
      <c r="AI59">
        <f t="shared" si="19"/>
        <v>127265285</v>
      </c>
      <c r="AJ59">
        <f t="shared" si="20"/>
        <v>5529.5061262286345</v>
      </c>
      <c r="AK59">
        <f t="shared" si="21"/>
        <v>7.2519035099961968</v>
      </c>
      <c r="AO59" s="4"/>
    </row>
    <row r="60" spans="1:41" x14ac:dyDescent="0.15">
      <c r="A60" s="12"/>
      <c r="B60" s="13" t="s">
        <v>44</v>
      </c>
      <c r="C60"/>
      <c r="D60" s="21">
        <f>AK61</f>
        <v>8.5948544783223149</v>
      </c>
      <c r="E60" s="3">
        <f>AK62</f>
        <v>1.7522550729760646</v>
      </c>
      <c r="F60"/>
      <c r="G60" s="38">
        <f>100-AD61</f>
        <v>22.70993168241462</v>
      </c>
      <c r="H60"/>
      <c r="I60" s="12"/>
      <c r="J60" s="13" t="s">
        <v>44</v>
      </c>
      <c r="K60"/>
      <c r="L60" s="21">
        <f>AK70</f>
        <v>12.4316676165832</v>
      </c>
      <c r="M60" s="3">
        <f>AK71</f>
        <v>12.228057912394</v>
      </c>
      <c r="N60"/>
      <c r="O60" s="22">
        <f>100-AD70</f>
        <v>38.524786687999303</v>
      </c>
      <c r="P60"/>
      <c r="Q60" s="20">
        <v>830</v>
      </c>
      <c r="R60" s="20" t="s">
        <v>58</v>
      </c>
      <c r="S60" s="20" t="s">
        <v>37</v>
      </c>
      <c r="T60" s="20"/>
      <c r="U60" s="20" t="s">
        <v>27</v>
      </c>
      <c r="V60" s="20">
        <v>87554270</v>
      </c>
      <c r="W60" s="20">
        <v>153632798</v>
      </c>
      <c r="X60" s="37">
        <f t="shared" si="22"/>
        <v>56.989309014602462</v>
      </c>
      <c r="Y60" s="20" t="s">
        <v>37</v>
      </c>
      <c r="Z60" s="20" t="s">
        <v>45</v>
      </c>
      <c r="AA60" s="20" t="s">
        <v>42</v>
      </c>
      <c r="AB60" s="36" t="s">
        <v>43</v>
      </c>
      <c r="AC60" s="37">
        <f t="shared" si="23"/>
        <v>43.010690985397538</v>
      </c>
      <c r="AD60" s="37">
        <f t="shared" si="18"/>
        <v>16.302596288197442</v>
      </c>
      <c r="AE60" s="20">
        <v>942382399</v>
      </c>
      <c r="AF60">
        <v>32393480</v>
      </c>
      <c r="AG60">
        <v>32397785</v>
      </c>
      <c r="AH60">
        <v>32398685</v>
      </c>
      <c r="AI60">
        <f t="shared" si="19"/>
        <v>32396650</v>
      </c>
      <c r="AJ60">
        <f t="shared" si="20"/>
        <v>2271.4422730943438</v>
      </c>
      <c r="AK60">
        <f t="shared" si="21"/>
        <v>-35.902242696901219</v>
      </c>
      <c r="AO60" s="4"/>
    </row>
    <row r="61" spans="1:41" x14ac:dyDescent="0.15">
      <c r="A61" s="12"/>
      <c r="D61" s="2"/>
      <c r="F61"/>
      <c r="G61"/>
      <c r="H61"/>
      <c r="I61"/>
      <c r="J61" s="1"/>
      <c r="K61" s="2"/>
      <c r="L61" s="2"/>
      <c r="M61" s="2"/>
      <c r="N61"/>
      <c r="O61"/>
      <c r="P61"/>
      <c r="Q61" s="20">
        <v>831</v>
      </c>
      <c r="R61" s="20" t="s">
        <v>58</v>
      </c>
      <c r="S61" s="20" t="s">
        <v>32</v>
      </c>
      <c r="T61" s="20" t="s">
        <v>32</v>
      </c>
      <c r="U61" s="20" t="s">
        <v>27</v>
      </c>
      <c r="V61" s="20">
        <v>56551565</v>
      </c>
      <c r="W61" s="20">
        <v>728368000</v>
      </c>
      <c r="X61" s="37">
        <f t="shared" si="22"/>
        <v>7.7641473815433955</v>
      </c>
      <c r="Y61" s="20" t="s">
        <v>46</v>
      </c>
      <c r="Z61" s="20" t="s">
        <v>47</v>
      </c>
      <c r="AA61" s="20" t="s">
        <v>48</v>
      </c>
      <c r="AB61" s="36"/>
      <c r="AC61" s="37">
        <f t="shared" si="23"/>
        <v>92.235852618456605</v>
      </c>
      <c r="AD61" s="37">
        <f t="shared" si="18"/>
        <v>77.29006831758538</v>
      </c>
      <c r="AE61" s="20">
        <v>942382399</v>
      </c>
      <c r="AF61">
        <v>119155137</v>
      </c>
      <c r="AG61">
        <v>119149781</v>
      </c>
      <c r="AH61">
        <v>119156286</v>
      </c>
      <c r="AI61">
        <f t="shared" si="19"/>
        <v>119153734.66666667</v>
      </c>
      <c r="AJ61">
        <f t="shared" si="20"/>
        <v>2834.744001767277</v>
      </c>
      <c r="AK61">
        <f t="shared" si="21"/>
        <v>8.5948544783223149</v>
      </c>
      <c r="AO61" s="4"/>
    </row>
    <row r="62" spans="1:41" x14ac:dyDescent="0.15">
      <c r="A62" s="12"/>
      <c r="D62" s="2"/>
      <c r="F62"/>
      <c r="G62"/>
      <c r="H62"/>
      <c r="I62"/>
      <c r="J62" s="1"/>
      <c r="K62" s="2"/>
      <c r="L62" s="2"/>
      <c r="M62" s="2"/>
      <c r="N62"/>
      <c r="O62"/>
      <c r="P62"/>
      <c r="Q62" s="20">
        <v>832</v>
      </c>
      <c r="R62" s="20" t="s">
        <v>58</v>
      </c>
      <c r="S62" s="20" t="s">
        <v>32</v>
      </c>
      <c r="T62" s="20" t="s">
        <v>37</v>
      </c>
      <c r="U62" s="20" t="s">
        <v>27</v>
      </c>
      <c r="V62" s="20">
        <v>13514360</v>
      </c>
      <c r="W62" s="20">
        <v>60381601</v>
      </c>
      <c r="X62" s="37">
        <f t="shared" si="22"/>
        <v>22.381586072883362</v>
      </c>
      <c r="Y62" s="20" t="s">
        <v>49</v>
      </c>
      <c r="Z62" s="20" t="s">
        <v>50</v>
      </c>
      <c r="AA62" s="20" t="s">
        <v>48</v>
      </c>
      <c r="AB62" s="36"/>
      <c r="AC62" s="37">
        <f t="shared" si="23"/>
        <v>77.618413927116634</v>
      </c>
      <c r="AD62" s="37">
        <f t="shared" si="18"/>
        <v>6.407335394217184</v>
      </c>
      <c r="AE62" s="20">
        <v>942382399</v>
      </c>
      <c r="AF62">
        <v>14573488</v>
      </c>
      <c r="AG62">
        <v>14570249</v>
      </c>
      <c r="AH62">
        <v>14573462</v>
      </c>
      <c r="AI62">
        <f t="shared" si="19"/>
        <v>14572399.666666666</v>
      </c>
      <c r="AJ62">
        <f t="shared" si="20"/>
        <v>1520.7880267224036</v>
      </c>
      <c r="AK62">
        <f t="shared" si="21"/>
        <v>1.7522550729760646</v>
      </c>
      <c r="AO62" s="4"/>
    </row>
    <row r="63" spans="1:41" x14ac:dyDescent="0.15">
      <c r="F63"/>
      <c r="G63"/>
      <c r="H63"/>
      <c r="P63"/>
      <c r="Q63" s="20">
        <v>833</v>
      </c>
      <c r="R63" s="20" t="s">
        <v>58</v>
      </c>
      <c r="S63" s="20" t="s">
        <v>37</v>
      </c>
      <c r="T63" s="20" t="s">
        <v>32</v>
      </c>
      <c r="U63" s="20" t="s">
        <v>27</v>
      </c>
      <c r="V63" s="20">
        <v>75471874</v>
      </c>
      <c r="W63" s="20">
        <v>138687135</v>
      </c>
      <c r="X63" s="37">
        <f t="shared" si="22"/>
        <v>54.418799551955551</v>
      </c>
      <c r="Y63" s="20" t="s">
        <v>51</v>
      </c>
      <c r="Z63" s="20" t="s">
        <v>52</v>
      </c>
      <c r="AA63" s="20" t="s">
        <v>48</v>
      </c>
      <c r="AB63" s="36"/>
      <c r="AC63" s="37">
        <f t="shared" si="23"/>
        <v>45.581200448044449</v>
      </c>
      <c r="AD63" s="37">
        <f t="shared" si="18"/>
        <v>14.716651663609859</v>
      </c>
      <c r="AE63" s="20">
        <v>942382399</v>
      </c>
      <c r="AF63">
        <v>29694162</v>
      </c>
      <c r="AG63">
        <v>29698629</v>
      </c>
      <c r="AH63">
        <v>29687386</v>
      </c>
      <c r="AI63">
        <f t="shared" si="19"/>
        <v>29693392.333333332</v>
      </c>
      <c r="AJ63">
        <f t="shared" si="20"/>
        <v>4622.088440905859</v>
      </c>
      <c r="AK63">
        <f t="shared" si="21"/>
        <v>-33.008455807142226</v>
      </c>
    </row>
    <row r="64" spans="1:41" x14ac:dyDescent="0.15">
      <c r="F64"/>
      <c r="G64"/>
      <c r="H64"/>
      <c r="P64"/>
      <c r="Q64" s="20">
        <v>834</v>
      </c>
      <c r="R64" s="20" t="s">
        <v>58</v>
      </c>
      <c r="S64" s="20" t="s">
        <v>37</v>
      </c>
      <c r="T64" s="20" t="s">
        <v>37</v>
      </c>
      <c r="U64" s="20" t="s">
        <v>27</v>
      </c>
      <c r="V64" s="20">
        <v>12082396</v>
      </c>
      <c r="W64" s="20">
        <v>14945663</v>
      </c>
      <c r="X64" s="37">
        <f t="shared" si="22"/>
        <v>80.842154677246498</v>
      </c>
      <c r="Y64" s="20" t="s">
        <v>53</v>
      </c>
      <c r="Z64" s="20" t="s">
        <v>54</v>
      </c>
      <c r="AA64" s="20" t="s">
        <v>48</v>
      </c>
      <c r="AB64" s="36"/>
      <c r="AC64" s="37">
        <f t="shared" si="23"/>
        <v>19.157845322753502</v>
      </c>
      <c r="AD64" s="37">
        <f t="shared" si="18"/>
        <v>1.5859446245875823</v>
      </c>
      <c r="AE64" s="20">
        <v>942382399</v>
      </c>
      <c r="AF64">
        <v>4460799</v>
      </c>
      <c r="AG64">
        <v>4462899</v>
      </c>
      <c r="AH64">
        <v>4464564</v>
      </c>
      <c r="AI64">
        <f t="shared" si="19"/>
        <v>4462754</v>
      </c>
      <c r="AJ64">
        <f t="shared" si="20"/>
        <v>1540.4707072839781</v>
      </c>
      <c r="AK64">
        <f t="shared" si="21"/>
        <v>-50.982294997552138</v>
      </c>
      <c r="AO64" s="4"/>
    </row>
    <row r="65" spans="1:41" x14ac:dyDescent="0.15">
      <c r="D65" s="2"/>
      <c r="F65"/>
      <c r="G65"/>
      <c r="H65"/>
      <c r="I65"/>
      <c r="J65" s="1"/>
      <c r="K65" s="2"/>
      <c r="L65" s="2"/>
      <c r="M65" s="2"/>
      <c r="N65"/>
      <c r="O65"/>
      <c r="P65"/>
      <c r="Q65" s="39">
        <v>898</v>
      </c>
      <c r="R65" s="39" t="s">
        <v>58</v>
      </c>
      <c r="S65" s="39"/>
      <c r="T65" s="39"/>
      <c r="U65" s="39" t="s">
        <v>55</v>
      </c>
      <c r="V65" s="39">
        <v>185785665</v>
      </c>
      <c r="W65" s="39">
        <v>942382399</v>
      </c>
      <c r="X65" s="39">
        <v>19.71</v>
      </c>
      <c r="Y65" s="39" t="s">
        <v>28</v>
      </c>
      <c r="Z65" s="39" t="s">
        <v>28</v>
      </c>
      <c r="AA65" s="39" t="s">
        <v>29</v>
      </c>
      <c r="AB65" s="40"/>
      <c r="AC65" s="39">
        <v>80.290000000000006</v>
      </c>
      <c r="AD65" s="39">
        <v>100</v>
      </c>
      <c r="AE65" s="39">
        <v>942382399</v>
      </c>
      <c r="AO65" s="4"/>
    </row>
    <row r="66" spans="1:41" x14ac:dyDescent="0.15">
      <c r="D66" s="2"/>
      <c r="F66"/>
      <c r="G66"/>
      <c r="H66"/>
      <c r="I66"/>
      <c r="J66" s="1"/>
      <c r="K66" s="2"/>
      <c r="L66" s="2"/>
      <c r="M66" s="2"/>
      <c r="N66"/>
      <c r="O66"/>
      <c r="P66"/>
      <c r="Q66" s="39">
        <v>899</v>
      </c>
      <c r="R66" s="39" t="s">
        <v>58</v>
      </c>
      <c r="S66" s="39" t="s">
        <v>32</v>
      </c>
      <c r="T66" s="39"/>
      <c r="U66" s="39" t="s">
        <v>55</v>
      </c>
      <c r="V66" s="39">
        <v>130065414</v>
      </c>
      <c r="W66" s="39">
        <v>738345380</v>
      </c>
      <c r="X66" s="41">
        <v>17.6157957404704</v>
      </c>
      <c r="Y66" s="39" t="s">
        <v>33</v>
      </c>
      <c r="Z66" s="39" t="s">
        <v>34</v>
      </c>
      <c r="AA66" s="39" t="s">
        <v>35</v>
      </c>
      <c r="AB66" s="40"/>
      <c r="AC66" s="41">
        <v>82.384204259529596</v>
      </c>
      <c r="AD66" s="41">
        <v>78.348808380068206</v>
      </c>
      <c r="AE66" s="39">
        <v>942382399</v>
      </c>
      <c r="AF66">
        <v>151434990</v>
      </c>
      <c r="AG66">
        <v>151424957</v>
      </c>
      <c r="AH66">
        <v>151425126</v>
      </c>
      <c r="AI66">
        <v>151428357.66666701</v>
      </c>
      <c r="AJ66">
        <v>4690.2753532057004</v>
      </c>
      <c r="AK66">
        <v>2.8933537400432701</v>
      </c>
      <c r="AO66" s="4"/>
    </row>
    <row r="67" spans="1:41" x14ac:dyDescent="0.15">
      <c r="D67" s="2"/>
      <c r="F67"/>
      <c r="G67"/>
      <c r="H67"/>
      <c r="I67"/>
      <c r="J67" s="1"/>
      <c r="K67" s="2"/>
      <c r="L67" s="2"/>
      <c r="M67" s="2"/>
      <c r="N67"/>
      <c r="O67"/>
      <c r="P67"/>
      <c r="Q67" s="39">
        <v>900</v>
      </c>
      <c r="R67" s="39" t="s">
        <v>58</v>
      </c>
      <c r="S67" s="39" t="s">
        <v>37</v>
      </c>
      <c r="T67" s="39"/>
      <c r="U67" s="39" t="s">
        <v>55</v>
      </c>
      <c r="V67" s="39">
        <v>55720251</v>
      </c>
      <c r="W67" s="39">
        <v>204037019</v>
      </c>
      <c r="X67" s="41">
        <v>27.308892902419799</v>
      </c>
      <c r="Y67" s="39" t="s">
        <v>38</v>
      </c>
      <c r="Z67" s="39" t="s">
        <v>39</v>
      </c>
      <c r="AA67" s="39" t="s">
        <v>35</v>
      </c>
      <c r="AB67" s="40"/>
      <c r="AC67" s="41">
        <v>72.691107097580201</v>
      </c>
      <c r="AD67" s="41">
        <v>21.651191619931801</v>
      </c>
      <c r="AE67" s="39">
        <v>942382399</v>
      </c>
      <c r="AF67">
        <v>51151453</v>
      </c>
      <c r="AG67">
        <v>51161148</v>
      </c>
      <c r="AH67">
        <v>51145979</v>
      </c>
      <c r="AI67">
        <v>51152860</v>
      </c>
      <c r="AJ67">
        <v>6272.1276028686398</v>
      </c>
      <c r="AK67">
        <v>-2.2385109439380702</v>
      </c>
      <c r="AL67">
        <v>52488595</v>
      </c>
      <c r="AM67">
        <f>(1-(AL67/W67))*100</f>
        <v>74.274964779798111</v>
      </c>
      <c r="AN67" s="6">
        <f>((AI67-AL67)/W67)*100</f>
        <v>-0.65465326172011951</v>
      </c>
      <c r="AO67" s="4">
        <v>-0.65</v>
      </c>
    </row>
    <row r="68" spans="1:41" x14ac:dyDescent="0.15">
      <c r="D68" s="2"/>
      <c r="F68"/>
      <c r="G68"/>
      <c r="H68"/>
      <c r="I68"/>
      <c r="J68" s="1"/>
      <c r="K68" s="2"/>
      <c r="L68" s="2"/>
      <c r="M68" s="2"/>
      <c r="N68"/>
      <c r="O68"/>
      <c r="P68"/>
      <c r="Q68" s="39">
        <v>949</v>
      </c>
      <c r="R68" s="39" t="s">
        <v>58</v>
      </c>
      <c r="S68" s="39" t="s">
        <v>32</v>
      </c>
      <c r="T68" s="39"/>
      <c r="U68" s="39" t="s">
        <v>55</v>
      </c>
      <c r="V68" s="39">
        <v>72039862</v>
      </c>
      <c r="W68" s="39">
        <v>724528926</v>
      </c>
      <c r="X68" s="41">
        <v>9.9429932215018297</v>
      </c>
      <c r="Y68" s="39" t="s">
        <v>32</v>
      </c>
      <c r="Z68" s="39" t="s">
        <v>41</v>
      </c>
      <c r="AA68" s="39" t="s">
        <v>42</v>
      </c>
      <c r="AB68" s="40" t="s">
        <v>43</v>
      </c>
      <c r="AC68" s="41">
        <v>90.057006778498206</v>
      </c>
      <c r="AD68" s="41">
        <v>76.8826886801819</v>
      </c>
      <c r="AE68" s="39">
        <v>942382399</v>
      </c>
      <c r="AF68">
        <v>149059253</v>
      </c>
      <c r="AG68">
        <v>149054403</v>
      </c>
      <c r="AH68">
        <v>149045605</v>
      </c>
      <c r="AI68">
        <v>149053087</v>
      </c>
      <c r="AJ68">
        <v>5648.9449162358296</v>
      </c>
      <c r="AK68">
        <v>10.6294203359384</v>
      </c>
    </row>
    <row r="69" spans="1:41" x14ac:dyDescent="0.15">
      <c r="D69" s="2"/>
      <c r="F69"/>
      <c r="G69"/>
      <c r="H69"/>
      <c r="I69"/>
      <c r="J69" s="1"/>
      <c r="K69" s="2"/>
      <c r="L69" s="2"/>
      <c r="M69" s="2"/>
      <c r="N69"/>
      <c r="O69"/>
      <c r="P69"/>
      <c r="Q69" s="39">
        <v>950</v>
      </c>
      <c r="R69" s="39" t="s">
        <v>58</v>
      </c>
      <c r="S69" s="39" t="s">
        <v>37</v>
      </c>
      <c r="T69" s="39"/>
      <c r="U69" s="39" t="s">
        <v>55</v>
      </c>
      <c r="V69" s="39">
        <v>127721468</v>
      </c>
      <c r="W69" s="39">
        <v>217853473</v>
      </c>
      <c r="X69" s="41">
        <v>58.627235196750803</v>
      </c>
      <c r="Y69" s="39" t="s">
        <v>37</v>
      </c>
      <c r="Z69" s="39" t="s">
        <v>45</v>
      </c>
      <c r="AA69" s="39" t="s">
        <v>42</v>
      </c>
      <c r="AB69" s="40" t="s">
        <v>43</v>
      </c>
      <c r="AC69" s="41">
        <v>41.372764803249197</v>
      </c>
      <c r="AD69" s="41">
        <v>23.1173113198181</v>
      </c>
      <c r="AE69" s="39">
        <v>942382399</v>
      </c>
      <c r="AF69">
        <v>54081590</v>
      </c>
      <c r="AG69">
        <v>54089842</v>
      </c>
      <c r="AH69">
        <v>54085884</v>
      </c>
      <c r="AI69">
        <v>54085772</v>
      </c>
      <c r="AJ69">
        <v>3369.7956416771999</v>
      </c>
      <c r="AK69">
        <v>-33.800560985318803</v>
      </c>
    </row>
    <row r="70" spans="1:41" x14ac:dyDescent="0.15">
      <c r="A70" s="12"/>
      <c r="D70" s="2"/>
      <c r="F70"/>
      <c r="G70"/>
      <c r="H70"/>
      <c r="I70"/>
      <c r="J70" s="1"/>
      <c r="K70" s="2"/>
      <c r="L70" s="2"/>
      <c r="M70" s="2"/>
      <c r="N70"/>
      <c r="O70"/>
      <c r="P70"/>
      <c r="Q70" s="39">
        <v>951</v>
      </c>
      <c r="R70" s="39" t="s">
        <v>58</v>
      </c>
      <c r="S70" s="39" t="s">
        <v>32</v>
      </c>
      <c r="T70" s="39" t="s">
        <v>32</v>
      </c>
      <c r="U70" s="39" t="s">
        <v>55</v>
      </c>
      <c r="V70" s="39">
        <v>51541612</v>
      </c>
      <c r="W70" s="39">
        <v>579331590</v>
      </c>
      <c r="X70" s="41">
        <v>8.8967377042222093</v>
      </c>
      <c r="Y70" s="39" t="s">
        <v>46</v>
      </c>
      <c r="Z70" s="39" t="s">
        <v>47</v>
      </c>
      <c r="AA70" s="39" t="s">
        <v>48</v>
      </c>
      <c r="AB70" s="40"/>
      <c r="AC70" s="41">
        <v>91.103262295777796</v>
      </c>
      <c r="AD70" s="41">
        <v>61.475213312000697</v>
      </c>
      <c r="AE70" s="39">
        <v>942382399</v>
      </c>
      <c r="AF70">
        <v>123562451</v>
      </c>
      <c r="AG70">
        <v>123560713</v>
      </c>
      <c r="AH70">
        <v>123563405</v>
      </c>
      <c r="AI70">
        <v>123562189.666667</v>
      </c>
      <c r="AJ70">
        <v>1114.4317934365599</v>
      </c>
      <c r="AK70">
        <v>12.4316676165832</v>
      </c>
    </row>
    <row r="71" spans="1:41" x14ac:dyDescent="0.15">
      <c r="A71" s="12"/>
      <c r="D71" s="2"/>
      <c r="F71"/>
      <c r="G71"/>
      <c r="H71"/>
      <c r="I71"/>
      <c r="J71" s="1"/>
      <c r="K71" s="2"/>
      <c r="L71" s="2"/>
      <c r="M71" s="2"/>
      <c r="N71"/>
      <c r="O71"/>
      <c r="P71"/>
      <c r="Q71" s="39">
        <v>952</v>
      </c>
      <c r="R71" s="39" t="s">
        <v>58</v>
      </c>
      <c r="S71" s="39" t="s">
        <v>32</v>
      </c>
      <c r="T71" s="39" t="s">
        <v>37</v>
      </c>
      <c r="U71" s="39" t="s">
        <v>55</v>
      </c>
      <c r="V71" s="39">
        <v>20498250</v>
      </c>
      <c r="W71" s="39">
        <v>145197336</v>
      </c>
      <c r="X71" s="41">
        <v>14.117511081608299</v>
      </c>
      <c r="Y71" s="39" t="s">
        <v>49</v>
      </c>
      <c r="Z71" s="39" t="s">
        <v>50</v>
      </c>
      <c r="AA71" s="39" t="s">
        <v>48</v>
      </c>
      <c r="AB71" s="40"/>
      <c r="AC71" s="41">
        <v>85.882488918391701</v>
      </c>
      <c r="AD71" s="41">
        <v>15.407475368181199</v>
      </c>
      <c r="AE71" s="39">
        <v>942382399</v>
      </c>
      <c r="AF71">
        <v>38257554</v>
      </c>
      <c r="AG71">
        <v>38251851</v>
      </c>
      <c r="AH71">
        <v>38249788</v>
      </c>
      <c r="AI71">
        <v>38253064.333333299</v>
      </c>
      <c r="AJ71">
        <v>3284.4910649224698</v>
      </c>
      <c r="AK71">
        <v>12.228057912394</v>
      </c>
    </row>
    <row r="72" spans="1:41" x14ac:dyDescent="0.15">
      <c r="F72"/>
      <c r="G72"/>
      <c r="H72"/>
      <c r="P72"/>
      <c r="Q72" s="39">
        <v>953</v>
      </c>
      <c r="R72" s="39" t="s">
        <v>58</v>
      </c>
      <c r="S72" s="39" t="s">
        <v>37</v>
      </c>
      <c r="T72" s="39" t="s">
        <v>32</v>
      </c>
      <c r="U72" s="39" t="s">
        <v>55</v>
      </c>
      <c r="V72" s="39">
        <v>89437666</v>
      </c>
      <c r="W72" s="39">
        <v>160468974</v>
      </c>
      <c r="X72" s="41">
        <v>55.735176570643503</v>
      </c>
      <c r="Y72" s="39" t="s">
        <v>51</v>
      </c>
      <c r="Z72" s="39" t="s">
        <v>52</v>
      </c>
      <c r="AA72" s="39" t="s">
        <v>48</v>
      </c>
      <c r="AB72" s="40"/>
      <c r="AC72" s="41">
        <v>44.264823429356497</v>
      </c>
      <c r="AD72" s="41">
        <v>17.028010515718499</v>
      </c>
      <c r="AE72" s="39">
        <v>942382399</v>
      </c>
      <c r="AF72">
        <v>41679138</v>
      </c>
      <c r="AG72">
        <v>41674550</v>
      </c>
      <c r="AH72">
        <v>41679583</v>
      </c>
      <c r="AI72">
        <v>41677757</v>
      </c>
      <c r="AJ72">
        <v>2274.9568494076202</v>
      </c>
      <c r="AK72">
        <v>-29.762706029391101</v>
      </c>
    </row>
    <row r="73" spans="1:41" x14ac:dyDescent="0.15">
      <c r="F73"/>
      <c r="G73"/>
      <c r="H73"/>
      <c r="P73"/>
      <c r="Q73" s="39">
        <v>954</v>
      </c>
      <c r="R73" s="39" t="s">
        <v>58</v>
      </c>
      <c r="S73" s="39" t="s">
        <v>37</v>
      </c>
      <c r="T73" s="39" t="s">
        <v>37</v>
      </c>
      <c r="U73" s="39" t="s">
        <v>55</v>
      </c>
      <c r="V73" s="39">
        <v>38283802</v>
      </c>
      <c r="W73" s="39">
        <v>57384499</v>
      </c>
      <c r="X73" s="41">
        <v>66.714535575190794</v>
      </c>
      <c r="Y73" s="39" t="s">
        <v>53</v>
      </c>
      <c r="Z73" s="39" t="s">
        <v>54</v>
      </c>
      <c r="AA73" s="39" t="s">
        <v>48</v>
      </c>
      <c r="AB73" s="40"/>
      <c r="AC73" s="41">
        <v>33.285464424809199</v>
      </c>
      <c r="AD73" s="41">
        <v>6.0893008040995902</v>
      </c>
      <c r="AE73" s="39">
        <v>942382399</v>
      </c>
      <c r="AF73">
        <v>17279337</v>
      </c>
      <c r="AG73">
        <v>17276693</v>
      </c>
      <c r="AH73">
        <v>17282009</v>
      </c>
      <c r="AI73">
        <v>17279346.333333299</v>
      </c>
      <c r="AJ73">
        <v>2170.2579467785699</v>
      </c>
      <c r="AK73">
        <v>-36.603013065717697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zoomScale="130" zoomScaleNormal="130" workbookViewId="0">
      <selection activeCell="D12" sqref="D12"/>
    </sheetView>
  </sheetViews>
  <sheetFormatPr baseColWidth="10" defaultColWidth="11.5" defaultRowHeight="13" x14ac:dyDescent="0.15"/>
  <cols>
    <col min="2" max="2" width="15" style="42" customWidth="1"/>
    <col min="9" max="9" width="15" style="42" customWidth="1"/>
  </cols>
  <sheetData>
    <row r="1" spans="1:13" x14ac:dyDescent="0.15">
      <c r="A1" t="s">
        <v>59</v>
      </c>
      <c r="C1" s="42" t="s">
        <v>24</v>
      </c>
      <c r="D1" s="42" t="s">
        <v>25</v>
      </c>
      <c r="H1" t="s">
        <v>60</v>
      </c>
      <c r="J1" s="42" t="s">
        <v>24</v>
      </c>
      <c r="K1" s="42" t="s">
        <v>25</v>
      </c>
    </row>
    <row r="2" spans="1:13" x14ac:dyDescent="0.15">
      <c r="C2" t="s">
        <v>30</v>
      </c>
      <c r="D2" t="s">
        <v>30</v>
      </c>
      <c r="F2" t="s">
        <v>31</v>
      </c>
      <c r="J2" t="s">
        <v>30</v>
      </c>
      <c r="K2" t="s">
        <v>30</v>
      </c>
      <c r="M2" t="s">
        <v>31</v>
      </c>
    </row>
    <row r="3" spans="1:13" x14ac:dyDescent="0.15">
      <c r="B3" s="42" t="s">
        <v>36</v>
      </c>
      <c r="C3">
        <v>3.42</v>
      </c>
      <c r="D3">
        <v>-9.3000000000000007</v>
      </c>
      <c r="F3">
        <v>12.33</v>
      </c>
      <c r="I3" s="42" t="s">
        <v>36</v>
      </c>
      <c r="J3">
        <v>4.54</v>
      </c>
      <c r="K3">
        <v>-10.27</v>
      </c>
      <c r="M3">
        <v>16.100000000000001</v>
      </c>
    </row>
    <row r="4" spans="1:13" x14ac:dyDescent="0.15">
      <c r="B4" s="42" t="s">
        <v>40</v>
      </c>
      <c r="C4">
        <v>2.48</v>
      </c>
      <c r="D4">
        <v>-5.0599999999999996</v>
      </c>
      <c r="E4" t="s">
        <v>61</v>
      </c>
      <c r="F4">
        <v>7.55</v>
      </c>
      <c r="I4" s="42" t="s">
        <v>40</v>
      </c>
      <c r="J4">
        <v>0.88</v>
      </c>
      <c r="K4">
        <v>-3.03</v>
      </c>
      <c r="L4" t="s">
        <v>62</v>
      </c>
      <c r="M4">
        <v>2.75</v>
      </c>
    </row>
    <row r="5" spans="1:13" x14ac:dyDescent="0.15">
      <c r="B5" s="42" t="s">
        <v>44</v>
      </c>
      <c r="C5">
        <v>6.06</v>
      </c>
      <c r="D5">
        <v>-4.1399999999999997</v>
      </c>
      <c r="F5">
        <v>18.920000000000002</v>
      </c>
      <c r="I5" s="42" t="s">
        <v>44</v>
      </c>
      <c r="J5">
        <v>5.29</v>
      </c>
      <c r="K5">
        <v>-0.7</v>
      </c>
      <c r="M5">
        <v>17.989999999999998</v>
      </c>
    </row>
    <row r="7" spans="1:13" x14ac:dyDescent="0.15">
      <c r="A7" t="s">
        <v>63</v>
      </c>
      <c r="C7" s="42" t="s">
        <v>24</v>
      </c>
      <c r="D7" s="42" t="s">
        <v>25</v>
      </c>
      <c r="H7" t="s">
        <v>64</v>
      </c>
      <c r="J7" s="42" t="s">
        <v>24</v>
      </c>
      <c r="K7" s="42" t="s">
        <v>25</v>
      </c>
    </row>
    <row r="8" spans="1:13" x14ac:dyDescent="0.15">
      <c r="C8" t="s">
        <v>30</v>
      </c>
      <c r="D8" t="s">
        <v>30</v>
      </c>
      <c r="F8" t="s">
        <v>31</v>
      </c>
      <c r="J8" t="s">
        <v>30</v>
      </c>
      <c r="K8" t="s">
        <v>30</v>
      </c>
      <c r="M8" t="s">
        <v>31</v>
      </c>
    </row>
    <row r="9" spans="1:13" x14ac:dyDescent="0.15">
      <c r="B9" s="42" t="s">
        <v>36</v>
      </c>
      <c r="C9">
        <v>11.08</v>
      </c>
      <c r="D9">
        <v>-40.29</v>
      </c>
      <c r="F9">
        <v>21.16</v>
      </c>
      <c r="I9" s="42" t="s">
        <v>36</v>
      </c>
      <c r="J9">
        <v>23.74</v>
      </c>
      <c r="K9">
        <v>-24.36</v>
      </c>
      <c r="M9">
        <v>47.63</v>
      </c>
    </row>
    <row r="10" spans="1:13" x14ac:dyDescent="0.15">
      <c r="B10" s="42" t="s">
        <v>40</v>
      </c>
      <c r="C10">
        <v>0.72</v>
      </c>
      <c r="D10">
        <v>-36.630000000000003</v>
      </c>
      <c r="E10" t="s">
        <v>65</v>
      </c>
      <c r="F10">
        <v>1.06</v>
      </c>
      <c r="I10" s="42" t="s">
        <v>40</v>
      </c>
      <c r="J10">
        <v>1.98</v>
      </c>
      <c r="K10">
        <v>-21.69</v>
      </c>
      <c r="L10" t="s">
        <v>66</v>
      </c>
      <c r="M10">
        <v>4.78</v>
      </c>
    </row>
    <row r="11" spans="1:13" x14ac:dyDescent="0.15">
      <c r="B11" s="42" t="s">
        <v>44</v>
      </c>
      <c r="C11">
        <v>11.58</v>
      </c>
      <c r="D11">
        <v>-20.239999999999998</v>
      </c>
      <c r="F11">
        <v>21.73</v>
      </c>
      <c r="I11" s="42" t="s">
        <v>44</v>
      </c>
      <c r="J11">
        <v>25.22</v>
      </c>
      <c r="K11">
        <v>-8.74</v>
      </c>
      <c r="M11">
        <v>49</v>
      </c>
    </row>
    <row r="13" spans="1:13" x14ac:dyDescent="0.15">
      <c r="A13" t="s">
        <v>67</v>
      </c>
      <c r="C13" s="42" t="s">
        <v>24</v>
      </c>
      <c r="D13" s="42" t="s">
        <v>25</v>
      </c>
      <c r="H13" t="s">
        <v>68</v>
      </c>
      <c r="J13" s="42" t="s">
        <v>24</v>
      </c>
      <c r="K13" s="42" t="s">
        <v>25</v>
      </c>
    </row>
    <row r="14" spans="1:13" x14ac:dyDescent="0.15">
      <c r="C14" t="s">
        <v>30</v>
      </c>
      <c r="D14" t="s">
        <v>30</v>
      </c>
      <c r="F14" t="s">
        <v>31</v>
      </c>
      <c r="J14" t="s">
        <v>30</v>
      </c>
      <c r="K14" t="s">
        <v>30</v>
      </c>
      <c r="M14" t="s">
        <v>31</v>
      </c>
    </row>
    <row r="15" spans="1:13" x14ac:dyDescent="0.15">
      <c r="B15" s="42" t="s">
        <v>36</v>
      </c>
      <c r="C15">
        <v>5.07</v>
      </c>
      <c r="D15">
        <v>-17.09</v>
      </c>
      <c r="F15">
        <v>22.06</v>
      </c>
      <c r="I15" s="42" t="s">
        <v>36</v>
      </c>
      <c r="J15">
        <v>4.4000000000000004</v>
      </c>
      <c r="K15">
        <v>-24.93</v>
      </c>
      <c r="M15">
        <v>14.65</v>
      </c>
    </row>
    <row r="16" spans="1:13" x14ac:dyDescent="0.15">
      <c r="B16" s="42" t="s">
        <v>40</v>
      </c>
      <c r="C16">
        <v>0.45</v>
      </c>
      <c r="D16">
        <v>-30.56</v>
      </c>
      <c r="E16" t="s">
        <v>69</v>
      </c>
      <c r="F16">
        <v>1.08</v>
      </c>
      <c r="I16" s="42" t="s">
        <v>40</v>
      </c>
      <c r="J16">
        <v>0.73</v>
      </c>
      <c r="K16">
        <v>-41.08</v>
      </c>
      <c r="L16" t="s">
        <v>70</v>
      </c>
      <c r="M16">
        <v>1.08</v>
      </c>
    </row>
    <row r="17" spans="1:13" x14ac:dyDescent="0.15">
      <c r="B17" s="42" t="s">
        <v>44</v>
      </c>
      <c r="C17">
        <v>5.46</v>
      </c>
      <c r="D17">
        <v>-20.51</v>
      </c>
      <c r="F17">
        <v>22.53</v>
      </c>
      <c r="I17" s="42" t="s">
        <v>44</v>
      </c>
      <c r="J17">
        <v>4.68</v>
      </c>
      <c r="K17">
        <v>-11.84</v>
      </c>
      <c r="M17">
        <v>15.1</v>
      </c>
    </row>
    <row r="19" spans="1:13" x14ac:dyDescent="0.15">
      <c r="A19" t="s">
        <v>71</v>
      </c>
      <c r="C19" s="42" t="s">
        <v>24</v>
      </c>
      <c r="D19" s="42" t="s">
        <v>25</v>
      </c>
      <c r="H19" t="s">
        <v>72</v>
      </c>
      <c r="J19" s="42" t="s">
        <v>24</v>
      </c>
      <c r="K19" s="42" t="s">
        <v>25</v>
      </c>
    </row>
    <row r="20" spans="1:13" x14ac:dyDescent="0.15">
      <c r="C20" t="s">
        <v>30</v>
      </c>
      <c r="D20" t="s">
        <v>30</v>
      </c>
      <c r="F20" t="s">
        <v>31</v>
      </c>
      <c r="J20" t="s">
        <v>30</v>
      </c>
      <c r="K20" t="s">
        <v>30</v>
      </c>
      <c r="M20" t="s">
        <v>31</v>
      </c>
    </row>
    <row r="21" spans="1:13" x14ac:dyDescent="0.15">
      <c r="B21" s="42" t="s">
        <v>36</v>
      </c>
      <c r="C21">
        <v>7.25</v>
      </c>
      <c r="D21">
        <v>-35.9</v>
      </c>
      <c r="F21">
        <v>16.3</v>
      </c>
      <c r="I21" s="42" t="s">
        <v>36</v>
      </c>
      <c r="J21">
        <v>10.63</v>
      </c>
      <c r="K21">
        <v>-33.799999999999997</v>
      </c>
      <c r="M21" s="6">
        <v>23.1173113198181</v>
      </c>
    </row>
    <row r="22" spans="1:13" x14ac:dyDescent="0.15">
      <c r="B22" s="42" t="s">
        <v>40</v>
      </c>
      <c r="C22">
        <v>1.6</v>
      </c>
      <c r="D22">
        <v>-8.0299999999999994</v>
      </c>
      <c r="E22" t="s">
        <v>73</v>
      </c>
      <c r="F22">
        <v>8</v>
      </c>
      <c r="I22" s="42" t="s">
        <v>40</v>
      </c>
      <c r="J22">
        <v>2.89</v>
      </c>
      <c r="K22">
        <v>-2.2400000000000002</v>
      </c>
      <c r="L22" t="s">
        <v>74</v>
      </c>
      <c r="M22" s="6">
        <v>21.651191619931801</v>
      </c>
    </row>
    <row r="23" spans="1:13" x14ac:dyDescent="0.15">
      <c r="B23" s="42" t="s">
        <v>44</v>
      </c>
      <c r="C23">
        <v>8.59</v>
      </c>
      <c r="D23">
        <v>1.75</v>
      </c>
      <c r="F23">
        <v>22.71</v>
      </c>
      <c r="I23" s="42" t="s">
        <v>44</v>
      </c>
      <c r="J23">
        <v>12.43</v>
      </c>
      <c r="K23">
        <v>12.23</v>
      </c>
      <c r="M23" s="6">
        <v>38.524786687999303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05"/>
  <sheetViews>
    <sheetView tabSelected="1" zoomScale="130" zoomScaleNormal="130" workbookViewId="0">
      <selection activeCell="C74" sqref="C74"/>
    </sheetView>
  </sheetViews>
  <sheetFormatPr baseColWidth="10" defaultColWidth="11.5" defaultRowHeight="13" x14ac:dyDescent="0.15"/>
  <cols>
    <col min="1" max="1" width="21.6640625" customWidth="1"/>
    <col min="2" max="2" width="9.83203125" customWidth="1"/>
    <col min="3" max="3" width="13.83203125" customWidth="1"/>
    <col min="4" max="4" width="19.83203125" customWidth="1"/>
    <col min="5" max="5" width="10.33203125" customWidth="1"/>
    <col min="6" max="6" width="18.1640625" customWidth="1"/>
    <col min="7" max="7" width="5.6640625" hidden="1" customWidth="1"/>
    <col min="8" max="8" width="8.1640625" hidden="1" customWidth="1"/>
    <col min="9" max="9" width="9.83203125" hidden="1" customWidth="1"/>
    <col min="10" max="10" width="8.6640625" hidden="1" customWidth="1"/>
    <col min="11" max="11" width="21.83203125" hidden="1" customWidth="1"/>
    <col min="12" max="12" width="17.83203125" hidden="1" customWidth="1"/>
    <col min="13" max="13" width="9.6640625" hidden="1" customWidth="1"/>
    <col min="14" max="14" width="10.83203125" hidden="1" customWidth="1"/>
    <col min="15" max="15" width="23.1640625" hidden="1" customWidth="1"/>
    <col min="16" max="16" width="11.1640625" hidden="1" customWidth="1"/>
    <col min="17" max="17" width="17.83203125" customWidth="1"/>
  </cols>
  <sheetData>
    <row r="1" spans="1:64" x14ac:dyDescent="0.15">
      <c r="A1" t="s">
        <v>75</v>
      </c>
      <c r="B1" t="s">
        <v>95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10</v>
      </c>
      <c r="N1" t="s">
        <v>87</v>
      </c>
      <c r="O1" t="s">
        <v>88</v>
      </c>
      <c r="P1" t="s">
        <v>89</v>
      </c>
    </row>
    <row r="2" spans="1:64" x14ac:dyDescent="0.15">
      <c r="A2" s="43" t="str">
        <f>M2</f>
        <v>HiSeq2500 High-Output</v>
      </c>
      <c r="B2" s="43">
        <f>I2</f>
        <v>1</v>
      </c>
      <c r="C2" s="44">
        <f>O2</f>
        <v>37.541985889682898</v>
      </c>
      <c r="D2" s="44">
        <f>N2</f>
        <v>29.736241109139701</v>
      </c>
      <c r="E2" s="44">
        <f>C2-D2</f>
        <v>7.805744780543197</v>
      </c>
      <c r="F2" s="43">
        <f>1/(10^(-E2/10))</f>
        <v>6.0335717001746909</v>
      </c>
      <c r="G2" s="43" t="s">
        <v>90</v>
      </c>
      <c r="H2" s="43">
        <v>1</v>
      </c>
      <c r="I2" s="45">
        <v>1</v>
      </c>
      <c r="J2" s="43">
        <v>33.970077093950103</v>
      </c>
      <c r="K2" s="43">
        <v>37.463610385182101</v>
      </c>
      <c r="L2" s="43">
        <v>30.896428775488101</v>
      </c>
      <c r="M2" s="43" t="s">
        <v>91</v>
      </c>
      <c r="N2" s="43">
        <v>29.736241109139701</v>
      </c>
      <c r="O2" s="43">
        <v>37.541985889682898</v>
      </c>
      <c r="P2" s="43">
        <v>6.5671816096939999</v>
      </c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</row>
    <row r="3" spans="1:64" hidden="1" x14ac:dyDescent="0.15">
      <c r="C3" s="6"/>
      <c r="D3" s="6"/>
      <c r="E3" s="6"/>
      <c r="G3" t="s">
        <v>90</v>
      </c>
      <c r="H3">
        <v>2</v>
      </c>
      <c r="I3">
        <v>1</v>
      </c>
      <c r="J3">
        <v>24.4312849071264</v>
      </c>
      <c r="K3">
        <v>37.5077081550522</v>
      </c>
      <c r="L3">
        <v>26.3645836554746</v>
      </c>
      <c r="M3" t="s">
        <v>91</v>
      </c>
      <c r="N3">
        <v>29.736241109139701</v>
      </c>
      <c r="O3">
        <v>37.541985889682898</v>
      </c>
      <c r="P3">
        <v>11.143124499577601</v>
      </c>
    </row>
    <row r="4" spans="1:64" hidden="1" x14ac:dyDescent="0.15">
      <c r="C4" s="6"/>
      <c r="D4" s="6"/>
      <c r="E4" s="6"/>
      <c r="G4" t="s">
        <v>90</v>
      </c>
      <c r="H4">
        <v>3</v>
      </c>
      <c r="I4">
        <v>1</v>
      </c>
      <c r="J4">
        <v>34.269800229824099</v>
      </c>
      <c r="K4">
        <v>37.578571067961903</v>
      </c>
      <c r="L4">
        <v>30.711644790836299</v>
      </c>
      <c r="M4" t="s">
        <v>91</v>
      </c>
      <c r="N4">
        <v>29.736241109139701</v>
      </c>
      <c r="O4">
        <v>37.541985889682898</v>
      </c>
      <c r="P4">
        <v>6.8669262771256001</v>
      </c>
    </row>
    <row r="5" spans="1:64" hidden="1" x14ac:dyDescent="0.15">
      <c r="C5" s="6"/>
      <c r="D5" s="6"/>
      <c r="E5" s="6"/>
      <c r="G5" t="s">
        <v>90</v>
      </c>
      <c r="H5">
        <v>4</v>
      </c>
      <c r="I5">
        <v>1</v>
      </c>
      <c r="J5">
        <v>34.254586581572902</v>
      </c>
      <c r="K5">
        <v>37.5954242029242</v>
      </c>
      <c r="L5">
        <v>31.112554912551101</v>
      </c>
      <c r="M5" t="s">
        <v>91</v>
      </c>
      <c r="N5">
        <v>29.736241109139701</v>
      </c>
      <c r="O5">
        <v>37.541985889682898</v>
      </c>
      <c r="P5">
        <v>6.4828692903730998</v>
      </c>
    </row>
    <row r="6" spans="1:64" hidden="1" x14ac:dyDescent="0.15">
      <c r="C6" s="6"/>
      <c r="D6" s="6"/>
      <c r="E6" s="6"/>
      <c r="G6" t="s">
        <v>90</v>
      </c>
      <c r="H6">
        <v>5</v>
      </c>
      <c r="I6">
        <v>1</v>
      </c>
      <c r="J6">
        <v>34.116105294237897</v>
      </c>
      <c r="K6">
        <v>37.566957221414299</v>
      </c>
      <c r="L6">
        <v>30.8306343579331</v>
      </c>
      <c r="M6" t="s">
        <v>91</v>
      </c>
      <c r="N6">
        <v>29.736241109139701</v>
      </c>
      <c r="O6">
        <v>37.541985889682898</v>
      </c>
      <c r="P6">
        <v>6.7363228634811998</v>
      </c>
    </row>
    <row r="7" spans="1:64" hidden="1" x14ac:dyDescent="0.15">
      <c r="C7" s="6"/>
      <c r="D7" s="6"/>
      <c r="E7" s="6"/>
      <c r="G7" t="s">
        <v>90</v>
      </c>
      <c r="H7">
        <v>6</v>
      </c>
      <c r="I7">
        <v>1</v>
      </c>
      <c r="J7">
        <v>34.928128427304301</v>
      </c>
      <c r="K7">
        <v>37.609540006075498</v>
      </c>
      <c r="L7">
        <v>30.110300423295001</v>
      </c>
      <c r="M7" t="s">
        <v>91</v>
      </c>
      <c r="N7">
        <v>29.736241109139701</v>
      </c>
      <c r="O7">
        <v>37.541985889682898</v>
      </c>
      <c r="P7">
        <v>7.4992395827804996</v>
      </c>
    </row>
    <row r="8" spans="1:64" hidden="1" x14ac:dyDescent="0.15">
      <c r="C8" s="6"/>
      <c r="D8" s="6"/>
      <c r="E8" s="6"/>
      <c r="G8" t="s">
        <v>90</v>
      </c>
      <c r="H8">
        <v>7</v>
      </c>
      <c r="I8">
        <v>1</v>
      </c>
      <c r="J8">
        <v>34.348422443520597</v>
      </c>
      <c r="K8">
        <v>37.543835608357298</v>
      </c>
      <c r="L8">
        <v>29.554529347210899</v>
      </c>
      <c r="M8" t="s">
        <v>91</v>
      </c>
      <c r="N8">
        <v>29.736241109139701</v>
      </c>
      <c r="O8">
        <v>37.541985889682898</v>
      </c>
      <c r="P8">
        <v>7.9893062611463996</v>
      </c>
    </row>
    <row r="9" spans="1:64" hidden="1" x14ac:dyDescent="0.15">
      <c r="C9" s="6"/>
      <c r="D9" s="6"/>
      <c r="E9" s="6"/>
      <c r="G9" t="s">
        <v>90</v>
      </c>
      <c r="H9">
        <v>8</v>
      </c>
      <c r="I9">
        <v>1</v>
      </c>
      <c r="J9">
        <v>34.597345552006097</v>
      </c>
      <c r="K9">
        <v>37.563773019849997</v>
      </c>
      <c r="L9">
        <v>27.884512031961801</v>
      </c>
      <c r="M9" t="s">
        <v>91</v>
      </c>
      <c r="N9">
        <v>29.736241109139701</v>
      </c>
      <c r="O9">
        <v>37.541985889682898</v>
      </c>
      <c r="P9">
        <v>9.6792609878882008</v>
      </c>
    </row>
    <row r="10" spans="1:64" hidden="1" x14ac:dyDescent="0.15">
      <c r="C10" s="6"/>
      <c r="D10" s="6"/>
      <c r="E10" s="6"/>
      <c r="G10" t="s">
        <v>90</v>
      </c>
      <c r="H10">
        <v>9</v>
      </c>
      <c r="I10">
        <v>1</v>
      </c>
      <c r="J10">
        <v>28.4947671075331</v>
      </c>
      <c r="K10">
        <v>37.448453340328498</v>
      </c>
      <c r="L10">
        <v>30.1609816875064</v>
      </c>
      <c r="M10" t="s">
        <v>91</v>
      </c>
      <c r="N10">
        <v>29.736241109139701</v>
      </c>
      <c r="O10">
        <v>37.541985889682898</v>
      </c>
      <c r="P10">
        <v>7.2874716528221004</v>
      </c>
    </row>
    <row r="11" spans="1:64" x14ac:dyDescent="0.15">
      <c r="A11" t="str">
        <f>M11</f>
        <v>HiSeq2500 High-Output</v>
      </c>
      <c r="B11">
        <f>I11</f>
        <v>2</v>
      </c>
      <c r="C11" s="6">
        <f>O11</f>
        <v>37.536507309367501</v>
      </c>
      <c r="D11" s="6">
        <f>N11</f>
        <v>23.865302377300299</v>
      </c>
      <c r="E11" s="6">
        <f>C11-D11</f>
        <v>13.671204932067202</v>
      </c>
      <c r="F11" s="43">
        <f>1/(10^(-E11/10))</f>
        <v>23.287372665619813</v>
      </c>
      <c r="G11" t="s">
        <v>90</v>
      </c>
      <c r="H11">
        <v>1</v>
      </c>
      <c r="I11">
        <v>2</v>
      </c>
      <c r="J11">
        <v>36.406308775551103</v>
      </c>
      <c r="K11">
        <v>37.457358621891103</v>
      </c>
      <c r="L11">
        <v>23.5915360072357</v>
      </c>
      <c r="M11" t="s">
        <v>91</v>
      </c>
      <c r="N11">
        <v>23.865302377300299</v>
      </c>
      <c r="O11">
        <v>37.536507309367501</v>
      </c>
      <c r="P11">
        <v>13.8658226146554</v>
      </c>
    </row>
    <row r="12" spans="1:64" hidden="1" x14ac:dyDescent="0.15">
      <c r="C12" s="6"/>
      <c r="D12" s="6"/>
      <c r="E12" s="6"/>
      <c r="G12" t="s">
        <v>90</v>
      </c>
      <c r="H12">
        <v>2</v>
      </c>
      <c r="I12">
        <v>2</v>
      </c>
      <c r="J12">
        <v>32.357259074844201</v>
      </c>
      <c r="K12">
        <v>37.501980873469101</v>
      </c>
      <c r="L12">
        <v>22.1024251809189</v>
      </c>
      <c r="M12" t="s">
        <v>91</v>
      </c>
      <c r="N12">
        <v>23.865302377300299</v>
      </c>
      <c r="O12">
        <v>37.536507309367501</v>
      </c>
      <c r="P12">
        <v>15.3995556925502</v>
      </c>
    </row>
    <row r="13" spans="1:64" hidden="1" x14ac:dyDescent="0.15">
      <c r="C13" s="6"/>
      <c r="D13" s="6"/>
      <c r="E13" s="6"/>
      <c r="G13" t="s">
        <v>90</v>
      </c>
      <c r="H13">
        <v>3</v>
      </c>
      <c r="I13">
        <v>2</v>
      </c>
      <c r="J13">
        <v>36.587139314491303</v>
      </c>
      <c r="K13">
        <v>37.572178837239697</v>
      </c>
      <c r="L13">
        <v>23.270092445660399</v>
      </c>
      <c r="M13" t="s">
        <v>91</v>
      </c>
      <c r="N13">
        <v>23.865302377300299</v>
      </c>
      <c r="O13">
        <v>37.536507309367501</v>
      </c>
      <c r="P13">
        <v>14.3020863915793</v>
      </c>
    </row>
    <row r="14" spans="1:64" hidden="1" x14ac:dyDescent="0.15">
      <c r="C14" s="6"/>
      <c r="D14" s="6"/>
      <c r="E14" s="6"/>
      <c r="G14" t="s">
        <v>90</v>
      </c>
      <c r="H14">
        <v>4</v>
      </c>
      <c r="I14">
        <v>2</v>
      </c>
      <c r="J14">
        <v>36.694254674593402</v>
      </c>
      <c r="K14">
        <v>37.588708065730501</v>
      </c>
      <c r="L14">
        <v>22.791965300988501</v>
      </c>
      <c r="M14" t="s">
        <v>91</v>
      </c>
      <c r="N14">
        <v>23.865302377300299</v>
      </c>
      <c r="O14">
        <v>37.536507309367501</v>
      </c>
      <c r="P14">
        <v>14.796742764742</v>
      </c>
    </row>
    <row r="15" spans="1:64" hidden="1" x14ac:dyDescent="0.15">
      <c r="C15" s="6"/>
      <c r="D15" s="6"/>
      <c r="E15" s="6"/>
      <c r="G15" t="s">
        <v>90</v>
      </c>
      <c r="H15">
        <v>5</v>
      </c>
      <c r="I15">
        <v>2</v>
      </c>
      <c r="J15">
        <v>36.7429082888331</v>
      </c>
      <c r="K15">
        <v>37.560780180951298</v>
      </c>
      <c r="L15">
        <v>22.443067519548801</v>
      </c>
      <c r="M15" t="s">
        <v>91</v>
      </c>
      <c r="N15">
        <v>23.865302377300299</v>
      </c>
      <c r="O15">
        <v>37.536507309367501</v>
      </c>
      <c r="P15">
        <v>15.1177126614025</v>
      </c>
    </row>
    <row r="16" spans="1:64" hidden="1" x14ac:dyDescent="0.15">
      <c r="C16" s="6"/>
      <c r="D16" s="6"/>
      <c r="E16" s="6"/>
      <c r="G16" t="s">
        <v>90</v>
      </c>
      <c r="H16">
        <v>6</v>
      </c>
      <c r="I16">
        <v>2</v>
      </c>
      <c r="J16">
        <v>36.564302383122502</v>
      </c>
      <c r="K16">
        <v>37.602272734770601</v>
      </c>
      <c r="L16">
        <v>23.327302316250801</v>
      </c>
      <c r="M16" t="s">
        <v>91</v>
      </c>
      <c r="N16">
        <v>23.865302377300299</v>
      </c>
      <c r="O16">
        <v>37.536507309367501</v>
      </c>
      <c r="P16">
        <v>14.2749704185198</v>
      </c>
    </row>
    <row r="17" spans="1:16" hidden="1" x14ac:dyDescent="0.15">
      <c r="C17" s="6"/>
      <c r="D17" s="6"/>
      <c r="E17" s="6"/>
      <c r="G17" t="s">
        <v>90</v>
      </c>
      <c r="H17">
        <v>7</v>
      </c>
      <c r="I17">
        <v>2</v>
      </c>
      <c r="J17">
        <v>36.259880903366302</v>
      </c>
      <c r="K17">
        <v>37.538899646733903</v>
      </c>
      <c r="L17">
        <v>24.0116211252931</v>
      </c>
      <c r="M17" t="s">
        <v>91</v>
      </c>
      <c r="N17">
        <v>23.865302377300299</v>
      </c>
      <c r="O17">
        <v>37.536507309367501</v>
      </c>
      <c r="P17">
        <v>13.527278521440801</v>
      </c>
    </row>
    <row r="18" spans="1:16" hidden="1" x14ac:dyDescent="0.15">
      <c r="C18" s="6"/>
      <c r="D18" s="6"/>
      <c r="E18" s="6"/>
      <c r="G18" t="s">
        <v>90</v>
      </c>
      <c r="H18">
        <v>8</v>
      </c>
      <c r="I18">
        <v>2</v>
      </c>
      <c r="J18">
        <v>35.332300970498402</v>
      </c>
      <c r="K18">
        <v>37.560357826012002</v>
      </c>
      <c r="L18">
        <v>25.479094447785101</v>
      </c>
      <c r="M18" t="s">
        <v>91</v>
      </c>
      <c r="N18">
        <v>23.865302377300299</v>
      </c>
      <c r="O18">
        <v>37.536507309367501</v>
      </c>
      <c r="P18">
        <v>12.0812633782269</v>
      </c>
    </row>
    <row r="19" spans="1:16" hidden="1" x14ac:dyDescent="0.15">
      <c r="C19" s="6"/>
      <c r="D19" s="6"/>
      <c r="E19" s="6"/>
      <c r="G19" t="s">
        <v>90</v>
      </c>
      <c r="H19">
        <v>9</v>
      </c>
      <c r="I19">
        <v>2</v>
      </c>
      <c r="J19">
        <v>31.364177918983302</v>
      </c>
      <c r="K19">
        <v>37.446028997509103</v>
      </c>
      <c r="L19">
        <v>27.770617052021699</v>
      </c>
      <c r="M19" t="s">
        <v>91</v>
      </c>
      <c r="N19">
        <v>23.865302377300299</v>
      </c>
      <c r="O19">
        <v>37.536507309367501</v>
      </c>
      <c r="P19">
        <v>9.6754119454874008</v>
      </c>
    </row>
    <row r="20" spans="1:16" x14ac:dyDescent="0.15">
      <c r="A20" t="str">
        <f>M20</f>
        <v>HiSeq2500 High-Output</v>
      </c>
      <c r="B20">
        <f>I20</f>
        <v>3</v>
      </c>
      <c r="C20" s="6">
        <f>O20</f>
        <v>37.529749158519003</v>
      </c>
      <c r="D20" s="6">
        <f>N20</f>
        <v>19.890713084860799</v>
      </c>
      <c r="E20" s="6">
        <f>C20-D20</f>
        <v>17.639036073658204</v>
      </c>
      <c r="F20" s="43">
        <f>1/(10^(-E20/10))</f>
        <v>58.06355298604398</v>
      </c>
      <c r="G20" t="s">
        <v>90</v>
      </c>
      <c r="H20">
        <v>1</v>
      </c>
      <c r="I20">
        <v>3</v>
      </c>
      <c r="J20">
        <v>36.860390969034199</v>
      </c>
      <c r="K20">
        <v>37.450282726649903</v>
      </c>
      <c r="L20">
        <v>18.9759549494708</v>
      </c>
      <c r="M20" t="s">
        <v>91</v>
      </c>
      <c r="N20">
        <v>19.890713084860799</v>
      </c>
      <c r="O20">
        <v>37.529749158519003</v>
      </c>
      <c r="P20">
        <v>18.474327777179099</v>
      </c>
    </row>
    <row r="21" spans="1:16" hidden="1" x14ac:dyDescent="0.15">
      <c r="C21" s="6"/>
      <c r="D21" s="6"/>
      <c r="E21" s="6"/>
      <c r="G21" t="s">
        <v>90</v>
      </c>
      <c r="H21">
        <v>2</v>
      </c>
      <c r="I21">
        <v>3</v>
      </c>
      <c r="J21">
        <v>35.242932828455203</v>
      </c>
      <c r="K21">
        <v>37.494618804545297</v>
      </c>
      <c r="L21">
        <v>18.141015273430501</v>
      </c>
      <c r="M21" t="s">
        <v>91</v>
      </c>
      <c r="N21">
        <v>19.890713084860799</v>
      </c>
      <c r="O21">
        <v>37.529749158519003</v>
      </c>
      <c r="P21">
        <v>19.3536035311148</v>
      </c>
    </row>
    <row r="22" spans="1:16" hidden="1" x14ac:dyDescent="0.15">
      <c r="C22" s="6"/>
      <c r="D22" s="6"/>
      <c r="E22" s="6"/>
      <c r="G22" t="s">
        <v>90</v>
      </c>
      <c r="H22">
        <v>3</v>
      </c>
      <c r="I22">
        <v>3</v>
      </c>
      <c r="J22">
        <v>36.978425902804403</v>
      </c>
      <c r="K22">
        <v>37.563576716580002</v>
      </c>
      <c r="L22">
        <v>18.67416024377</v>
      </c>
      <c r="M22" t="s">
        <v>91</v>
      </c>
      <c r="N22">
        <v>19.890713084860799</v>
      </c>
      <c r="O22">
        <v>37.529749158519003</v>
      </c>
      <c r="P22">
        <v>18.889416472810002</v>
      </c>
    </row>
    <row r="23" spans="1:16" hidden="1" x14ac:dyDescent="0.15">
      <c r="C23" s="6"/>
      <c r="D23" s="6"/>
      <c r="E23" s="6"/>
      <c r="G23" t="s">
        <v>90</v>
      </c>
      <c r="H23">
        <v>4</v>
      </c>
      <c r="I23">
        <v>3</v>
      </c>
      <c r="J23">
        <v>36.944212522055501</v>
      </c>
      <c r="K23">
        <v>37.5799346323886</v>
      </c>
      <c r="L23">
        <v>18.607798892192601</v>
      </c>
      <c r="M23" t="s">
        <v>91</v>
      </c>
      <c r="N23">
        <v>19.890713084860799</v>
      </c>
      <c r="O23">
        <v>37.529749158519003</v>
      </c>
      <c r="P23">
        <v>18.972135740195998</v>
      </c>
    </row>
    <row r="24" spans="1:16" hidden="1" x14ac:dyDescent="0.15">
      <c r="C24" s="6"/>
      <c r="D24" s="6"/>
      <c r="E24" s="6"/>
      <c r="G24" t="s">
        <v>90</v>
      </c>
      <c r="H24">
        <v>5</v>
      </c>
      <c r="I24">
        <v>3</v>
      </c>
      <c r="J24">
        <v>37.029864511034297</v>
      </c>
      <c r="K24">
        <v>37.552905269055302</v>
      </c>
      <c r="L24">
        <v>17.9479333167364</v>
      </c>
      <c r="M24" t="s">
        <v>91</v>
      </c>
      <c r="N24">
        <v>19.890713084860799</v>
      </c>
      <c r="O24">
        <v>37.529749158519003</v>
      </c>
      <c r="P24">
        <v>19.604971952318898</v>
      </c>
    </row>
    <row r="25" spans="1:16" hidden="1" x14ac:dyDescent="0.15">
      <c r="C25" s="6"/>
      <c r="D25" s="6"/>
      <c r="E25" s="6"/>
      <c r="G25" t="s">
        <v>90</v>
      </c>
      <c r="H25">
        <v>6</v>
      </c>
      <c r="I25">
        <v>3</v>
      </c>
      <c r="J25">
        <v>36.9059880757328</v>
      </c>
      <c r="K25">
        <v>37.592638389121099</v>
      </c>
      <c r="L25">
        <v>18.770689022610298</v>
      </c>
      <c r="M25" t="s">
        <v>91</v>
      </c>
      <c r="N25">
        <v>19.890713084860799</v>
      </c>
      <c r="O25">
        <v>37.529749158519003</v>
      </c>
      <c r="P25">
        <v>18.8219493665108</v>
      </c>
    </row>
    <row r="26" spans="1:16" hidden="1" x14ac:dyDescent="0.15">
      <c r="C26" s="6"/>
      <c r="D26" s="6"/>
      <c r="E26" s="6"/>
      <c r="G26" t="s">
        <v>90</v>
      </c>
      <c r="H26">
        <v>7</v>
      </c>
      <c r="I26">
        <v>3</v>
      </c>
      <c r="J26">
        <v>36.789450125325999</v>
      </c>
      <c r="K26">
        <v>37.533089192189202</v>
      </c>
      <c r="L26">
        <v>20.1707339076426</v>
      </c>
      <c r="M26" t="s">
        <v>91</v>
      </c>
      <c r="N26">
        <v>19.890713084860799</v>
      </c>
      <c r="O26">
        <v>37.529749158519003</v>
      </c>
      <c r="P26">
        <v>17.362355284546599</v>
      </c>
    </row>
    <row r="27" spans="1:16" hidden="1" x14ac:dyDescent="0.15">
      <c r="C27" s="6"/>
      <c r="D27" s="6"/>
      <c r="E27" s="6"/>
      <c r="G27" t="s">
        <v>90</v>
      </c>
      <c r="H27">
        <v>8</v>
      </c>
      <c r="I27">
        <v>3</v>
      </c>
      <c r="J27">
        <v>36.125945129285199</v>
      </c>
      <c r="K27">
        <v>37.555806597099497</v>
      </c>
      <c r="L27">
        <v>22.025853844693099</v>
      </c>
      <c r="M27" t="s">
        <v>91</v>
      </c>
      <c r="N27">
        <v>19.890713084860799</v>
      </c>
      <c r="O27">
        <v>37.529749158519003</v>
      </c>
      <c r="P27">
        <v>15.5299527524064</v>
      </c>
    </row>
    <row r="28" spans="1:16" hidden="1" x14ac:dyDescent="0.15">
      <c r="C28" s="6"/>
      <c r="D28" s="6"/>
      <c r="E28" s="6"/>
      <c r="G28" t="s">
        <v>90</v>
      </c>
      <c r="H28">
        <v>9</v>
      </c>
      <c r="I28">
        <v>3</v>
      </c>
      <c r="J28">
        <v>33.416513085145603</v>
      </c>
      <c r="K28">
        <v>37.444890099042198</v>
      </c>
      <c r="L28">
        <v>25.702278313201401</v>
      </c>
      <c r="M28" t="s">
        <v>91</v>
      </c>
      <c r="N28">
        <v>19.890713084860799</v>
      </c>
      <c r="O28">
        <v>37.529749158519003</v>
      </c>
      <c r="P28">
        <v>11.742611785840801</v>
      </c>
    </row>
    <row r="29" spans="1:16" x14ac:dyDescent="0.15">
      <c r="A29" t="str">
        <f>M29</f>
        <v>HiSeq2500 High-Output</v>
      </c>
      <c r="B29">
        <f>I29</f>
        <v>4</v>
      </c>
      <c r="C29" s="6">
        <f>O29</f>
        <v>37.529497797950803</v>
      </c>
      <c r="D29" s="6">
        <f>N29</f>
        <v>19.760238094438499</v>
      </c>
      <c r="E29" s="6">
        <f>C29-D29</f>
        <v>17.769259703512304</v>
      </c>
      <c r="F29" s="43">
        <f>1/(10^(-E29/10))</f>
        <v>59.830959877308672</v>
      </c>
      <c r="G29" t="s">
        <v>90</v>
      </c>
      <c r="H29">
        <v>1</v>
      </c>
      <c r="I29">
        <v>4</v>
      </c>
      <c r="J29">
        <v>36.862383980668902</v>
      </c>
      <c r="K29">
        <v>37.450071477469599</v>
      </c>
      <c r="L29">
        <v>18.896900568703799</v>
      </c>
      <c r="M29" t="s">
        <v>91</v>
      </c>
      <c r="N29">
        <v>19.760238094438499</v>
      </c>
      <c r="O29">
        <v>37.529497797950803</v>
      </c>
      <c r="P29">
        <v>18.5531709087658</v>
      </c>
    </row>
    <row r="30" spans="1:16" hidden="1" x14ac:dyDescent="0.15">
      <c r="C30" s="6"/>
      <c r="D30" s="6"/>
      <c r="E30" s="6"/>
      <c r="G30" t="s">
        <v>90</v>
      </c>
      <c r="H30">
        <v>2</v>
      </c>
      <c r="I30">
        <v>4</v>
      </c>
      <c r="J30">
        <v>35.288254300425301</v>
      </c>
      <c r="K30">
        <v>37.494354008879498</v>
      </c>
      <c r="L30">
        <v>18.030016805611002</v>
      </c>
      <c r="M30" t="s">
        <v>91</v>
      </c>
      <c r="N30">
        <v>19.760238094438499</v>
      </c>
      <c r="O30">
        <v>37.529497797950803</v>
      </c>
      <c r="P30">
        <v>19.464337203268499</v>
      </c>
    </row>
    <row r="31" spans="1:16" hidden="1" x14ac:dyDescent="0.15">
      <c r="C31" s="6"/>
      <c r="D31" s="6"/>
      <c r="E31" s="6"/>
      <c r="G31" t="s">
        <v>90</v>
      </c>
      <c r="H31">
        <v>3</v>
      </c>
      <c r="I31">
        <v>4</v>
      </c>
      <c r="J31">
        <v>36.981893833231801</v>
      </c>
      <c r="K31">
        <v>37.563291644406199</v>
      </c>
      <c r="L31">
        <v>18.589413174498802</v>
      </c>
      <c r="M31" t="s">
        <v>91</v>
      </c>
      <c r="N31">
        <v>19.760238094438499</v>
      </c>
      <c r="O31">
        <v>37.529497797950803</v>
      </c>
      <c r="P31">
        <v>18.973878469907401</v>
      </c>
    </row>
    <row r="32" spans="1:16" hidden="1" x14ac:dyDescent="0.15">
      <c r="C32" s="6"/>
      <c r="D32" s="6"/>
      <c r="E32" s="6"/>
      <c r="G32" t="s">
        <v>90</v>
      </c>
      <c r="H32">
        <v>4</v>
      </c>
      <c r="I32">
        <v>4</v>
      </c>
      <c r="J32">
        <v>36.944905625316999</v>
      </c>
      <c r="K32">
        <v>37.579655881239397</v>
      </c>
      <c r="L32">
        <v>18.5278234841652</v>
      </c>
      <c r="M32" t="s">
        <v>91</v>
      </c>
      <c r="N32">
        <v>19.760238094438499</v>
      </c>
      <c r="O32">
        <v>37.529497797950803</v>
      </c>
      <c r="P32">
        <v>19.0518323970742</v>
      </c>
    </row>
    <row r="33" spans="3:16" hidden="1" x14ac:dyDescent="0.15">
      <c r="C33" s="6"/>
      <c r="D33" s="6"/>
      <c r="E33" s="6"/>
      <c r="G33" t="s">
        <v>90</v>
      </c>
      <c r="H33">
        <v>5</v>
      </c>
      <c r="I33">
        <v>4</v>
      </c>
      <c r="J33">
        <v>37.033704613322598</v>
      </c>
      <c r="K33">
        <v>37.552642260600003</v>
      </c>
      <c r="L33">
        <v>17.852707814321199</v>
      </c>
      <c r="M33" t="s">
        <v>91</v>
      </c>
      <c r="N33">
        <v>19.760238094438499</v>
      </c>
      <c r="O33">
        <v>37.529497797950803</v>
      </c>
      <c r="P33">
        <v>19.6999344462788</v>
      </c>
    </row>
    <row r="34" spans="3:16" hidden="1" x14ac:dyDescent="0.15">
      <c r="C34" s="6"/>
      <c r="D34" s="6"/>
      <c r="E34" s="6"/>
      <c r="G34" t="s">
        <v>90</v>
      </c>
      <c r="H34">
        <v>6</v>
      </c>
      <c r="I34">
        <v>4</v>
      </c>
      <c r="J34">
        <v>36.909897824877199</v>
      </c>
      <c r="K34">
        <v>37.592315599251798</v>
      </c>
      <c r="L34">
        <v>18.653015440866501</v>
      </c>
      <c r="M34" t="s">
        <v>91</v>
      </c>
      <c r="N34">
        <v>19.760238094438499</v>
      </c>
      <c r="O34">
        <v>37.529497797950803</v>
      </c>
      <c r="P34">
        <v>18.939300158385301</v>
      </c>
    </row>
    <row r="35" spans="3:16" hidden="1" x14ac:dyDescent="0.15">
      <c r="C35" s="6"/>
      <c r="D35" s="6"/>
      <c r="E35" s="6"/>
      <c r="G35" t="s">
        <v>90</v>
      </c>
      <c r="H35">
        <v>7</v>
      </c>
      <c r="I35">
        <v>4</v>
      </c>
      <c r="J35">
        <v>36.788350320362603</v>
      </c>
      <c r="K35">
        <v>37.532889385189499</v>
      </c>
      <c r="L35">
        <v>20.112302095529898</v>
      </c>
      <c r="M35" t="s">
        <v>91</v>
      </c>
      <c r="N35">
        <v>19.760238094438499</v>
      </c>
      <c r="O35">
        <v>37.529497797950803</v>
      </c>
      <c r="P35">
        <v>17.420587289659601</v>
      </c>
    </row>
    <row r="36" spans="3:16" hidden="1" x14ac:dyDescent="0.15">
      <c r="C36" s="6"/>
      <c r="D36" s="6"/>
      <c r="E36" s="6"/>
      <c r="G36" t="s">
        <v>90</v>
      </c>
      <c r="H36">
        <v>8</v>
      </c>
      <c r="I36">
        <v>4</v>
      </c>
      <c r="J36">
        <v>36.138353319061402</v>
      </c>
      <c r="K36">
        <v>37.5555585251793</v>
      </c>
      <c r="L36">
        <v>21.889034815941301</v>
      </c>
      <c r="M36" t="s">
        <v>91</v>
      </c>
      <c r="N36">
        <v>19.760238094438499</v>
      </c>
      <c r="O36">
        <v>37.529497797950803</v>
      </c>
      <c r="P36">
        <v>15.666523709238</v>
      </c>
    </row>
    <row r="37" spans="3:16" hidden="1" x14ac:dyDescent="0.15">
      <c r="C37" s="6"/>
      <c r="D37" s="6"/>
      <c r="E37" s="6"/>
      <c r="G37" t="s">
        <v>90</v>
      </c>
      <c r="H37">
        <v>9</v>
      </c>
      <c r="I37">
        <v>4</v>
      </c>
      <c r="J37">
        <v>33.719404096834303</v>
      </c>
      <c r="K37">
        <v>37.444701399341902</v>
      </c>
      <c r="L37">
        <v>25.2909286503088</v>
      </c>
      <c r="M37" t="s">
        <v>91</v>
      </c>
      <c r="N37">
        <v>19.760238094438499</v>
      </c>
      <c r="O37">
        <v>37.529497797950803</v>
      </c>
      <c r="P37">
        <v>12.1537727490331</v>
      </c>
    </row>
    <row r="38" spans="3:16" hidden="1" x14ac:dyDescent="0.15">
      <c r="C38" s="6"/>
      <c r="D38" s="6"/>
      <c r="E38" s="6"/>
      <c r="G38" t="s">
        <v>90</v>
      </c>
      <c r="H38">
        <v>1</v>
      </c>
      <c r="I38">
        <v>5</v>
      </c>
      <c r="J38">
        <v>36.862383980668902</v>
      </c>
      <c r="K38">
        <v>37.450071477469599</v>
      </c>
      <c r="L38">
        <v>18.896900568703799</v>
      </c>
      <c r="M38" t="s">
        <v>91</v>
      </c>
      <c r="N38">
        <v>19.760238094438499</v>
      </c>
      <c r="O38">
        <v>37.529497797950803</v>
      </c>
      <c r="P38">
        <v>18.5531709087658</v>
      </c>
    </row>
    <row r="39" spans="3:16" hidden="1" x14ac:dyDescent="0.15">
      <c r="C39" s="6"/>
      <c r="D39" s="6"/>
      <c r="E39" s="6"/>
      <c r="G39" t="s">
        <v>90</v>
      </c>
      <c r="H39">
        <v>2</v>
      </c>
      <c r="I39">
        <v>5</v>
      </c>
      <c r="J39">
        <v>35.288254300425301</v>
      </c>
      <c r="K39">
        <v>37.494354008879498</v>
      </c>
      <c r="L39">
        <v>18.030016805611002</v>
      </c>
      <c r="M39" t="s">
        <v>91</v>
      </c>
      <c r="N39">
        <v>19.760238094438499</v>
      </c>
      <c r="O39">
        <v>37.529497797950803</v>
      </c>
      <c r="P39">
        <v>19.464337203268499</v>
      </c>
    </row>
    <row r="40" spans="3:16" hidden="1" x14ac:dyDescent="0.15">
      <c r="C40" s="6"/>
      <c r="D40" s="6"/>
      <c r="E40" s="6"/>
      <c r="G40" t="s">
        <v>90</v>
      </c>
      <c r="H40">
        <v>3</v>
      </c>
      <c r="I40">
        <v>5</v>
      </c>
      <c r="J40">
        <v>36.981893833231801</v>
      </c>
      <c r="K40">
        <v>37.563291644406199</v>
      </c>
      <c r="L40">
        <v>18.589413174498802</v>
      </c>
      <c r="M40" t="s">
        <v>91</v>
      </c>
      <c r="N40">
        <v>19.760238094438499</v>
      </c>
      <c r="O40">
        <v>37.529497797950803</v>
      </c>
      <c r="P40">
        <v>18.973878469907401</v>
      </c>
    </row>
    <row r="41" spans="3:16" hidden="1" x14ac:dyDescent="0.15">
      <c r="C41" s="6"/>
      <c r="D41" s="6"/>
      <c r="E41" s="6"/>
      <c r="G41" t="s">
        <v>90</v>
      </c>
      <c r="H41">
        <v>4</v>
      </c>
      <c r="I41">
        <v>5</v>
      </c>
      <c r="J41">
        <v>36.944905625316999</v>
      </c>
      <c r="K41">
        <v>37.579655881239397</v>
      </c>
      <c r="L41">
        <v>18.5278234841652</v>
      </c>
      <c r="M41" t="s">
        <v>91</v>
      </c>
      <c r="N41">
        <v>19.760238094438499</v>
      </c>
      <c r="O41">
        <v>37.529497797950803</v>
      </c>
      <c r="P41">
        <v>19.0518323970742</v>
      </c>
    </row>
    <row r="42" spans="3:16" hidden="1" x14ac:dyDescent="0.15">
      <c r="C42" s="6"/>
      <c r="D42" s="6"/>
      <c r="E42" s="6"/>
      <c r="G42" t="s">
        <v>90</v>
      </c>
      <c r="H42">
        <v>5</v>
      </c>
      <c r="I42">
        <v>5</v>
      </c>
      <c r="J42">
        <v>37.033704613322598</v>
      </c>
      <c r="K42">
        <v>37.552642260600003</v>
      </c>
      <c r="L42">
        <v>17.852707814321199</v>
      </c>
      <c r="M42" t="s">
        <v>91</v>
      </c>
      <c r="N42">
        <v>19.760238094438499</v>
      </c>
      <c r="O42">
        <v>37.529497797950803</v>
      </c>
      <c r="P42">
        <v>19.6999344462788</v>
      </c>
    </row>
    <row r="43" spans="3:16" hidden="1" x14ac:dyDescent="0.15">
      <c r="C43" s="6"/>
      <c r="D43" s="6"/>
      <c r="E43" s="6"/>
      <c r="G43" t="s">
        <v>90</v>
      </c>
      <c r="H43">
        <v>6</v>
      </c>
      <c r="I43">
        <v>5</v>
      </c>
      <c r="J43">
        <v>36.909897824877199</v>
      </c>
      <c r="K43">
        <v>37.592315599251798</v>
      </c>
      <c r="L43">
        <v>18.653015440866501</v>
      </c>
      <c r="M43" t="s">
        <v>91</v>
      </c>
      <c r="N43">
        <v>19.760238094438499</v>
      </c>
      <c r="O43">
        <v>37.529497797950803</v>
      </c>
      <c r="P43">
        <v>18.939300158385301</v>
      </c>
    </row>
    <row r="44" spans="3:16" hidden="1" x14ac:dyDescent="0.15">
      <c r="C44" s="6"/>
      <c r="D44" s="6"/>
      <c r="E44" s="6"/>
      <c r="G44" t="s">
        <v>90</v>
      </c>
      <c r="H44">
        <v>7</v>
      </c>
      <c r="I44">
        <v>5</v>
      </c>
      <c r="J44">
        <v>36.788350320362603</v>
      </c>
      <c r="K44">
        <v>37.532889385189499</v>
      </c>
      <c r="L44">
        <v>20.112302095529898</v>
      </c>
      <c r="M44" t="s">
        <v>91</v>
      </c>
      <c r="N44">
        <v>19.760238094438499</v>
      </c>
      <c r="O44">
        <v>37.529497797950803</v>
      </c>
      <c r="P44">
        <v>17.420587289659601</v>
      </c>
    </row>
    <row r="45" spans="3:16" hidden="1" x14ac:dyDescent="0.15">
      <c r="C45" s="6"/>
      <c r="D45" s="6"/>
      <c r="E45" s="6"/>
      <c r="G45" t="s">
        <v>90</v>
      </c>
      <c r="H45">
        <v>8</v>
      </c>
      <c r="I45">
        <v>5</v>
      </c>
      <c r="J45">
        <v>36.138353319061402</v>
      </c>
      <c r="K45">
        <v>37.5555585251793</v>
      </c>
      <c r="L45">
        <v>21.889034815941301</v>
      </c>
      <c r="M45" t="s">
        <v>91</v>
      </c>
      <c r="N45">
        <v>19.760238094438499</v>
      </c>
      <c r="O45">
        <v>37.529497797950803</v>
      </c>
      <c r="P45">
        <v>15.666523709238</v>
      </c>
    </row>
    <row r="46" spans="3:16" hidden="1" x14ac:dyDescent="0.15">
      <c r="C46" s="6"/>
      <c r="D46" s="6"/>
      <c r="E46" s="6"/>
      <c r="G46" t="s">
        <v>90</v>
      </c>
      <c r="H46">
        <v>9</v>
      </c>
      <c r="I46">
        <v>5</v>
      </c>
      <c r="J46">
        <v>33.719404096834303</v>
      </c>
      <c r="K46">
        <v>37.444701399341902</v>
      </c>
      <c r="L46">
        <v>25.2909286503088</v>
      </c>
      <c r="M46" t="s">
        <v>91</v>
      </c>
      <c r="N46">
        <v>19.760238094438499</v>
      </c>
      <c r="O46">
        <v>37.529497797950803</v>
      </c>
      <c r="P46">
        <v>12.1537727490331</v>
      </c>
    </row>
    <row r="47" spans="3:16" hidden="1" x14ac:dyDescent="0.15">
      <c r="C47" s="6"/>
      <c r="D47" s="6"/>
      <c r="E47" s="6"/>
      <c r="G47" t="s">
        <v>90</v>
      </c>
      <c r="H47">
        <v>1</v>
      </c>
      <c r="I47">
        <v>6</v>
      </c>
      <c r="J47">
        <v>36.862383980668902</v>
      </c>
      <c r="K47">
        <v>37.450071477469599</v>
      </c>
      <c r="L47">
        <v>18.896900568703799</v>
      </c>
      <c r="M47" t="s">
        <v>91</v>
      </c>
      <c r="N47">
        <v>19.760238094438499</v>
      </c>
      <c r="O47">
        <v>37.529497797950803</v>
      </c>
      <c r="P47">
        <v>18.5531709087658</v>
      </c>
    </row>
    <row r="48" spans="3:16" hidden="1" x14ac:dyDescent="0.15">
      <c r="C48" s="6"/>
      <c r="D48" s="6"/>
      <c r="E48" s="6"/>
      <c r="G48" t="s">
        <v>90</v>
      </c>
      <c r="H48">
        <v>2</v>
      </c>
      <c r="I48">
        <v>6</v>
      </c>
      <c r="J48">
        <v>35.288254300425301</v>
      </c>
      <c r="K48">
        <v>37.494354008879498</v>
      </c>
      <c r="L48">
        <v>18.030016805611002</v>
      </c>
      <c r="M48" t="s">
        <v>91</v>
      </c>
      <c r="N48">
        <v>19.760238094438499</v>
      </c>
      <c r="O48">
        <v>37.529497797950803</v>
      </c>
      <c r="P48">
        <v>19.464337203268499</v>
      </c>
    </row>
    <row r="49" spans="3:16" hidden="1" x14ac:dyDescent="0.15">
      <c r="C49" s="6"/>
      <c r="D49" s="6"/>
      <c r="E49" s="6"/>
      <c r="G49" t="s">
        <v>90</v>
      </c>
      <c r="H49">
        <v>3</v>
      </c>
      <c r="I49">
        <v>6</v>
      </c>
      <c r="J49">
        <v>36.981893833231801</v>
      </c>
      <c r="K49">
        <v>37.563291644406199</v>
      </c>
      <c r="L49">
        <v>18.589413174498802</v>
      </c>
      <c r="M49" t="s">
        <v>91</v>
      </c>
      <c r="N49">
        <v>19.760238094438499</v>
      </c>
      <c r="O49">
        <v>37.529497797950803</v>
      </c>
      <c r="P49">
        <v>18.973878469907401</v>
      </c>
    </row>
    <row r="50" spans="3:16" hidden="1" x14ac:dyDescent="0.15">
      <c r="C50" s="6"/>
      <c r="D50" s="6"/>
      <c r="E50" s="6"/>
      <c r="G50" t="s">
        <v>90</v>
      </c>
      <c r="H50">
        <v>4</v>
      </c>
      <c r="I50">
        <v>6</v>
      </c>
      <c r="J50">
        <v>36.944905625316999</v>
      </c>
      <c r="K50">
        <v>37.579655881239397</v>
      </c>
      <c r="L50">
        <v>18.5278234841652</v>
      </c>
      <c r="M50" t="s">
        <v>91</v>
      </c>
      <c r="N50">
        <v>19.760238094438499</v>
      </c>
      <c r="O50">
        <v>37.529497797950803</v>
      </c>
      <c r="P50">
        <v>19.0518323970742</v>
      </c>
    </row>
    <row r="51" spans="3:16" hidden="1" x14ac:dyDescent="0.15">
      <c r="C51" s="6"/>
      <c r="D51" s="6"/>
      <c r="E51" s="6"/>
      <c r="G51" t="s">
        <v>90</v>
      </c>
      <c r="H51">
        <v>5</v>
      </c>
      <c r="I51">
        <v>6</v>
      </c>
      <c r="J51">
        <v>37.033704613322598</v>
      </c>
      <c r="K51">
        <v>37.552642260600003</v>
      </c>
      <c r="L51">
        <v>17.852707814321199</v>
      </c>
      <c r="M51" t="s">
        <v>91</v>
      </c>
      <c r="N51">
        <v>19.760238094438499</v>
      </c>
      <c r="O51">
        <v>37.529497797950803</v>
      </c>
      <c r="P51">
        <v>19.6999344462788</v>
      </c>
    </row>
    <row r="52" spans="3:16" hidden="1" x14ac:dyDescent="0.15">
      <c r="C52" s="6"/>
      <c r="D52" s="6"/>
      <c r="E52" s="6"/>
      <c r="G52" t="s">
        <v>90</v>
      </c>
      <c r="H52">
        <v>6</v>
      </c>
      <c r="I52">
        <v>6</v>
      </c>
      <c r="J52">
        <v>36.909897824877199</v>
      </c>
      <c r="K52">
        <v>37.592315599251798</v>
      </c>
      <c r="L52">
        <v>18.653015440866501</v>
      </c>
      <c r="M52" t="s">
        <v>91</v>
      </c>
      <c r="N52">
        <v>19.760238094438499</v>
      </c>
      <c r="O52">
        <v>37.529497797950803</v>
      </c>
      <c r="P52">
        <v>18.939300158385301</v>
      </c>
    </row>
    <row r="53" spans="3:16" hidden="1" x14ac:dyDescent="0.15">
      <c r="C53" s="6"/>
      <c r="D53" s="6"/>
      <c r="E53" s="6"/>
      <c r="G53" t="s">
        <v>90</v>
      </c>
      <c r="H53">
        <v>7</v>
      </c>
      <c r="I53">
        <v>6</v>
      </c>
      <c r="J53">
        <v>36.788350320362603</v>
      </c>
      <c r="K53">
        <v>37.532889385189499</v>
      </c>
      <c r="L53">
        <v>20.112302095529898</v>
      </c>
      <c r="M53" t="s">
        <v>91</v>
      </c>
      <c r="N53">
        <v>19.760238094438499</v>
      </c>
      <c r="O53">
        <v>37.529497797950803</v>
      </c>
      <c r="P53">
        <v>17.420587289659601</v>
      </c>
    </row>
    <row r="54" spans="3:16" hidden="1" x14ac:dyDescent="0.15">
      <c r="C54" s="6"/>
      <c r="D54" s="6"/>
      <c r="E54" s="6"/>
      <c r="G54" t="s">
        <v>90</v>
      </c>
      <c r="H54">
        <v>8</v>
      </c>
      <c r="I54">
        <v>6</v>
      </c>
      <c r="J54">
        <v>36.138353319061402</v>
      </c>
      <c r="K54">
        <v>37.5555585251793</v>
      </c>
      <c r="L54">
        <v>21.889034815941301</v>
      </c>
      <c r="M54" t="s">
        <v>91</v>
      </c>
      <c r="N54">
        <v>19.760238094438499</v>
      </c>
      <c r="O54">
        <v>37.529497797950803</v>
      </c>
      <c r="P54">
        <v>15.666523709238</v>
      </c>
    </row>
    <row r="55" spans="3:16" hidden="1" x14ac:dyDescent="0.15">
      <c r="C55" s="6"/>
      <c r="D55" s="6"/>
      <c r="E55" s="6"/>
      <c r="G55" t="s">
        <v>90</v>
      </c>
      <c r="H55">
        <v>9</v>
      </c>
      <c r="I55">
        <v>6</v>
      </c>
      <c r="J55">
        <v>33.719404096834303</v>
      </c>
      <c r="K55">
        <v>37.444701399341902</v>
      </c>
      <c r="L55">
        <v>25.2909286503088</v>
      </c>
      <c r="M55" t="s">
        <v>91</v>
      </c>
      <c r="N55">
        <v>19.760238094438499</v>
      </c>
      <c r="O55">
        <v>37.529497797950803</v>
      </c>
      <c r="P55">
        <v>12.1537727490331</v>
      </c>
    </row>
    <row r="56" spans="3:16" hidden="1" x14ac:dyDescent="0.15">
      <c r="C56" s="6"/>
      <c r="D56" s="6"/>
      <c r="E56" s="6"/>
      <c r="G56" t="s">
        <v>90</v>
      </c>
      <c r="H56">
        <v>1</v>
      </c>
      <c r="I56">
        <v>7</v>
      </c>
      <c r="J56">
        <v>36.862383980668902</v>
      </c>
      <c r="K56">
        <v>37.450071477469599</v>
      </c>
      <c r="L56">
        <v>18.896900568703799</v>
      </c>
      <c r="M56" t="s">
        <v>91</v>
      </c>
      <c r="N56">
        <v>19.760238094438499</v>
      </c>
      <c r="O56">
        <v>37.529497797950803</v>
      </c>
      <c r="P56">
        <v>18.5531709087658</v>
      </c>
    </row>
    <row r="57" spans="3:16" hidden="1" x14ac:dyDescent="0.15">
      <c r="C57" s="6"/>
      <c r="D57" s="6"/>
      <c r="E57" s="6"/>
      <c r="G57" t="s">
        <v>90</v>
      </c>
      <c r="H57">
        <v>2</v>
      </c>
      <c r="I57">
        <v>7</v>
      </c>
      <c r="J57">
        <v>35.288254300425301</v>
      </c>
      <c r="K57">
        <v>37.494354008879498</v>
      </c>
      <c r="L57">
        <v>18.030016805611002</v>
      </c>
      <c r="M57" t="s">
        <v>91</v>
      </c>
      <c r="N57">
        <v>19.760238094438499</v>
      </c>
      <c r="O57">
        <v>37.529497797950803</v>
      </c>
      <c r="P57">
        <v>19.464337203268499</v>
      </c>
    </row>
    <row r="58" spans="3:16" hidden="1" x14ac:dyDescent="0.15">
      <c r="C58" s="6"/>
      <c r="D58" s="6"/>
      <c r="E58" s="6"/>
      <c r="G58" t="s">
        <v>90</v>
      </c>
      <c r="H58">
        <v>3</v>
      </c>
      <c r="I58">
        <v>7</v>
      </c>
      <c r="J58">
        <v>36.981893833231801</v>
      </c>
      <c r="K58">
        <v>37.563291644406199</v>
      </c>
      <c r="L58">
        <v>18.589413174498802</v>
      </c>
      <c r="M58" t="s">
        <v>91</v>
      </c>
      <c r="N58">
        <v>19.760238094438499</v>
      </c>
      <c r="O58">
        <v>37.529497797950803</v>
      </c>
      <c r="P58">
        <v>18.973878469907401</v>
      </c>
    </row>
    <row r="59" spans="3:16" hidden="1" x14ac:dyDescent="0.15">
      <c r="C59" s="6"/>
      <c r="D59" s="6"/>
      <c r="E59" s="6"/>
      <c r="G59" t="s">
        <v>90</v>
      </c>
      <c r="H59">
        <v>4</v>
      </c>
      <c r="I59">
        <v>7</v>
      </c>
      <c r="J59">
        <v>36.944905625316999</v>
      </c>
      <c r="K59">
        <v>37.579655881239397</v>
      </c>
      <c r="L59">
        <v>18.5278234841652</v>
      </c>
      <c r="M59" t="s">
        <v>91</v>
      </c>
      <c r="N59">
        <v>19.760238094438499</v>
      </c>
      <c r="O59">
        <v>37.529497797950803</v>
      </c>
      <c r="P59">
        <v>19.0518323970742</v>
      </c>
    </row>
    <row r="60" spans="3:16" hidden="1" x14ac:dyDescent="0.15">
      <c r="C60" s="6"/>
      <c r="D60" s="6"/>
      <c r="E60" s="6"/>
      <c r="G60" t="s">
        <v>90</v>
      </c>
      <c r="H60">
        <v>5</v>
      </c>
      <c r="I60">
        <v>7</v>
      </c>
      <c r="J60">
        <v>37.033704613322598</v>
      </c>
      <c r="K60">
        <v>37.552642260600003</v>
      </c>
      <c r="L60">
        <v>17.852707814321199</v>
      </c>
      <c r="M60" t="s">
        <v>91</v>
      </c>
      <c r="N60">
        <v>19.760238094438499</v>
      </c>
      <c r="O60">
        <v>37.529497797950803</v>
      </c>
      <c r="P60">
        <v>19.6999344462788</v>
      </c>
    </row>
    <row r="61" spans="3:16" hidden="1" x14ac:dyDescent="0.15">
      <c r="C61" s="6"/>
      <c r="D61" s="6"/>
      <c r="E61" s="6"/>
      <c r="G61" t="s">
        <v>90</v>
      </c>
      <c r="H61">
        <v>6</v>
      </c>
      <c r="I61">
        <v>7</v>
      </c>
      <c r="J61">
        <v>36.909897824877199</v>
      </c>
      <c r="K61">
        <v>37.592315599251798</v>
      </c>
      <c r="L61">
        <v>18.653015440866501</v>
      </c>
      <c r="M61" t="s">
        <v>91</v>
      </c>
      <c r="N61">
        <v>19.760238094438499</v>
      </c>
      <c r="O61">
        <v>37.529497797950803</v>
      </c>
      <c r="P61">
        <v>18.939300158385301</v>
      </c>
    </row>
    <row r="62" spans="3:16" hidden="1" x14ac:dyDescent="0.15">
      <c r="C62" s="6"/>
      <c r="D62" s="6"/>
      <c r="E62" s="6"/>
      <c r="G62" t="s">
        <v>90</v>
      </c>
      <c r="H62">
        <v>7</v>
      </c>
      <c r="I62">
        <v>7</v>
      </c>
      <c r="J62">
        <v>36.788350320362603</v>
      </c>
      <c r="K62">
        <v>37.532889385189499</v>
      </c>
      <c r="L62">
        <v>20.112302095529898</v>
      </c>
      <c r="M62" t="s">
        <v>91</v>
      </c>
      <c r="N62">
        <v>19.760238094438499</v>
      </c>
      <c r="O62">
        <v>37.529497797950803</v>
      </c>
      <c r="P62">
        <v>17.420587289659601</v>
      </c>
    </row>
    <row r="63" spans="3:16" hidden="1" x14ac:dyDescent="0.15">
      <c r="C63" s="6"/>
      <c r="D63" s="6"/>
      <c r="E63" s="6"/>
      <c r="G63" t="s">
        <v>90</v>
      </c>
      <c r="H63">
        <v>8</v>
      </c>
      <c r="I63">
        <v>7</v>
      </c>
      <c r="J63">
        <v>36.138353319061402</v>
      </c>
      <c r="K63">
        <v>37.5555585251793</v>
      </c>
      <c r="L63">
        <v>21.889034815941301</v>
      </c>
      <c r="M63" t="s">
        <v>91</v>
      </c>
      <c r="N63">
        <v>19.760238094438499</v>
      </c>
      <c r="O63">
        <v>37.529497797950803</v>
      </c>
      <c r="P63">
        <v>15.666523709238</v>
      </c>
    </row>
    <row r="64" spans="3:16" hidden="1" x14ac:dyDescent="0.15">
      <c r="C64" s="6"/>
      <c r="D64" s="6"/>
      <c r="E64" s="6"/>
      <c r="G64" t="s">
        <v>90</v>
      </c>
      <c r="H64">
        <v>9</v>
      </c>
      <c r="I64">
        <v>7</v>
      </c>
      <c r="J64">
        <v>33.719404096834303</v>
      </c>
      <c r="K64">
        <v>37.444701399341902</v>
      </c>
      <c r="L64">
        <v>25.2909286503088</v>
      </c>
      <c r="M64" t="s">
        <v>91</v>
      </c>
      <c r="N64">
        <v>19.760238094438499</v>
      </c>
      <c r="O64">
        <v>37.529497797950803</v>
      </c>
      <c r="P64">
        <v>12.1537727490331</v>
      </c>
    </row>
    <row r="65" spans="1:64" hidden="1" x14ac:dyDescent="0.15">
      <c r="C65" s="6"/>
      <c r="D65" s="6"/>
      <c r="E65" s="6"/>
      <c r="G65" t="s">
        <v>90</v>
      </c>
      <c r="H65">
        <v>1</v>
      </c>
      <c r="I65">
        <v>8</v>
      </c>
      <c r="J65">
        <v>36.862383980668902</v>
      </c>
      <c r="K65">
        <v>37.450071477469599</v>
      </c>
      <c r="L65">
        <v>18.896900568703799</v>
      </c>
      <c r="M65" t="s">
        <v>91</v>
      </c>
      <c r="N65">
        <v>19.760238094438499</v>
      </c>
      <c r="O65">
        <v>37.529497797950803</v>
      </c>
      <c r="P65">
        <v>18.5531709087658</v>
      </c>
    </row>
    <row r="66" spans="1:64" hidden="1" x14ac:dyDescent="0.15">
      <c r="C66" s="6"/>
      <c r="D66" s="6"/>
      <c r="E66" s="6"/>
      <c r="G66" t="s">
        <v>90</v>
      </c>
      <c r="H66">
        <v>2</v>
      </c>
      <c r="I66">
        <v>8</v>
      </c>
      <c r="J66">
        <v>35.288254300425301</v>
      </c>
      <c r="K66">
        <v>37.494354008879498</v>
      </c>
      <c r="L66">
        <v>18.030016805611002</v>
      </c>
      <c r="M66" t="s">
        <v>91</v>
      </c>
      <c r="N66">
        <v>19.760238094438499</v>
      </c>
      <c r="O66">
        <v>37.529497797950803</v>
      </c>
      <c r="P66">
        <v>19.464337203268499</v>
      </c>
    </row>
    <row r="67" spans="1:64" hidden="1" x14ac:dyDescent="0.15">
      <c r="C67" s="6"/>
      <c r="D67" s="6"/>
      <c r="E67" s="6"/>
      <c r="G67" t="s">
        <v>90</v>
      </c>
      <c r="H67">
        <v>3</v>
      </c>
      <c r="I67">
        <v>8</v>
      </c>
      <c r="J67">
        <v>36.981893833231801</v>
      </c>
      <c r="K67">
        <v>37.563291644406199</v>
      </c>
      <c r="L67">
        <v>18.589413174498802</v>
      </c>
      <c r="M67" t="s">
        <v>91</v>
      </c>
      <c r="N67">
        <v>19.760238094438499</v>
      </c>
      <c r="O67">
        <v>37.529497797950803</v>
      </c>
      <c r="P67">
        <v>18.973878469907401</v>
      </c>
    </row>
    <row r="68" spans="1:64" hidden="1" x14ac:dyDescent="0.15">
      <c r="C68" s="6"/>
      <c r="D68" s="6"/>
      <c r="E68" s="6"/>
      <c r="G68" t="s">
        <v>90</v>
      </c>
      <c r="H68">
        <v>4</v>
      </c>
      <c r="I68">
        <v>8</v>
      </c>
      <c r="J68">
        <v>36.944905625316999</v>
      </c>
      <c r="K68">
        <v>37.579655881239397</v>
      </c>
      <c r="L68">
        <v>18.5278234841652</v>
      </c>
      <c r="M68" t="s">
        <v>91</v>
      </c>
      <c r="N68">
        <v>19.760238094438499</v>
      </c>
      <c r="O68">
        <v>37.529497797950803</v>
      </c>
      <c r="P68">
        <v>19.0518323970742</v>
      </c>
    </row>
    <row r="69" spans="1:64" hidden="1" x14ac:dyDescent="0.15">
      <c r="C69" s="6"/>
      <c r="D69" s="6"/>
      <c r="E69" s="6"/>
      <c r="G69" t="s">
        <v>90</v>
      </c>
      <c r="H69">
        <v>5</v>
      </c>
      <c r="I69">
        <v>8</v>
      </c>
      <c r="J69">
        <v>37.033704613322598</v>
      </c>
      <c r="K69">
        <v>37.552642260600003</v>
      </c>
      <c r="L69">
        <v>17.852707814321199</v>
      </c>
      <c r="M69" t="s">
        <v>91</v>
      </c>
      <c r="N69">
        <v>19.760238094438499</v>
      </c>
      <c r="O69">
        <v>37.529497797950803</v>
      </c>
      <c r="P69">
        <v>19.6999344462788</v>
      </c>
    </row>
    <row r="70" spans="1:64" hidden="1" x14ac:dyDescent="0.15">
      <c r="C70" s="6"/>
      <c r="D70" s="6"/>
      <c r="E70" s="6"/>
      <c r="G70" t="s">
        <v>90</v>
      </c>
      <c r="H70">
        <v>6</v>
      </c>
      <c r="I70">
        <v>8</v>
      </c>
      <c r="J70">
        <v>36.909897824877199</v>
      </c>
      <c r="K70">
        <v>37.592315599251798</v>
      </c>
      <c r="L70">
        <v>18.653015440866501</v>
      </c>
      <c r="M70" t="s">
        <v>91</v>
      </c>
      <c r="N70">
        <v>19.760238094438499</v>
      </c>
      <c r="O70">
        <v>37.529497797950803</v>
      </c>
      <c r="P70">
        <v>18.939300158385301</v>
      </c>
    </row>
    <row r="71" spans="1:64" hidden="1" x14ac:dyDescent="0.15">
      <c r="C71" s="6"/>
      <c r="D71" s="6"/>
      <c r="E71" s="6"/>
      <c r="G71" t="s">
        <v>90</v>
      </c>
      <c r="H71">
        <v>7</v>
      </c>
      <c r="I71">
        <v>8</v>
      </c>
      <c r="J71">
        <v>36.788350320362603</v>
      </c>
      <c r="K71">
        <v>37.532889385189499</v>
      </c>
      <c r="L71">
        <v>20.112302095529898</v>
      </c>
      <c r="M71" t="s">
        <v>91</v>
      </c>
      <c r="N71">
        <v>19.760238094438499</v>
      </c>
      <c r="O71">
        <v>37.529497797950803</v>
      </c>
      <c r="P71">
        <v>17.420587289659601</v>
      </c>
    </row>
    <row r="72" spans="1:64" hidden="1" x14ac:dyDescent="0.15">
      <c r="C72" s="6"/>
      <c r="D72" s="6"/>
      <c r="E72" s="6"/>
      <c r="G72" t="s">
        <v>90</v>
      </c>
      <c r="H72">
        <v>8</v>
      </c>
      <c r="I72">
        <v>8</v>
      </c>
      <c r="J72">
        <v>36.138353319061402</v>
      </c>
      <c r="K72">
        <v>37.5555585251793</v>
      </c>
      <c r="L72">
        <v>21.889034815941301</v>
      </c>
      <c r="M72" t="s">
        <v>91</v>
      </c>
      <c r="N72">
        <v>19.760238094438499</v>
      </c>
      <c r="O72">
        <v>37.529497797950803</v>
      </c>
      <c r="P72">
        <v>15.666523709238</v>
      </c>
    </row>
    <row r="73" spans="1:64" hidden="1" x14ac:dyDescent="0.15">
      <c r="C73" s="6"/>
      <c r="D73" s="6"/>
      <c r="E73" s="6"/>
      <c r="G73" t="s">
        <v>90</v>
      </c>
      <c r="H73">
        <v>9</v>
      </c>
      <c r="I73">
        <v>8</v>
      </c>
      <c r="J73">
        <v>33.719404096834303</v>
      </c>
      <c r="K73">
        <v>37.444701399341902</v>
      </c>
      <c r="L73">
        <v>25.2909286503088</v>
      </c>
      <c r="M73" t="s">
        <v>91</v>
      </c>
      <c r="N73">
        <v>19.760238094438499</v>
      </c>
      <c r="O73">
        <v>37.529497797950803</v>
      </c>
      <c r="P73">
        <v>12.1537727490331</v>
      </c>
    </row>
    <row r="74" spans="1:64" x14ac:dyDescent="0.15">
      <c r="A74" s="43" t="str">
        <f>M74</f>
        <v>HiSeq2500 Rapid-Run</v>
      </c>
      <c r="B74" s="43">
        <f>I74</f>
        <v>1</v>
      </c>
      <c r="C74" s="44">
        <f>O74</f>
        <v>37.667979414492699</v>
      </c>
      <c r="D74" s="44">
        <f>N74</f>
        <v>25.537624657454799</v>
      </c>
      <c r="E74" s="44">
        <f>C74-D74</f>
        <v>12.1303547570379</v>
      </c>
      <c r="F74" s="43">
        <f>1/(10^(-E74/10))</f>
        <v>16.331853505412379</v>
      </c>
      <c r="G74" s="43" t="s">
        <v>90</v>
      </c>
      <c r="H74" s="43">
        <v>1</v>
      </c>
      <c r="I74" s="45">
        <v>1</v>
      </c>
      <c r="J74" s="43">
        <v>21.207897512878901</v>
      </c>
      <c r="K74" s="43">
        <v>36.955031022790102</v>
      </c>
      <c r="L74" s="43">
        <v>22.992513153048002</v>
      </c>
      <c r="M74" s="43" t="s">
        <v>92</v>
      </c>
      <c r="N74" s="43">
        <v>25.537624657454799</v>
      </c>
      <c r="O74" s="43">
        <v>37.667979414492699</v>
      </c>
      <c r="P74" s="43">
        <v>13.962517869742101</v>
      </c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</row>
    <row r="75" spans="1:64" hidden="1" x14ac:dyDescent="0.15">
      <c r="C75" s="6"/>
      <c r="D75" s="6"/>
      <c r="E75" s="6"/>
      <c r="G75" t="s">
        <v>90</v>
      </c>
      <c r="H75">
        <v>2</v>
      </c>
      <c r="I75">
        <v>1</v>
      </c>
      <c r="J75">
        <v>19.192922111132301</v>
      </c>
      <c r="K75">
        <v>37.488566687839104</v>
      </c>
      <c r="L75">
        <v>25.331398554816101</v>
      </c>
      <c r="M75" t="s">
        <v>92</v>
      </c>
      <c r="N75">
        <v>25.537624657454799</v>
      </c>
      <c r="O75">
        <v>37.667979414492699</v>
      </c>
      <c r="P75">
        <v>12.157168133022999</v>
      </c>
    </row>
    <row r="76" spans="1:64" hidden="1" x14ac:dyDescent="0.15">
      <c r="C76" s="6"/>
      <c r="D76" s="6"/>
      <c r="E76" s="6"/>
      <c r="G76" t="s">
        <v>90</v>
      </c>
      <c r="H76">
        <v>3</v>
      </c>
      <c r="I76">
        <v>1</v>
      </c>
      <c r="J76">
        <v>22.149336041801401</v>
      </c>
      <c r="K76">
        <v>37.779562995785099</v>
      </c>
      <c r="L76">
        <v>27.3249278275844</v>
      </c>
      <c r="M76" t="s">
        <v>92</v>
      </c>
      <c r="N76">
        <v>25.537624657454799</v>
      </c>
      <c r="O76">
        <v>37.667979414492699</v>
      </c>
      <c r="P76">
        <v>10.454635168200699</v>
      </c>
    </row>
    <row r="77" spans="1:64" hidden="1" x14ac:dyDescent="0.15">
      <c r="C77" s="6"/>
      <c r="D77" s="6"/>
      <c r="E77" s="6"/>
      <c r="G77" t="s">
        <v>90</v>
      </c>
      <c r="H77">
        <v>4</v>
      </c>
      <c r="I77">
        <v>1</v>
      </c>
      <c r="J77">
        <v>21.768833953343499</v>
      </c>
      <c r="K77">
        <v>37.789526297813502</v>
      </c>
      <c r="L77">
        <v>27.9497177492626</v>
      </c>
      <c r="M77" t="s">
        <v>92</v>
      </c>
      <c r="N77">
        <v>25.537624657454799</v>
      </c>
      <c r="O77">
        <v>37.667979414492699</v>
      </c>
      <c r="P77">
        <v>9.8398085485509004</v>
      </c>
    </row>
    <row r="78" spans="1:64" hidden="1" x14ac:dyDescent="0.15">
      <c r="C78" s="6"/>
      <c r="D78" s="6"/>
      <c r="E78" s="6"/>
      <c r="G78" t="s">
        <v>90</v>
      </c>
      <c r="H78">
        <v>5</v>
      </c>
      <c r="I78">
        <v>1</v>
      </c>
      <c r="J78">
        <v>22.861425773075101</v>
      </c>
      <c r="K78">
        <v>37.851628600164403</v>
      </c>
      <c r="L78">
        <v>23.577925177547499</v>
      </c>
      <c r="M78" t="s">
        <v>92</v>
      </c>
      <c r="N78">
        <v>25.537624657454799</v>
      </c>
      <c r="O78">
        <v>37.667979414492699</v>
      </c>
      <c r="P78">
        <v>14.273703422616901</v>
      </c>
    </row>
    <row r="79" spans="1:64" hidden="1" x14ac:dyDescent="0.15">
      <c r="C79" s="6"/>
      <c r="D79" s="6"/>
      <c r="E79" s="6"/>
      <c r="G79" t="s">
        <v>90</v>
      </c>
      <c r="H79">
        <v>6</v>
      </c>
      <c r="I79">
        <v>1</v>
      </c>
      <c r="J79">
        <v>21.1810646177275</v>
      </c>
      <c r="K79">
        <v>37.899988781195198</v>
      </c>
      <c r="L79">
        <v>25.9400387785278</v>
      </c>
      <c r="M79" t="s">
        <v>92</v>
      </c>
      <c r="N79">
        <v>25.537624657454799</v>
      </c>
      <c r="O79">
        <v>37.667979414492699</v>
      </c>
      <c r="P79">
        <v>11.9599500026674</v>
      </c>
    </row>
    <row r="80" spans="1:64" hidden="1" x14ac:dyDescent="0.15">
      <c r="C80" s="6"/>
      <c r="D80" s="6"/>
      <c r="E80" s="6"/>
      <c r="G80" t="s">
        <v>90</v>
      </c>
      <c r="H80">
        <v>7</v>
      </c>
      <c r="I80">
        <v>1</v>
      </c>
      <c r="J80">
        <v>21.091644896819101</v>
      </c>
      <c r="K80">
        <v>37.698324269032</v>
      </c>
      <c r="L80">
        <v>23.896103289511199</v>
      </c>
      <c r="M80" t="s">
        <v>92</v>
      </c>
      <c r="N80">
        <v>25.537624657454799</v>
      </c>
      <c r="O80">
        <v>37.667979414492699</v>
      </c>
      <c r="P80">
        <v>13.802220979520801</v>
      </c>
    </row>
    <row r="81" spans="1:16" hidden="1" x14ac:dyDescent="0.15">
      <c r="C81" s="6"/>
      <c r="D81" s="6"/>
      <c r="E81" s="6"/>
      <c r="G81" t="s">
        <v>90</v>
      </c>
      <c r="H81">
        <v>8</v>
      </c>
      <c r="I81">
        <v>1</v>
      </c>
      <c r="J81">
        <v>23.599360306125401</v>
      </c>
      <c r="K81">
        <v>37.798326334447403</v>
      </c>
      <c r="L81">
        <v>23.989552677428399</v>
      </c>
      <c r="M81" t="s">
        <v>92</v>
      </c>
      <c r="N81">
        <v>25.537624657454799</v>
      </c>
      <c r="O81">
        <v>37.667979414492699</v>
      </c>
      <c r="P81">
        <v>13.808773657019</v>
      </c>
    </row>
    <row r="82" spans="1:16" hidden="1" x14ac:dyDescent="0.15">
      <c r="C82" s="6"/>
      <c r="D82" s="6"/>
      <c r="E82" s="6"/>
      <c r="G82" t="s">
        <v>90</v>
      </c>
      <c r="H82">
        <v>9</v>
      </c>
      <c r="I82">
        <v>1</v>
      </c>
      <c r="J82">
        <v>17.787429160226701</v>
      </c>
      <c r="K82">
        <v>37.750859741367101</v>
      </c>
      <c r="L82">
        <v>28.8364447093672</v>
      </c>
      <c r="M82" t="s">
        <v>92</v>
      </c>
      <c r="N82">
        <v>25.537624657454799</v>
      </c>
      <c r="O82">
        <v>37.667979414492699</v>
      </c>
      <c r="P82">
        <v>8.9144150319998996</v>
      </c>
    </row>
    <row r="83" spans="1:16" x14ac:dyDescent="0.15">
      <c r="A83" t="str">
        <f>M83</f>
        <v>HiSeq2500 Rapid-Run</v>
      </c>
      <c r="B83">
        <f>I83</f>
        <v>2</v>
      </c>
      <c r="C83" s="6">
        <f>O83</f>
        <v>37.5987073764502</v>
      </c>
      <c r="D83" s="6">
        <f>N83</f>
        <v>21.768207662680901</v>
      </c>
      <c r="E83" s="6">
        <f>C83-D83</f>
        <v>15.830499713769299</v>
      </c>
      <c r="F83" s="43">
        <f>1/(10^(-E83/10))</f>
        <v>38.286879494764655</v>
      </c>
      <c r="G83" t="s">
        <v>90</v>
      </c>
      <c r="H83">
        <v>1</v>
      </c>
      <c r="I83">
        <v>2</v>
      </c>
      <c r="J83">
        <v>26.1019761576745</v>
      </c>
      <c r="K83">
        <v>36.887763040262101</v>
      </c>
      <c r="L83">
        <v>20.145814220392399</v>
      </c>
      <c r="M83" t="s">
        <v>92</v>
      </c>
      <c r="N83">
        <v>21.768207662680901</v>
      </c>
      <c r="O83">
        <v>37.5987073764502</v>
      </c>
      <c r="P83">
        <v>16.741948819869702</v>
      </c>
    </row>
    <row r="84" spans="1:16" hidden="1" x14ac:dyDescent="0.15">
      <c r="C84" s="6"/>
      <c r="D84" s="6"/>
      <c r="E84" s="6"/>
      <c r="G84" t="s">
        <v>90</v>
      </c>
      <c r="H84">
        <v>2</v>
      </c>
      <c r="I84">
        <v>2</v>
      </c>
      <c r="J84">
        <v>27.069364346209898</v>
      </c>
      <c r="K84">
        <v>37.414408829767602</v>
      </c>
      <c r="L84">
        <v>21.2663112928978</v>
      </c>
      <c r="M84" t="s">
        <v>92</v>
      </c>
      <c r="N84">
        <v>21.768207662680901</v>
      </c>
      <c r="O84">
        <v>37.5987073764502</v>
      </c>
      <c r="P84">
        <v>16.148097536869798</v>
      </c>
    </row>
    <row r="85" spans="1:16" hidden="1" x14ac:dyDescent="0.15">
      <c r="C85" s="6"/>
      <c r="D85" s="6"/>
      <c r="E85" s="6"/>
      <c r="G85" t="s">
        <v>90</v>
      </c>
      <c r="H85">
        <v>3</v>
      </c>
      <c r="I85">
        <v>2</v>
      </c>
      <c r="J85">
        <v>29.798901279557199</v>
      </c>
      <c r="K85">
        <v>37.706838605459701</v>
      </c>
      <c r="L85">
        <v>21.989633178065102</v>
      </c>
      <c r="M85" t="s">
        <v>92</v>
      </c>
      <c r="N85">
        <v>21.768207662680901</v>
      </c>
      <c r="O85">
        <v>37.5987073764502</v>
      </c>
      <c r="P85">
        <v>15.7172054273946</v>
      </c>
    </row>
    <row r="86" spans="1:16" hidden="1" x14ac:dyDescent="0.15">
      <c r="C86" s="6"/>
      <c r="D86" s="6"/>
      <c r="E86" s="6"/>
      <c r="G86" t="s">
        <v>90</v>
      </c>
      <c r="H86">
        <v>4</v>
      </c>
      <c r="I86">
        <v>2</v>
      </c>
      <c r="J86">
        <v>30.5824833974192</v>
      </c>
      <c r="K86">
        <v>37.714046608940301</v>
      </c>
      <c r="L86">
        <v>21.7599435702455</v>
      </c>
      <c r="M86" t="s">
        <v>92</v>
      </c>
      <c r="N86">
        <v>21.768207662680901</v>
      </c>
      <c r="O86">
        <v>37.5987073764502</v>
      </c>
      <c r="P86">
        <v>15.9541030386948</v>
      </c>
    </row>
    <row r="87" spans="1:16" hidden="1" x14ac:dyDescent="0.15">
      <c r="C87" s="6"/>
      <c r="D87" s="6"/>
      <c r="E87" s="6"/>
      <c r="G87" t="s">
        <v>90</v>
      </c>
      <c r="H87">
        <v>5</v>
      </c>
      <c r="I87">
        <v>2</v>
      </c>
      <c r="J87">
        <v>28.959804894288499</v>
      </c>
      <c r="K87">
        <v>37.776858706295002</v>
      </c>
      <c r="L87">
        <v>20.048002469701899</v>
      </c>
      <c r="M87" t="s">
        <v>92</v>
      </c>
      <c r="N87">
        <v>21.768207662680901</v>
      </c>
      <c r="O87">
        <v>37.5987073764502</v>
      </c>
      <c r="P87">
        <v>17.728856236593099</v>
      </c>
    </row>
    <row r="88" spans="1:16" hidden="1" x14ac:dyDescent="0.15">
      <c r="C88" s="6"/>
      <c r="D88" s="6"/>
      <c r="E88" s="6"/>
      <c r="G88" t="s">
        <v>90</v>
      </c>
      <c r="H88">
        <v>6</v>
      </c>
      <c r="I88">
        <v>2</v>
      </c>
      <c r="J88">
        <v>28.029743148756701</v>
      </c>
      <c r="K88">
        <v>37.819008898167603</v>
      </c>
      <c r="L88">
        <v>21.516127380560899</v>
      </c>
      <c r="M88" t="s">
        <v>92</v>
      </c>
      <c r="N88">
        <v>21.768207662680901</v>
      </c>
      <c r="O88">
        <v>37.5987073764502</v>
      </c>
      <c r="P88">
        <v>16.3028815176067</v>
      </c>
    </row>
    <row r="89" spans="1:16" hidden="1" x14ac:dyDescent="0.15">
      <c r="C89" s="6"/>
      <c r="D89" s="6"/>
      <c r="E89" s="6"/>
      <c r="G89" t="s">
        <v>90</v>
      </c>
      <c r="H89">
        <v>7</v>
      </c>
      <c r="I89">
        <v>2</v>
      </c>
      <c r="J89">
        <v>25.7541749601764</v>
      </c>
      <c r="K89">
        <v>37.624916428076197</v>
      </c>
      <c r="L89">
        <v>20.754188910360799</v>
      </c>
      <c r="M89" t="s">
        <v>92</v>
      </c>
      <c r="N89">
        <v>21.768207662680901</v>
      </c>
      <c r="O89">
        <v>37.5987073764502</v>
      </c>
      <c r="P89">
        <v>16.870727517715402</v>
      </c>
    </row>
    <row r="90" spans="1:16" hidden="1" x14ac:dyDescent="0.15">
      <c r="C90" s="6"/>
      <c r="D90" s="6"/>
      <c r="E90" s="6"/>
      <c r="G90" t="s">
        <v>90</v>
      </c>
      <c r="H90">
        <v>8</v>
      </c>
      <c r="I90">
        <v>2</v>
      </c>
      <c r="J90">
        <v>25.049620415059</v>
      </c>
      <c r="K90">
        <v>37.745714231396803</v>
      </c>
      <c r="L90">
        <v>22.2929798945732</v>
      </c>
      <c r="M90" t="s">
        <v>92</v>
      </c>
      <c r="N90">
        <v>21.768207662680901</v>
      </c>
      <c r="O90">
        <v>37.5987073764502</v>
      </c>
      <c r="P90">
        <v>15.4527343368236</v>
      </c>
    </row>
    <row r="91" spans="1:16" hidden="1" x14ac:dyDescent="0.15">
      <c r="C91" s="6"/>
      <c r="D91" s="6"/>
      <c r="E91" s="6"/>
      <c r="G91" t="s">
        <v>90</v>
      </c>
      <c r="H91">
        <v>9</v>
      </c>
      <c r="I91">
        <v>2</v>
      </c>
      <c r="J91">
        <v>20.969456826811999</v>
      </c>
      <c r="K91">
        <v>37.698811039686198</v>
      </c>
      <c r="L91">
        <v>26.140868047330901</v>
      </c>
      <c r="M91" t="s">
        <v>92</v>
      </c>
      <c r="N91">
        <v>21.768207662680901</v>
      </c>
      <c r="O91">
        <v>37.5987073764502</v>
      </c>
      <c r="P91">
        <v>11.557942992355301</v>
      </c>
    </row>
    <row r="92" spans="1:16" x14ac:dyDescent="0.15">
      <c r="A92" t="str">
        <f>M92</f>
        <v>HiSeq2500 Rapid-Run</v>
      </c>
      <c r="B92">
        <f>I92</f>
        <v>3</v>
      </c>
      <c r="C92" s="6">
        <f>O92</f>
        <v>37.566490562257002</v>
      </c>
      <c r="D92" s="6">
        <f>N92</f>
        <v>18.9581234728719</v>
      </c>
      <c r="E92" s="6">
        <f>C92-D92</f>
        <v>18.608367089385101</v>
      </c>
      <c r="F92" s="43">
        <f>1/(10^(-E92/10))</f>
        <v>72.583299903882789</v>
      </c>
      <c r="G92" t="s">
        <v>90</v>
      </c>
      <c r="H92">
        <v>1</v>
      </c>
      <c r="I92">
        <v>3</v>
      </c>
      <c r="J92">
        <v>30.212618596593501</v>
      </c>
      <c r="K92">
        <v>36.853693920011999</v>
      </c>
      <c r="L92">
        <v>17.5725817631882</v>
      </c>
      <c r="M92" t="s">
        <v>92</v>
      </c>
      <c r="N92">
        <v>18.9581234728719</v>
      </c>
      <c r="O92">
        <v>37.566490562257002</v>
      </c>
      <c r="P92">
        <v>19.281112156823799</v>
      </c>
    </row>
    <row r="93" spans="1:16" hidden="1" x14ac:dyDescent="0.15">
      <c r="C93" s="6"/>
      <c r="D93" s="6"/>
      <c r="E93" s="6"/>
      <c r="G93" t="s">
        <v>90</v>
      </c>
      <c r="H93">
        <v>2</v>
      </c>
      <c r="I93">
        <v>3</v>
      </c>
      <c r="J93">
        <v>31.702724232223201</v>
      </c>
      <c r="K93">
        <v>37.378026366495398</v>
      </c>
      <c r="L93">
        <v>17.893134720489702</v>
      </c>
      <c r="M93" t="s">
        <v>92</v>
      </c>
      <c r="N93">
        <v>18.9581234728719</v>
      </c>
      <c r="O93">
        <v>37.566490562257002</v>
      </c>
      <c r="P93">
        <v>19.4848916460057</v>
      </c>
    </row>
    <row r="94" spans="1:16" hidden="1" x14ac:dyDescent="0.15">
      <c r="C94" s="6"/>
      <c r="D94" s="6"/>
      <c r="E94" s="6"/>
      <c r="G94" t="s">
        <v>90</v>
      </c>
      <c r="H94">
        <v>3</v>
      </c>
      <c r="I94">
        <v>3</v>
      </c>
      <c r="J94">
        <v>33.374176355837498</v>
      </c>
      <c r="K94">
        <v>37.668438990844997</v>
      </c>
      <c r="L94">
        <v>18.355998278053399</v>
      </c>
      <c r="M94" t="s">
        <v>92</v>
      </c>
      <c r="N94">
        <v>18.9581234728719</v>
      </c>
      <c r="O94">
        <v>37.566490562257002</v>
      </c>
      <c r="P94">
        <v>19.312440712791599</v>
      </c>
    </row>
    <row r="95" spans="1:16" hidden="1" x14ac:dyDescent="0.15">
      <c r="C95" s="6"/>
      <c r="D95" s="6"/>
      <c r="E95" s="6"/>
      <c r="G95" t="s">
        <v>90</v>
      </c>
      <c r="H95">
        <v>4</v>
      </c>
      <c r="I95">
        <v>3</v>
      </c>
      <c r="J95">
        <v>33.332378663072198</v>
      </c>
      <c r="K95">
        <v>37.675422446204102</v>
      </c>
      <c r="L95">
        <v>18.2671091863767</v>
      </c>
      <c r="M95" t="s">
        <v>92</v>
      </c>
      <c r="N95">
        <v>18.9581234728719</v>
      </c>
      <c r="O95">
        <v>37.566490562257002</v>
      </c>
      <c r="P95">
        <v>19.408313259827398</v>
      </c>
    </row>
    <row r="96" spans="1:16" hidden="1" x14ac:dyDescent="0.15">
      <c r="C96" s="6"/>
      <c r="D96" s="6"/>
      <c r="E96" s="6"/>
      <c r="G96" t="s">
        <v>90</v>
      </c>
      <c r="H96">
        <v>5</v>
      </c>
      <c r="I96">
        <v>3</v>
      </c>
      <c r="J96">
        <v>32.510113553613898</v>
      </c>
      <c r="K96">
        <v>37.738052140470799</v>
      </c>
      <c r="L96">
        <v>17.045927662162999</v>
      </c>
      <c r="M96" t="s">
        <v>92</v>
      </c>
      <c r="N96">
        <v>18.9581234728719</v>
      </c>
      <c r="O96">
        <v>37.566490562257002</v>
      </c>
      <c r="P96">
        <v>20.6921244783078</v>
      </c>
    </row>
    <row r="97" spans="1:16" hidden="1" x14ac:dyDescent="0.15">
      <c r="C97" s="6"/>
      <c r="D97" s="6"/>
      <c r="E97" s="6"/>
      <c r="G97" t="s">
        <v>90</v>
      </c>
      <c r="H97">
        <v>6</v>
      </c>
      <c r="I97">
        <v>3</v>
      </c>
      <c r="J97">
        <v>32.235585609553503</v>
      </c>
      <c r="K97">
        <v>37.778445841994497</v>
      </c>
      <c r="L97">
        <v>18.153395331879999</v>
      </c>
      <c r="M97" t="s">
        <v>92</v>
      </c>
      <c r="N97">
        <v>18.9581234728719</v>
      </c>
      <c r="O97">
        <v>37.566490562257002</v>
      </c>
      <c r="P97">
        <v>19.625050510114502</v>
      </c>
    </row>
    <row r="98" spans="1:16" hidden="1" x14ac:dyDescent="0.15">
      <c r="C98" s="6"/>
      <c r="D98" s="6"/>
      <c r="E98" s="6"/>
      <c r="G98" t="s">
        <v>90</v>
      </c>
      <c r="H98">
        <v>7</v>
      </c>
      <c r="I98">
        <v>3</v>
      </c>
      <c r="J98">
        <v>29.5322571010689</v>
      </c>
      <c r="K98">
        <v>37.594603619714498</v>
      </c>
      <c r="L98">
        <v>18.6041260586113</v>
      </c>
      <c r="M98" t="s">
        <v>92</v>
      </c>
      <c r="N98">
        <v>18.9581234728719</v>
      </c>
      <c r="O98">
        <v>37.566490562257002</v>
      </c>
      <c r="P98">
        <v>18.990477561103202</v>
      </c>
    </row>
    <row r="99" spans="1:16" hidden="1" x14ac:dyDescent="0.15">
      <c r="C99" s="6"/>
      <c r="D99" s="6"/>
      <c r="E99" s="6"/>
      <c r="G99" t="s">
        <v>90</v>
      </c>
      <c r="H99">
        <v>8</v>
      </c>
      <c r="I99">
        <v>3</v>
      </c>
      <c r="J99">
        <v>28.459470465157999</v>
      </c>
      <c r="K99">
        <v>37.723917173267203</v>
      </c>
      <c r="L99">
        <v>20.254443744919399</v>
      </c>
      <c r="M99" t="s">
        <v>92</v>
      </c>
      <c r="N99">
        <v>18.9581234728719</v>
      </c>
      <c r="O99">
        <v>37.566490562257002</v>
      </c>
      <c r="P99">
        <v>17.469473428347801</v>
      </c>
    </row>
    <row r="100" spans="1:16" hidden="1" x14ac:dyDescent="0.15">
      <c r="C100" s="6"/>
      <c r="D100" s="6"/>
      <c r="E100" s="6"/>
      <c r="G100" t="s">
        <v>90</v>
      </c>
      <c r="H100">
        <v>9</v>
      </c>
      <c r="I100">
        <v>3</v>
      </c>
      <c r="J100">
        <v>24.987110031757901</v>
      </c>
      <c r="K100">
        <v>37.687814561309601</v>
      </c>
      <c r="L100">
        <v>24.4763945101651</v>
      </c>
      <c r="M100" t="s">
        <v>92</v>
      </c>
      <c r="N100">
        <v>18.9581234728719</v>
      </c>
      <c r="O100">
        <v>37.566490562257002</v>
      </c>
      <c r="P100">
        <v>13.211420051144501</v>
      </c>
    </row>
    <row r="101" spans="1:16" x14ac:dyDescent="0.15">
      <c r="A101" t="str">
        <f>M101</f>
        <v>HiSeq2500 Rapid-Run</v>
      </c>
      <c r="B101">
        <f>I101</f>
        <v>4</v>
      </c>
      <c r="C101" s="6">
        <f>O101</f>
        <v>37.565699479982896</v>
      </c>
      <c r="D101" s="6">
        <f>N101</f>
        <v>18.866978142738901</v>
      </c>
      <c r="E101" s="6">
        <f>C101-D101</f>
        <v>18.698721337243995</v>
      </c>
      <c r="F101" s="43">
        <f>1/(10^(-E101/10))</f>
        <v>74.109201465754523</v>
      </c>
      <c r="G101" t="s">
        <v>90</v>
      </c>
      <c r="H101">
        <v>1</v>
      </c>
      <c r="I101">
        <v>4</v>
      </c>
      <c r="J101">
        <v>30.268470268542199</v>
      </c>
      <c r="K101">
        <v>36.852855477851399</v>
      </c>
      <c r="L101">
        <v>17.519127249469499</v>
      </c>
      <c r="M101" t="s">
        <v>92</v>
      </c>
      <c r="N101">
        <v>18.866978142738901</v>
      </c>
      <c r="O101">
        <v>37.565699479982896</v>
      </c>
      <c r="P101">
        <v>19.333728228381901</v>
      </c>
    </row>
    <row r="102" spans="1:16" hidden="1" x14ac:dyDescent="0.15">
      <c r="C102" s="6"/>
      <c r="D102" s="6"/>
      <c r="E102" s="6"/>
      <c r="G102" t="s">
        <v>90</v>
      </c>
      <c r="H102">
        <v>2</v>
      </c>
      <c r="I102">
        <v>4</v>
      </c>
      <c r="J102">
        <v>31.793567310006701</v>
      </c>
      <c r="K102">
        <v>37.377123756403101</v>
      </c>
      <c r="L102">
        <v>17.796851312517301</v>
      </c>
      <c r="M102" t="s">
        <v>92</v>
      </c>
      <c r="N102">
        <v>18.866978142738901</v>
      </c>
      <c r="O102">
        <v>37.565699479982896</v>
      </c>
      <c r="P102">
        <v>19.5802724438858</v>
      </c>
    </row>
    <row r="103" spans="1:16" hidden="1" x14ac:dyDescent="0.15">
      <c r="C103" s="6"/>
      <c r="D103" s="6"/>
      <c r="E103" s="6"/>
      <c r="G103" t="s">
        <v>90</v>
      </c>
      <c r="H103">
        <v>3</v>
      </c>
      <c r="I103">
        <v>4</v>
      </c>
      <c r="J103">
        <v>33.416151194557202</v>
      </c>
      <c r="K103">
        <v>37.6674932703026</v>
      </c>
      <c r="L103">
        <v>18.28581980805</v>
      </c>
      <c r="M103" t="s">
        <v>92</v>
      </c>
      <c r="N103">
        <v>18.866978142738901</v>
      </c>
      <c r="O103">
        <v>37.565699479982896</v>
      </c>
      <c r="P103">
        <v>19.3816734622526</v>
      </c>
    </row>
    <row r="104" spans="1:16" hidden="1" x14ac:dyDescent="0.15">
      <c r="C104" s="6"/>
      <c r="D104" s="6"/>
      <c r="E104" s="6"/>
      <c r="G104" t="s">
        <v>90</v>
      </c>
      <c r="H104">
        <v>4</v>
      </c>
      <c r="I104">
        <v>4</v>
      </c>
      <c r="J104">
        <v>33.370947643744103</v>
      </c>
      <c r="K104">
        <v>37.674521592120399</v>
      </c>
      <c r="L104">
        <v>18.199579774626098</v>
      </c>
      <c r="M104" t="s">
        <v>92</v>
      </c>
      <c r="N104">
        <v>18.866978142738901</v>
      </c>
      <c r="O104">
        <v>37.565699479982896</v>
      </c>
      <c r="P104">
        <v>19.474941817494301</v>
      </c>
    </row>
    <row r="105" spans="1:16" hidden="1" x14ac:dyDescent="0.15">
      <c r="C105" s="6"/>
      <c r="D105" s="6"/>
      <c r="E105" s="6"/>
      <c r="G105" t="s">
        <v>90</v>
      </c>
      <c r="H105">
        <v>5</v>
      </c>
      <c r="I105">
        <v>4</v>
      </c>
      <c r="J105">
        <v>32.575287745429897</v>
      </c>
      <c r="K105">
        <v>37.7371248606796</v>
      </c>
      <c r="L105">
        <v>16.975877323112101</v>
      </c>
      <c r="M105" t="s">
        <v>92</v>
      </c>
      <c r="N105">
        <v>18.866978142738901</v>
      </c>
      <c r="O105">
        <v>37.565699479982896</v>
      </c>
      <c r="P105">
        <v>20.761247537567499</v>
      </c>
    </row>
    <row r="106" spans="1:16" hidden="1" x14ac:dyDescent="0.15">
      <c r="C106" s="6"/>
      <c r="D106" s="6"/>
      <c r="E106" s="6"/>
      <c r="G106" t="s">
        <v>90</v>
      </c>
      <c r="H106">
        <v>6</v>
      </c>
      <c r="I106">
        <v>4</v>
      </c>
      <c r="J106">
        <v>32.321639435821602</v>
      </c>
      <c r="K106">
        <v>37.777534981924802</v>
      </c>
      <c r="L106">
        <v>18.059866543681</v>
      </c>
      <c r="M106" t="s">
        <v>92</v>
      </c>
      <c r="N106">
        <v>18.866978142738901</v>
      </c>
      <c r="O106">
        <v>37.565699479982896</v>
      </c>
      <c r="P106">
        <v>19.717668438243798</v>
      </c>
    </row>
    <row r="107" spans="1:16" hidden="1" x14ac:dyDescent="0.15">
      <c r="C107" s="6"/>
      <c r="D107" s="6"/>
      <c r="E107" s="6"/>
      <c r="G107" t="s">
        <v>90</v>
      </c>
      <c r="H107">
        <v>7</v>
      </c>
      <c r="I107">
        <v>4</v>
      </c>
      <c r="J107">
        <v>29.5781447637996</v>
      </c>
      <c r="K107">
        <v>37.593841873648799</v>
      </c>
      <c r="L107">
        <v>18.564729178595499</v>
      </c>
      <c r="M107" t="s">
        <v>92</v>
      </c>
      <c r="N107">
        <v>18.866978142738901</v>
      </c>
      <c r="O107">
        <v>37.565699479982896</v>
      </c>
      <c r="P107">
        <v>19.0291126950533</v>
      </c>
    </row>
    <row r="108" spans="1:16" hidden="1" x14ac:dyDescent="0.15">
      <c r="C108" s="6"/>
      <c r="D108" s="6"/>
      <c r="E108" s="6"/>
      <c r="G108" t="s">
        <v>90</v>
      </c>
      <c r="H108">
        <v>8</v>
      </c>
      <c r="I108">
        <v>4</v>
      </c>
      <c r="J108">
        <v>28.579369954715499</v>
      </c>
      <c r="K108">
        <v>37.7231761073784</v>
      </c>
      <c r="L108">
        <v>20.167529638765799</v>
      </c>
      <c r="M108" t="s">
        <v>92</v>
      </c>
      <c r="N108">
        <v>18.866978142738901</v>
      </c>
      <c r="O108">
        <v>37.565699479982896</v>
      </c>
      <c r="P108">
        <v>17.555646468612601</v>
      </c>
    </row>
    <row r="109" spans="1:16" hidden="1" x14ac:dyDescent="0.15">
      <c r="C109" s="6"/>
      <c r="D109" s="6"/>
      <c r="E109" s="6"/>
      <c r="G109" t="s">
        <v>90</v>
      </c>
      <c r="H109">
        <v>9</v>
      </c>
      <c r="I109">
        <v>4</v>
      </c>
      <c r="J109">
        <v>25.6386210306948</v>
      </c>
      <c r="K109">
        <v>37.687623399537301</v>
      </c>
      <c r="L109">
        <v>24.233422455832599</v>
      </c>
      <c r="M109" t="s">
        <v>92</v>
      </c>
      <c r="N109">
        <v>18.866978142738901</v>
      </c>
      <c r="O109">
        <v>37.565699479982896</v>
      </c>
      <c r="P109">
        <v>13.4542009437047</v>
      </c>
    </row>
    <row r="110" spans="1:16" hidden="1" x14ac:dyDescent="0.15">
      <c r="C110" s="6"/>
      <c r="D110" s="6"/>
      <c r="E110" s="6"/>
      <c r="G110" t="s">
        <v>90</v>
      </c>
      <c r="H110">
        <v>1</v>
      </c>
      <c r="I110">
        <v>5</v>
      </c>
      <c r="J110">
        <v>30.268470268542199</v>
      </c>
      <c r="K110">
        <v>36.852855477851399</v>
      </c>
      <c r="L110">
        <v>17.519127249469499</v>
      </c>
      <c r="M110" t="s">
        <v>92</v>
      </c>
      <c r="N110">
        <v>18.866978142738901</v>
      </c>
      <c r="O110">
        <v>37.565699479982896</v>
      </c>
      <c r="P110">
        <v>19.333728228381901</v>
      </c>
    </row>
    <row r="111" spans="1:16" hidden="1" x14ac:dyDescent="0.15">
      <c r="C111" s="6"/>
      <c r="D111" s="6"/>
      <c r="E111" s="6"/>
      <c r="G111" t="s">
        <v>90</v>
      </c>
      <c r="H111">
        <v>2</v>
      </c>
      <c r="I111">
        <v>5</v>
      </c>
      <c r="J111">
        <v>31.793567310006701</v>
      </c>
      <c r="K111">
        <v>37.377123756403101</v>
      </c>
      <c r="L111">
        <v>17.796851312517301</v>
      </c>
      <c r="M111" t="s">
        <v>92</v>
      </c>
      <c r="N111">
        <v>18.866978142738901</v>
      </c>
      <c r="O111">
        <v>37.565699479982896</v>
      </c>
      <c r="P111">
        <v>19.5802724438858</v>
      </c>
    </row>
    <row r="112" spans="1:16" hidden="1" x14ac:dyDescent="0.15">
      <c r="C112" s="6"/>
      <c r="D112" s="6"/>
      <c r="E112" s="6"/>
      <c r="G112" t="s">
        <v>90</v>
      </c>
      <c r="H112">
        <v>3</v>
      </c>
      <c r="I112">
        <v>5</v>
      </c>
      <c r="J112">
        <v>33.416151194557202</v>
      </c>
      <c r="K112">
        <v>37.6674932703026</v>
      </c>
      <c r="L112">
        <v>18.28581980805</v>
      </c>
      <c r="M112" t="s">
        <v>92</v>
      </c>
      <c r="N112">
        <v>18.866978142738901</v>
      </c>
      <c r="O112">
        <v>37.565699479982896</v>
      </c>
      <c r="P112">
        <v>19.3816734622526</v>
      </c>
    </row>
    <row r="113" spans="3:16" hidden="1" x14ac:dyDescent="0.15">
      <c r="C113" s="6"/>
      <c r="D113" s="6"/>
      <c r="E113" s="6"/>
      <c r="G113" t="s">
        <v>90</v>
      </c>
      <c r="H113">
        <v>4</v>
      </c>
      <c r="I113">
        <v>5</v>
      </c>
      <c r="J113">
        <v>33.370947643744103</v>
      </c>
      <c r="K113">
        <v>37.674521592120399</v>
      </c>
      <c r="L113">
        <v>18.199579774626098</v>
      </c>
      <c r="M113" t="s">
        <v>92</v>
      </c>
      <c r="N113">
        <v>18.866978142738901</v>
      </c>
      <c r="O113">
        <v>37.565699479982896</v>
      </c>
      <c r="P113">
        <v>19.474941817494301</v>
      </c>
    </row>
    <row r="114" spans="3:16" hidden="1" x14ac:dyDescent="0.15">
      <c r="C114" s="6"/>
      <c r="D114" s="6"/>
      <c r="E114" s="6"/>
      <c r="G114" t="s">
        <v>90</v>
      </c>
      <c r="H114">
        <v>5</v>
      </c>
      <c r="I114">
        <v>5</v>
      </c>
      <c r="J114">
        <v>32.575287745429897</v>
      </c>
      <c r="K114">
        <v>37.7371248606796</v>
      </c>
      <c r="L114">
        <v>16.975877323112101</v>
      </c>
      <c r="M114" t="s">
        <v>92</v>
      </c>
      <c r="N114">
        <v>18.866978142738901</v>
      </c>
      <c r="O114">
        <v>37.565699479982896</v>
      </c>
      <c r="P114">
        <v>20.761247537567499</v>
      </c>
    </row>
    <row r="115" spans="3:16" hidden="1" x14ac:dyDescent="0.15">
      <c r="C115" s="6"/>
      <c r="D115" s="6"/>
      <c r="E115" s="6"/>
      <c r="G115" t="s">
        <v>90</v>
      </c>
      <c r="H115">
        <v>6</v>
      </c>
      <c r="I115">
        <v>5</v>
      </c>
      <c r="J115">
        <v>32.321639435821602</v>
      </c>
      <c r="K115">
        <v>37.777534981924802</v>
      </c>
      <c r="L115">
        <v>18.059866543681</v>
      </c>
      <c r="M115" t="s">
        <v>92</v>
      </c>
      <c r="N115">
        <v>18.866978142738901</v>
      </c>
      <c r="O115">
        <v>37.565699479982896</v>
      </c>
      <c r="P115">
        <v>19.717668438243798</v>
      </c>
    </row>
    <row r="116" spans="3:16" hidden="1" x14ac:dyDescent="0.15">
      <c r="C116" s="6"/>
      <c r="D116" s="6"/>
      <c r="E116" s="6"/>
      <c r="G116" t="s">
        <v>90</v>
      </c>
      <c r="H116">
        <v>7</v>
      </c>
      <c r="I116">
        <v>5</v>
      </c>
      <c r="J116">
        <v>29.5781447637996</v>
      </c>
      <c r="K116">
        <v>37.593841873648799</v>
      </c>
      <c r="L116">
        <v>18.564729178595499</v>
      </c>
      <c r="M116" t="s">
        <v>92</v>
      </c>
      <c r="N116">
        <v>18.866978142738901</v>
      </c>
      <c r="O116">
        <v>37.565699479982896</v>
      </c>
      <c r="P116">
        <v>19.0291126950533</v>
      </c>
    </row>
    <row r="117" spans="3:16" hidden="1" x14ac:dyDescent="0.15">
      <c r="C117" s="6"/>
      <c r="D117" s="6"/>
      <c r="E117" s="6"/>
      <c r="G117" t="s">
        <v>90</v>
      </c>
      <c r="H117">
        <v>8</v>
      </c>
      <c r="I117">
        <v>5</v>
      </c>
      <c r="J117">
        <v>28.579369954715499</v>
      </c>
      <c r="K117">
        <v>37.7231761073784</v>
      </c>
      <c r="L117">
        <v>20.167529638765799</v>
      </c>
      <c r="M117" t="s">
        <v>92</v>
      </c>
      <c r="N117">
        <v>18.866978142738901</v>
      </c>
      <c r="O117">
        <v>37.565699479982896</v>
      </c>
      <c r="P117">
        <v>17.555646468612601</v>
      </c>
    </row>
    <row r="118" spans="3:16" hidden="1" x14ac:dyDescent="0.15">
      <c r="C118" s="6"/>
      <c r="D118" s="6"/>
      <c r="E118" s="6"/>
      <c r="G118" t="s">
        <v>90</v>
      </c>
      <c r="H118">
        <v>9</v>
      </c>
      <c r="I118">
        <v>5</v>
      </c>
      <c r="J118">
        <v>25.6386210306948</v>
      </c>
      <c r="K118">
        <v>37.687623399537301</v>
      </c>
      <c r="L118">
        <v>24.233422455832599</v>
      </c>
      <c r="M118" t="s">
        <v>92</v>
      </c>
      <c r="N118">
        <v>18.866978142738901</v>
      </c>
      <c r="O118">
        <v>37.565699479982896</v>
      </c>
      <c r="P118">
        <v>13.4542009437047</v>
      </c>
    </row>
    <row r="119" spans="3:16" hidden="1" x14ac:dyDescent="0.15">
      <c r="C119" s="6"/>
      <c r="D119" s="6"/>
      <c r="E119" s="6"/>
      <c r="G119" t="s">
        <v>90</v>
      </c>
      <c r="H119">
        <v>1</v>
      </c>
      <c r="I119">
        <v>6</v>
      </c>
      <c r="J119">
        <v>30.268470268542199</v>
      </c>
      <c r="K119">
        <v>36.852855477851399</v>
      </c>
      <c r="L119">
        <v>17.519127249469499</v>
      </c>
      <c r="M119" t="s">
        <v>92</v>
      </c>
      <c r="N119">
        <v>18.866978142738901</v>
      </c>
      <c r="O119">
        <v>37.565699479982896</v>
      </c>
      <c r="P119">
        <v>19.333728228381901</v>
      </c>
    </row>
    <row r="120" spans="3:16" hidden="1" x14ac:dyDescent="0.15">
      <c r="C120" s="6"/>
      <c r="D120" s="6"/>
      <c r="E120" s="6"/>
      <c r="G120" t="s">
        <v>90</v>
      </c>
      <c r="H120">
        <v>2</v>
      </c>
      <c r="I120">
        <v>6</v>
      </c>
      <c r="J120">
        <v>31.793567310006701</v>
      </c>
      <c r="K120">
        <v>37.377123756403101</v>
      </c>
      <c r="L120">
        <v>17.796851312517301</v>
      </c>
      <c r="M120" t="s">
        <v>92</v>
      </c>
      <c r="N120">
        <v>18.866978142738901</v>
      </c>
      <c r="O120">
        <v>37.565699479982896</v>
      </c>
      <c r="P120">
        <v>19.5802724438858</v>
      </c>
    </row>
    <row r="121" spans="3:16" hidden="1" x14ac:dyDescent="0.15">
      <c r="C121" s="6"/>
      <c r="D121" s="6"/>
      <c r="E121" s="6"/>
      <c r="G121" t="s">
        <v>90</v>
      </c>
      <c r="H121">
        <v>3</v>
      </c>
      <c r="I121">
        <v>6</v>
      </c>
      <c r="J121">
        <v>33.416151194557202</v>
      </c>
      <c r="K121">
        <v>37.6674932703026</v>
      </c>
      <c r="L121">
        <v>18.28581980805</v>
      </c>
      <c r="M121" t="s">
        <v>92</v>
      </c>
      <c r="N121">
        <v>18.866978142738901</v>
      </c>
      <c r="O121">
        <v>37.565699479982896</v>
      </c>
      <c r="P121">
        <v>19.3816734622526</v>
      </c>
    </row>
    <row r="122" spans="3:16" hidden="1" x14ac:dyDescent="0.15">
      <c r="C122" s="6"/>
      <c r="D122" s="6"/>
      <c r="E122" s="6"/>
      <c r="G122" t="s">
        <v>90</v>
      </c>
      <c r="H122">
        <v>4</v>
      </c>
      <c r="I122">
        <v>6</v>
      </c>
      <c r="J122">
        <v>33.370947643744103</v>
      </c>
      <c r="K122">
        <v>37.674521592120399</v>
      </c>
      <c r="L122">
        <v>18.199579774626098</v>
      </c>
      <c r="M122" t="s">
        <v>92</v>
      </c>
      <c r="N122">
        <v>18.866978142738901</v>
      </c>
      <c r="O122">
        <v>37.565699479982896</v>
      </c>
      <c r="P122">
        <v>19.474941817494301</v>
      </c>
    </row>
    <row r="123" spans="3:16" hidden="1" x14ac:dyDescent="0.15">
      <c r="C123" s="6"/>
      <c r="D123" s="6"/>
      <c r="E123" s="6"/>
      <c r="G123" t="s">
        <v>90</v>
      </c>
      <c r="H123">
        <v>5</v>
      </c>
      <c r="I123">
        <v>6</v>
      </c>
      <c r="J123">
        <v>32.575287745429897</v>
      </c>
      <c r="K123">
        <v>37.7371248606796</v>
      </c>
      <c r="L123">
        <v>16.975877323112101</v>
      </c>
      <c r="M123" t="s">
        <v>92</v>
      </c>
      <c r="N123">
        <v>18.866978142738901</v>
      </c>
      <c r="O123">
        <v>37.565699479982896</v>
      </c>
      <c r="P123">
        <v>20.761247537567499</v>
      </c>
    </row>
    <row r="124" spans="3:16" hidden="1" x14ac:dyDescent="0.15">
      <c r="C124" s="6"/>
      <c r="D124" s="6"/>
      <c r="E124" s="6"/>
      <c r="G124" t="s">
        <v>90</v>
      </c>
      <c r="H124">
        <v>6</v>
      </c>
      <c r="I124">
        <v>6</v>
      </c>
      <c r="J124">
        <v>32.321639435821602</v>
      </c>
      <c r="K124">
        <v>37.777534981924802</v>
      </c>
      <c r="L124">
        <v>18.059866543681</v>
      </c>
      <c r="M124" t="s">
        <v>92</v>
      </c>
      <c r="N124">
        <v>18.866978142738901</v>
      </c>
      <c r="O124">
        <v>37.565699479982896</v>
      </c>
      <c r="P124">
        <v>19.717668438243798</v>
      </c>
    </row>
    <row r="125" spans="3:16" hidden="1" x14ac:dyDescent="0.15">
      <c r="C125" s="6"/>
      <c r="D125" s="6"/>
      <c r="E125" s="6"/>
      <c r="G125" t="s">
        <v>90</v>
      </c>
      <c r="H125">
        <v>7</v>
      </c>
      <c r="I125">
        <v>6</v>
      </c>
      <c r="J125">
        <v>29.5781447637996</v>
      </c>
      <c r="K125">
        <v>37.593841873648799</v>
      </c>
      <c r="L125">
        <v>18.564729178595499</v>
      </c>
      <c r="M125" t="s">
        <v>92</v>
      </c>
      <c r="N125">
        <v>18.866978142738901</v>
      </c>
      <c r="O125">
        <v>37.565699479982896</v>
      </c>
      <c r="P125">
        <v>19.0291126950533</v>
      </c>
    </row>
    <row r="126" spans="3:16" hidden="1" x14ac:dyDescent="0.15">
      <c r="C126" s="6"/>
      <c r="D126" s="6"/>
      <c r="E126" s="6"/>
      <c r="G126" t="s">
        <v>90</v>
      </c>
      <c r="H126">
        <v>8</v>
      </c>
      <c r="I126">
        <v>6</v>
      </c>
      <c r="J126">
        <v>28.579369954715499</v>
      </c>
      <c r="K126">
        <v>37.7231761073784</v>
      </c>
      <c r="L126">
        <v>20.167529638765799</v>
      </c>
      <c r="M126" t="s">
        <v>92</v>
      </c>
      <c r="N126">
        <v>18.866978142738901</v>
      </c>
      <c r="O126">
        <v>37.565699479982896</v>
      </c>
      <c r="P126">
        <v>17.555646468612601</v>
      </c>
    </row>
    <row r="127" spans="3:16" hidden="1" x14ac:dyDescent="0.15">
      <c r="C127" s="6"/>
      <c r="D127" s="6"/>
      <c r="E127" s="6"/>
      <c r="G127" t="s">
        <v>90</v>
      </c>
      <c r="H127">
        <v>9</v>
      </c>
      <c r="I127">
        <v>6</v>
      </c>
      <c r="J127">
        <v>25.6386210306948</v>
      </c>
      <c r="K127">
        <v>37.687623399537301</v>
      </c>
      <c r="L127">
        <v>24.233422455832599</v>
      </c>
      <c r="M127" t="s">
        <v>92</v>
      </c>
      <c r="N127">
        <v>18.866978142738901</v>
      </c>
      <c r="O127">
        <v>37.565699479982896</v>
      </c>
      <c r="P127">
        <v>13.4542009437047</v>
      </c>
    </row>
    <row r="128" spans="3:16" hidden="1" x14ac:dyDescent="0.15">
      <c r="C128" s="6"/>
      <c r="D128" s="6"/>
      <c r="E128" s="6"/>
      <c r="G128" t="s">
        <v>90</v>
      </c>
      <c r="H128">
        <v>1</v>
      </c>
      <c r="I128">
        <v>7</v>
      </c>
      <c r="J128">
        <v>30.268470268542199</v>
      </c>
      <c r="K128">
        <v>36.852855477851399</v>
      </c>
      <c r="L128">
        <v>17.519127249469499</v>
      </c>
      <c r="M128" t="s">
        <v>92</v>
      </c>
      <c r="N128">
        <v>18.866978142738901</v>
      </c>
      <c r="O128">
        <v>37.565699479982896</v>
      </c>
      <c r="P128">
        <v>19.333728228381901</v>
      </c>
    </row>
    <row r="129" spans="3:16" hidden="1" x14ac:dyDescent="0.15">
      <c r="C129" s="6"/>
      <c r="D129" s="6"/>
      <c r="E129" s="6"/>
      <c r="G129" t="s">
        <v>90</v>
      </c>
      <c r="H129">
        <v>2</v>
      </c>
      <c r="I129">
        <v>7</v>
      </c>
      <c r="J129">
        <v>31.793567310006701</v>
      </c>
      <c r="K129">
        <v>37.377123756403101</v>
      </c>
      <c r="L129">
        <v>17.796851312517301</v>
      </c>
      <c r="M129" t="s">
        <v>92</v>
      </c>
      <c r="N129">
        <v>18.866978142738901</v>
      </c>
      <c r="O129">
        <v>37.565699479982896</v>
      </c>
      <c r="P129">
        <v>19.5802724438858</v>
      </c>
    </row>
    <row r="130" spans="3:16" hidden="1" x14ac:dyDescent="0.15">
      <c r="C130" s="6"/>
      <c r="D130" s="6"/>
      <c r="E130" s="6"/>
      <c r="G130" t="s">
        <v>90</v>
      </c>
      <c r="H130">
        <v>3</v>
      </c>
      <c r="I130">
        <v>7</v>
      </c>
      <c r="J130">
        <v>33.416151194557202</v>
      </c>
      <c r="K130">
        <v>37.6674932703026</v>
      </c>
      <c r="L130">
        <v>18.28581980805</v>
      </c>
      <c r="M130" t="s">
        <v>92</v>
      </c>
      <c r="N130">
        <v>18.866978142738901</v>
      </c>
      <c r="O130">
        <v>37.565699479982896</v>
      </c>
      <c r="P130">
        <v>19.3816734622526</v>
      </c>
    </row>
    <row r="131" spans="3:16" hidden="1" x14ac:dyDescent="0.15">
      <c r="C131" s="6"/>
      <c r="D131" s="6"/>
      <c r="E131" s="6"/>
      <c r="G131" t="s">
        <v>90</v>
      </c>
      <c r="H131">
        <v>4</v>
      </c>
      <c r="I131">
        <v>7</v>
      </c>
      <c r="J131">
        <v>33.370947643744103</v>
      </c>
      <c r="K131">
        <v>37.674521592120399</v>
      </c>
      <c r="L131">
        <v>18.199579774626098</v>
      </c>
      <c r="M131" t="s">
        <v>92</v>
      </c>
      <c r="N131">
        <v>18.866978142738901</v>
      </c>
      <c r="O131">
        <v>37.565699479982896</v>
      </c>
      <c r="P131">
        <v>19.474941817494301</v>
      </c>
    </row>
    <row r="132" spans="3:16" hidden="1" x14ac:dyDescent="0.15">
      <c r="C132" s="6"/>
      <c r="D132" s="6"/>
      <c r="E132" s="6"/>
      <c r="G132" t="s">
        <v>90</v>
      </c>
      <c r="H132">
        <v>5</v>
      </c>
      <c r="I132">
        <v>7</v>
      </c>
      <c r="J132">
        <v>32.575287745429897</v>
      </c>
      <c r="K132">
        <v>37.7371248606796</v>
      </c>
      <c r="L132">
        <v>16.975877323112101</v>
      </c>
      <c r="M132" t="s">
        <v>92</v>
      </c>
      <c r="N132">
        <v>18.866978142738901</v>
      </c>
      <c r="O132">
        <v>37.565699479982896</v>
      </c>
      <c r="P132">
        <v>20.761247537567499</v>
      </c>
    </row>
    <row r="133" spans="3:16" hidden="1" x14ac:dyDescent="0.15">
      <c r="C133" s="6"/>
      <c r="D133" s="6"/>
      <c r="E133" s="6"/>
      <c r="G133" t="s">
        <v>90</v>
      </c>
      <c r="H133">
        <v>6</v>
      </c>
      <c r="I133">
        <v>7</v>
      </c>
      <c r="J133">
        <v>32.321639435821602</v>
      </c>
      <c r="K133">
        <v>37.777534981924802</v>
      </c>
      <c r="L133">
        <v>18.059866543681</v>
      </c>
      <c r="M133" t="s">
        <v>92</v>
      </c>
      <c r="N133">
        <v>18.866978142738901</v>
      </c>
      <c r="O133">
        <v>37.565699479982896</v>
      </c>
      <c r="P133">
        <v>19.717668438243798</v>
      </c>
    </row>
    <row r="134" spans="3:16" hidden="1" x14ac:dyDescent="0.15">
      <c r="C134" s="6"/>
      <c r="D134" s="6"/>
      <c r="E134" s="6"/>
      <c r="G134" t="s">
        <v>90</v>
      </c>
      <c r="H134">
        <v>7</v>
      </c>
      <c r="I134">
        <v>7</v>
      </c>
      <c r="J134">
        <v>29.5781447637996</v>
      </c>
      <c r="K134">
        <v>37.593841873648799</v>
      </c>
      <c r="L134">
        <v>18.564729178595499</v>
      </c>
      <c r="M134" t="s">
        <v>92</v>
      </c>
      <c r="N134">
        <v>18.866978142738901</v>
      </c>
      <c r="O134">
        <v>37.565699479982896</v>
      </c>
      <c r="P134">
        <v>19.0291126950533</v>
      </c>
    </row>
    <row r="135" spans="3:16" hidden="1" x14ac:dyDescent="0.15">
      <c r="C135" s="6"/>
      <c r="D135" s="6"/>
      <c r="E135" s="6"/>
      <c r="G135" t="s">
        <v>90</v>
      </c>
      <c r="H135">
        <v>8</v>
      </c>
      <c r="I135">
        <v>7</v>
      </c>
      <c r="J135">
        <v>28.579369954715499</v>
      </c>
      <c r="K135">
        <v>37.7231761073784</v>
      </c>
      <c r="L135">
        <v>20.167529638765799</v>
      </c>
      <c r="M135" t="s">
        <v>92</v>
      </c>
      <c r="N135">
        <v>18.866978142738901</v>
      </c>
      <c r="O135">
        <v>37.565699479982896</v>
      </c>
      <c r="P135">
        <v>17.555646468612601</v>
      </c>
    </row>
    <row r="136" spans="3:16" hidden="1" x14ac:dyDescent="0.15">
      <c r="C136" s="6"/>
      <c r="D136" s="6"/>
      <c r="E136" s="6"/>
      <c r="G136" t="s">
        <v>90</v>
      </c>
      <c r="H136">
        <v>9</v>
      </c>
      <c r="I136">
        <v>7</v>
      </c>
      <c r="J136">
        <v>25.6386210306948</v>
      </c>
      <c r="K136">
        <v>37.687623399537301</v>
      </c>
      <c r="L136">
        <v>24.233422455832599</v>
      </c>
      <c r="M136" t="s">
        <v>92</v>
      </c>
      <c r="N136">
        <v>18.866978142738901</v>
      </c>
      <c r="O136">
        <v>37.565699479982896</v>
      </c>
      <c r="P136">
        <v>13.4542009437047</v>
      </c>
    </row>
    <row r="137" spans="3:16" hidden="1" x14ac:dyDescent="0.15">
      <c r="C137" s="6"/>
      <c r="D137" s="6"/>
      <c r="E137" s="6"/>
      <c r="G137" t="s">
        <v>90</v>
      </c>
      <c r="H137">
        <v>1</v>
      </c>
      <c r="I137">
        <v>8</v>
      </c>
      <c r="J137">
        <v>30.268470268542199</v>
      </c>
      <c r="K137">
        <v>36.852855477851399</v>
      </c>
      <c r="L137">
        <v>17.519127249469499</v>
      </c>
      <c r="M137" t="s">
        <v>92</v>
      </c>
      <c r="N137">
        <v>18.866978142738901</v>
      </c>
      <c r="O137">
        <v>37.565699479982896</v>
      </c>
      <c r="P137">
        <v>19.333728228381901</v>
      </c>
    </row>
    <row r="138" spans="3:16" hidden="1" x14ac:dyDescent="0.15">
      <c r="C138" s="6"/>
      <c r="D138" s="6"/>
      <c r="E138" s="6"/>
      <c r="G138" t="s">
        <v>90</v>
      </c>
      <c r="H138">
        <v>2</v>
      </c>
      <c r="I138">
        <v>8</v>
      </c>
      <c r="J138">
        <v>31.793567310006701</v>
      </c>
      <c r="K138">
        <v>37.377123756403101</v>
      </c>
      <c r="L138">
        <v>17.796851312517301</v>
      </c>
      <c r="M138" t="s">
        <v>92</v>
      </c>
      <c r="N138">
        <v>18.866978142738901</v>
      </c>
      <c r="O138">
        <v>37.565699479982896</v>
      </c>
      <c r="P138">
        <v>19.5802724438858</v>
      </c>
    </row>
    <row r="139" spans="3:16" hidden="1" x14ac:dyDescent="0.15">
      <c r="C139" s="6"/>
      <c r="D139" s="6"/>
      <c r="E139" s="6"/>
      <c r="G139" t="s">
        <v>90</v>
      </c>
      <c r="H139">
        <v>3</v>
      </c>
      <c r="I139">
        <v>8</v>
      </c>
      <c r="J139">
        <v>33.416151194557202</v>
      </c>
      <c r="K139">
        <v>37.6674932703026</v>
      </c>
      <c r="L139">
        <v>18.28581980805</v>
      </c>
      <c r="M139" t="s">
        <v>92</v>
      </c>
      <c r="N139">
        <v>18.866978142738901</v>
      </c>
      <c r="O139">
        <v>37.565699479982896</v>
      </c>
      <c r="P139">
        <v>19.3816734622526</v>
      </c>
    </row>
    <row r="140" spans="3:16" hidden="1" x14ac:dyDescent="0.15">
      <c r="C140" s="6"/>
      <c r="D140" s="6"/>
      <c r="E140" s="6"/>
      <c r="G140" t="s">
        <v>90</v>
      </c>
      <c r="H140">
        <v>4</v>
      </c>
      <c r="I140">
        <v>8</v>
      </c>
      <c r="J140">
        <v>33.370947643744103</v>
      </c>
      <c r="K140">
        <v>37.674521592120399</v>
      </c>
      <c r="L140">
        <v>18.199579774626098</v>
      </c>
      <c r="M140" t="s">
        <v>92</v>
      </c>
      <c r="N140">
        <v>18.866978142738901</v>
      </c>
      <c r="O140">
        <v>37.565699479982896</v>
      </c>
      <c r="P140">
        <v>19.474941817494301</v>
      </c>
    </row>
    <row r="141" spans="3:16" hidden="1" x14ac:dyDescent="0.15">
      <c r="C141" s="6"/>
      <c r="D141" s="6"/>
      <c r="E141" s="6"/>
      <c r="G141" t="s">
        <v>90</v>
      </c>
      <c r="H141">
        <v>5</v>
      </c>
      <c r="I141">
        <v>8</v>
      </c>
      <c r="J141">
        <v>32.575287745429897</v>
      </c>
      <c r="K141">
        <v>37.7371248606796</v>
      </c>
      <c r="L141">
        <v>16.975877323112101</v>
      </c>
      <c r="M141" t="s">
        <v>92</v>
      </c>
      <c r="N141">
        <v>18.866978142738901</v>
      </c>
      <c r="O141">
        <v>37.565699479982896</v>
      </c>
      <c r="P141">
        <v>20.761247537567499</v>
      </c>
    </row>
    <row r="142" spans="3:16" hidden="1" x14ac:dyDescent="0.15">
      <c r="C142" s="6"/>
      <c r="D142" s="6"/>
      <c r="E142" s="6"/>
      <c r="G142" t="s">
        <v>90</v>
      </c>
      <c r="H142">
        <v>6</v>
      </c>
      <c r="I142">
        <v>8</v>
      </c>
      <c r="J142">
        <v>32.321639435821602</v>
      </c>
      <c r="K142">
        <v>37.777534981924802</v>
      </c>
      <c r="L142">
        <v>18.059866543681</v>
      </c>
      <c r="M142" t="s">
        <v>92</v>
      </c>
      <c r="N142">
        <v>18.866978142738901</v>
      </c>
      <c r="O142">
        <v>37.565699479982896</v>
      </c>
      <c r="P142">
        <v>19.717668438243798</v>
      </c>
    </row>
    <row r="143" spans="3:16" hidden="1" x14ac:dyDescent="0.15">
      <c r="C143" s="6"/>
      <c r="D143" s="6"/>
      <c r="E143" s="6"/>
      <c r="G143" t="s">
        <v>90</v>
      </c>
      <c r="H143">
        <v>7</v>
      </c>
      <c r="I143">
        <v>8</v>
      </c>
      <c r="J143">
        <v>29.5781447637996</v>
      </c>
      <c r="K143">
        <v>37.593841873648799</v>
      </c>
      <c r="L143">
        <v>18.564729178595499</v>
      </c>
      <c r="M143" t="s">
        <v>92</v>
      </c>
      <c r="N143">
        <v>18.866978142738901</v>
      </c>
      <c r="O143">
        <v>37.565699479982896</v>
      </c>
      <c r="P143">
        <v>19.0291126950533</v>
      </c>
    </row>
    <row r="144" spans="3:16" hidden="1" x14ac:dyDescent="0.15">
      <c r="C144" s="6"/>
      <c r="D144" s="6"/>
      <c r="E144" s="6"/>
      <c r="G144" t="s">
        <v>90</v>
      </c>
      <c r="H144">
        <v>8</v>
      </c>
      <c r="I144">
        <v>8</v>
      </c>
      <c r="J144">
        <v>28.579369954715499</v>
      </c>
      <c r="K144">
        <v>37.7231761073784</v>
      </c>
      <c r="L144">
        <v>20.167529638765799</v>
      </c>
      <c r="M144" t="s">
        <v>92</v>
      </c>
      <c r="N144">
        <v>18.866978142738901</v>
      </c>
      <c r="O144">
        <v>37.565699479982896</v>
      </c>
      <c r="P144">
        <v>17.555646468612601</v>
      </c>
    </row>
    <row r="145" spans="1:64" hidden="1" x14ac:dyDescent="0.15">
      <c r="C145" s="6"/>
      <c r="D145" s="6"/>
      <c r="E145" s="6"/>
      <c r="G145" t="s">
        <v>90</v>
      </c>
      <c r="H145">
        <v>9</v>
      </c>
      <c r="I145">
        <v>8</v>
      </c>
      <c r="J145">
        <v>25.6386210306948</v>
      </c>
      <c r="K145">
        <v>37.687623399537301</v>
      </c>
      <c r="L145">
        <v>24.233422455832599</v>
      </c>
      <c r="M145" t="s">
        <v>92</v>
      </c>
      <c r="N145">
        <v>18.866978142738901</v>
      </c>
      <c r="O145">
        <v>37.565699479982896</v>
      </c>
      <c r="P145">
        <v>13.4542009437047</v>
      </c>
    </row>
    <row r="146" spans="1:64" x14ac:dyDescent="0.15">
      <c r="A146" s="43" t="str">
        <f>M146</f>
        <v>MiSeq</v>
      </c>
      <c r="B146" s="43">
        <f>I146</f>
        <v>1</v>
      </c>
      <c r="C146" s="44">
        <f>O146</f>
        <v>36.5541251824081</v>
      </c>
      <c r="D146" s="44">
        <f>N146</f>
        <v>27.991791944435601</v>
      </c>
      <c r="E146" s="44">
        <f>C146-D146</f>
        <v>8.5623332379724992</v>
      </c>
      <c r="F146" s="43">
        <f>1/(10^(-E146/10))</f>
        <v>7.1818002835404506</v>
      </c>
      <c r="G146" s="43" t="s">
        <v>90</v>
      </c>
      <c r="H146" s="43">
        <v>1</v>
      </c>
      <c r="I146" s="45">
        <v>1</v>
      </c>
      <c r="J146" s="43">
        <v>35.445658773527597</v>
      </c>
      <c r="K146" s="43">
        <v>35.903628135632601</v>
      </c>
      <c r="L146" s="43">
        <v>27.3553297264198</v>
      </c>
      <c r="M146" s="43" t="s">
        <v>93</v>
      </c>
      <c r="N146" s="43">
        <v>27.991791944435601</v>
      </c>
      <c r="O146" s="43">
        <v>36.5541251824081</v>
      </c>
      <c r="P146" s="43">
        <v>8.5482984092127996</v>
      </c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</row>
    <row r="147" spans="1:64" hidden="1" x14ac:dyDescent="0.15">
      <c r="C147" s="6"/>
      <c r="D147" s="6"/>
      <c r="E147" s="6"/>
      <c r="G147" t="s">
        <v>90</v>
      </c>
      <c r="H147">
        <v>2</v>
      </c>
      <c r="I147">
        <v>1</v>
      </c>
      <c r="J147">
        <v>34.747505755947799</v>
      </c>
      <c r="K147">
        <v>35.834372962787697</v>
      </c>
      <c r="L147">
        <v>28.3728215609915</v>
      </c>
      <c r="M147" t="s">
        <v>93</v>
      </c>
      <c r="N147">
        <v>27.991791944435601</v>
      </c>
      <c r="O147">
        <v>36.5541251824081</v>
      </c>
      <c r="P147">
        <v>7.4615514017961999</v>
      </c>
    </row>
    <row r="148" spans="1:64" hidden="1" x14ac:dyDescent="0.15">
      <c r="C148" s="6"/>
      <c r="D148" s="6"/>
      <c r="E148" s="6"/>
      <c r="G148" t="s">
        <v>90</v>
      </c>
      <c r="H148">
        <v>3</v>
      </c>
      <c r="I148">
        <v>1</v>
      </c>
      <c r="J148">
        <v>34.0970432145565</v>
      </c>
      <c r="K148">
        <v>35.8421266487466</v>
      </c>
      <c r="L148">
        <v>28.319817762653699</v>
      </c>
      <c r="M148" t="s">
        <v>93</v>
      </c>
      <c r="N148">
        <v>27.991791944435601</v>
      </c>
      <c r="O148">
        <v>36.5541251824081</v>
      </c>
      <c r="P148">
        <v>7.5223088860929002</v>
      </c>
    </row>
    <row r="149" spans="1:64" hidden="1" x14ac:dyDescent="0.15">
      <c r="C149" s="6"/>
      <c r="D149" s="6"/>
      <c r="E149" s="6"/>
      <c r="G149" t="s">
        <v>90</v>
      </c>
      <c r="H149">
        <v>4</v>
      </c>
      <c r="I149">
        <v>1</v>
      </c>
      <c r="J149">
        <v>33.967859308671898</v>
      </c>
      <c r="K149">
        <v>35.862544539601203</v>
      </c>
      <c r="L149">
        <v>27.3500591616721</v>
      </c>
      <c r="M149" t="s">
        <v>93</v>
      </c>
      <c r="N149">
        <v>27.991791944435601</v>
      </c>
      <c r="O149">
        <v>36.5541251824081</v>
      </c>
      <c r="P149">
        <v>8.5124853779290994</v>
      </c>
    </row>
    <row r="150" spans="1:64" hidden="1" x14ac:dyDescent="0.15">
      <c r="C150" s="6"/>
      <c r="D150" s="6"/>
      <c r="E150" s="6"/>
      <c r="G150" t="s">
        <v>90</v>
      </c>
      <c r="H150">
        <v>5</v>
      </c>
      <c r="I150">
        <v>1</v>
      </c>
      <c r="J150">
        <v>34.6966101694915</v>
      </c>
      <c r="K150">
        <v>36.006061404370499</v>
      </c>
      <c r="L150">
        <v>28.803445645056101</v>
      </c>
      <c r="M150" t="s">
        <v>93</v>
      </c>
      <c r="N150">
        <v>27.991791944435601</v>
      </c>
      <c r="O150">
        <v>36.5541251824081</v>
      </c>
      <c r="P150">
        <v>7.2026157593143996</v>
      </c>
    </row>
    <row r="151" spans="1:64" hidden="1" x14ac:dyDescent="0.15">
      <c r="C151" s="6"/>
      <c r="D151" s="6"/>
      <c r="E151" s="6"/>
      <c r="G151" t="s">
        <v>90</v>
      </c>
      <c r="H151">
        <v>6</v>
      </c>
      <c r="I151">
        <v>1</v>
      </c>
      <c r="J151">
        <v>34.661351556568</v>
      </c>
      <c r="K151">
        <v>35.780060323810702</v>
      </c>
      <c r="L151">
        <v>28.326407968499499</v>
      </c>
      <c r="M151" t="s">
        <v>93</v>
      </c>
      <c r="N151">
        <v>27.991791944435601</v>
      </c>
      <c r="O151">
        <v>36.5541251824081</v>
      </c>
      <c r="P151">
        <v>7.4536523553112</v>
      </c>
    </row>
    <row r="152" spans="1:64" hidden="1" x14ac:dyDescent="0.15">
      <c r="C152" s="6"/>
      <c r="D152" s="6"/>
      <c r="E152" s="6"/>
      <c r="G152" t="s">
        <v>90</v>
      </c>
      <c r="H152">
        <v>7</v>
      </c>
      <c r="I152">
        <v>1</v>
      </c>
      <c r="J152">
        <v>36.314630309386501</v>
      </c>
      <c r="K152">
        <v>37.5441622982881</v>
      </c>
      <c r="L152">
        <v>26.718758787657301</v>
      </c>
      <c r="M152" t="s">
        <v>93</v>
      </c>
      <c r="N152">
        <v>27.991791944435601</v>
      </c>
      <c r="O152">
        <v>36.5541251824081</v>
      </c>
      <c r="P152">
        <v>10.8254035106308</v>
      </c>
    </row>
    <row r="153" spans="1:64" hidden="1" x14ac:dyDescent="0.15">
      <c r="C153" s="6"/>
      <c r="D153" s="6"/>
      <c r="E153" s="6"/>
      <c r="G153" t="s">
        <v>90</v>
      </c>
      <c r="H153">
        <v>8</v>
      </c>
      <c r="I153">
        <v>1</v>
      </c>
      <c r="J153">
        <v>36.9527559055118</v>
      </c>
      <c r="K153">
        <v>37.541489428083104</v>
      </c>
      <c r="L153">
        <v>28.1071859196533</v>
      </c>
      <c r="M153" t="s">
        <v>93</v>
      </c>
      <c r="N153">
        <v>27.991791944435601</v>
      </c>
      <c r="O153">
        <v>36.5541251824081</v>
      </c>
      <c r="P153">
        <v>9.4343035084297995</v>
      </c>
    </row>
    <row r="154" spans="1:64" hidden="1" x14ac:dyDescent="0.15">
      <c r="C154" s="6"/>
      <c r="D154" s="6"/>
      <c r="E154" s="6"/>
      <c r="G154" t="s">
        <v>90</v>
      </c>
      <c r="H154">
        <v>9</v>
      </c>
      <c r="I154">
        <v>1</v>
      </c>
      <c r="J154">
        <v>36.810852713178299</v>
      </c>
      <c r="K154">
        <v>37.628263931221497</v>
      </c>
      <c r="L154">
        <v>28.6780082468382</v>
      </c>
      <c r="M154" t="s">
        <v>93</v>
      </c>
      <c r="N154">
        <v>27.991791944435601</v>
      </c>
      <c r="O154">
        <v>36.5541251824081</v>
      </c>
      <c r="P154">
        <v>8.9502556843833005</v>
      </c>
    </row>
    <row r="155" spans="1:64" hidden="1" x14ac:dyDescent="0.15">
      <c r="C155" s="6"/>
      <c r="D155" s="6"/>
      <c r="E155" s="6"/>
      <c r="G155" t="s">
        <v>90</v>
      </c>
      <c r="H155">
        <v>10</v>
      </c>
      <c r="I155">
        <v>1</v>
      </c>
      <c r="J155">
        <v>36.5860927152318</v>
      </c>
      <c r="K155">
        <v>37.598542151538702</v>
      </c>
      <c r="L155">
        <v>27.886084664915</v>
      </c>
      <c r="M155" t="s">
        <v>93</v>
      </c>
      <c r="N155">
        <v>27.991791944435601</v>
      </c>
      <c r="O155">
        <v>36.5541251824081</v>
      </c>
      <c r="P155">
        <v>9.7124574866237001</v>
      </c>
    </row>
    <row r="156" spans="1:64" x14ac:dyDescent="0.15">
      <c r="A156" t="str">
        <f>M156</f>
        <v>MiSeq</v>
      </c>
      <c r="B156">
        <f>I156</f>
        <v>2</v>
      </c>
      <c r="C156" s="6">
        <f>O156</f>
        <v>36.550800659586699</v>
      </c>
      <c r="D156" s="6">
        <f>N156</f>
        <v>20.9560041242352</v>
      </c>
      <c r="E156" s="6">
        <f>C156-D156</f>
        <v>15.594796535351499</v>
      </c>
      <c r="F156" s="43">
        <f>1/(10^(-E156/10))</f>
        <v>36.26432962018891</v>
      </c>
      <c r="G156" t="s">
        <v>90</v>
      </c>
      <c r="H156">
        <v>1</v>
      </c>
      <c r="I156">
        <v>2</v>
      </c>
      <c r="J156">
        <v>35.6557866911849</v>
      </c>
      <c r="K156">
        <v>35.898957954696201</v>
      </c>
      <c r="L156">
        <v>20.275663127663201</v>
      </c>
      <c r="M156" t="s">
        <v>93</v>
      </c>
      <c r="N156">
        <v>20.9560041242352</v>
      </c>
      <c r="O156">
        <v>36.550800659586699</v>
      </c>
      <c r="P156">
        <v>15.623294827033</v>
      </c>
    </row>
    <row r="157" spans="1:64" hidden="1" x14ac:dyDescent="0.15">
      <c r="C157" s="6"/>
      <c r="D157" s="6"/>
      <c r="E157" s="6"/>
      <c r="G157" t="s">
        <v>90</v>
      </c>
      <c r="H157">
        <v>2</v>
      </c>
      <c r="I157">
        <v>2</v>
      </c>
      <c r="J157">
        <v>35.594794015166997</v>
      </c>
      <c r="K157">
        <v>35.832509095380402</v>
      </c>
      <c r="L157">
        <v>19.777746676459799</v>
      </c>
      <c r="M157" t="s">
        <v>93</v>
      </c>
      <c r="N157">
        <v>20.9560041242352</v>
      </c>
      <c r="O157">
        <v>36.550800659586699</v>
      </c>
      <c r="P157">
        <v>16.0547624189206</v>
      </c>
    </row>
    <row r="158" spans="1:64" hidden="1" x14ac:dyDescent="0.15">
      <c r="C158" s="6"/>
      <c r="D158" s="6"/>
      <c r="E158" s="6"/>
      <c r="G158" t="s">
        <v>90</v>
      </c>
      <c r="H158">
        <v>3</v>
      </c>
      <c r="I158">
        <v>2</v>
      </c>
      <c r="J158">
        <v>35.512657579173897</v>
      </c>
      <c r="K158">
        <v>35.839111268348503</v>
      </c>
      <c r="L158">
        <v>19.778191764322699</v>
      </c>
      <c r="M158" t="s">
        <v>93</v>
      </c>
      <c r="N158">
        <v>20.9560041242352</v>
      </c>
      <c r="O158">
        <v>36.550800659586699</v>
      </c>
      <c r="P158">
        <v>16.060919504025801</v>
      </c>
    </row>
    <row r="159" spans="1:64" hidden="1" x14ac:dyDescent="0.15">
      <c r="C159" s="6"/>
      <c r="D159" s="6"/>
      <c r="E159" s="6"/>
      <c r="G159" t="s">
        <v>90</v>
      </c>
      <c r="H159">
        <v>4</v>
      </c>
      <c r="I159">
        <v>2</v>
      </c>
      <c r="J159">
        <v>35.240730553416199</v>
      </c>
      <c r="K159">
        <v>35.854096399706997</v>
      </c>
      <c r="L159">
        <v>20.086193779991799</v>
      </c>
      <c r="M159" t="s">
        <v>93</v>
      </c>
      <c r="N159">
        <v>20.9560041242352</v>
      </c>
      <c r="O159">
        <v>36.550800659586699</v>
      </c>
      <c r="P159">
        <v>15.767902619715199</v>
      </c>
    </row>
    <row r="160" spans="1:64" hidden="1" x14ac:dyDescent="0.15">
      <c r="C160" s="6"/>
      <c r="D160" s="6"/>
      <c r="E160" s="6"/>
      <c r="G160" t="s">
        <v>90</v>
      </c>
      <c r="H160">
        <v>5</v>
      </c>
      <c r="I160">
        <v>2</v>
      </c>
      <c r="J160">
        <v>35.697419223734997</v>
      </c>
      <c r="K160">
        <v>35.997758648026803</v>
      </c>
      <c r="L160">
        <v>19.740521207241599</v>
      </c>
      <c r="M160" t="s">
        <v>93</v>
      </c>
      <c r="N160">
        <v>20.9560041242352</v>
      </c>
      <c r="O160">
        <v>36.550800659586699</v>
      </c>
      <c r="P160">
        <v>16.2572374407852</v>
      </c>
    </row>
    <row r="161" spans="1:16" hidden="1" x14ac:dyDescent="0.15">
      <c r="C161" s="6"/>
      <c r="D161" s="6"/>
      <c r="E161" s="6"/>
      <c r="G161" t="s">
        <v>90</v>
      </c>
      <c r="H161">
        <v>6</v>
      </c>
      <c r="I161">
        <v>2</v>
      </c>
      <c r="J161">
        <v>35.583482089729898</v>
      </c>
      <c r="K161">
        <v>35.779223594813601</v>
      </c>
      <c r="L161">
        <v>20.42701117879</v>
      </c>
      <c r="M161" t="s">
        <v>93</v>
      </c>
      <c r="N161">
        <v>20.9560041242352</v>
      </c>
      <c r="O161">
        <v>36.550800659586699</v>
      </c>
      <c r="P161">
        <v>15.352212416023599</v>
      </c>
    </row>
    <row r="162" spans="1:16" hidden="1" x14ac:dyDescent="0.15">
      <c r="C162" s="6"/>
      <c r="D162" s="6"/>
      <c r="E162" s="6"/>
      <c r="G162" t="s">
        <v>90</v>
      </c>
      <c r="H162">
        <v>7</v>
      </c>
      <c r="I162">
        <v>2</v>
      </c>
      <c r="J162">
        <v>37.304074716918798</v>
      </c>
      <c r="K162">
        <v>37.5408022055421</v>
      </c>
      <c r="L162">
        <v>18.843860046949398</v>
      </c>
      <c r="M162" t="s">
        <v>93</v>
      </c>
      <c r="N162">
        <v>20.9560041242352</v>
      </c>
      <c r="O162">
        <v>36.550800659586699</v>
      </c>
      <c r="P162">
        <v>18.696942158592702</v>
      </c>
    </row>
    <row r="163" spans="1:16" hidden="1" x14ac:dyDescent="0.15">
      <c r="C163" s="6"/>
      <c r="D163" s="6"/>
      <c r="E163" s="6"/>
      <c r="G163" t="s">
        <v>90</v>
      </c>
      <c r="H163">
        <v>8</v>
      </c>
      <c r="I163">
        <v>2</v>
      </c>
      <c r="J163">
        <v>37.419151251360198</v>
      </c>
      <c r="K163">
        <v>37.540761138113503</v>
      </c>
      <c r="L163">
        <v>21.6238821225568</v>
      </c>
      <c r="M163" t="s">
        <v>93</v>
      </c>
      <c r="N163">
        <v>20.9560041242352</v>
      </c>
      <c r="O163">
        <v>36.550800659586699</v>
      </c>
      <c r="P163">
        <v>15.916879015556701</v>
      </c>
    </row>
    <row r="164" spans="1:16" hidden="1" x14ac:dyDescent="0.15">
      <c r="C164" s="6"/>
      <c r="D164" s="6"/>
      <c r="E164" s="6"/>
      <c r="G164" t="s">
        <v>90</v>
      </c>
      <c r="H164">
        <v>9</v>
      </c>
      <c r="I164">
        <v>2</v>
      </c>
      <c r="J164">
        <v>37.365171249397001</v>
      </c>
      <c r="K164">
        <v>37.627618618129603</v>
      </c>
      <c r="L164">
        <v>23.637126372852201</v>
      </c>
      <c r="M164" t="s">
        <v>93</v>
      </c>
      <c r="N164">
        <v>20.9560041242352</v>
      </c>
      <c r="O164">
        <v>36.550800659586699</v>
      </c>
      <c r="P164">
        <v>13.9904922452774</v>
      </c>
    </row>
    <row r="165" spans="1:16" hidden="1" x14ac:dyDescent="0.15">
      <c r="C165" s="6"/>
      <c r="D165" s="6"/>
      <c r="E165" s="6"/>
      <c r="G165" t="s">
        <v>90</v>
      </c>
      <c r="H165">
        <v>10</v>
      </c>
      <c r="I165">
        <v>2</v>
      </c>
      <c r="J165">
        <v>36.791512915129204</v>
      </c>
      <c r="K165">
        <v>37.597167673108999</v>
      </c>
      <c r="L165">
        <v>25.3698449655239</v>
      </c>
      <c r="M165" t="s">
        <v>93</v>
      </c>
      <c r="N165">
        <v>20.9560041242352</v>
      </c>
      <c r="O165">
        <v>36.550800659586699</v>
      </c>
      <c r="P165">
        <v>12.227322707585101</v>
      </c>
    </row>
    <row r="166" spans="1:16" x14ac:dyDescent="0.15">
      <c r="A166" t="str">
        <f>M166</f>
        <v>MiSeq</v>
      </c>
      <c r="B166">
        <f>I166</f>
        <v>3</v>
      </c>
      <c r="C166" s="6">
        <f>O166</f>
        <v>36.5382036151207</v>
      </c>
      <c r="D166" s="6">
        <f>N166</f>
        <v>18.529053253321798</v>
      </c>
      <c r="E166" s="6">
        <f>C166-D166</f>
        <v>18.009150361798902</v>
      </c>
      <c r="F166" s="43">
        <f>1/(10^(-E166/10))</f>
        <v>63.228814068364485</v>
      </c>
      <c r="G166" t="s">
        <v>90</v>
      </c>
      <c r="H166">
        <v>1</v>
      </c>
      <c r="I166">
        <v>3</v>
      </c>
      <c r="J166">
        <v>35.660742926798001</v>
      </c>
      <c r="K166">
        <v>35.889215578670097</v>
      </c>
      <c r="L166">
        <v>17.838405172116101</v>
      </c>
      <c r="M166" t="s">
        <v>93</v>
      </c>
      <c r="N166">
        <v>18.529053253321798</v>
      </c>
      <c r="O166">
        <v>36.5382036151207</v>
      </c>
      <c r="P166">
        <v>18.050810406554</v>
      </c>
    </row>
    <row r="167" spans="1:16" hidden="1" x14ac:dyDescent="0.15">
      <c r="C167" s="6"/>
      <c r="D167" s="6"/>
      <c r="E167" s="6"/>
      <c r="G167" t="s">
        <v>90</v>
      </c>
      <c r="H167">
        <v>2</v>
      </c>
      <c r="I167">
        <v>3</v>
      </c>
      <c r="J167">
        <v>35.574316664567299</v>
      </c>
      <c r="K167">
        <v>35.819972940798998</v>
      </c>
      <c r="L167">
        <v>17.758072550089299</v>
      </c>
      <c r="M167" t="s">
        <v>93</v>
      </c>
      <c r="N167">
        <v>18.529053253321798</v>
      </c>
      <c r="O167">
        <v>36.5382036151207</v>
      </c>
      <c r="P167">
        <v>18.061900390709699</v>
      </c>
    </row>
    <row r="168" spans="1:16" hidden="1" x14ac:dyDescent="0.15">
      <c r="C168" s="6"/>
      <c r="D168" s="6"/>
      <c r="E168" s="6"/>
      <c r="G168" t="s">
        <v>90</v>
      </c>
      <c r="H168">
        <v>3</v>
      </c>
      <c r="I168">
        <v>3</v>
      </c>
      <c r="J168">
        <v>35.0299179242785</v>
      </c>
      <c r="K168">
        <v>35.825203260612597</v>
      </c>
      <c r="L168">
        <v>17.004860634537501</v>
      </c>
      <c r="M168" t="s">
        <v>93</v>
      </c>
      <c r="N168">
        <v>18.529053253321798</v>
      </c>
      <c r="O168">
        <v>36.5382036151207</v>
      </c>
      <c r="P168">
        <v>18.820342626075099</v>
      </c>
    </row>
    <row r="169" spans="1:16" hidden="1" x14ac:dyDescent="0.15">
      <c r="C169" s="6"/>
      <c r="D169" s="6"/>
      <c r="E169" s="6"/>
      <c r="G169" t="s">
        <v>90</v>
      </c>
      <c r="H169">
        <v>4</v>
      </c>
      <c r="I169">
        <v>3</v>
      </c>
      <c r="J169">
        <v>35.365659340659299</v>
      </c>
      <c r="K169">
        <v>35.835899243524402</v>
      </c>
      <c r="L169">
        <v>18.134416776402698</v>
      </c>
      <c r="M169" t="s">
        <v>93</v>
      </c>
      <c r="N169">
        <v>18.529053253321798</v>
      </c>
      <c r="O169">
        <v>36.5382036151207</v>
      </c>
      <c r="P169">
        <v>17.7014824671217</v>
      </c>
    </row>
    <row r="170" spans="1:16" hidden="1" x14ac:dyDescent="0.15">
      <c r="C170" s="6"/>
      <c r="D170" s="6"/>
      <c r="E170" s="6"/>
      <c r="G170" t="s">
        <v>90</v>
      </c>
      <c r="H170">
        <v>5</v>
      </c>
      <c r="I170">
        <v>3</v>
      </c>
      <c r="J170">
        <v>35.782391544224403</v>
      </c>
      <c r="K170">
        <v>35.979222248488703</v>
      </c>
      <c r="L170">
        <v>17.405951265851701</v>
      </c>
      <c r="M170" t="s">
        <v>93</v>
      </c>
      <c r="N170">
        <v>18.529053253321798</v>
      </c>
      <c r="O170">
        <v>36.5382036151207</v>
      </c>
      <c r="P170">
        <v>18.573270982636998</v>
      </c>
    </row>
    <row r="171" spans="1:16" hidden="1" x14ac:dyDescent="0.15">
      <c r="C171" s="6"/>
      <c r="D171" s="6"/>
      <c r="E171" s="6"/>
      <c r="G171" t="s">
        <v>90</v>
      </c>
      <c r="H171">
        <v>6</v>
      </c>
      <c r="I171">
        <v>3</v>
      </c>
      <c r="J171">
        <v>34.764215268476804</v>
      </c>
      <c r="K171">
        <v>35.762657880517402</v>
      </c>
      <c r="L171">
        <v>17.610712341260001</v>
      </c>
      <c r="M171" t="s">
        <v>93</v>
      </c>
      <c r="N171">
        <v>18.529053253321798</v>
      </c>
      <c r="O171">
        <v>36.5382036151207</v>
      </c>
      <c r="P171">
        <v>18.151945539257401</v>
      </c>
    </row>
    <row r="172" spans="1:16" hidden="1" x14ac:dyDescent="0.15">
      <c r="C172" s="6"/>
      <c r="D172" s="6"/>
      <c r="E172" s="6"/>
      <c r="G172" t="s">
        <v>90</v>
      </c>
      <c r="H172">
        <v>7</v>
      </c>
      <c r="I172">
        <v>3</v>
      </c>
      <c r="J172">
        <v>36.8952111537684</v>
      </c>
      <c r="K172">
        <v>37.525981687548501</v>
      </c>
      <c r="L172">
        <v>15.8311559447012</v>
      </c>
      <c r="M172" t="s">
        <v>93</v>
      </c>
      <c r="N172">
        <v>18.529053253321798</v>
      </c>
      <c r="O172">
        <v>36.5382036151207</v>
      </c>
      <c r="P172">
        <v>21.6948257428473</v>
      </c>
    </row>
    <row r="173" spans="1:16" hidden="1" x14ac:dyDescent="0.15">
      <c r="C173" s="6"/>
      <c r="D173" s="6"/>
      <c r="E173" s="6"/>
      <c r="G173" t="s">
        <v>90</v>
      </c>
      <c r="H173">
        <v>8</v>
      </c>
      <c r="I173">
        <v>3</v>
      </c>
      <c r="J173">
        <v>37.483360110167503</v>
      </c>
      <c r="K173">
        <v>37.520324783398998</v>
      </c>
      <c r="L173">
        <v>18.908481259041</v>
      </c>
      <c r="M173" t="s">
        <v>93</v>
      </c>
      <c r="N173">
        <v>18.529053253321798</v>
      </c>
      <c r="O173">
        <v>36.5382036151207</v>
      </c>
      <c r="P173">
        <v>18.611843524358001</v>
      </c>
    </row>
    <row r="174" spans="1:16" hidden="1" x14ac:dyDescent="0.15">
      <c r="C174" s="6"/>
      <c r="D174" s="6"/>
      <c r="E174" s="6"/>
      <c r="G174" t="s">
        <v>90</v>
      </c>
      <c r="H174">
        <v>9</v>
      </c>
      <c r="I174">
        <v>3</v>
      </c>
      <c r="J174">
        <v>37.462830482115102</v>
      </c>
      <c r="K174">
        <v>37.627244450728099</v>
      </c>
      <c r="L174">
        <v>21.7493159352844</v>
      </c>
      <c r="M174" t="s">
        <v>93</v>
      </c>
      <c r="N174">
        <v>18.529053253321798</v>
      </c>
      <c r="O174">
        <v>36.5382036151207</v>
      </c>
      <c r="P174">
        <v>15.877928515443701</v>
      </c>
    </row>
    <row r="175" spans="1:16" hidden="1" x14ac:dyDescent="0.15">
      <c r="C175" s="6"/>
      <c r="D175" s="6"/>
      <c r="E175" s="6"/>
      <c r="G175" t="s">
        <v>90</v>
      </c>
      <c r="H175">
        <v>10</v>
      </c>
      <c r="I175">
        <v>3</v>
      </c>
      <c r="J175">
        <v>36.9967707212056</v>
      </c>
      <c r="K175">
        <v>37.596314076919001</v>
      </c>
      <c r="L175">
        <v>23.049160653934301</v>
      </c>
      <c r="M175" t="s">
        <v>93</v>
      </c>
      <c r="N175">
        <v>18.529053253321798</v>
      </c>
      <c r="O175">
        <v>36.5382036151207</v>
      </c>
      <c r="P175">
        <v>14.547153422984699</v>
      </c>
    </row>
    <row r="176" spans="1:16" x14ac:dyDescent="0.15">
      <c r="A176" t="str">
        <f>M176</f>
        <v>MiSeq</v>
      </c>
      <c r="B176">
        <f>I176</f>
        <v>4</v>
      </c>
      <c r="C176" s="6">
        <f>O176</f>
        <v>36.538194370209503</v>
      </c>
      <c r="D176" s="6">
        <f>N176</f>
        <v>18.527606483565801</v>
      </c>
      <c r="E176" s="6">
        <f>C176-D176</f>
        <v>18.010587886643702</v>
      </c>
      <c r="F176" s="43">
        <f>1/(10^(-E176/10))</f>
        <v>63.249746417144884</v>
      </c>
      <c r="G176" t="s">
        <v>90</v>
      </c>
      <c r="H176">
        <v>1</v>
      </c>
      <c r="I176">
        <v>4</v>
      </c>
      <c r="J176">
        <v>35.661410256410299</v>
      </c>
      <c r="K176">
        <v>35.889223430582597</v>
      </c>
      <c r="L176">
        <v>17.834844125527599</v>
      </c>
      <c r="M176" t="s">
        <v>93</v>
      </c>
      <c r="N176">
        <v>18.527606483565801</v>
      </c>
      <c r="O176">
        <v>36.538194370209503</v>
      </c>
      <c r="P176">
        <v>18.054379305055001</v>
      </c>
    </row>
    <row r="177" spans="3:16" hidden="1" x14ac:dyDescent="0.15">
      <c r="C177" s="6"/>
      <c r="D177" s="6"/>
      <c r="E177" s="6"/>
      <c r="G177" t="s">
        <v>90</v>
      </c>
      <c r="H177">
        <v>2</v>
      </c>
      <c r="I177">
        <v>4</v>
      </c>
      <c r="J177">
        <v>35.574855200201497</v>
      </c>
      <c r="K177">
        <v>35.8199669679653</v>
      </c>
      <c r="L177">
        <v>17.7564913251537</v>
      </c>
      <c r="M177" t="s">
        <v>93</v>
      </c>
      <c r="N177">
        <v>18.527606483565801</v>
      </c>
      <c r="O177">
        <v>36.538194370209503</v>
      </c>
      <c r="P177">
        <v>18.0634756428116</v>
      </c>
    </row>
    <row r="178" spans="3:16" hidden="1" x14ac:dyDescent="0.15">
      <c r="C178" s="6"/>
      <c r="D178" s="6"/>
      <c r="E178" s="6"/>
      <c r="G178" t="s">
        <v>90</v>
      </c>
      <c r="H178">
        <v>3</v>
      </c>
      <c r="I178">
        <v>4</v>
      </c>
      <c r="J178">
        <v>35.0299179242785</v>
      </c>
      <c r="K178">
        <v>35.825177164627199</v>
      </c>
      <c r="L178">
        <v>17.004920217436801</v>
      </c>
      <c r="M178" t="s">
        <v>93</v>
      </c>
      <c r="N178">
        <v>18.527606483565801</v>
      </c>
      <c r="O178">
        <v>36.538194370209503</v>
      </c>
      <c r="P178">
        <v>18.820256947190401</v>
      </c>
    </row>
    <row r="179" spans="3:16" hidden="1" x14ac:dyDescent="0.15">
      <c r="C179" s="6"/>
      <c r="D179" s="6"/>
      <c r="E179" s="6"/>
      <c r="G179" t="s">
        <v>90</v>
      </c>
      <c r="H179">
        <v>4</v>
      </c>
      <c r="I179">
        <v>4</v>
      </c>
      <c r="J179">
        <v>35.365659340659299</v>
      </c>
      <c r="K179">
        <v>35.835870890123601</v>
      </c>
      <c r="L179">
        <v>18.134476359301999</v>
      </c>
      <c r="M179" t="s">
        <v>93</v>
      </c>
      <c r="N179">
        <v>18.527606483565801</v>
      </c>
      <c r="O179">
        <v>36.538194370209503</v>
      </c>
      <c r="P179">
        <v>17.701394530821599</v>
      </c>
    </row>
    <row r="180" spans="3:16" hidden="1" x14ac:dyDescent="0.15">
      <c r="C180" s="6"/>
      <c r="D180" s="6"/>
      <c r="E180" s="6"/>
      <c r="G180" t="s">
        <v>90</v>
      </c>
      <c r="H180">
        <v>5</v>
      </c>
      <c r="I180">
        <v>4</v>
      </c>
      <c r="J180">
        <v>35.781104921077102</v>
      </c>
      <c r="K180">
        <v>35.979196150132204</v>
      </c>
      <c r="L180">
        <v>17.4027332495331</v>
      </c>
      <c r="M180" t="s">
        <v>93</v>
      </c>
      <c r="N180">
        <v>18.527606483565801</v>
      </c>
      <c r="O180">
        <v>36.538194370209503</v>
      </c>
      <c r="P180">
        <v>18.5764629005991</v>
      </c>
    </row>
    <row r="181" spans="3:16" hidden="1" x14ac:dyDescent="0.15">
      <c r="C181" s="6"/>
      <c r="D181" s="6"/>
      <c r="E181" s="6"/>
      <c r="G181" t="s">
        <v>90</v>
      </c>
      <c r="H181">
        <v>6</v>
      </c>
      <c r="I181">
        <v>4</v>
      </c>
      <c r="J181">
        <v>34.763889734071697</v>
      </c>
      <c r="K181">
        <v>35.762636863961802</v>
      </c>
      <c r="L181">
        <v>17.608921556576998</v>
      </c>
      <c r="M181" t="s">
        <v>93</v>
      </c>
      <c r="N181">
        <v>18.527606483565801</v>
      </c>
      <c r="O181">
        <v>36.538194370209503</v>
      </c>
      <c r="P181">
        <v>18.1537153073848</v>
      </c>
    </row>
    <row r="182" spans="3:16" hidden="1" x14ac:dyDescent="0.15">
      <c r="C182" s="6"/>
      <c r="D182" s="6"/>
      <c r="E182" s="6"/>
      <c r="G182" t="s">
        <v>90</v>
      </c>
      <c r="H182">
        <v>7</v>
      </c>
      <c r="I182">
        <v>4</v>
      </c>
      <c r="J182">
        <v>36.895478970546598</v>
      </c>
      <c r="K182">
        <v>37.525983969437497</v>
      </c>
      <c r="L182">
        <v>15.830162607403199</v>
      </c>
      <c r="M182" t="s">
        <v>93</v>
      </c>
      <c r="N182">
        <v>18.527606483565801</v>
      </c>
      <c r="O182">
        <v>36.538194370209503</v>
      </c>
      <c r="P182">
        <v>21.695821362034302</v>
      </c>
    </row>
    <row r="183" spans="3:16" hidden="1" x14ac:dyDescent="0.15">
      <c r="C183" s="6"/>
      <c r="D183" s="6"/>
      <c r="E183" s="6"/>
      <c r="G183" t="s">
        <v>90</v>
      </c>
      <c r="H183">
        <v>8</v>
      </c>
      <c r="I183">
        <v>4</v>
      </c>
      <c r="J183">
        <v>37.483774796468303</v>
      </c>
      <c r="K183">
        <v>37.520329737617502</v>
      </c>
      <c r="L183">
        <v>18.905038805505701</v>
      </c>
      <c r="M183" t="s">
        <v>93</v>
      </c>
      <c r="N183">
        <v>18.527606483565801</v>
      </c>
      <c r="O183">
        <v>36.538194370209503</v>
      </c>
      <c r="P183">
        <v>18.615290932111801</v>
      </c>
    </row>
    <row r="184" spans="3:16" hidden="1" x14ac:dyDescent="0.15">
      <c r="C184" s="6"/>
      <c r="D184" s="6"/>
      <c r="E184" s="6"/>
      <c r="G184" t="s">
        <v>90</v>
      </c>
      <c r="H184">
        <v>9</v>
      </c>
      <c r="I184">
        <v>4</v>
      </c>
      <c r="J184">
        <v>37.462830482115102</v>
      </c>
      <c r="K184">
        <v>37.627244450728099</v>
      </c>
      <c r="L184">
        <v>21.7493159352844</v>
      </c>
      <c r="M184" t="s">
        <v>93</v>
      </c>
      <c r="N184">
        <v>18.527606483565801</v>
      </c>
      <c r="O184">
        <v>36.538194370209503</v>
      </c>
      <c r="P184">
        <v>15.877928515443701</v>
      </c>
    </row>
    <row r="185" spans="3:16" hidden="1" x14ac:dyDescent="0.15">
      <c r="C185" s="6"/>
      <c r="D185" s="6"/>
      <c r="E185" s="6"/>
      <c r="G185" t="s">
        <v>90</v>
      </c>
      <c r="H185">
        <v>10</v>
      </c>
      <c r="I185">
        <v>4</v>
      </c>
      <c r="J185">
        <v>36.9967707212056</v>
      </c>
      <c r="K185">
        <v>37.596314076919001</v>
      </c>
      <c r="L185">
        <v>23.049160653934301</v>
      </c>
      <c r="M185" t="s">
        <v>93</v>
      </c>
      <c r="N185">
        <v>18.527606483565801</v>
      </c>
      <c r="O185">
        <v>36.538194370209503</v>
      </c>
      <c r="P185">
        <v>14.547153422984699</v>
      </c>
    </row>
    <row r="186" spans="3:16" hidden="1" x14ac:dyDescent="0.15">
      <c r="C186" s="6"/>
      <c r="D186" s="6"/>
      <c r="E186" s="6"/>
      <c r="G186" t="s">
        <v>90</v>
      </c>
      <c r="H186">
        <v>1</v>
      </c>
      <c r="I186">
        <v>5</v>
      </c>
      <c r="J186">
        <v>35.661410256410299</v>
      </c>
      <c r="K186">
        <v>35.889223430582597</v>
      </c>
      <c r="L186">
        <v>17.834844125527599</v>
      </c>
      <c r="M186" t="s">
        <v>93</v>
      </c>
      <c r="N186">
        <v>18.527606483565801</v>
      </c>
      <c r="O186">
        <v>36.538194370209503</v>
      </c>
      <c r="P186">
        <v>18.054379305055001</v>
      </c>
    </row>
    <row r="187" spans="3:16" hidden="1" x14ac:dyDescent="0.15">
      <c r="C187" s="6"/>
      <c r="D187" s="6"/>
      <c r="E187" s="6"/>
      <c r="G187" t="s">
        <v>90</v>
      </c>
      <c r="H187">
        <v>2</v>
      </c>
      <c r="I187">
        <v>5</v>
      </c>
      <c r="J187">
        <v>35.574855200201497</v>
      </c>
      <c r="K187">
        <v>35.8199669679653</v>
      </c>
      <c r="L187">
        <v>17.7564913251537</v>
      </c>
      <c r="M187" t="s">
        <v>93</v>
      </c>
      <c r="N187">
        <v>18.527606483565801</v>
      </c>
      <c r="O187">
        <v>36.538194370209503</v>
      </c>
      <c r="P187">
        <v>18.0634756428116</v>
      </c>
    </row>
    <row r="188" spans="3:16" hidden="1" x14ac:dyDescent="0.15">
      <c r="C188" s="6"/>
      <c r="D188" s="6"/>
      <c r="E188" s="6"/>
      <c r="G188" t="s">
        <v>90</v>
      </c>
      <c r="H188">
        <v>3</v>
      </c>
      <c r="I188">
        <v>5</v>
      </c>
      <c r="J188">
        <v>35.0299179242785</v>
      </c>
      <c r="K188">
        <v>35.825177164627199</v>
      </c>
      <c r="L188">
        <v>17.004920217436801</v>
      </c>
      <c r="M188" t="s">
        <v>93</v>
      </c>
      <c r="N188">
        <v>18.527606483565801</v>
      </c>
      <c r="O188">
        <v>36.538194370209503</v>
      </c>
      <c r="P188">
        <v>18.820256947190401</v>
      </c>
    </row>
    <row r="189" spans="3:16" hidden="1" x14ac:dyDescent="0.15">
      <c r="C189" s="6"/>
      <c r="D189" s="6"/>
      <c r="E189" s="6"/>
      <c r="G189" t="s">
        <v>90</v>
      </c>
      <c r="H189">
        <v>4</v>
      </c>
      <c r="I189">
        <v>5</v>
      </c>
      <c r="J189">
        <v>35.365659340659299</v>
      </c>
      <c r="K189">
        <v>35.835870890123601</v>
      </c>
      <c r="L189">
        <v>18.134476359301999</v>
      </c>
      <c r="M189" t="s">
        <v>93</v>
      </c>
      <c r="N189">
        <v>18.527606483565801</v>
      </c>
      <c r="O189">
        <v>36.538194370209503</v>
      </c>
      <c r="P189">
        <v>17.701394530821599</v>
      </c>
    </row>
    <row r="190" spans="3:16" hidden="1" x14ac:dyDescent="0.15">
      <c r="C190" s="6"/>
      <c r="D190" s="6"/>
      <c r="E190" s="6"/>
      <c r="G190" t="s">
        <v>90</v>
      </c>
      <c r="H190">
        <v>5</v>
      </c>
      <c r="I190">
        <v>5</v>
      </c>
      <c r="J190">
        <v>35.781104921077102</v>
      </c>
      <c r="K190">
        <v>35.979196150132204</v>
      </c>
      <c r="L190">
        <v>17.4027332495331</v>
      </c>
      <c r="M190" t="s">
        <v>93</v>
      </c>
      <c r="N190">
        <v>18.527606483565801</v>
      </c>
      <c r="O190">
        <v>36.538194370209503</v>
      </c>
      <c r="P190">
        <v>18.5764629005991</v>
      </c>
    </row>
    <row r="191" spans="3:16" hidden="1" x14ac:dyDescent="0.15">
      <c r="C191" s="6"/>
      <c r="D191" s="6"/>
      <c r="E191" s="6"/>
      <c r="G191" t="s">
        <v>90</v>
      </c>
      <c r="H191">
        <v>6</v>
      </c>
      <c r="I191">
        <v>5</v>
      </c>
      <c r="J191">
        <v>34.763889734071697</v>
      </c>
      <c r="K191">
        <v>35.762636863961802</v>
      </c>
      <c r="L191">
        <v>17.608921556576998</v>
      </c>
      <c r="M191" t="s">
        <v>93</v>
      </c>
      <c r="N191">
        <v>18.527606483565801</v>
      </c>
      <c r="O191">
        <v>36.538194370209503</v>
      </c>
      <c r="P191">
        <v>18.1537153073848</v>
      </c>
    </row>
    <row r="192" spans="3:16" hidden="1" x14ac:dyDescent="0.15">
      <c r="C192" s="6"/>
      <c r="D192" s="6"/>
      <c r="E192" s="6"/>
      <c r="G192" t="s">
        <v>90</v>
      </c>
      <c r="H192">
        <v>7</v>
      </c>
      <c r="I192">
        <v>5</v>
      </c>
      <c r="J192">
        <v>36.895478970546598</v>
      </c>
      <c r="K192">
        <v>37.525983969437497</v>
      </c>
      <c r="L192">
        <v>15.830162607403199</v>
      </c>
      <c r="M192" t="s">
        <v>93</v>
      </c>
      <c r="N192">
        <v>18.527606483565801</v>
      </c>
      <c r="O192">
        <v>36.538194370209503</v>
      </c>
      <c r="P192">
        <v>21.695821362034302</v>
      </c>
    </row>
    <row r="193" spans="3:16" hidden="1" x14ac:dyDescent="0.15">
      <c r="C193" s="6"/>
      <c r="D193" s="6"/>
      <c r="E193" s="6"/>
      <c r="G193" t="s">
        <v>90</v>
      </c>
      <c r="H193">
        <v>8</v>
      </c>
      <c r="I193">
        <v>5</v>
      </c>
      <c r="J193">
        <v>37.483774796468303</v>
      </c>
      <c r="K193">
        <v>37.520329737617502</v>
      </c>
      <c r="L193">
        <v>18.905038805505701</v>
      </c>
      <c r="M193" t="s">
        <v>93</v>
      </c>
      <c r="N193">
        <v>18.527606483565801</v>
      </c>
      <c r="O193">
        <v>36.538194370209503</v>
      </c>
      <c r="P193">
        <v>18.615290932111801</v>
      </c>
    </row>
    <row r="194" spans="3:16" hidden="1" x14ac:dyDescent="0.15">
      <c r="C194" s="6"/>
      <c r="D194" s="6"/>
      <c r="E194" s="6"/>
      <c r="G194" t="s">
        <v>90</v>
      </c>
      <c r="H194">
        <v>9</v>
      </c>
      <c r="I194">
        <v>5</v>
      </c>
      <c r="J194">
        <v>37.462830482115102</v>
      </c>
      <c r="K194">
        <v>37.627244450728099</v>
      </c>
      <c r="L194">
        <v>21.7493159352844</v>
      </c>
      <c r="M194" t="s">
        <v>93</v>
      </c>
      <c r="N194">
        <v>18.527606483565801</v>
      </c>
      <c r="O194">
        <v>36.538194370209503</v>
      </c>
      <c r="P194">
        <v>15.877928515443701</v>
      </c>
    </row>
    <row r="195" spans="3:16" hidden="1" x14ac:dyDescent="0.15">
      <c r="C195" s="6"/>
      <c r="D195" s="6"/>
      <c r="E195" s="6"/>
      <c r="G195" t="s">
        <v>90</v>
      </c>
      <c r="H195">
        <v>10</v>
      </c>
      <c r="I195">
        <v>5</v>
      </c>
      <c r="J195">
        <v>36.9967707212056</v>
      </c>
      <c r="K195">
        <v>37.596314076919001</v>
      </c>
      <c r="L195">
        <v>23.049160653934301</v>
      </c>
      <c r="M195" t="s">
        <v>93</v>
      </c>
      <c r="N195">
        <v>18.527606483565801</v>
      </c>
      <c r="O195">
        <v>36.538194370209503</v>
      </c>
      <c r="P195">
        <v>14.547153422984699</v>
      </c>
    </row>
    <row r="196" spans="3:16" hidden="1" x14ac:dyDescent="0.15">
      <c r="C196" s="6"/>
      <c r="D196" s="6"/>
      <c r="E196" s="6"/>
      <c r="G196" t="s">
        <v>90</v>
      </c>
      <c r="H196">
        <v>1</v>
      </c>
      <c r="I196">
        <v>6</v>
      </c>
      <c r="J196">
        <v>35.661410256410299</v>
      </c>
      <c r="K196">
        <v>35.889223430582597</v>
      </c>
      <c r="L196">
        <v>17.834844125527599</v>
      </c>
      <c r="M196" t="s">
        <v>93</v>
      </c>
      <c r="N196">
        <v>18.527606483565801</v>
      </c>
      <c r="O196">
        <v>36.538194370209503</v>
      </c>
      <c r="P196">
        <v>18.054379305055001</v>
      </c>
    </row>
    <row r="197" spans="3:16" hidden="1" x14ac:dyDescent="0.15">
      <c r="C197" s="6"/>
      <c r="D197" s="6"/>
      <c r="E197" s="6"/>
      <c r="G197" t="s">
        <v>90</v>
      </c>
      <c r="H197">
        <v>2</v>
      </c>
      <c r="I197">
        <v>6</v>
      </c>
      <c r="J197">
        <v>35.574855200201497</v>
      </c>
      <c r="K197">
        <v>35.8199669679653</v>
      </c>
      <c r="L197">
        <v>17.7564913251537</v>
      </c>
      <c r="M197" t="s">
        <v>93</v>
      </c>
      <c r="N197">
        <v>18.527606483565801</v>
      </c>
      <c r="O197">
        <v>36.538194370209503</v>
      </c>
      <c r="P197">
        <v>18.0634756428116</v>
      </c>
    </row>
    <row r="198" spans="3:16" hidden="1" x14ac:dyDescent="0.15">
      <c r="C198" s="6"/>
      <c r="D198" s="6"/>
      <c r="E198" s="6"/>
      <c r="G198" t="s">
        <v>90</v>
      </c>
      <c r="H198">
        <v>3</v>
      </c>
      <c r="I198">
        <v>6</v>
      </c>
      <c r="J198">
        <v>35.0299179242785</v>
      </c>
      <c r="K198">
        <v>35.825177164627199</v>
      </c>
      <c r="L198">
        <v>17.004920217436801</v>
      </c>
      <c r="M198" t="s">
        <v>93</v>
      </c>
      <c r="N198">
        <v>18.527606483565801</v>
      </c>
      <c r="O198">
        <v>36.538194370209503</v>
      </c>
      <c r="P198">
        <v>18.820256947190401</v>
      </c>
    </row>
    <row r="199" spans="3:16" hidden="1" x14ac:dyDescent="0.15">
      <c r="C199" s="6"/>
      <c r="D199" s="6"/>
      <c r="E199" s="6"/>
      <c r="G199" t="s">
        <v>90</v>
      </c>
      <c r="H199">
        <v>4</v>
      </c>
      <c r="I199">
        <v>6</v>
      </c>
      <c r="J199">
        <v>35.365659340659299</v>
      </c>
      <c r="K199">
        <v>35.835870890123601</v>
      </c>
      <c r="L199">
        <v>18.134476359301999</v>
      </c>
      <c r="M199" t="s">
        <v>93</v>
      </c>
      <c r="N199">
        <v>18.527606483565801</v>
      </c>
      <c r="O199">
        <v>36.538194370209503</v>
      </c>
      <c r="P199">
        <v>17.701394530821599</v>
      </c>
    </row>
    <row r="200" spans="3:16" hidden="1" x14ac:dyDescent="0.15">
      <c r="C200" s="6"/>
      <c r="D200" s="6"/>
      <c r="E200" s="6"/>
      <c r="G200" t="s">
        <v>90</v>
      </c>
      <c r="H200">
        <v>5</v>
      </c>
      <c r="I200">
        <v>6</v>
      </c>
      <c r="J200">
        <v>35.781104921077102</v>
      </c>
      <c r="K200">
        <v>35.979196150132204</v>
      </c>
      <c r="L200">
        <v>17.4027332495331</v>
      </c>
      <c r="M200" t="s">
        <v>93</v>
      </c>
      <c r="N200">
        <v>18.527606483565801</v>
      </c>
      <c r="O200">
        <v>36.538194370209503</v>
      </c>
      <c r="P200">
        <v>18.5764629005991</v>
      </c>
    </row>
    <row r="201" spans="3:16" hidden="1" x14ac:dyDescent="0.15">
      <c r="C201" s="6"/>
      <c r="D201" s="6"/>
      <c r="E201" s="6"/>
      <c r="G201" t="s">
        <v>90</v>
      </c>
      <c r="H201">
        <v>6</v>
      </c>
      <c r="I201">
        <v>6</v>
      </c>
      <c r="J201">
        <v>34.763889734071697</v>
      </c>
      <c r="K201">
        <v>35.762636863961802</v>
      </c>
      <c r="L201">
        <v>17.608921556576998</v>
      </c>
      <c r="M201" t="s">
        <v>93</v>
      </c>
      <c r="N201">
        <v>18.527606483565801</v>
      </c>
      <c r="O201">
        <v>36.538194370209503</v>
      </c>
      <c r="P201">
        <v>18.1537153073848</v>
      </c>
    </row>
    <row r="202" spans="3:16" hidden="1" x14ac:dyDescent="0.15">
      <c r="C202" s="6"/>
      <c r="D202" s="6"/>
      <c r="E202" s="6"/>
      <c r="G202" t="s">
        <v>90</v>
      </c>
      <c r="H202">
        <v>7</v>
      </c>
      <c r="I202">
        <v>6</v>
      </c>
      <c r="J202">
        <v>36.895478970546598</v>
      </c>
      <c r="K202">
        <v>37.525983969437497</v>
      </c>
      <c r="L202">
        <v>15.830162607403199</v>
      </c>
      <c r="M202" t="s">
        <v>93</v>
      </c>
      <c r="N202">
        <v>18.527606483565801</v>
      </c>
      <c r="O202">
        <v>36.538194370209503</v>
      </c>
      <c r="P202">
        <v>21.695821362034302</v>
      </c>
    </row>
    <row r="203" spans="3:16" hidden="1" x14ac:dyDescent="0.15">
      <c r="C203" s="6"/>
      <c r="D203" s="6"/>
      <c r="E203" s="6"/>
      <c r="G203" t="s">
        <v>90</v>
      </c>
      <c r="H203">
        <v>8</v>
      </c>
      <c r="I203">
        <v>6</v>
      </c>
      <c r="J203">
        <v>37.483774796468303</v>
      </c>
      <c r="K203">
        <v>37.520329737617502</v>
      </c>
      <c r="L203">
        <v>18.905038805505701</v>
      </c>
      <c r="M203" t="s">
        <v>93</v>
      </c>
      <c r="N203">
        <v>18.527606483565801</v>
      </c>
      <c r="O203">
        <v>36.538194370209503</v>
      </c>
      <c r="P203">
        <v>18.615290932111801</v>
      </c>
    </row>
    <row r="204" spans="3:16" hidden="1" x14ac:dyDescent="0.15">
      <c r="C204" s="6"/>
      <c r="D204" s="6"/>
      <c r="E204" s="6"/>
      <c r="G204" t="s">
        <v>90</v>
      </c>
      <c r="H204">
        <v>9</v>
      </c>
      <c r="I204">
        <v>6</v>
      </c>
      <c r="J204">
        <v>37.462830482115102</v>
      </c>
      <c r="K204">
        <v>37.627244450728099</v>
      </c>
      <c r="L204">
        <v>21.7493159352844</v>
      </c>
      <c r="M204" t="s">
        <v>93</v>
      </c>
      <c r="N204">
        <v>18.527606483565801</v>
      </c>
      <c r="O204">
        <v>36.538194370209503</v>
      </c>
      <c r="P204">
        <v>15.877928515443701</v>
      </c>
    </row>
    <row r="205" spans="3:16" hidden="1" x14ac:dyDescent="0.15">
      <c r="C205" s="6"/>
      <c r="D205" s="6"/>
      <c r="E205" s="6"/>
      <c r="G205" t="s">
        <v>90</v>
      </c>
      <c r="H205">
        <v>10</v>
      </c>
      <c r="I205">
        <v>6</v>
      </c>
      <c r="J205">
        <v>36.9967707212056</v>
      </c>
      <c r="K205">
        <v>37.596314076919001</v>
      </c>
      <c r="L205">
        <v>23.049160653934301</v>
      </c>
      <c r="M205" t="s">
        <v>93</v>
      </c>
      <c r="N205">
        <v>18.527606483565801</v>
      </c>
      <c r="O205">
        <v>36.538194370209503</v>
      </c>
      <c r="P205">
        <v>14.547153422984699</v>
      </c>
    </row>
    <row r="206" spans="3:16" hidden="1" x14ac:dyDescent="0.15">
      <c r="C206" s="6"/>
      <c r="D206" s="6"/>
      <c r="E206" s="6"/>
      <c r="G206" t="s">
        <v>90</v>
      </c>
      <c r="H206">
        <v>1</v>
      </c>
      <c r="I206">
        <v>7</v>
      </c>
      <c r="J206">
        <v>35.661410256410299</v>
      </c>
      <c r="K206">
        <v>35.889223430582597</v>
      </c>
      <c r="L206">
        <v>17.834844125527599</v>
      </c>
      <c r="M206" t="s">
        <v>93</v>
      </c>
      <c r="N206">
        <v>18.527606483565801</v>
      </c>
      <c r="O206">
        <v>36.538194370209503</v>
      </c>
      <c r="P206">
        <v>18.054379305055001</v>
      </c>
    </row>
    <row r="207" spans="3:16" hidden="1" x14ac:dyDescent="0.15">
      <c r="C207" s="6"/>
      <c r="D207" s="6"/>
      <c r="E207" s="6"/>
      <c r="G207" t="s">
        <v>90</v>
      </c>
      <c r="H207">
        <v>2</v>
      </c>
      <c r="I207">
        <v>7</v>
      </c>
      <c r="J207">
        <v>35.574855200201497</v>
      </c>
      <c r="K207">
        <v>35.8199669679653</v>
      </c>
      <c r="L207">
        <v>17.7564913251537</v>
      </c>
      <c r="M207" t="s">
        <v>93</v>
      </c>
      <c r="N207">
        <v>18.527606483565801</v>
      </c>
      <c r="O207">
        <v>36.538194370209503</v>
      </c>
      <c r="P207">
        <v>18.0634756428116</v>
      </c>
    </row>
    <row r="208" spans="3:16" hidden="1" x14ac:dyDescent="0.15">
      <c r="C208" s="6"/>
      <c r="D208" s="6"/>
      <c r="E208" s="6"/>
      <c r="G208" t="s">
        <v>90</v>
      </c>
      <c r="H208">
        <v>3</v>
      </c>
      <c r="I208">
        <v>7</v>
      </c>
      <c r="J208">
        <v>35.0299179242785</v>
      </c>
      <c r="K208">
        <v>35.825177164627199</v>
      </c>
      <c r="L208">
        <v>17.004920217436801</v>
      </c>
      <c r="M208" t="s">
        <v>93</v>
      </c>
      <c r="N208">
        <v>18.527606483565801</v>
      </c>
      <c r="O208">
        <v>36.538194370209503</v>
      </c>
      <c r="P208">
        <v>18.820256947190401</v>
      </c>
    </row>
    <row r="209" spans="3:16" hidden="1" x14ac:dyDescent="0.15">
      <c r="C209" s="6"/>
      <c r="D209" s="6"/>
      <c r="E209" s="6"/>
      <c r="G209" t="s">
        <v>90</v>
      </c>
      <c r="H209">
        <v>4</v>
      </c>
      <c r="I209">
        <v>7</v>
      </c>
      <c r="J209">
        <v>35.365659340659299</v>
      </c>
      <c r="K209">
        <v>35.835870890123601</v>
      </c>
      <c r="L209">
        <v>18.134476359301999</v>
      </c>
      <c r="M209" t="s">
        <v>93</v>
      </c>
      <c r="N209">
        <v>18.527606483565801</v>
      </c>
      <c r="O209">
        <v>36.538194370209503</v>
      </c>
      <c r="P209">
        <v>17.701394530821599</v>
      </c>
    </row>
    <row r="210" spans="3:16" hidden="1" x14ac:dyDescent="0.15">
      <c r="C210" s="6"/>
      <c r="D210" s="6"/>
      <c r="E210" s="6"/>
      <c r="G210" t="s">
        <v>90</v>
      </c>
      <c r="H210">
        <v>5</v>
      </c>
      <c r="I210">
        <v>7</v>
      </c>
      <c r="J210">
        <v>35.781104921077102</v>
      </c>
      <c r="K210">
        <v>35.979196150132204</v>
      </c>
      <c r="L210">
        <v>17.4027332495331</v>
      </c>
      <c r="M210" t="s">
        <v>93</v>
      </c>
      <c r="N210">
        <v>18.527606483565801</v>
      </c>
      <c r="O210">
        <v>36.538194370209503</v>
      </c>
      <c r="P210">
        <v>18.5764629005991</v>
      </c>
    </row>
    <row r="211" spans="3:16" hidden="1" x14ac:dyDescent="0.15">
      <c r="C211" s="6"/>
      <c r="D211" s="6"/>
      <c r="E211" s="6"/>
      <c r="G211" t="s">
        <v>90</v>
      </c>
      <c r="H211">
        <v>6</v>
      </c>
      <c r="I211">
        <v>7</v>
      </c>
      <c r="J211">
        <v>34.763889734071697</v>
      </c>
      <c r="K211">
        <v>35.762636863961802</v>
      </c>
      <c r="L211">
        <v>17.608921556576998</v>
      </c>
      <c r="M211" t="s">
        <v>93</v>
      </c>
      <c r="N211">
        <v>18.527606483565801</v>
      </c>
      <c r="O211">
        <v>36.538194370209503</v>
      </c>
      <c r="P211">
        <v>18.1537153073848</v>
      </c>
    </row>
    <row r="212" spans="3:16" hidden="1" x14ac:dyDescent="0.15">
      <c r="C212" s="6"/>
      <c r="D212" s="6"/>
      <c r="E212" s="6"/>
      <c r="G212" t="s">
        <v>90</v>
      </c>
      <c r="H212">
        <v>7</v>
      </c>
      <c r="I212">
        <v>7</v>
      </c>
      <c r="J212">
        <v>36.895478970546598</v>
      </c>
      <c r="K212">
        <v>37.525983969437497</v>
      </c>
      <c r="L212">
        <v>15.830162607403199</v>
      </c>
      <c r="M212" t="s">
        <v>93</v>
      </c>
      <c r="N212">
        <v>18.527606483565801</v>
      </c>
      <c r="O212">
        <v>36.538194370209503</v>
      </c>
      <c r="P212">
        <v>21.695821362034302</v>
      </c>
    </row>
    <row r="213" spans="3:16" hidden="1" x14ac:dyDescent="0.15">
      <c r="C213" s="6"/>
      <c r="D213" s="6"/>
      <c r="E213" s="6"/>
      <c r="G213" t="s">
        <v>90</v>
      </c>
      <c r="H213">
        <v>8</v>
      </c>
      <c r="I213">
        <v>7</v>
      </c>
      <c r="J213">
        <v>37.483774796468303</v>
      </c>
      <c r="K213">
        <v>37.520329737617502</v>
      </c>
      <c r="L213">
        <v>18.905038805505701</v>
      </c>
      <c r="M213" t="s">
        <v>93</v>
      </c>
      <c r="N213">
        <v>18.527606483565801</v>
      </c>
      <c r="O213">
        <v>36.538194370209503</v>
      </c>
      <c r="P213">
        <v>18.615290932111801</v>
      </c>
    </row>
    <row r="214" spans="3:16" hidden="1" x14ac:dyDescent="0.15">
      <c r="C214" s="6"/>
      <c r="D214" s="6"/>
      <c r="E214" s="6"/>
      <c r="G214" t="s">
        <v>90</v>
      </c>
      <c r="H214">
        <v>9</v>
      </c>
      <c r="I214">
        <v>7</v>
      </c>
      <c r="J214">
        <v>37.462830482115102</v>
      </c>
      <c r="K214">
        <v>37.627244450728099</v>
      </c>
      <c r="L214">
        <v>21.7493159352844</v>
      </c>
      <c r="M214" t="s">
        <v>93</v>
      </c>
      <c r="N214">
        <v>18.527606483565801</v>
      </c>
      <c r="O214">
        <v>36.538194370209503</v>
      </c>
      <c r="P214">
        <v>15.877928515443701</v>
      </c>
    </row>
    <row r="215" spans="3:16" hidden="1" x14ac:dyDescent="0.15">
      <c r="C215" s="6"/>
      <c r="D215" s="6"/>
      <c r="E215" s="6"/>
      <c r="G215" t="s">
        <v>90</v>
      </c>
      <c r="H215">
        <v>10</v>
      </c>
      <c r="I215">
        <v>7</v>
      </c>
      <c r="J215">
        <v>36.9967707212056</v>
      </c>
      <c r="K215">
        <v>37.596314076919001</v>
      </c>
      <c r="L215">
        <v>23.049160653934301</v>
      </c>
      <c r="M215" t="s">
        <v>93</v>
      </c>
      <c r="N215">
        <v>18.527606483565801</v>
      </c>
      <c r="O215">
        <v>36.538194370209503</v>
      </c>
      <c r="P215">
        <v>14.547153422984699</v>
      </c>
    </row>
    <row r="216" spans="3:16" hidden="1" x14ac:dyDescent="0.15">
      <c r="C216" s="6"/>
      <c r="D216" s="6"/>
      <c r="E216" s="6"/>
      <c r="G216" t="s">
        <v>90</v>
      </c>
      <c r="H216">
        <v>1</v>
      </c>
      <c r="I216">
        <v>8</v>
      </c>
      <c r="J216">
        <v>35.661410256410299</v>
      </c>
      <c r="K216">
        <v>35.889223430582597</v>
      </c>
      <c r="L216">
        <v>17.834844125527599</v>
      </c>
      <c r="M216" t="s">
        <v>93</v>
      </c>
      <c r="N216">
        <v>18.527606483565801</v>
      </c>
      <c r="O216">
        <v>36.538194370209503</v>
      </c>
      <c r="P216">
        <v>18.054379305055001</v>
      </c>
    </row>
    <row r="217" spans="3:16" hidden="1" x14ac:dyDescent="0.15">
      <c r="C217" s="6"/>
      <c r="D217" s="6"/>
      <c r="E217" s="6"/>
      <c r="G217" t="s">
        <v>90</v>
      </c>
      <c r="H217">
        <v>2</v>
      </c>
      <c r="I217">
        <v>8</v>
      </c>
      <c r="J217">
        <v>35.574855200201497</v>
      </c>
      <c r="K217">
        <v>35.8199669679653</v>
      </c>
      <c r="L217">
        <v>17.7564913251537</v>
      </c>
      <c r="M217" t="s">
        <v>93</v>
      </c>
      <c r="N217">
        <v>18.527606483565801</v>
      </c>
      <c r="O217">
        <v>36.538194370209503</v>
      </c>
      <c r="P217">
        <v>18.0634756428116</v>
      </c>
    </row>
    <row r="218" spans="3:16" hidden="1" x14ac:dyDescent="0.15">
      <c r="C218" s="6"/>
      <c r="D218" s="6"/>
      <c r="E218" s="6"/>
      <c r="G218" t="s">
        <v>90</v>
      </c>
      <c r="H218">
        <v>3</v>
      </c>
      <c r="I218">
        <v>8</v>
      </c>
      <c r="J218">
        <v>35.0299179242785</v>
      </c>
      <c r="K218">
        <v>35.825177164627199</v>
      </c>
      <c r="L218">
        <v>17.004920217436801</v>
      </c>
      <c r="M218" t="s">
        <v>93</v>
      </c>
      <c r="N218">
        <v>18.527606483565801</v>
      </c>
      <c r="O218">
        <v>36.538194370209503</v>
      </c>
      <c r="P218">
        <v>18.820256947190401</v>
      </c>
    </row>
    <row r="219" spans="3:16" hidden="1" x14ac:dyDescent="0.15">
      <c r="C219" s="6"/>
      <c r="D219" s="6"/>
      <c r="E219" s="6"/>
      <c r="G219" t="s">
        <v>90</v>
      </c>
      <c r="H219">
        <v>4</v>
      </c>
      <c r="I219">
        <v>8</v>
      </c>
      <c r="J219">
        <v>35.365659340659299</v>
      </c>
      <c r="K219">
        <v>35.835870890123601</v>
      </c>
      <c r="L219">
        <v>18.134476359301999</v>
      </c>
      <c r="M219" t="s">
        <v>93</v>
      </c>
      <c r="N219">
        <v>18.527606483565801</v>
      </c>
      <c r="O219">
        <v>36.538194370209503</v>
      </c>
      <c r="P219">
        <v>17.701394530821599</v>
      </c>
    </row>
    <row r="220" spans="3:16" hidden="1" x14ac:dyDescent="0.15">
      <c r="C220" s="6"/>
      <c r="D220" s="6"/>
      <c r="E220" s="6"/>
      <c r="G220" t="s">
        <v>90</v>
      </c>
      <c r="H220">
        <v>5</v>
      </c>
      <c r="I220">
        <v>8</v>
      </c>
      <c r="J220">
        <v>35.781104921077102</v>
      </c>
      <c r="K220">
        <v>35.979196150132204</v>
      </c>
      <c r="L220">
        <v>17.4027332495331</v>
      </c>
      <c r="M220" t="s">
        <v>93</v>
      </c>
      <c r="N220">
        <v>18.527606483565801</v>
      </c>
      <c r="O220">
        <v>36.538194370209503</v>
      </c>
      <c r="P220">
        <v>18.5764629005991</v>
      </c>
    </row>
    <row r="221" spans="3:16" hidden="1" x14ac:dyDescent="0.15">
      <c r="C221" s="6"/>
      <c r="D221" s="6"/>
      <c r="E221" s="6"/>
      <c r="G221" t="s">
        <v>90</v>
      </c>
      <c r="H221">
        <v>6</v>
      </c>
      <c r="I221">
        <v>8</v>
      </c>
      <c r="J221">
        <v>34.763889734071697</v>
      </c>
      <c r="K221">
        <v>35.762636863961802</v>
      </c>
      <c r="L221">
        <v>17.608921556576998</v>
      </c>
      <c r="M221" t="s">
        <v>93</v>
      </c>
      <c r="N221">
        <v>18.527606483565801</v>
      </c>
      <c r="O221">
        <v>36.538194370209503</v>
      </c>
      <c r="P221">
        <v>18.1537153073848</v>
      </c>
    </row>
    <row r="222" spans="3:16" hidden="1" x14ac:dyDescent="0.15">
      <c r="C222" s="6"/>
      <c r="D222" s="6"/>
      <c r="E222" s="6"/>
      <c r="G222" t="s">
        <v>90</v>
      </c>
      <c r="H222">
        <v>7</v>
      </c>
      <c r="I222">
        <v>8</v>
      </c>
      <c r="J222">
        <v>36.895478970546598</v>
      </c>
      <c r="K222">
        <v>37.525983969437497</v>
      </c>
      <c r="L222">
        <v>15.830162607403199</v>
      </c>
      <c r="M222" t="s">
        <v>93</v>
      </c>
      <c r="N222">
        <v>18.527606483565801</v>
      </c>
      <c r="O222">
        <v>36.538194370209503</v>
      </c>
      <c r="P222">
        <v>21.695821362034302</v>
      </c>
    </row>
    <row r="223" spans="3:16" hidden="1" x14ac:dyDescent="0.15">
      <c r="C223" s="6"/>
      <c r="D223" s="6"/>
      <c r="E223" s="6"/>
      <c r="G223" t="s">
        <v>90</v>
      </c>
      <c r="H223">
        <v>8</v>
      </c>
      <c r="I223">
        <v>8</v>
      </c>
      <c r="J223">
        <v>37.483774796468303</v>
      </c>
      <c r="K223">
        <v>37.520329737617502</v>
      </c>
      <c r="L223">
        <v>18.905038805505701</v>
      </c>
      <c r="M223" t="s">
        <v>93</v>
      </c>
      <c r="N223">
        <v>18.527606483565801</v>
      </c>
      <c r="O223">
        <v>36.538194370209503</v>
      </c>
      <c r="P223">
        <v>18.615290932111801</v>
      </c>
    </row>
    <row r="224" spans="3:16" hidden="1" x14ac:dyDescent="0.15">
      <c r="C224" s="6"/>
      <c r="D224" s="6"/>
      <c r="E224" s="6"/>
      <c r="G224" t="s">
        <v>90</v>
      </c>
      <c r="H224">
        <v>9</v>
      </c>
      <c r="I224">
        <v>8</v>
      </c>
      <c r="J224">
        <v>37.462830482115102</v>
      </c>
      <c r="K224">
        <v>37.627244450728099</v>
      </c>
      <c r="L224">
        <v>21.7493159352844</v>
      </c>
      <c r="M224" t="s">
        <v>93</v>
      </c>
      <c r="N224">
        <v>18.527606483565801</v>
      </c>
      <c r="O224">
        <v>36.538194370209503</v>
      </c>
      <c r="P224">
        <v>15.877928515443701</v>
      </c>
    </row>
    <row r="225" spans="1:64" hidden="1" x14ac:dyDescent="0.15">
      <c r="C225" s="6"/>
      <c r="D225" s="6"/>
      <c r="E225" s="6"/>
      <c r="G225" t="s">
        <v>90</v>
      </c>
      <c r="H225">
        <v>10</v>
      </c>
      <c r="I225">
        <v>8</v>
      </c>
      <c r="J225">
        <v>36.9967707212056</v>
      </c>
      <c r="K225">
        <v>37.596314076919001</v>
      </c>
      <c r="L225">
        <v>23.049160653934301</v>
      </c>
      <c r="M225" t="s">
        <v>93</v>
      </c>
      <c r="N225">
        <v>18.527606483565801</v>
      </c>
      <c r="O225">
        <v>36.538194370209503</v>
      </c>
      <c r="P225">
        <v>14.547153422984699</v>
      </c>
    </row>
    <row r="226" spans="1:64" x14ac:dyDescent="0.15">
      <c r="A226" s="43" t="str">
        <f>M226</f>
        <v>NovaSeq 6000</v>
      </c>
      <c r="B226" s="43">
        <f>I226</f>
        <v>1</v>
      </c>
      <c r="C226" s="44">
        <f>O226</f>
        <v>36.445310464183201</v>
      </c>
      <c r="D226" s="44">
        <f>N226</f>
        <v>27.3385272993754</v>
      </c>
      <c r="E226" s="44">
        <f>C226-D226</f>
        <v>9.1067831648078013</v>
      </c>
      <c r="F226" s="43">
        <f>1/(10^(-E226/10))</f>
        <v>8.1410105299809601</v>
      </c>
      <c r="G226" s="43" t="s">
        <v>90</v>
      </c>
      <c r="H226" s="43">
        <v>1</v>
      </c>
      <c r="I226" s="45">
        <v>1</v>
      </c>
      <c r="J226" s="43">
        <v>27.424293209293701</v>
      </c>
      <c r="K226" s="43">
        <v>36.476833031816597</v>
      </c>
      <c r="L226" s="43">
        <v>26.945135237006699</v>
      </c>
      <c r="M226" s="43" t="s">
        <v>94</v>
      </c>
      <c r="N226" s="43">
        <v>27.3385272993754</v>
      </c>
      <c r="O226" s="43">
        <v>36.445310464183201</v>
      </c>
      <c r="P226" s="43">
        <v>9.5316977948099009</v>
      </c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</row>
    <row r="227" spans="1:64" hidden="1" x14ac:dyDescent="0.15">
      <c r="C227" s="6"/>
      <c r="D227" s="6"/>
      <c r="E227" s="6"/>
      <c r="G227" t="s">
        <v>90</v>
      </c>
      <c r="H227">
        <v>2</v>
      </c>
      <c r="I227">
        <v>1</v>
      </c>
      <c r="J227">
        <v>22.817707977998602</v>
      </c>
      <c r="K227">
        <v>36.303606915591203</v>
      </c>
      <c r="L227">
        <v>26.742703438924998</v>
      </c>
      <c r="M227" t="s">
        <v>94</v>
      </c>
      <c r="N227">
        <v>27.3385272993754</v>
      </c>
      <c r="O227">
        <v>36.445310464183201</v>
      </c>
      <c r="P227">
        <v>9.5609034766662102</v>
      </c>
    </row>
    <row r="228" spans="1:64" hidden="1" x14ac:dyDescent="0.15">
      <c r="C228" s="6"/>
      <c r="D228" s="6"/>
      <c r="E228" s="6"/>
      <c r="G228" t="s">
        <v>90</v>
      </c>
      <c r="H228">
        <v>3</v>
      </c>
      <c r="I228">
        <v>1</v>
      </c>
      <c r="J228">
        <v>22.4890460685005</v>
      </c>
      <c r="K228">
        <v>36.447691736158198</v>
      </c>
      <c r="L228">
        <v>28.1837512587147</v>
      </c>
      <c r="M228" t="s">
        <v>94</v>
      </c>
      <c r="N228">
        <v>27.3385272993754</v>
      </c>
      <c r="O228">
        <v>36.445310464183201</v>
      </c>
      <c r="P228">
        <v>8.2639404774434997</v>
      </c>
    </row>
    <row r="229" spans="1:64" hidden="1" x14ac:dyDescent="0.15">
      <c r="C229" s="6"/>
      <c r="D229" s="6"/>
      <c r="E229" s="6"/>
      <c r="G229" t="s">
        <v>90</v>
      </c>
      <c r="H229">
        <v>4</v>
      </c>
      <c r="I229">
        <v>1</v>
      </c>
      <c r="J229">
        <v>25.289322090761999</v>
      </c>
      <c r="K229">
        <v>36.477737052135602</v>
      </c>
      <c r="L229">
        <v>26.9554672816551</v>
      </c>
      <c r="M229" t="s">
        <v>94</v>
      </c>
      <c r="N229">
        <v>27.3385272993754</v>
      </c>
      <c r="O229">
        <v>36.445310464183201</v>
      </c>
      <c r="P229">
        <v>9.5222697704805004</v>
      </c>
    </row>
    <row r="230" spans="1:64" hidden="1" x14ac:dyDescent="0.15">
      <c r="C230" s="6"/>
      <c r="D230" s="6"/>
      <c r="E230" s="6"/>
      <c r="G230" t="s">
        <v>90</v>
      </c>
      <c r="H230">
        <v>5</v>
      </c>
      <c r="I230">
        <v>1</v>
      </c>
      <c r="J230">
        <v>24.361123147394899</v>
      </c>
      <c r="K230">
        <v>36.511154769234601</v>
      </c>
      <c r="L230">
        <v>28.7801075536544</v>
      </c>
      <c r="M230" t="s">
        <v>94</v>
      </c>
      <c r="N230">
        <v>27.3385272993754</v>
      </c>
      <c r="O230">
        <v>36.445310464183201</v>
      </c>
      <c r="P230">
        <v>7.7310472155802001</v>
      </c>
    </row>
    <row r="231" spans="1:64" hidden="1" x14ac:dyDescent="0.15">
      <c r="C231" s="6"/>
      <c r="D231" s="6"/>
      <c r="E231" s="6"/>
      <c r="G231" t="s">
        <v>90</v>
      </c>
      <c r="H231">
        <v>6</v>
      </c>
      <c r="I231">
        <v>1</v>
      </c>
      <c r="J231">
        <v>25.8318216106038</v>
      </c>
      <c r="K231">
        <v>36.473962905735597</v>
      </c>
      <c r="L231">
        <v>27.689002824463401</v>
      </c>
      <c r="M231" t="s">
        <v>94</v>
      </c>
      <c r="N231">
        <v>27.3385272993754</v>
      </c>
      <c r="O231">
        <v>36.445310464183201</v>
      </c>
      <c r="P231">
        <v>8.7849600812721995</v>
      </c>
    </row>
    <row r="232" spans="1:64" hidden="1" x14ac:dyDescent="0.15">
      <c r="C232" s="6"/>
      <c r="D232" s="6"/>
      <c r="E232" s="6"/>
      <c r="G232" t="s">
        <v>90</v>
      </c>
      <c r="H232">
        <v>7</v>
      </c>
      <c r="I232">
        <v>1</v>
      </c>
      <c r="J232">
        <v>28.042257735635602</v>
      </c>
      <c r="K232">
        <v>36.532243995137001</v>
      </c>
      <c r="L232">
        <v>26.797404468109701</v>
      </c>
      <c r="M232" t="s">
        <v>94</v>
      </c>
      <c r="N232">
        <v>27.3385272993754</v>
      </c>
      <c r="O232">
        <v>36.445310464183201</v>
      </c>
      <c r="P232">
        <v>9.7348395270272992</v>
      </c>
    </row>
    <row r="233" spans="1:64" hidden="1" x14ac:dyDescent="0.15">
      <c r="C233" s="6"/>
      <c r="D233" s="6"/>
      <c r="E233" s="6"/>
      <c r="G233" t="s">
        <v>90</v>
      </c>
      <c r="H233">
        <v>8</v>
      </c>
      <c r="I233">
        <v>1</v>
      </c>
      <c r="J233">
        <v>29.677724373187498</v>
      </c>
      <c r="K233">
        <v>36.5779856609796</v>
      </c>
      <c r="L233">
        <v>27.4726133182211</v>
      </c>
      <c r="M233" t="s">
        <v>94</v>
      </c>
      <c r="N233">
        <v>27.3385272993754</v>
      </c>
      <c r="O233">
        <v>36.445310464183201</v>
      </c>
      <c r="P233">
        <v>9.1053723427584998</v>
      </c>
    </row>
    <row r="234" spans="1:64" hidden="1" x14ac:dyDescent="0.15">
      <c r="C234" s="6"/>
      <c r="D234" s="6"/>
      <c r="E234" s="6"/>
      <c r="G234" t="s">
        <v>90</v>
      </c>
      <c r="H234">
        <v>9</v>
      </c>
      <c r="I234">
        <v>1</v>
      </c>
      <c r="J234">
        <v>33.664809777859503</v>
      </c>
      <c r="K234">
        <v>36.677792094735203</v>
      </c>
      <c r="L234">
        <v>28.440998483755202</v>
      </c>
      <c r="M234" t="s">
        <v>94</v>
      </c>
      <c r="N234">
        <v>27.3385272993754</v>
      </c>
      <c r="O234">
        <v>36.445310464183201</v>
      </c>
      <c r="P234">
        <v>8.2367936109799995</v>
      </c>
    </row>
    <row r="235" spans="1:64" hidden="1" x14ac:dyDescent="0.15">
      <c r="C235" s="6"/>
      <c r="D235" s="6"/>
      <c r="E235" s="6"/>
      <c r="G235" t="s">
        <v>90</v>
      </c>
      <c r="H235">
        <v>10</v>
      </c>
      <c r="I235">
        <v>1</v>
      </c>
      <c r="J235">
        <v>29.743282371821898</v>
      </c>
      <c r="K235">
        <v>35.974096480308603</v>
      </c>
      <c r="L235">
        <v>25.378089129248298</v>
      </c>
      <c r="M235" t="s">
        <v>94</v>
      </c>
      <c r="N235">
        <v>27.3385272993754</v>
      </c>
      <c r="O235">
        <v>36.445310464183201</v>
      </c>
      <c r="P235">
        <v>10.596007351060299</v>
      </c>
    </row>
    <row r="236" spans="1:64" x14ac:dyDescent="0.15">
      <c r="A236" t="str">
        <f>M236</f>
        <v>NovaSeq 6000</v>
      </c>
      <c r="B236">
        <f>I236</f>
        <v>2</v>
      </c>
      <c r="C236" s="6">
        <f>O236</f>
        <v>36.432855017896898</v>
      </c>
      <c r="D236" s="6">
        <f>N236</f>
        <v>23.888305431300498</v>
      </c>
      <c r="E236" s="6">
        <f>C236-D236</f>
        <v>12.5445495865964</v>
      </c>
      <c r="F236" s="43">
        <f>1/(10^(-E236/10))</f>
        <v>17.966147408672761</v>
      </c>
      <c r="G236" t="s">
        <v>90</v>
      </c>
      <c r="H236">
        <v>1</v>
      </c>
      <c r="I236">
        <v>2</v>
      </c>
      <c r="J236">
        <v>30.5457668226985</v>
      </c>
      <c r="K236">
        <v>36.461954381278098</v>
      </c>
      <c r="L236">
        <v>24.156512506262501</v>
      </c>
      <c r="M236" t="s">
        <v>94</v>
      </c>
      <c r="N236">
        <v>23.888305431300498</v>
      </c>
      <c r="O236">
        <v>36.432855017896898</v>
      </c>
      <c r="P236">
        <v>12.3054418750156</v>
      </c>
    </row>
    <row r="237" spans="1:64" hidden="1" x14ac:dyDescent="0.15">
      <c r="C237" s="6"/>
      <c r="D237" s="6"/>
      <c r="E237" s="6"/>
      <c r="G237" t="s">
        <v>90</v>
      </c>
      <c r="H237">
        <v>2</v>
      </c>
      <c r="I237">
        <v>2</v>
      </c>
      <c r="J237">
        <v>29.432210121034998</v>
      </c>
      <c r="K237">
        <v>36.288991271185701</v>
      </c>
      <c r="L237">
        <v>23.161306023065599</v>
      </c>
      <c r="M237" t="s">
        <v>94</v>
      </c>
      <c r="N237">
        <v>23.888305431300498</v>
      </c>
      <c r="O237">
        <v>36.432855017896898</v>
      </c>
      <c r="P237">
        <v>13.1276852481201</v>
      </c>
    </row>
    <row r="238" spans="1:64" hidden="1" x14ac:dyDescent="0.15">
      <c r="C238" s="6"/>
      <c r="D238" s="6"/>
      <c r="E238" s="6"/>
      <c r="G238" t="s">
        <v>90</v>
      </c>
      <c r="H238">
        <v>3</v>
      </c>
      <c r="I238">
        <v>2</v>
      </c>
      <c r="J238">
        <v>29.672184926321499</v>
      </c>
      <c r="K238">
        <v>36.433737755505199</v>
      </c>
      <c r="L238">
        <v>23.8259300556802</v>
      </c>
      <c r="M238" t="s">
        <v>94</v>
      </c>
      <c r="N238">
        <v>23.888305431300498</v>
      </c>
      <c r="O238">
        <v>36.432855017896898</v>
      </c>
      <c r="P238">
        <v>12.607807699825001</v>
      </c>
    </row>
    <row r="239" spans="1:64" hidden="1" x14ac:dyDescent="0.15">
      <c r="C239" s="6"/>
      <c r="D239" s="6"/>
      <c r="E239" s="6"/>
      <c r="G239" t="s">
        <v>90</v>
      </c>
      <c r="H239">
        <v>4</v>
      </c>
      <c r="I239">
        <v>2</v>
      </c>
      <c r="J239">
        <v>28.8229132301385</v>
      </c>
      <c r="K239">
        <v>36.462783794034898</v>
      </c>
      <c r="L239">
        <v>24.541562105533298</v>
      </c>
      <c r="M239" t="s">
        <v>94</v>
      </c>
      <c r="N239">
        <v>23.888305431300498</v>
      </c>
      <c r="O239">
        <v>36.432855017896898</v>
      </c>
      <c r="P239">
        <v>11.9212216885016</v>
      </c>
    </row>
    <row r="240" spans="1:64" hidden="1" x14ac:dyDescent="0.15">
      <c r="C240" s="6"/>
      <c r="D240" s="6"/>
      <c r="E240" s="6"/>
      <c r="G240" t="s">
        <v>90</v>
      </c>
      <c r="H240">
        <v>5</v>
      </c>
      <c r="I240">
        <v>2</v>
      </c>
      <c r="J240">
        <v>31.115390189904399</v>
      </c>
      <c r="K240">
        <v>36.498398439883097</v>
      </c>
      <c r="L240">
        <v>24.279390982088501</v>
      </c>
      <c r="M240" t="s">
        <v>94</v>
      </c>
      <c r="N240">
        <v>23.888305431300498</v>
      </c>
      <c r="O240">
        <v>36.432855017896898</v>
      </c>
      <c r="P240">
        <v>12.2190074577946</v>
      </c>
    </row>
    <row r="241" spans="1:16" hidden="1" x14ac:dyDescent="0.15">
      <c r="C241" s="6"/>
      <c r="D241" s="6"/>
      <c r="E241" s="6"/>
      <c r="G241" t="s">
        <v>90</v>
      </c>
      <c r="H241">
        <v>6</v>
      </c>
      <c r="I241">
        <v>2</v>
      </c>
      <c r="J241">
        <v>30.247952220855399</v>
      </c>
      <c r="K241">
        <v>36.461258663302402</v>
      </c>
      <c r="L241">
        <v>24.352219264530401</v>
      </c>
      <c r="M241" t="s">
        <v>94</v>
      </c>
      <c r="N241">
        <v>23.888305431300498</v>
      </c>
      <c r="O241">
        <v>36.432855017896898</v>
      </c>
      <c r="P241">
        <v>12.109039398772</v>
      </c>
    </row>
    <row r="242" spans="1:16" hidden="1" x14ac:dyDescent="0.15">
      <c r="C242" s="6"/>
      <c r="D242" s="6"/>
      <c r="E242" s="6"/>
      <c r="G242" t="s">
        <v>90</v>
      </c>
      <c r="H242">
        <v>7</v>
      </c>
      <c r="I242">
        <v>2</v>
      </c>
      <c r="J242">
        <v>32.119216592759699</v>
      </c>
      <c r="K242">
        <v>36.518474801674301</v>
      </c>
      <c r="L242">
        <v>22.429516288356702</v>
      </c>
      <c r="M242" t="s">
        <v>94</v>
      </c>
      <c r="N242">
        <v>23.888305431300498</v>
      </c>
      <c r="O242">
        <v>36.432855017896898</v>
      </c>
      <c r="P242">
        <v>14.0889585133176</v>
      </c>
    </row>
    <row r="243" spans="1:16" hidden="1" x14ac:dyDescent="0.15">
      <c r="C243" s="6"/>
      <c r="D243" s="6"/>
      <c r="E243" s="6"/>
      <c r="G243" t="s">
        <v>90</v>
      </c>
      <c r="H243">
        <v>8</v>
      </c>
      <c r="I243">
        <v>2</v>
      </c>
      <c r="J243">
        <v>32.833293074795897</v>
      </c>
      <c r="K243">
        <v>36.567047334267798</v>
      </c>
      <c r="L243">
        <v>23.578256825750302</v>
      </c>
      <c r="M243" t="s">
        <v>94</v>
      </c>
      <c r="N243">
        <v>23.888305431300498</v>
      </c>
      <c r="O243">
        <v>36.432855017896898</v>
      </c>
      <c r="P243">
        <v>12.9887905085175</v>
      </c>
    </row>
    <row r="244" spans="1:16" hidden="1" x14ac:dyDescent="0.15">
      <c r="C244" s="6"/>
      <c r="D244" s="6"/>
      <c r="E244" s="6"/>
      <c r="G244" t="s">
        <v>90</v>
      </c>
      <c r="H244">
        <v>9</v>
      </c>
      <c r="I244">
        <v>2</v>
      </c>
      <c r="J244">
        <v>34.6795589361544</v>
      </c>
      <c r="K244">
        <v>36.670153398083301</v>
      </c>
      <c r="L244">
        <v>24.7325946433035</v>
      </c>
      <c r="M244" t="s">
        <v>94</v>
      </c>
      <c r="N244">
        <v>23.888305431300498</v>
      </c>
      <c r="O244">
        <v>36.432855017896898</v>
      </c>
      <c r="P244">
        <v>11.937558754779801</v>
      </c>
    </row>
    <row r="245" spans="1:16" hidden="1" x14ac:dyDescent="0.15">
      <c r="C245" s="6"/>
      <c r="D245" s="6"/>
      <c r="E245" s="6"/>
      <c r="G245" t="s">
        <v>90</v>
      </c>
      <c r="H245">
        <v>10</v>
      </c>
      <c r="I245">
        <v>2</v>
      </c>
      <c r="J245">
        <v>30.838907559170199</v>
      </c>
      <c r="K245">
        <v>35.965750339754102</v>
      </c>
      <c r="L245">
        <v>23.825765618434001</v>
      </c>
      <c r="M245" t="s">
        <v>94</v>
      </c>
      <c r="N245">
        <v>23.888305431300498</v>
      </c>
      <c r="O245">
        <v>36.432855017896898</v>
      </c>
      <c r="P245">
        <v>12.139984721320101</v>
      </c>
    </row>
    <row r="246" spans="1:16" x14ac:dyDescent="0.15">
      <c r="A246" t="str">
        <f>M246</f>
        <v>NovaSeq 6000</v>
      </c>
      <c r="B246">
        <f>I246</f>
        <v>3</v>
      </c>
      <c r="C246" s="6">
        <f>O246</f>
        <v>36.428721356430202</v>
      </c>
      <c r="D246" s="6">
        <f>N246</f>
        <v>22.5097649196037</v>
      </c>
      <c r="E246" s="6">
        <f>C246-D246</f>
        <v>13.918956436826502</v>
      </c>
      <c r="F246" s="43">
        <f>1/(10^(-E246/10))</f>
        <v>24.654468455540794</v>
      </c>
      <c r="G246" t="s">
        <v>90</v>
      </c>
      <c r="H246">
        <v>1</v>
      </c>
      <c r="I246">
        <v>3</v>
      </c>
      <c r="J246">
        <v>32.358100725174403</v>
      </c>
      <c r="K246">
        <v>36.457139341735797</v>
      </c>
      <c r="L246">
        <v>22.3557588969901</v>
      </c>
      <c r="M246" t="s">
        <v>94</v>
      </c>
      <c r="N246">
        <v>22.5097649196037</v>
      </c>
      <c r="O246">
        <v>36.428721356430202</v>
      </c>
      <c r="P246">
        <v>14.101380444745701</v>
      </c>
    </row>
    <row r="247" spans="1:16" hidden="1" x14ac:dyDescent="0.15">
      <c r="C247" s="6"/>
      <c r="D247" s="6"/>
      <c r="E247" s="6"/>
      <c r="G247" t="s">
        <v>90</v>
      </c>
      <c r="H247">
        <v>2</v>
      </c>
      <c r="I247">
        <v>3</v>
      </c>
      <c r="J247">
        <v>30.617749231835599</v>
      </c>
      <c r="K247">
        <v>36.284307762708103</v>
      </c>
      <c r="L247">
        <v>22.263103704291801</v>
      </c>
      <c r="M247" t="s">
        <v>94</v>
      </c>
      <c r="N247">
        <v>22.5097649196037</v>
      </c>
      <c r="O247">
        <v>36.428721356430202</v>
      </c>
      <c r="P247">
        <v>14.0212040584163</v>
      </c>
    </row>
    <row r="248" spans="1:16" hidden="1" x14ac:dyDescent="0.15">
      <c r="C248" s="6"/>
      <c r="D248" s="6"/>
      <c r="E248" s="6"/>
      <c r="G248" t="s">
        <v>90</v>
      </c>
      <c r="H248">
        <v>3</v>
      </c>
      <c r="I248">
        <v>3</v>
      </c>
      <c r="J248">
        <v>30.970010755074298</v>
      </c>
      <c r="K248">
        <v>36.429021590819701</v>
      </c>
      <c r="L248">
        <v>22.522710348452001</v>
      </c>
      <c r="M248" t="s">
        <v>94</v>
      </c>
      <c r="N248">
        <v>22.5097649196037</v>
      </c>
      <c r="O248">
        <v>36.428721356430202</v>
      </c>
      <c r="P248">
        <v>13.9063112423677</v>
      </c>
    </row>
    <row r="249" spans="1:16" hidden="1" x14ac:dyDescent="0.15">
      <c r="C249" s="6"/>
      <c r="D249" s="6"/>
      <c r="E249" s="6"/>
      <c r="G249" t="s">
        <v>90</v>
      </c>
      <c r="H249">
        <v>4</v>
      </c>
      <c r="I249">
        <v>3</v>
      </c>
      <c r="J249">
        <v>30.350560020238799</v>
      </c>
      <c r="K249">
        <v>36.457956334726902</v>
      </c>
      <c r="L249">
        <v>23.3518470916372</v>
      </c>
      <c r="M249" t="s">
        <v>94</v>
      </c>
      <c r="N249">
        <v>22.5097649196037</v>
      </c>
      <c r="O249">
        <v>36.428721356430202</v>
      </c>
      <c r="P249">
        <v>13.106109243089699</v>
      </c>
    </row>
    <row r="250" spans="1:16" hidden="1" x14ac:dyDescent="0.15">
      <c r="C250" s="6"/>
      <c r="D250" s="6"/>
      <c r="E250" s="6"/>
      <c r="G250" t="s">
        <v>90</v>
      </c>
      <c r="H250">
        <v>5</v>
      </c>
      <c r="I250">
        <v>3</v>
      </c>
      <c r="J250">
        <v>32.892043726007202</v>
      </c>
      <c r="K250">
        <v>36.493951149489597</v>
      </c>
      <c r="L250">
        <v>22.2191923146754</v>
      </c>
      <c r="M250" t="s">
        <v>94</v>
      </c>
      <c r="N250">
        <v>22.5097649196037</v>
      </c>
      <c r="O250">
        <v>36.428721356430202</v>
      </c>
      <c r="P250">
        <v>14.2747588348142</v>
      </c>
    </row>
    <row r="251" spans="1:16" hidden="1" x14ac:dyDescent="0.15">
      <c r="C251" s="6"/>
      <c r="D251" s="6"/>
      <c r="E251" s="6"/>
      <c r="G251" t="s">
        <v>90</v>
      </c>
      <c r="H251">
        <v>6</v>
      </c>
      <c r="I251">
        <v>3</v>
      </c>
      <c r="J251">
        <v>31.839232937402699</v>
      </c>
      <c r="K251">
        <v>36.4570431165399</v>
      </c>
      <c r="L251">
        <v>22.8296591927371</v>
      </c>
      <c r="M251" t="s">
        <v>94</v>
      </c>
      <c r="N251">
        <v>22.5097649196037</v>
      </c>
      <c r="O251">
        <v>36.428721356430202</v>
      </c>
      <c r="P251">
        <v>13.6273839238028</v>
      </c>
    </row>
    <row r="252" spans="1:16" hidden="1" x14ac:dyDescent="0.15">
      <c r="C252" s="6"/>
      <c r="D252" s="6"/>
      <c r="E252" s="6"/>
      <c r="G252" t="s">
        <v>90</v>
      </c>
      <c r="H252">
        <v>7</v>
      </c>
      <c r="I252">
        <v>3</v>
      </c>
      <c r="J252">
        <v>32.947521650347703</v>
      </c>
      <c r="K252">
        <v>36.511885887702498</v>
      </c>
      <c r="L252">
        <v>20.6368070385622</v>
      </c>
      <c r="M252" t="s">
        <v>94</v>
      </c>
      <c r="N252">
        <v>22.5097649196037</v>
      </c>
      <c r="O252">
        <v>36.428721356430202</v>
      </c>
      <c r="P252">
        <v>15.8750788491403</v>
      </c>
    </row>
    <row r="253" spans="1:16" hidden="1" x14ac:dyDescent="0.15">
      <c r="C253" s="6"/>
      <c r="D253" s="6"/>
      <c r="E253" s="6"/>
      <c r="G253" t="s">
        <v>90</v>
      </c>
      <c r="H253">
        <v>8</v>
      </c>
      <c r="I253">
        <v>3</v>
      </c>
      <c r="J253">
        <v>33.623822137227997</v>
      </c>
      <c r="K253">
        <v>36.564211617921899</v>
      </c>
      <c r="L253">
        <v>22.253030074584998</v>
      </c>
      <c r="M253" t="s">
        <v>94</v>
      </c>
      <c r="N253">
        <v>22.5097649196037</v>
      </c>
      <c r="O253">
        <v>36.428721356430202</v>
      </c>
      <c r="P253">
        <v>14.3111815433369</v>
      </c>
    </row>
    <row r="254" spans="1:16" hidden="1" x14ac:dyDescent="0.15">
      <c r="C254" s="6"/>
      <c r="D254" s="6"/>
      <c r="E254" s="6"/>
      <c r="G254" t="s">
        <v>90</v>
      </c>
      <c r="H254">
        <v>9</v>
      </c>
      <c r="I254">
        <v>3</v>
      </c>
      <c r="J254">
        <v>34.717022104033198</v>
      </c>
      <c r="K254">
        <v>36.667626422233099</v>
      </c>
      <c r="L254">
        <v>23.6935223134323</v>
      </c>
      <c r="M254" t="s">
        <v>94</v>
      </c>
      <c r="N254">
        <v>22.5097649196037</v>
      </c>
      <c r="O254">
        <v>36.428721356430202</v>
      </c>
      <c r="P254">
        <v>12.9741041088008</v>
      </c>
    </row>
    <row r="255" spans="1:16" hidden="1" x14ac:dyDescent="0.15">
      <c r="C255" s="6"/>
      <c r="D255" s="6"/>
      <c r="E255" s="6"/>
      <c r="G255" t="s">
        <v>90</v>
      </c>
      <c r="H255">
        <v>10</v>
      </c>
      <c r="I255">
        <v>3</v>
      </c>
      <c r="J255">
        <v>31.488051440444298</v>
      </c>
      <c r="K255">
        <v>35.964070340424598</v>
      </c>
      <c r="L255">
        <v>22.9720182206738</v>
      </c>
      <c r="M255" t="s">
        <v>94</v>
      </c>
      <c r="N255">
        <v>22.5097649196037</v>
      </c>
      <c r="O255">
        <v>36.428721356430202</v>
      </c>
      <c r="P255">
        <v>12.992052119750801</v>
      </c>
    </row>
    <row r="256" spans="1:16" x14ac:dyDescent="0.15">
      <c r="A256" t="str">
        <f>M256</f>
        <v>NovaSeq 6000</v>
      </c>
      <c r="B256">
        <f>I256</f>
        <v>4</v>
      </c>
      <c r="C256" s="6">
        <f>O256</f>
        <v>36.4287212135023</v>
      </c>
      <c r="D256" s="6">
        <f>N256</f>
        <v>22.508453874749499</v>
      </c>
      <c r="E256" s="6">
        <f>C256-D256</f>
        <v>13.920267338752801</v>
      </c>
      <c r="F256" s="43">
        <f>1/(10^(-E256/10))</f>
        <v>24.661911439461331</v>
      </c>
      <c r="G256" t="s">
        <v>90</v>
      </c>
      <c r="H256">
        <v>1</v>
      </c>
      <c r="I256">
        <v>4</v>
      </c>
      <c r="J256">
        <v>32.360819595822299</v>
      </c>
      <c r="K256">
        <v>36.457139529500601</v>
      </c>
      <c r="L256">
        <v>22.3529772330984</v>
      </c>
      <c r="M256" t="s">
        <v>94</v>
      </c>
      <c r="N256">
        <v>22.508453874749499</v>
      </c>
      <c r="O256">
        <v>36.4287212135023</v>
      </c>
      <c r="P256">
        <v>14.104162296402199</v>
      </c>
    </row>
    <row r="257" spans="7:16" hidden="1" x14ac:dyDescent="0.15">
      <c r="G257" t="s">
        <v>90</v>
      </c>
      <c r="H257">
        <v>2</v>
      </c>
      <c r="I257">
        <v>4</v>
      </c>
      <c r="J257">
        <v>30.618140747874101</v>
      </c>
      <c r="K257">
        <v>36.284307891750302</v>
      </c>
      <c r="L257">
        <v>22.262797111350501</v>
      </c>
      <c r="M257" t="s">
        <v>94</v>
      </c>
      <c r="N257">
        <v>22.508453874749499</v>
      </c>
      <c r="O257">
        <v>36.4287212135023</v>
      </c>
      <c r="P257">
        <v>14.021510780399799</v>
      </c>
    </row>
    <row r="258" spans="7:16" hidden="1" x14ac:dyDescent="0.15">
      <c r="G258" t="s">
        <v>90</v>
      </c>
      <c r="H258">
        <v>3</v>
      </c>
      <c r="I258">
        <v>4</v>
      </c>
      <c r="J258">
        <v>30.9702422510499</v>
      </c>
      <c r="K258">
        <v>36.4290204941992</v>
      </c>
      <c r="L258">
        <v>22.522507699865699</v>
      </c>
      <c r="M258" t="s">
        <v>94</v>
      </c>
      <c r="N258">
        <v>22.508453874749499</v>
      </c>
      <c r="O258">
        <v>36.4287212135023</v>
      </c>
      <c r="P258">
        <v>13.9065127943335</v>
      </c>
    </row>
    <row r="259" spans="7:16" hidden="1" x14ac:dyDescent="0.15">
      <c r="G259" t="s">
        <v>90</v>
      </c>
      <c r="H259">
        <v>4</v>
      </c>
      <c r="I259">
        <v>4</v>
      </c>
      <c r="J259">
        <v>30.350630945508101</v>
      </c>
      <c r="K259">
        <v>36.457955874945199</v>
      </c>
      <c r="L259">
        <v>23.351807733492901</v>
      </c>
      <c r="M259" t="s">
        <v>94</v>
      </c>
      <c r="N259">
        <v>22.508453874749499</v>
      </c>
      <c r="O259">
        <v>36.4287212135023</v>
      </c>
      <c r="P259">
        <v>13.1061481414523</v>
      </c>
    </row>
    <row r="260" spans="7:16" hidden="1" x14ac:dyDescent="0.15">
      <c r="G260" t="s">
        <v>90</v>
      </c>
      <c r="H260">
        <v>5</v>
      </c>
      <c r="I260">
        <v>4</v>
      </c>
      <c r="J260">
        <v>32.894370395857699</v>
      </c>
      <c r="K260">
        <v>36.493951496074203</v>
      </c>
      <c r="L260">
        <v>22.2164972776018</v>
      </c>
      <c r="M260" t="s">
        <v>94</v>
      </c>
      <c r="N260">
        <v>22.508453874749499</v>
      </c>
      <c r="O260">
        <v>36.4287212135023</v>
      </c>
      <c r="P260">
        <v>14.2774542184724</v>
      </c>
    </row>
    <row r="261" spans="7:16" hidden="1" x14ac:dyDescent="0.15">
      <c r="G261" t="s">
        <v>90</v>
      </c>
      <c r="H261">
        <v>6</v>
      </c>
      <c r="I261">
        <v>4</v>
      </c>
      <c r="J261">
        <v>31.8427968688707</v>
      </c>
      <c r="K261">
        <v>36.457043804702899</v>
      </c>
      <c r="L261">
        <v>22.826456433453799</v>
      </c>
      <c r="M261" t="s">
        <v>94</v>
      </c>
      <c r="N261">
        <v>22.508453874749499</v>
      </c>
      <c r="O261">
        <v>36.4287212135023</v>
      </c>
      <c r="P261">
        <v>13.630587371249099</v>
      </c>
    </row>
    <row r="262" spans="7:16" hidden="1" x14ac:dyDescent="0.15">
      <c r="G262" t="s">
        <v>90</v>
      </c>
      <c r="H262">
        <v>7</v>
      </c>
      <c r="I262">
        <v>4</v>
      </c>
      <c r="J262">
        <v>32.947600356550097</v>
      </c>
      <c r="K262">
        <v>36.511886082906003</v>
      </c>
      <c r="L262">
        <v>20.636705651154099</v>
      </c>
      <c r="M262" t="s">
        <v>94</v>
      </c>
      <c r="N262">
        <v>22.508453874749499</v>
      </c>
      <c r="O262">
        <v>36.4287212135023</v>
      </c>
      <c r="P262">
        <v>15.8751804317519</v>
      </c>
    </row>
    <row r="263" spans="7:16" hidden="1" x14ac:dyDescent="0.15">
      <c r="G263" t="s">
        <v>90</v>
      </c>
      <c r="H263">
        <v>8</v>
      </c>
      <c r="I263">
        <v>4</v>
      </c>
      <c r="J263">
        <v>33.626155656412799</v>
      </c>
      <c r="K263">
        <v>36.564210216737699</v>
      </c>
      <c r="L263">
        <v>22.249260272492201</v>
      </c>
      <c r="M263" t="s">
        <v>94</v>
      </c>
      <c r="N263">
        <v>22.508453874749499</v>
      </c>
      <c r="O263">
        <v>36.4287212135023</v>
      </c>
      <c r="P263">
        <v>14.3149499442455</v>
      </c>
    </row>
    <row r="264" spans="7:16" hidden="1" x14ac:dyDescent="0.15">
      <c r="G264" t="s">
        <v>90</v>
      </c>
      <c r="H264">
        <v>9</v>
      </c>
      <c r="I264">
        <v>4</v>
      </c>
      <c r="J264">
        <v>34.717022836876197</v>
      </c>
      <c r="K264">
        <v>36.667626403782698</v>
      </c>
      <c r="L264">
        <v>23.693511114311899</v>
      </c>
      <c r="M264" t="s">
        <v>94</v>
      </c>
      <c r="N264">
        <v>22.508453874749499</v>
      </c>
      <c r="O264">
        <v>36.4287212135023</v>
      </c>
      <c r="P264">
        <v>12.974115289470801</v>
      </c>
    </row>
    <row r="265" spans="7:16" hidden="1" x14ac:dyDescent="0.15">
      <c r="G265" t="s">
        <v>90</v>
      </c>
      <c r="H265">
        <v>10</v>
      </c>
      <c r="I265">
        <v>4</v>
      </c>
      <c r="J265">
        <v>31.488051440444298</v>
      </c>
      <c r="K265">
        <v>35.964070340424598</v>
      </c>
      <c r="L265">
        <v>22.9720182206738</v>
      </c>
      <c r="M265" t="s">
        <v>94</v>
      </c>
      <c r="N265">
        <v>22.508453874749499</v>
      </c>
      <c r="O265">
        <v>36.4287212135023</v>
      </c>
      <c r="P265">
        <v>12.992052119750801</v>
      </c>
    </row>
    <row r="266" spans="7:16" hidden="1" x14ac:dyDescent="0.15">
      <c r="G266" t="s">
        <v>90</v>
      </c>
      <c r="H266">
        <v>1</v>
      </c>
      <c r="I266">
        <v>5</v>
      </c>
      <c r="J266">
        <v>32.360819595822299</v>
      </c>
      <c r="K266">
        <v>36.457139529500601</v>
      </c>
      <c r="L266">
        <v>22.3529772330984</v>
      </c>
      <c r="M266" t="s">
        <v>94</v>
      </c>
      <c r="N266">
        <v>22.508453874749499</v>
      </c>
      <c r="O266">
        <v>36.4287212135023</v>
      </c>
      <c r="P266">
        <v>14.104162296402199</v>
      </c>
    </row>
    <row r="267" spans="7:16" hidden="1" x14ac:dyDescent="0.15">
      <c r="G267" t="s">
        <v>90</v>
      </c>
      <c r="H267">
        <v>2</v>
      </c>
      <c r="I267">
        <v>5</v>
      </c>
      <c r="J267">
        <v>30.618140747874101</v>
      </c>
      <c r="K267">
        <v>36.284307891750302</v>
      </c>
      <c r="L267">
        <v>22.262797111350501</v>
      </c>
      <c r="M267" t="s">
        <v>94</v>
      </c>
      <c r="N267">
        <v>22.508453874749499</v>
      </c>
      <c r="O267">
        <v>36.4287212135023</v>
      </c>
      <c r="P267">
        <v>14.021510780399799</v>
      </c>
    </row>
    <row r="268" spans="7:16" hidden="1" x14ac:dyDescent="0.15">
      <c r="G268" t="s">
        <v>90</v>
      </c>
      <c r="H268">
        <v>3</v>
      </c>
      <c r="I268">
        <v>5</v>
      </c>
      <c r="J268">
        <v>30.9702422510499</v>
      </c>
      <c r="K268">
        <v>36.4290204941992</v>
      </c>
      <c r="L268">
        <v>22.522507699865699</v>
      </c>
      <c r="M268" t="s">
        <v>94</v>
      </c>
      <c r="N268">
        <v>22.508453874749499</v>
      </c>
      <c r="O268">
        <v>36.4287212135023</v>
      </c>
      <c r="P268">
        <v>13.9065127943335</v>
      </c>
    </row>
    <row r="269" spans="7:16" hidden="1" x14ac:dyDescent="0.15">
      <c r="G269" t="s">
        <v>90</v>
      </c>
      <c r="H269">
        <v>4</v>
      </c>
      <c r="I269">
        <v>5</v>
      </c>
      <c r="J269">
        <v>30.350630945508101</v>
      </c>
      <c r="K269">
        <v>36.457955874945199</v>
      </c>
      <c r="L269">
        <v>23.351807733492901</v>
      </c>
      <c r="M269" t="s">
        <v>94</v>
      </c>
      <c r="N269">
        <v>22.508453874749499</v>
      </c>
      <c r="O269">
        <v>36.4287212135023</v>
      </c>
      <c r="P269">
        <v>13.1061481414523</v>
      </c>
    </row>
    <row r="270" spans="7:16" hidden="1" x14ac:dyDescent="0.15">
      <c r="G270" t="s">
        <v>90</v>
      </c>
      <c r="H270">
        <v>5</v>
      </c>
      <c r="I270">
        <v>5</v>
      </c>
      <c r="J270">
        <v>32.894370395857699</v>
      </c>
      <c r="K270">
        <v>36.493951496074203</v>
      </c>
      <c r="L270">
        <v>22.2164972776018</v>
      </c>
      <c r="M270" t="s">
        <v>94</v>
      </c>
      <c r="N270">
        <v>22.508453874749499</v>
      </c>
      <c r="O270">
        <v>36.4287212135023</v>
      </c>
      <c r="P270">
        <v>14.2774542184724</v>
      </c>
    </row>
    <row r="271" spans="7:16" hidden="1" x14ac:dyDescent="0.15">
      <c r="G271" t="s">
        <v>90</v>
      </c>
      <c r="H271">
        <v>6</v>
      </c>
      <c r="I271">
        <v>5</v>
      </c>
      <c r="J271">
        <v>31.8427968688707</v>
      </c>
      <c r="K271">
        <v>36.457043804702899</v>
      </c>
      <c r="L271">
        <v>22.826456433453799</v>
      </c>
      <c r="M271" t="s">
        <v>94</v>
      </c>
      <c r="N271">
        <v>22.508453874749499</v>
      </c>
      <c r="O271">
        <v>36.4287212135023</v>
      </c>
      <c r="P271">
        <v>13.630587371249099</v>
      </c>
    </row>
    <row r="272" spans="7:16" hidden="1" x14ac:dyDescent="0.15">
      <c r="G272" t="s">
        <v>90</v>
      </c>
      <c r="H272">
        <v>7</v>
      </c>
      <c r="I272">
        <v>5</v>
      </c>
      <c r="J272">
        <v>32.947600356550097</v>
      </c>
      <c r="K272">
        <v>36.511886082906003</v>
      </c>
      <c r="L272">
        <v>20.636705651154099</v>
      </c>
      <c r="M272" t="s">
        <v>94</v>
      </c>
      <c r="N272">
        <v>22.508453874749499</v>
      </c>
      <c r="O272">
        <v>36.4287212135023</v>
      </c>
      <c r="P272">
        <v>15.8751804317519</v>
      </c>
    </row>
    <row r="273" spans="7:16" hidden="1" x14ac:dyDescent="0.15">
      <c r="G273" t="s">
        <v>90</v>
      </c>
      <c r="H273">
        <v>8</v>
      </c>
      <c r="I273">
        <v>5</v>
      </c>
      <c r="J273">
        <v>33.626155656412799</v>
      </c>
      <c r="K273">
        <v>36.564210216737699</v>
      </c>
      <c r="L273">
        <v>22.249260272492201</v>
      </c>
      <c r="M273" t="s">
        <v>94</v>
      </c>
      <c r="N273">
        <v>22.508453874749499</v>
      </c>
      <c r="O273">
        <v>36.4287212135023</v>
      </c>
      <c r="P273">
        <v>14.3149499442455</v>
      </c>
    </row>
    <row r="274" spans="7:16" hidden="1" x14ac:dyDescent="0.15">
      <c r="G274" t="s">
        <v>90</v>
      </c>
      <c r="H274">
        <v>9</v>
      </c>
      <c r="I274">
        <v>5</v>
      </c>
      <c r="J274">
        <v>34.717022836876197</v>
      </c>
      <c r="K274">
        <v>36.667626403782698</v>
      </c>
      <c r="L274">
        <v>23.693511114311899</v>
      </c>
      <c r="M274" t="s">
        <v>94</v>
      </c>
      <c r="N274">
        <v>22.508453874749499</v>
      </c>
      <c r="O274">
        <v>36.4287212135023</v>
      </c>
      <c r="P274">
        <v>12.974115289470801</v>
      </c>
    </row>
    <row r="275" spans="7:16" hidden="1" x14ac:dyDescent="0.15">
      <c r="G275" t="s">
        <v>90</v>
      </c>
      <c r="H275">
        <v>10</v>
      </c>
      <c r="I275">
        <v>5</v>
      </c>
      <c r="J275">
        <v>31.488051440444298</v>
      </c>
      <c r="K275">
        <v>35.964070340424598</v>
      </c>
      <c r="L275">
        <v>22.9720182206738</v>
      </c>
      <c r="M275" t="s">
        <v>94</v>
      </c>
      <c r="N275">
        <v>22.508453874749499</v>
      </c>
      <c r="O275">
        <v>36.4287212135023</v>
      </c>
      <c r="P275">
        <v>12.992052119750801</v>
      </c>
    </row>
    <row r="276" spans="7:16" hidden="1" x14ac:dyDescent="0.15">
      <c r="G276" t="s">
        <v>90</v>
      </c>
      <c r="H276">
        <v>1</v>
      </c>
      <c r="I276">
        <v>6</v>
      </c>
      <c r="J276">
        <v>32.360819595822299</v>
      </c>
      <c r="K276">
        <v>36.457139529500601</v>
      </c>
      <c r="L276">
        <v>22.3529772330984</v>
      </c>
      <c r="M276" t="s">
        <v>94</v>
      </c>
      <c r="N276">
        <v>22.508453874749499</v>
      </c>
      <c r="O276">
        <v>36.4287212135023</v>
      </c>
      <c r="P276">
        <v>14.104162296402199</v>
      </c>
    </row>
    <row r="277" spans="7:16" hidden="1" x14ac:dyDescent="0.15">
      <c r="G277" t="s">
        <v>90</v>
      </c>
      <c r="H277">
        <v>2</v>
      </c>
      <c r="I277">
        <v>6</v>
      </c>
      <c r="J277">
        <v>30.618140747874101</v>
      </c>
      <c r="K277">
        <v>36.284307891750302</v>
      </c>
      <c r="L277">
        <v>22.262797111350501</v>
      </c>
      <c r="M277" t="s">
        <v>94</v>
      </c>
      <c r="N277">
        <v>22.508453874749499</v>
      </c>
      <c r="O277">
        <v>36.4287212135023</v>
      </c>
      <c r="P277">
        <v>14.021510780399799</v>
      </c>
    </row>
    <row r="278" spans="7:16" hidden="1" x14ac:dyDescent="0.15">
      <c r="G278" t="s">
        <v>90</v>
      </c>
      <c r="H278">
        <v>3</v>
      </c>
      <c r="I278">
        <v>6</v>
      </c>
      <c r="J278">
        <v>30.9702422510499</v>
      </c>
      <c r="K278">
        <v>36.4290204941992</v>
      </c>
      <c r="L278">
        <v>22.522507699865699</v>
      </c>
      <c r="M278" t="s">
        <v>94</v>
      </c>
      <c r="N278">
        <v>22.508453874749499</v>
      </c>
      <c r="O278">
        <v>36.4287212135023</v>
      </c>
      <c r="P278">
        <v>13.9065127943335</v>
      </c>
    </row>
    <row r="279" spans="7:16" hidden="1" x14ac:dyDescent="0.15">
      <c r="G279" t="s">
        <v>90</v>
      </c>
      <c r="H279">
        <v>4</v>
      </c>
      <c r="I279">
        <v>6</v>
      </c>
      <c r="J279">
        <v>30.350630945508101</v>
      </c>
      <c r="K279">
        <v>36.457955874945199</v>
      </c>
      <c r="L279">
        <v>23.351807733492901</v>
      </c>
      <c r="M279" t="s">
        <v>94</v>
      </c>
      <c r="N279">
        <v>22.508453874749499</v>
      </c>
      <c r="O279">
        <v>36.4287212135023</v>
      </c>
      <c r="P279">
        <v>13.1061481414523</v>
      </c>
    </row>
    <row r="280" spans="7:16" hidden="1" x14ac:dyDescent="0.15">
      <c r="G280" t="s">
        <v>90</v>
      </c>
      <c r="H280">
        <v>5</v>
      </c>
      <c r="I280">
        <v>6</v>
      </c>
      <c r="J280">
        <v>32.894370395857699</v>
      </c>
      <c r="K280">
        <v>36.493951496074203</v>
      </c>
      <c r="L280">
        <v>22.2164972776018</v>
      </c>
      <c r="M280" t="s">
        <v>94</v>
      </c>
      <c r="N280">
        <v>22.508453874749499</v>
      </c>
      <c r="O280">
        <v>36.4287212135023</v>
      </c>
      <c r="P280">
        <v>14.2774542184724</v>
      </c>
    </row>
    <row r="281" spans="7:16" hidden="1" x14ac:dyDescent="0.15">
      <c r="G281" t="s">
        <v>90</v>
      </c>
      <c r="H281">
        <v>6</v>
      </c>
      <c r="I281">
        <v>6</v>
      </c>
      <c r="J281">
        <v>31.8427968688707</v>
      </c>
      <c r="K281">
        <v>36.457043804702899</v>
      </c>
      <c r="L281">
        <v>22.826456433453799</v>
      </c>
      <c r="M281" t="s">
        <v>94</v>
      </c>
      <c r="N281">
        <v>22.508453874749499</v>
      </c>
      <c r="O281">
        <v>36.4287212135023</v>
      </c>
      <c r="P281">
        <v>13.630587371249099</v>
      </c>
    </row>
    <row r="282" spans="7:16" hidden="1" x14ac:dyDescent="0.15">
      <c r="G282" t="s">
        <v>90</v>
      </c>
      <c r="H282">
        <v>7</v>
      </c>
      <c r="I282">
        <v>6</v>
      </c>
      <c r="J282">
        <v>32.947600356550097</v>
      </c>
      <c r="K282">
        <v>36.511886082906003</v>
      </c>
      <c r="L282">
        <v>20.636705651154099</v>
      </c>
      <c r="M282" t="s">
        <v>94</v>
      </c>
      <c r="N282">
        <v>22.508453874749499</v>
      </c>
      <c r="O282">
        <v>36.4287212135023</v>
      </c>
      <c r="P282">
        <v>15.8751804317519</v>
      </c>
    </row>
    <row r="283" spans="7:16" hidden="1" x14ac:dyDescent="0.15">
      <c r="G283" t="s">
        <v>90</v>
      </c>
      <c r="H283">
        <v>8</v>
      </c>
      <c r="I283">
        <v>6</v>
      </c>
      <c r="J283">
        <v>33.626155656412799</v>
      </c>
      <c r="K283">
        <v>36.564210216737699</v>
      </c>
      <c r="L283">
        <v>22.249260272492201</v>
      </c>
      <c r="M283" t="s">
        <v>94</v>
      </c>
      <c r="N283">
        <v>22.508453874749499</v>
      </c>
      <c r="O283">
        <v>36.4287212135023</v>
      </c>
      <c r="P283">
        <v>14.3149499442455</v>
      </c>
    </row>
    <row r="284" spans="7:16" hidden="1" x14ac:dyDescent="0.15">
      <c r="G284" t="s">
        <v>90</v>
      </c>
      <c r="H284">
        <v>9</v>
      </c>
      <c r="I284">
        <v>6</v>
      </c>
      <c r="J284">
        <v>34.717022836876197</v>
      </c>
      <c r="K284">
        <v>36.667626403782698</v>
      </c>
      <c r="L284">
        <v>23.693511114311899</v>
      </c>
      <c r="M284" t="s">
        <v>94</v>
      </c>
      <c r="N284">
        <v>22.508453874749499</v>
      </c>
      <c r="O284">
        <v>36.4287212135023</v>
      </c>
      <c r="P284">
        <v>12.974115289470801</v>
      </c>
    </row>
    <row r="285" spans="7:16" hidden="1" x14ac:dyDescent="0.15">
      <c r="G285" t="s">
        <v>90</v>
      </c>
      <c r="H285">
        <v>10</v>
      </c>
      <c r="I285">
        <v>6</v>
      </c>
      <c r="J285">
        <v>31.488051440444298</v>
      </c>
      <c r="K285">
        <v>35.964070340424598</v>
      </c>
      <c r="L285">
        <v>22.9720182206738</v>
      </c>
      <c r="M285" t="s">
        <v>94</v>
      </c>
      <c r="N285">
        <v>22.508453874749499</v>
      </c>
      <c r="O285">
        <v>36.4287212135023</v>
      </c>
      <c r="P285">
        <v>12.992052119750801</v>
      </c>
    </row>
    <row r="286" spans="7:16" hidden="1" x14ac:dyDescent="0.15">
      <c r="G286" t="s">
        <v>90</v>
      </c>
      <c r="H286">
        <v>1</v>
      </c>
      <c r="I286">
        <v>7</v>
      </c>
      <c r="J286">
        <v>32.360819595822299</v>
      </c>
      <c r="K286">
        <v>36.457139529500601</v>
      </c>
      <c r="L286">
        <v>22.3529772330984</v>
      </c>
      <c r="M286" t="s">
        <v>94</v>
      </c>
      <c r="N286">
        <v>22.508453874749499</v>
      </c>
      <c r="O286">
        <v>36.4287212135023</v>
      </c>
      <c r="P286">
        <v>14.104162296402199</v>
      </c>
    </row>
    <row r="287" spans="7:16" hidden="1" x14ac:dyDescent="0.15">
      <c r="G287" t="s">
        <v>90</v>
      </c>
      <c r="H287">
        <v>2</v>
      </c>
      <c r="I287">
        <v>7</v>
      </c>
      <c r="J287">
        <v>30.618140747874101</v>
      </c>
      <c r="K287">
        <v>36.284307891750302</v>
      </c>
      <c r="L287">
        <v>22.262797111350501</v>
      </c>
      <c r="M287" t="s">
        <v>94</v>
      </c>
      <c r="N287">
        <v>22.508453874749499</v>
      </c>
      <c r="O287">
        <v>36.4287212135023</v>
      </c>
      <c r="P287">
        <v>14.021510780399799</v>
      </c>
    </row>
    <row r="288" spans="7:16" hidden="1" x14ac:dyDescent="0.15">
      <c r="G288" t="s">
        <v>90</v>
      </c>
      <c r="H288">
        <v>3</v>
      </c>
      <c r="I288">
        <v>7</v>
      </c>
      <c r="J288">
        <v>30.9702422510499</v>
      </c>
      <c r="K288">
        <v>36.4290204941992</v>
      </c>
      <c r="L288">
        <v>22.522507699865699</v>
      </c>
      <c r="M288" t="s">
        <v>94</v>
      </c>
      <c r="N288">
        <v>22.508453874749499</v>
      </c>
      <c r="O288">
        <v>36.4287212135023</v>
      </c>
      <c r="P288">
        <v>13.9065127943335</v>
      </c>
    </row>
    <row r="289" spans="7:16" hidden="1" x14ac:dyDescent="0.15">
      <c r="G289" t="s">
        <v>90</v>
      </c>
      <c r="H289">
        <v>4</v>
      </c>
      <c r="I289">
        <v>7</v>
      </c>
      <c r="J289">
        <v>30.350630945508101</v>
      </c>
      <c r="K289">
        <v>36.457955874945199</v>
      </c>
      <c r="L289">
        <v>23.351807733492901</v>
      </c>
      <c r="M289" t="s">
        <v>94</v>
      </c>
      <c r="N289">
        <v>22.508453874749499</v>
      </c>
      <c r="O289">
        <v>36.4287212135023</v>
      </c>
      <c r="P289">
        <v>13.1061481414523</v>
      </c>
    </row>
    <row r="290" spans="7:16" hidden="1" x14ac:dyDescent="0.15">
      <c r="G290" t="s">
        <v>90</v>
      </c>
      <c r="H290">
        <v>5</v>
      </c>
      <c r="I290">
        <v>7</v>
      </c>
      <c r="J290">
        <v>32.894370395857699</v>
      </c>
      <c r="K290">
        <v>36.493951496074203</v>
      </c>
      <c r="L290">
        <v>22.2164972776018</v>
      </c>
      <c r="M290" t="s">
        <v>94</v>
      </c>
      <c r="N290">
        <v>22.508453874749499</v>
      </c>
      <c r="O290">
        <v>36.4287212135023</v>
      </c>
      <c r="P290">
        <v>14.2774542184724</v>
      </c>
    </row>
    <row r="291" spans="7:16" hidden="1" x14ac:dyDescent="0.15">
      <c r="G291" t="s">
        <v>90</v>
      </c>
      <c r="H291">
        <v>6</v>
      </c>
      <c r="I291">
        <v>7</v>
      </c>
      <c r="J291">
        <v>31.8427968688707</v>
      </c>
      <c r="K291">
        <v>36.457043804702899</v>
      </c>
      <c r="L291">
        <v>22.826456433453799</v>
      </c>
      <c r="M291" t="s">
        <v>94</v>
      </c>
      <c r="N291">
        <v>22.508453874749499</v>
      </c>
      <c r="O291">
        <v>36.4287212135023</v>
      </c>
      <c r="P291">
        <v>13.630587371249099</v>
      </c>
    </row>
    <row r="292" spans="7:16" hidden="1" x14ac:dyDescent="0.15">
      <c r="G292" t="s">
        <v>90</v>
      </c>
      <c r="H292">
        <v>7</v>
      </c>
      <c r="I292">
        <v>7</v>
      </c>
      <c r="J292">
        <v>32.947600356550097</v>
      </c>
      <c r="K292">
        <v>36.511886082906003</v>
      </c>
      <c r="L292">
        <v>20.636705651154099</v>
      </c>
      <c r="M292" t="s">
        <v>94</v>
      </c>
      <c r="N292">
        <v>22.508453874749499</v>
      </c>
      <c r="O292">
        <v>36.4287212135023</v>
      </c>
      <c r="P292">
        <v>15.8751804317519</v>
      </c>
    </row>
    <row r="293" spans="7:16" hidden="1" x14ac:dyDescent="0.15">
      <c r="G293" t="s">
        <v>90</v>
      </c>
      <c r="H293">
        <v>8</v>
      </c>
      <c r="I293">
        <v>7</v>
      </c>
      <c r="J293">
        <v>33.626155656412799</v>
      </c>
      <c r="K293">
        <v>36.564210216737699</v>
      </c>
      <c r="L293">
        <v>22.249260272492201</v>
      </c>
      <c r="M293" t="s">
        <v>94</v>
      </c>
      <c r="N293">
        <v>22.508453874749499</v>
      </c>
      <c r="O293">
        <v>36.4287212135023</v>
      </c>
      <c r="P293">
        <v>14.3149499442455</v>
      </c>
    </row>
    <row r="294" spans="7:16" hidden="1" x14ac:dyDescent="0.15">
      <c r="G294" t="s">
        <v>90</v>
      </c>
      <c r="H294">
        <v>9</v>
      </c>
      <c r="I294">
        <v>7</v>
      </c>
      <c r="J294">
        <v>34.717022836876197</v>
      </c>
      <c r="K294">
        <v>36.667626403782698</v>
      </c>
      <c r="L294">
        <v>23.693511114311899</v>
      </c>
      <c r="M294" t="s">
        <v>94</v>
      </c>
      <c r="N294">
        <v>22.508453874749499</v>
      </c>
      <c r="O294">
        <v>36.4287212135023</v>
      </c>
      <c r="P294">
        <v>12.974115289470801</v>
      </c>
    </row>
    <row r="295" spans="7:16" hidden="1" x14ac:dyDescent="0.15">
      <c r="G295" t="s">
        <v>90</v>
      </c>
      <c r="H295">
        <v>10</v>
      </c>
      <c r="I295">
        <v>7</v>
      </c>
      <c r="J295">
        <v>31.488051440444298</v>
      </c>
      <c r="K295">
        <v>35.964070340424598</v>
      </c>
      <c r="L295">
        <v>22.9720182206738</v>
      </c>
      <c r="M295" t="s">
        <v>94</v>
      </c>
      <c r="N295">
        <v>22.508453874749499</v>
      </c>
      <c r="O295">
        <v>36.4287212135023</v>
      </c>
      <c r="P295">
        <v>12.992052119750801</v>
      </c>
    </row>
    <row r="296" spans="7:16" hidden="1" x14ac:dyDescent="0.15">
      <c r="G296" t="s">
        <v>90</v>
      </c>
      <c r="H296">
        <v>1</v>
      </c>
      <c r="I296">
        <v>8</v>
      </c>
      <c r="J296">
        <v>32.360819595822299</v>
      </c>
      <c r="K296">
        <v>36.457139529500601</v>
      </c>
      <c r="L296">
        <v>22.3529772330984</v>
      </c>
      <c r="M296" t="s">
        <v>94</v>
      </c>
      <c r="N296">
        <v>22.508453874749499</v>
      </c>
      <c r="O296">
        <v>36.4287212135023</v>
      </c>
      <c r="P296">
        <v>14.104162296402199</v>
      </c>
    </row>
    <row r="297" spans="7:16" hidden="1" x14ac:dyDescent="0.15">
      <c r="G297" t="s">
        <v>90</v>
      </c>
      <c r="H297">
        <v>2</v>
      </c>
      <c r="I297">
        <v>8</v>
      </c>
      <c r="J297">
        <v>30.618140747874101</v>
      </c>
      <c r="K297">
        <v>36.284307891750302</v>
      </c>
      <c r="L297">
        <v>22.262797111350501</v>
      </c>
      <c r="M297" t="s">
        <v>94</v>
      </c>
      <c r="N297">
        <v>22.508453874749499</v>
      </c>
      <c r="O297">
        <v>36.4287212135023</v>
      </c>
      <c r="P297">
        <v>14.021510780399799</v>
      </c>
    </row>
    <row r="298" spans="7:16" hidden="1" x14ac:dyDescent="0.15">
      <c r="G298" t="s">
        <v>90</v>
      </c>
      <c r="H298">
        <v>3</v>
      </c>
      <c r="I298">
        <v>8</v>
      </c>
      <c r="J298">
        <v>30.9702422510499</v>
      </c>
      <c r="K298">
        <v>36.4290204941992</v>
      </c>
      <c r="L298">
        <v>22.522507699865699</v>
      </c>
      <c r="M298" t="s">
        <v>94</v>
      </c>
      <c r="N298">
        <v>22.508453874749499</v>
      </c>
      <c r="O298">
        <v>36.4287212135023</v>
      </c>
      <c r="P298">
        <v>13.9065127943335</v>
      </c>
    </row>
    <row r="299" spans="7:16" hidden="1" x14ac:dyDescent="0.15">
      <c r="G299" t="s">
        <v>90</v>
      </c>
      <c r="H299">
        <v>4</v>
      </c>
      <c r="I299">
        <v>8</v>
      </c>
      <c r="J299">
        <v>30.350630945508101</v>
      </c>
      <c r="K299">
        <v>36.457955874945199</v>
      </c>
      <c r="L299">
        <v>23.351807733492901</v>
      </c>
      <c r="M299" t="s">
        <v>94</v>
      </c>
      <c r="N299">
        <v>22.508453874749499</v>
      </c>
      <c r="O299">
        <v>36.4287212135023</v>
      </c>
      <c r="P299">
        <v>13.1061481414523</v>
      </c>
    </row>
    <row r="300" spans="7:16" hidden="1" x14ac:dyDescent="0.15">
      <c r="G300" t="s">
        <v>90</v>
      </c>
      <c r="H300">
        <v>5</v>
      </c>
      <c r="I300">
        <v>8</v>
      </c>
      <c r="J300">
        <v>32.894370395857699</v>
      </c>
      <c r="K300">
        <v>36.493951496074203</v>
      </c>
      <c r="L300">
        <v>22.2164972776018</v>
      </c>
      <c r="M300" t="s">
        <v>94</v>
      </c>
      <c r="N300">
        <v>22.508453874749499</v>
      </c>
      <c r="O300">
        <v>36.4287212135023</v>
      </c>
      <c r="P300">
        <v>14.2774542184724</v>
      </c>
    </row>
    <row r="301" spans="7:16" hidden="1" x14ac:dyDescent="0.15">
      <c r="G301" t="s">
        <v>90</v>
      </c>
      <c r="H301">
        <v>6</v>
      </c>
      <c r="I301">
        <v>8</v>
      </c>
      <c r="J301">
        <v>31.8427968688707</v>
      </c>
      <c r="K301">
        <v>36.457043804702899</v>
      </c>
      <c r="L301">
        <v>22.826456433453799</v>
      </c>
      <c r="M301" t="s">
        <v>94</v>
      </c>
      <c r="N301">
        <v>22.508453874749499</v>
      </c>
      <c r="O301">
        <v>36.4287212135023</v>
      </c>
      <c r="P301">
        <v>13.630587371249099</v>
      </c>
    </row>
    <row r="302" spans="7:16" hidden="1" x14ac:dyDescent="0.15">
      <c r="G302" t="s">
        <v>90</v>
      </c>
      <c r="H302">
        <v>7</v>
      </c>
      <c r="I302">
        <v>8</v>
      </c>
      <c r="J302">
        <v>32.947600356550097</v>
      </c>
      <c r="K302">
        <v>36.511886082906003</v>
      </c>
      <c r="L302">
        <v>20.636705651154099</v>
      </c>
      <c r="M302" t="s">
        <v>94</v>
      </c>
      <c r="N302">
        <v>22.508453874749499</v>
      </c>
      <c r="O302">
        <v>36.4287212135023</v>
      </c>
      <c r="P302">
        <v>15.8751804317519</v>
      </c>
    </row>
    <row r="303" spans="7:16" hidden="1" x14ac:dyDescent="0.15">
      <c r="G303" t="s">
        <v>90</v>
      </c>
      <c r="H303">
        <v>8</v>
      </c>
      <c r="I303">
        <v>8</v>
      </c>
      <c r="J303">
        <v>33.626155656412799</v>
      </c>
      <c r="K303">
        <v>36.564210216737699</v>
      </c>
      <c r="L303">
        <v>22.249260272492201</v>
      </c>
      <c r="M303" t="s">
        <v>94</v>
      </c>
      <c r="N303">
        <v>22.508453874749499</v>
      </c>
      <c r="O303">
        <v>36.4287212135023</v>
      </c>
      <c r="P303">
        <v>14.3149499442455</v>
      </c>
    </row>
    <row r="304" spans="7:16" hidden="1" x14ac:dyDescent="0.15">
      <c r="G304" t="s">
        <v>90</v>
      </c>
      <c r="H304">
        <v>9</v>
      </c>
      <c r="I304">
        <v>8</v>
      </c>
      <c r="J304">
        <v>34.717022836876197</v>
      </c>
      <c r="K304">
        <v>36.667626403782698</v>
      </c>
      <c r="L304">
        <v>23.693511114311899</v>
      </c>
      <c r="M304" t="s">
        <v>94</v>
      </c>
      <c r="N304">
        <v>22.508453874749499</v>
      </c>
      <c r="O304">
        <v>36.4287212135023</v>
      </c>
      <c r="P304">
        <v>12.974115289470801</v>
      </c>
    </row>
    <row r="305" spans="7:16" hidden="1" x14ac:dyDescent="0.15">
      <c r="G305" t="s">
        <v>90</v>
      </c>
      <c r="H305">
        <v>10</v>
      </c>
      <c r="I305">
        <v>8</v>
      </c>
      <c r="J305">
        <v>31.488051440444298</v>
      </c>
      <c r="K305">
        <v>35.964070340424598</v>
      </c>
      <c r="L305">
        <v>22.9720182206738</v>
      </c>
      <c r="M305" t="s">
        <v>94</v>
      </c>
      <c r="N305">
        <v>22.508453874749499</v>
      </c>
      <c r="O305">
        <v>36.4287212135023</v>
      </c>
      <c r="P305">
        <v>12.992052119750801</v>
      </c>
    </row>
  </sheetData>
  <conditionalFormatting sqref="I1:I1048576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E2:E256">
    <cfRule type="colorScale" priority="3">
      <colorScale>
        <cfvo type="min"/>
        <cfvo type="percentile" val="50"/>
        <cfvo type="max"/>
        <color rgb="FF00A933"/>
        <color rgb="FFFFFF00"/>
        <color rgb="FFFF0000"/>
      </colorScale>
    </cfRule>
  </conditionalFormatting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zoomScale="130" zoomScaleNormal="130" workbookViewId="0">
      <selection activeCell="G12" sqref="G12"/>
    </sheetView>
  </sheetViews>
  <sheetFormatPr baseColWidth="10" defaultColWidth="11.5" defaultRowHeight="13" x14ac:dyDescent="0.15"/>
  <cols>
    <col min="1" max="1" width="20.1640625" customWidth="1"/>
    <col min="2" max="2" width="9.1640625" customWidth="1"/>
    <col min="3" max="3" width="12.83203125" customWidth="1"/>
    <col min="4" max="4" width="18.6640625" customWidth="1"/>
    <col min="5" max="5" width="16.1640625" customWidth="1"/>
    <col min="6" max="6" width="18.1640625" customWidth="1"/>
  </cols>
  <sheetData>
    <row r="1" spans="1:6" x14ac:dyDescent="0.1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15">
      <c r="A2" t="s">
        <v>91</v>
      </c>
      <c r="B2">
        <v>1</v>
      </c>
      <c r="C2">
        <v>37.54</v>
      </c>
      <c r="D2">
        <v>29.74</v>
      </c>
      <c r="E2">
        <v>7.81</v>
      </c>
      <c r="F2" s="6">
        <v>6.03357170017469</v>
      </c>
    </row>
    <row r="3" spans="1:6" x14ac:dyDescent="0.15">
      <c r="A3" t="s">
        <v>91</v>
      </c>
      <c r="B3">
        <v>2</v>
      </c>
      <c r="C3">
        <v>37.54</v>
      </c>
      <c r="D3">
        <v>23.87</v>
      </c>
      <c r="E3">
        <v>13.67</v>
      </c>
      <c r="F3" s="6">
        <v>23.287372665619799</v>
      </c>
    </row>
    <row r="4" spans="1:6" x14ac:dyDescent="0.15">
      <c r="A4" t="s">
        <v>91</v>
      </c>
      <c r="B4">
        <v>3</v>
      </c>
      <c r="C4">
        <v>37.53</v>
      </c>
      <c r="D4">
        <v>19.89</v>
      </c>
      <c r="E4">
        <v>17.64</v>
      </c>
      <c r="F4" s="6">
        <v>58.063552986044002</v>
      </c>
    </row>
    <row r="5" spans="1:6" x14ac:dyDescent="0.15">
      <c r="A5" t="s">
        <v>91</v>
      </c>
      <c r="B5">
        <v>4</v>
      </c>
      <c r="C5">
        <v>37.53</v>
      </c>
      <c r="D5">
        <v>19.760000000000002</v>
      </c>
      <c r="E5">
        <v>17.77</v>
      </c>
      <c r="F5" s="6">
        <v>59.830959877308601</v>
      </c>
    </row>
    <row r="6" spans="1:6" x14ac:dyDescent="0.15">
      <c r="A6" t="s">
        <v>92</v>
      </c>
      <c r="B6">
        <v>1</v>
      </c>
      <c r="C6">
        <v>37.67</v>
      </c>
      <c r="D6">
        <v>25.54</v>
      </c>
      <c r="E6">
        <v>12.13</v>
      </c>
      <c r="F6" s="6">
        <v>16.331853505412401</v>
      </c>
    </row>
    <row r="7" spans="1:6" x14ac:dyDescent="0.15">
      <c r="A7" t="s">
        <v>92</v>
      </c>
      <c r="B7">
        <v>2</v>
      </c>
      <c r="C7">
        <v>37.6</v>
      </c>
      <c r="D7">
        <v>21.77</v>
      </c>
      <c r="E7">
        <v>15.83</v>
      </c>
      <c r="F7" s="6">
        <v>38.286879494764598</v>
      </c>
    </row>
    <row r="8" spans="1:6" x14ac:dyDescent="0.15">
      <c r="A8" t="s">
        <v>92</v>
      </c>
      <c r="B8">
        <v>3</v>
      </c>
      <c r="C8">
        <v>37.57</v>
      </c>
      <c r="D8">
        <v>18.96</v>
      </c>
      <c r="E8">
        <v>18.61</v>
      </c>
      <c r="F8" s="6">
        <v>72.583299903882704</v>
      </c>
    </row>
    <row r="9" spans="1:6" x14ac:dyDescent="0.15">
      <c r="A9" t="s">
        <v>92</v>
      </c>
      <c r="B9">
        <v>4</v>
      </c>
      <c r="C9">
        <v>37.57</v>
      </c>
      <c r="D9">
        <v>18.87</v>
      </c>
      <c r="E9">
        <v>18.7</v>
      </c>
      <c r="F9" s="6">
        <v>74.109201465754495</v>
      </c>
    </row>
    <row r="10" spans="1:6" x14ac:dyDescent="0.15">
      <c r="A10" t="s">
        <v>93</v>
      </c>
      <c r="B10">
        <v>1</v>
      </c>
      <c r="C10">
        <v>36.549999999999997</v>
      </c>
      <c r="D10">
        <v>27.99</v>
      </c>
      <c r="E10">
        <v>8.56</v>
      </c>
      <c r="F10" s="6">
        <v>7.1818002835404497</v>
      </c>
    </row>
    <row r="11" spans="1:6" x14ac:dyDescent="0.15">
      <c r="A11" t="s">
        <v>93</v>
      </c>
      <c r="B11">
        <v>2</v>
      </c>
      <c r="C11">
        <v>36.549999999999997</v>
      </c>
      <c r="D11">
        <v>20.96</v>
      </c>
      <c r="E11">
        <v>15.59</v>
      </c>
      <c r="F11" s="6">
        <v>36.264329620188903</v>
      </c>
    </row>
    <row r="12" spans="1:6" x14ac:dyDescent="0.15">
      <c r="A12" t="s">
        <v>93</v>
      </c>
      <c r="B12">
        <v>3</v>
      </c>
      <c r="C12">
        <v>36.54</v>
      </c>
      <c r="D12">
        <v>18.53</v>
      </c>
      <c r="E12">
        <v>18.010000000000002</v>
      </c>
      <c r="F12" s="6">
        <v>63.2288140683644</v>
      </c>
    </row>
    <row r="13" spans="1:6" x14ac:dyDescent="0.15">
      <c r="A13" t="s">
        <v>93</v>
      </c>
      <c r="B13">
        <v>4</v>
      </c>
      <c r="C13">
        <v>36.54</v>
      </c>
      <c r="D13">
        <v>18.53</v>
      </c>
      <c r="E13">
        <v>18.010000000000002</v>
      </c>
      <c r="F13" s="6">
        <v>63.249746417144898</v>
      </c>
    </row>
    <row r="14" spans="1:6" x14ac:dyDescent="0.15">
      <c r="A14" t="s">
        <v>94</v>
      </c>
      <c r="B14">
        <v>1</v>
      </c>
      <c r="C14">
        <v>36.450000000000003</v>
      </c>
      <c r="D14">
        <v>27.34</v>
      </c>
      <c r="E14">
        <v>9.11</v>
      </c>
      <c r="F14" s="6">
        <v>8.1410105299809601</v>
      </c>
    </row>
    <row r="15" spans="1:6" x14ac:dyDescent="0.15">
      <c r="A15" t="s">
        <v>94</v>
      </c>
      <c r="B15">
        <v>2</v>
      </c>
      <c r="C15">
        <v>36.43</v>
      </c>
      <c r="D15">
        <v>23.89</v>
      </c>
      <c r="E15">
        <v>12.54</v>
      </c>
      <c r="F15" s="6">
        <v>17.9661474086728</v>
      </c>
    </row>
    <row r="16" spans="1:6" x14ac:dyDescent="0.15">
      <c r="A16" t="s">
        <v>94</v>
      </c>
      <c r="B16">
        <v>3</v>
      </c>
      <c r="C16">
        <v>36.43</v>
      </c>
      <c r="D16">
        <v>22.51</v>
      </c>
      <c r="E16">
        <v>13.92</v>
      </c>
      <c r="F16" s="6">
        <v>24.654468455540801</v>
      </c>
    </row>
    <row r="17" spans="1:6" x14ac:dyDescent="0.15">
      <c r="A17" t="s">
        <v>94</v>
      </c>
      <c r="B17">
        <v>4</v>
      </c>
      <c r="C17">
        <v>36.43</v>
      </c>
      <c r="D17">
        <v>22.51</v>
      </c>
      <c r="E17">
        <v>13.92</v>
      </c>
      <c r="F17" s="6">
        <v>24.661911439461299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table1_unique</vt:lpstr>
      <vt:lpstr>final_table_1</vt:lpstr>
      <vt:lpstr>tableS1_bcs</vt:lpstr>
      <vt:lpstr>final_tableS1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59</cp:revision>
  <dcterms:modified xsi:type="dcterms:W3CDTF">2020-09-24T17:40:18Z</dcterms:modified>
  <dc:language>en-US</dc:language>
</cp:coreProperties>
</file>