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yankuster/github/metagenome_abundances/notebooks/plot_helius_results/"/>
    </mc:Choice>
  </mc:AlternateContent>
  <xr:revisionPtr revIDLastSave="0" documentId="13_ncr:1_{FD818D9F-AB96-DF40-860F-CED96D5D6E6A}" xr6:coauthVersionLast="47" xr6:coauthVersionMax="47" xr10:uidLastSave="{00000000-0000-0000-0000-000000000000}"/>
  <bookViews>
    <workbookView xWindow="0" yWindow="500" windowWidth="38400" windowHeight="21100" xr2:uid="{C1EA9467-7B57-6D48-A728-9EF515B7625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8" i="1" l="1"/>
  <c r="K19" i="1"/>
  <c r="K20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" i="1"/>
  <c r="I18" i="1"/>
  <c r="I19" i="1"/>
  <c r="I20" i="1"/>
  <c r="Q18" i="1"/>
  <c r="Q19" i="1"/>
  <c r="Q20" i="1"/>
  <c r="D20" i="1"/>
  <c r="D19" i="1"/>
  <c r="D18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2" i="1"/>
</calcChain>
</file>

<file path=xl/sharedStrings.xml><?xml version="1.0" encoding="utf-8"?>
<sst xmlns="http://schemas.openxmlformats.org/spreadsheetml/2006/main" count="78" uniqueCount="30">
  <si>
    <t>source</t>
  </si>
  <si>
    <t>re1</t>
  </si>
  <si>
    <t>re2</t>
  </si>
  <si>
    <t>helius</t>
  </si>
  <si>
    <t>ecori</t>
  </si>
  <si>
    <t>agei</t>
  </si>
  <si>
    <t>msei</t>
  </si>
  <si>
    <t>hhai</t>
  </si>
  <si>
    <t>read_target</t>
  </si>
  <si>
    <t>read_sim</t>
  </si>
  <si>
    <t>read_final</t>
  </si>
  <si>
    <t>taxa_present</t>
  </si>
  <si>
    <t>taxa_expected</t>
  </si>
  <si>
    <t>taxa_percent</t>
  </si>
  <si>
    <t>percent_target</t>
  </si>
  <si>
    <t>discernable_fragments</t>
  </si>
  <si>
    <t>read_bwa_pe</t>
  </si>
  <si>
    <t>read_bwa_se</t>
  </si>
  <si>
    <t>fragments_sim</t>
  </si>
  <si>
    <t>sample</t>
  </si>
  <si>
    <t>bcgi</t>
  </si>
  <si>
    <t>iso</t>
  </si>
  <si>
    <t>mean_frag</t>
  </si>
  <si>
    <t>lower</t>
  </si>
  <si>
    <t>higher</t>
  </si>
  <si>
    <t>fragment_percent</t>
  </si>
  <si>
    <t>ratio_pearson</t>
  </si>
  <si>
    <t>mean_pearson</t>
  </si>
  <si>
    <t>median_pearson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</si>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</sst>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Calibri Light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1" fillId="2" borderId="0" xfId="0" applyFont="1" applyFill="1"/>
    <xf numFmtId="0" fontId="1" fillId="0" borderId="0" xfId="0" applyFont="1" applyFill="1"/>
    <xf numFmtId="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0A2534-6F69-684B-A7E9-F694E7DE6019}">
  <dimension ref="A1:T20"/>
  <sheetViews>
    <sheetView tabSelected="1" zoomScale="158" workbookViewId="0">
      <pane xSplit="6" ySplit="1" topLeftCell="K2" activePane="bottomRight" state="frozen"/>
      <selection pane="topRight" activeCell="F1" sqref="F1"/>
      <selection pane="bottomLeft" activeCell="A2" sqref="A2"/>
      <selection pane="bottomRight" activeCell="F23" sqref="F23"/>
    </sheetView>
  </sheetViews>
  <sheetFormatPr baseColWidth="10" defaultRowHeight="16" x14ac:dyDescent="0.2"/>
  <cols>
    <col min="1" max="1" width="6.5" style="1" bestFit="1" customWidth="1"/>
    <col min="2" max="2" width="5.1640625" style="1" bestFit="1" customWidth="1"/>
    <col min="3" max="3" width="5" style="1" bestFit="1" customWidth="1"/>
    <col min="4" max="4" width="10" style="1" bestFit="1" customWidth="1"/>
    <col min="5" max="5" width="10" style="1" customWidth="1"/>
    <col min="6" max="6" width="10.83203125" style="2" bestFit="1" customWidth="1"/>
    <col min="7" max="7" width="13.33203125" style="5" bestFit="1" customWidth="1"/>
    <col min="8" max="8" width="12.1640625" style="5" bestFit="1" customWidth="1"/>
    <col min="9" max="9" width="13.33203125" style="5" bestFit="1" customWidth="1"/>
    <col min="10" max="10" width="12" style="5" bestFit="1" customWidth="1"/>
    <col min="11" max="11" width="12.1640625" style="5" bestFit="1" customWidth="1"/>
    <col min="12" max="12" width="9.5" style="5" bestFit="1" customWidth="1"/>
    <col min="13" max="13" width="20" style="5" bestFit="1" customWidth="1"/>
    <col min="14" max="14" width="20" style="1" customWidth="1"/>
    <col min="15" max="15" width="11.83203125" style="1" bestFit="1" customWidth="1"/>
    <col min="16" max="16" width="13" style="1" bestFit="1" customWidth="1"/>
    <col min="17" max="17" width="12.6640625" style="1" bestFit="1" customWidth="1"/>
    <col min="18" max="16384" width="10.83203125" style="1"/>
  </cols>
  <sheetData>
    <row r="1" spans="1:20" x14ac:dyDescent="0.2">
      <c r="A1" s="1" t="s">
        <v>0</v>
      </c>
      <c r="B1" s="1" t="s">
        <v>1</v>
      </c>
      <c r="C1" s="1" t="s">
        <v>2</v>
      </c>
      <c r="D1" s="1" t="s">
        <v>19</v>
      </c>
      <c r="E1" s="1" t="s">
        <v>22</v>
      </c>
      <c r="F1" s="2" t="s">
        <v>8</v>
      </c>
      <c r="G1" s="5" t="s">
        <v>18</v>
      </c>
      <c r="H1" s="5" t="s">
        <v>9</v>
      </c>
      <c r="I1" s="5" t="s">
        <v>14</v>
      </c>
      <c r="J1" s="5" t="s">
        <v>17</v>
      </c>
      <c r="K1" s="5" t="s">
        <v>16</v>
      </c>
      <c r="L1" s="5" t="s">
        <v>10</v>
      </c>
      <c r="M1" s="5" t="s">
        <v>15</v>
      </c>
      <c r="N1" s="2" t="s">
        <v>25</v>
      </c>
      <c r="O1" s="1" t="s">
        <v>11</v>
      </c>
      <c r="P1" s="1" t="s">
        <v>12</v>
      </c>
      <c r="Q1" s="1" t="s">
        <v>13</v>
      </c>
      <c r="R1" s="1" t="s">
        <v>26</v>
      </c>
      <c r="S1" s="1" t="s">
        <v>27</v>
      </c>
      <c r="T1" s="1" t="s">
        <v>28</v>
      </c>
    </row>
    <row r="2" spans="1:20" x14ac:dyDescent="0.2">
      <c r="A2" s="3" t="s">
        <v>3</v>
      </c>
      <c r="B2" s="3" t="s">
        <v>4</v>
      </c>
      <c r="C2" s="3" t="s">
        <v>5</v>
      </c>
      <c r="D2" s="4" t="str">
        <f>_xlfn.CONCAT(B2,"_",C2)</f>
        <v>ecori_agei</v>
      </c>
      <c r="E2" s="4">
        <v>406</v>
      </c>
      <c r="F2" s="5">
        <v>100000</v>
      </c>
      <c r="G2" s="5">
        <v>22100</v>
      </c>
      <c r="H2" s="5">
        <v>94491</v>
      </c>
      <c r="I2" s="5">
        <f>(H2/F2)*100</f>
        <v>94.491</v>
      </c>
      <c r="J2" s="5">
        <v>188982</v>
      </c>
      <c r="K2" s="5">
        <f>J2/2</f>
        <v>94491</v>
      </c>
      <c r="L2" s="5">
        <v>65172</v>
      </c>
      <c r="M2" s="5">
        <v>15422</v>
      </c>
      <c r="N2" s="1">
        <f>(M2/G2)*100</f>
        <v>69.782805429864254</v>
      </c>
      <c r="O2" s="1">
        <v>167</v>
      </c>
      <c r="P2" s="1">
        <v>610</v>
      </c>
      <c r="Q2" s="1">
        <f>(O2/P2)*100</f>
        <v>27.377049180327866</v>
      </c>
      <c r="R2" s="1">
        <v>0.998</v>
      </c>
      <c r="S2" s="1">
        <v>0.871</v>
      </c>
      <c r="T2" s="1">
        <v>0.89400000000000002</v>
      </c>
    </row>
    <row r="3" spans="1:20" x14ac:dyDescent="0.2">
      <c r="A3" s="3" t="s">
        <v>3</v>
      </c>
      <c r="B3" s="3" t="s">
        <v>4</v>
      </c>
      <c r="C3" s="3" t="s">
        <v>6</v>
      </c>
      <c r="D3" s="4" t="str">
        <f t="shared" ref="D3:D19" si="0">_xlfn.CONCAT(B3,"_",C3)</f>
        <v>ecori_msei</v>
      </c>
      <c r="E3" s="4">
        <v>406</v>
      </c>
      <c r="F3" s="5">
        <v>100000</v>
      </c>
      <c r="G3" s="5">
        <v>35552</v>
      </c>
      <c r="H3" s="5">
        <v>88533</v>
      </c>
      <c r="I3" s="5">
        <f t="shared" ref="I3:I20" si="1">(H3/F3)*100</f>
        <v>88.533000000000001</v>
      </c>
      <c r="J3" s="5">
        <v>177032</v>
      </c>
      <c r="K3" s="5">
        <f t="shared" ref="K3:K20" si="2">J3/2</f>
        <v>88516</v>
      </c>
      <c r="L3" s="5">
        <v>56770</v>
      </c>
      <c r="M3" s="5">
        <v>25057</v>
      </c>
      <c r="N3" s="1">
        <f t="shared" ref="N3:N20" si="3">(M3/G3)*100</f>
        <v>70.479860486048608</v>
      </c>
      <c r="O3" s="1">
        <v>96</v>
      </c>
      <c r="P3" s="1">
        <v>610</v>
      </c>
      <c r="Q3" s="1">
        <f t="shared" ref="Q3:Q20" si="4">(O3/P3)*100</f>
        <v>15.737704918032788</v>
      </c>
      <c r="R3" s="1">
        <v>0.999</v>
      </c>
      <c r="S3" s="1">
        <v>0.97599999999999998</v>
      </c>
      <c r="T3" s="1">
        <v>0.90600000000000003</v>
      </c>
    </row>
    <row r="4" spans="1:20" x14ac:dyDescent="0.2">
      <c r="A4" s="3" t="s">
        <v>3</v>
      </c>
      <c r="B4" s="3" t="s">
        <v>7</v>
      </c>
      <c r="C4" s="3" t="s">
        <v>5</v>
      </c>
      <c r="D4" s="4" t="str">
        <f t="shared" si="0"/>
        <v>hhai_agei</v>
      </c>
      <c r="E4" s="4">
        <v>406</v>
      </c>
      <c r="F4" s="5">
        <v>100000</v>
      </c>
      <c r="G4" s="5">
        <v>33578</v>
      </c>
      <c r="H4" s="5">
        <v>90684</v>
      </c>
      <c r="I4" s="5">
        <f t="shared" si="1"/>
        <v>90.683999999999997</v>
      </c>
      <c r="J4" s="5">
        <v>181262</v>
      </c>
      <c r="K4" s="5">
        <f t="shared" si="2"/>
        <v>90631</v>
      </c>
      <c r="L4" s="5">
        <v>61220</v>
      </c>
      <c r="M4" s="5">
        <v>24666</v>
      </c>
      <c r="N4" s="1">
        <f t="shared" si="3"/>
        <v>73.458812317588894</v>
      </c>
      <c r="O4" s="1">
        <v>94</v>
      </c>
      <c r="P4" s="1">
        <v>610</v>
      </c>
      <c r="Q4" s="1">
        <f t="shared" si="4"/>
        <v>15.409836065573771</v>
      </c>
      <c r="R4" s="1">
        <v>0.999</v>
      </c>
      <c r="S4" s="1">
        <v>0.98899999999999999</v>
      </c>
      <c r="T4" s="1">
        <v>0.84199999999999997</v>
      </c>
    </row>
    <row r="5" spans="1:20" x14ac:dyDescent="0.2">
      <c r="A5" s="3" t="s">
        <v>3</v>
      </c>
      <c r="B5" s="3" t="s">
        <v>7</v>
      </c>
      <c r="C5" s="3" t="s">
        <v>6</v>
      </c>
      <c r="D5" s="4" t="str">
        <f t="shared" si="0"/>
        <v>hhai_msei</v>
      </c>
      <c r="E5" s="4">
        <v>406</v>
      </c>
      <c r="F5" s="5">
        <v>100000</v>
      </c>
      <c r="G5" s="5">
        <v>39373</v>
      </c>
      <c r="H5" s="5">
        <v>71253</v>
      </c>
      <c r="I5" s="5">
        <f t="shared" si="1"/>
        <v>71.253</v>
      </c>
      <c r="J5" s="5">
        <v>142428</v>
      </c>
      <c r="K5" s="5">
        <f t="shared" si="2"/>
        <v>71214</v>
      </c>
      <c r="L5" s="5">
        <v>43525</v>
      </c>
      <c r="M5" s="5">
        <v>28071</v>
      </c>
      <c r="N5" s="1">
        <f t="shared" si="3"/>
        <v>71.295049907296885</v>
      </c>
      <c r="O5" s="1">
        <v>38</v>
      </c>
      <c r="P5" s="1">
        <v>610</v>
      </c>
      <c r="Q5" s="1">
        <f t="shared" si="4"/>
        <v>6.2295081967213122</v>
      </c>
      <c r="R5" s="1">
        <v>0.99099999999999999</v>
      </c>
      <c r="S5" s="1">
        <v>0.98899999999999999</v>
      </c>
      <c r="T5" s="1">
        <v>0.98099999999999998</v>
      </c>
    </row>
    <row r="6" spans="1:20" x14ac:dyDescent="0.2">
      <c r="A6" s="1" t="s">
        <v>3</v>
      </c>
      <c r="B6" s="1" t="s">
        <v>4</v>
      </c>
      <c r="C6" s="1" t="s">
        <v>5</v>
      </c>
      <c r="D6" s="4" t="str">
        <f t="shared" si="0"/>
        <v>ecori_agei</v>
      </c>
      <c r="E6" s="4">
        <v>406</v>
      </c>
      <c r="F6" s="5">
        <v>1000000</v>
      </c>
      <c r="G6" s="5">
        <v>55577</v>
      </c>
      <c r="H6" s="5">
        <v>993317</v>
      </c>
      <c r="I6" s="5">
        <f t="shared" si="1"/>
        <v>99.331699999999998</v>
      </c>
      <c r="J6" s="5">
        <v>1851010</v>
      </c>
      <c r="K6" s="5">
        <f t="shared" si="2"/>
        <v>925505</v>
      </c>
      <c r="L6" s="5">
        <v>684963</v>
      </c>
      <c r="M6" s="5">
        <v>38953</v>
      </c>
      <c r="N6" s="1">
        <f t="shared" si="3"/>
        <v>70.088345898483183</v>
      </c>
      <c r="O6" s="1">
        <v>420</v>
      </c>
      <c r="P6" s="1">
        <v>610</v>
      </c>
      <c r="Q6" s="1">
        <f t="shared" si="4"/>
        <v>68.852459016393439</v>
      </c>
      <c r="R6" s="1">
        <v>1</v>
      </c>
      <c r="S6" s="1">
        <v>0.91100000000000003</v>
      </c>
      <c r="T6" s="1">
        <v>0.94699999999999995</v>
      </c>
    </row>
    <row r="7" spans="1:20" x14ac:dyDescent="0.2">
      <c r="A7" s="1" t="s">
        <v>3</v>
      </c>
      <c r="B7" s="1" t="s">
        <v>4</v>
      </c>
      <c r="C7" s="1" t="s">
        <v>6</v>
      </c>
      <c r="D7" s="4" t="str">
        <f t="shared" si="0"/>
        <v>ecori_msei</v>
      </c>
      <c r="E7" s="4">
        <v>406</v>
      </c>
      <c r="F7" s="5">
        <v>1000000</v>
      </c>
      <c r="G7" s="5">
        <v>113506</v>
      </c>
      <c r="H7" s="5">
        <v>978736</v>
      </c>
      <c r="I7" s="5">
        <f t="shared" si="1"/>
        <v>97.87360000000001</v>
      </c>
      <c r="J7" s="5">
        <v>1682406</v>
      </c>
      <c r="K7" s="5">
        <f t="shared" si="2"/>
        <v>841203</v>
      </c>
      <c r="L7" s="5">
        <v>633117</v>
      </c>
      <c r="M7" s="5">
        <v>80276</v>
      </c>
      <c r="N7" s="1">
        <f t="shared" si="3"/>
        <v>70.72401458953712</v>
      </c>
      <c r="O7" s="1">
        <v>285</v>
      </c>
      <c r="P7" s="1">
        <v>610</v>
      </c>
      <c r="Q7" s="1">
        <f t="shared" si="4"/>
        <v>46.721311475409841</v>
      </c>
      <c r="R7" s="1">
        <v>0.999</v>
      </c>
      <c r="S7" s="1">
        <v>0.96399999999999997</v>
      </c>
      <c r="T7" s="1">
        <v>0.85299999999999998</v>
      </c>
    </row>
    <row r="8" spans="1:20" x14ac:dyDescent="0.2">
      <c r="A8" s="1" t="s">
        <v>3</v>
      </c>
      <c r="B8" s="1" t="s">
        <v>7</v>
      </c>
      <c r="C8" s="1" t="s">
        <v>5</v>
      </c>
      <c r="D8" s="4" t="str">
        <f t="shared" si="0"/>
        <v>hhai_agei</v>
      </c>
      <c r="E8" s="4">
        <v>406</v>
      </c>
      <c r="F8" s="5">
        <v>1000000</v>
      </c>
      <c r="G8" s="5">
        <v>99462</v>
      </c>
      <c r="H8" s="5">
        <v>982920</v>
      </c>
      <c r="I8" s="5">
        <f t="shared" si="1"/>
        <v>98.292000000000002</v>
      </c>
      <c r="J8" s="5">
        <v>1687044</v>
      </c>
      <c r="K8" s="5">
        <f t="shared" si="2"/>
        <v>843522</v>
      </c>
      <c r="L8" s="5">
        <v>665933</v>
      </c>
      <c r="M8" s="5">
        <v>72019</v>
      </c>
      <c r="N8" s="1">
        <f t="shared" si="3"/>
        <v>72.408558042267401</v>
      </c>
      <c r="O8" s="1">
        <v>269</v>
      </c>
      <c r="P8" s="1">
        <v>610</v>
      </c>
      <c r="Q8" s="1">
        <f t="shared" si="4"/>
        <v>44.098360655737707</v>
      </c>
      <c r="R8" s="1">
        <v>0.999</v>
      </c>
      <c r="S8" s="1">
        <v>0.87</v>
      </c>
      <c r="T8" s="1">
        <v>0.749</v>
      </c>
    </row>
    <row r="9" spans="1:20" x14ac:dyDescent="0.2">
      <c r="A9" s="1" t="s">
        <v>3</v>
      </c>
      <c r="B9" s="1" t="s">
        <v>7</v>
      </c>
      <c r="C9" s="1" t="s">
        <v>6</v>
      </c>
      <c r="D9" s="4" t="str">
        <f t="shared" si="0"/>
        <v>hhai_msei</v>
      </c>
      <c r="E9" s="4">
        <v>406</v>
      </c>
      <c r="F9" s="5">
        <v>1000000</v>
      </c>
      <c r="G9" s="5">
        <v>199827</v>
      </c>
      <c r="H9" s="5">
        <v>946976</v>
      </c>
      <c r="I9" s="5">
        <f t="shared" si="1"/>
        <v>94.697600000000008</v>
      </c>
      <c r="J9" s="5">
        <v>1612743</v>
      </c>
      <c r="K9" s="5">
        <f t="shared" si="2"/>
        <v>806371.5</v>
      </c>
      <c r="L9" s="5">
        <v>608463</v>
      </c>
      <c r="M9" s="5">
        <v>145384</v>
      </c>
      <c r="N9" s="1">
        <f t="shared" si="3"/>
        <v>72.754933017059756</v>
      </c>
      <c r="O9" s="1">
        <v>163</v>
      </c>
      <c r="P9" s="1">
        <v>610</v>
      </c>
      <c r="Q9" s="1">
        <f t="shared" si="4"/>
        <v>26.721311475409838</v>
      </c>
      <c r="R9" s="1">
        <v>0.996</v>
      </c>
      <c r="S9" s="1">
        <v>0.90400000000000003</v>
      </c>
      <c r="T9" s="1">
        <v>0.74</v>
      </c>
    </row>
    <row r="10" spans="1:20" x14ac:dyDescent="0.2">
      <c r="A10" s="3" t="s">
        <v>3</v>
      </c>
      <c r="B10" s="3" t="s">
        <v>4</v>
      </c>
      <c r="C10" s="3" t="s">
        <v>5</v>
      </c>
      <c r="D10" s="4" t="str">
        <f t="shared" si="0"/>
        <v>ecori_agei</v>
      </c>
      <c r="E10" s="4">
        <v>406</v>
      </c>
      <c r="F10" s="5">
        <v>10000000</v>
      </c>
      <c r="G10" s="5">
        <v>96354</v>
      </c>
      <c r="H10" s="5">
        <v>9996190</v>
      </c>
      <c r="I10" s="5">
        <f t="shared" si="1"/>
        <v>99.9619</v>
      </c>
      <c r="J10" s="5">
        <v>15646353</v>
      </c>
      <c r="K10" s="5">
        <f t="shared" si="2"/>
        <v>7823176.5</v>
      </c>
      <c r="L10" s="5">
        <v>6498384</v>
      </c>
      <c r="M10" s="5">
        <v>64303</v>
      </c>
      <c r="N10" s="1">
        <f t="shared" si="3"/>
        <v>66.73620192207899</v>
      </c>
      <c r="O10" s="1">
        <v>561</v>
      </c>
      <c r="P10" s="1">
        <v>610</v>
      </c>
      <c r="Q10" s="1">
        <f t="shared" si="4"/>
        <v>91.967213114754102</v>
      </c>
      <c r="R10" s="1">
        <v>0.996</v>
      </c>
      <c r="S10" s="1">
        <v>0.65900000000000003</v>
      </c>
      <c r="T10" s="1">
        <v>0.51500000000000001</v>
      </c>
    </row>
    <row r="11" spans="1:20" x14ac:dyDescent="0.2">
      <c r="A11" s="3" t="s">
        <v>3</v>
      </c>
      <c r="B11" s="3" t="s">
        <v>4</v>
      </c>
      <c r="C11" s="3" t="s">
        <v>6</v>
      </c>
      <c r="D11" s="4" t="str">
        <f t="shared" si="0"/>
        <v>ecori_msei</v>
      </c>
      <c r="E11" s="4">
        <v>406</v>
      </c>
      <c r="F11" s="5">
        <v>10000000</v>
      </c>
      <c r="G11" s="5">
        <v>267416</v>
      </c>
      <c r="H11" s="5">
        <v>9984282</v>
      </c>
      <c r="I11" s="5">
        <f t="shared" si="1"/>
        <v>99.842820000000003</v>
      </c>
      <c r="J11" s="5">
        <v>15272962</v>
      </c>
      <c r="K11" s="5">
        <f t="shared" si="2"/>
        <v>7636481</v>
      </c>
      <c r="L11" s="5">
        <v>6310951</v>
      </c>
      <c r="M11" s="5">
        <v>183793</v>
      </c>
      <c r="N11" s="1">
        <f t="shared" si="3"/>
        <v>68.729245819247907</v>
      </c>
      <c r="O11" s="1">
        <v>586</v>
      </c>
      <c r="P11" s="1">
        <v>610</v>
      </c>
      <c r="Q11" s="1">
        <f t="shared" si="4"/>
        <v>96.06557377049181</v>
      </c>
      <c r="R11" s="1">
        <v>1</v>
      </c>
      <c r="S11" s="1">
        <v>0.91700000000000004</v>
      </c>
      <c r="T11" s="1">
        <v>0.59199999999999997</v>
      </c>
    </row>
    <row r="12" spans="1:20" x14ac:dyDescent="0.2">
      <c r="A12" s="3" t="s">
        <v>3</v>
      </c>
      <c r="B12" s="3" t="s">
        <v>7</v>
      </c>
      <c r="C12" s="3" t="s">
        <v>5</v>
      </c>
      <c r="D12" s="4" t="str">
        <f t="shared" si="0"/>
        <v>hhai_agei</v>
      </c>
      <c r="E12" s="4">
        <v>406</v>
      </c>
      <c r="F12" s="5">
        <v>10000000</v>
      </c>
      <c r="G12" s="5">
        <v>222889</v>
      </c>
      <c r="H12" s="5">
        <v>9986957</v>
      </c>
      <c r="I12" s="5">
        <f t="shared" si="1"/>
        <v>99.869569999999996</v>
      </c>
      <c r="J12" s="5">
        <v>15668084</v>
      </c>
      <c r="K12" s="5">
        <f t="shared" si="2"/>
        <v>7834042</v>
      </c>
      <c r="L12" s="5">
        <v>6579894</v>
      </c>
      <c r="M12" s="5">
        <v>158008</v>
      </c>
      <c r="N12" s="1">
        <f t="shared" si="3"/>
        <v>70.890891878917301</v>
      </c>
      <c r="O12" s="1">
        <v>570</v>
      </c>
      <c r="P12" s="1">
        <v>610</v>
      </c>
      <c r="Q12" s="1">
        <f t="shared" si="4"/>
        <v>93.442622950819683</v>
      </c>
      <c r="R12" s="1">
        <v>0.999</v>
      </c>
      <c r="S12" s="1">
        <v>0.78200000000000003</v>
      </c>
      <c r="T12" s="1">
        <v>0.63500000000000001</v>
      </c>
    </row>
    <row r="13" spans="1:20" x14ac:dyDescent="0.2">
      <c r="A13" s="3" t="s">
        <v>3</v>
      </c>
      <c r="B13" s="3" t="s">
        <v>7</v>
      </c>
      <c r="C13" s="3" t="s">
        <v>6</v>
      </c>
      <c r="D13" s="4" t="str">
        <f t="shared" si="0"/>
        <v>hhai_msei</v>
      </c>
      <c r="E13" s="4">
        <v>406</v>
      </c>
      <c r="F13" s="5">
        <v>10000000</v>
      </c>
      <c r="G13" s="5">
        <v>548629</v>
      </c>
      <c r="H13" s="5">
        <v>9902011</v>
      </c>
      <c r="I13" s="5">
        <f t="shared" si="1"/>
        <v>99.020109999999988</v>
      </c>
      <c r="J13" s="5">
        <v>15611321</v>
      </c>
      <c r="K13" s="5">
        <f t="shared" si="2"/>
        <v>7805660.5</v>
      </c>
      <c r="L13" s="5">
        <v>6364047</v>
      </c>
      <c r="M13" s="5">
        <v>387795</v>
      </c>
      <c r="N13" s="1">
        <f t="shared" si="3"/>
        <v>70.684378696714901</v>
      </c>
      <c r="O13" s="1">
        <v>407</v>
      </c>
      <c r="P13" s="1">
        <v>610</v>
      </c>
      <c r="Q13" s="1">
        <f t="shared" si="4"/>
        <v>66.721311475409834</v>
      </c>
      <c r="R13" s="1">
        <v>1</v>
      </c>
      <c r="S13" s="1">
        <v>0.91700000000000004</v>
      </c>
      <c r="T13" s="1">
        <v>0.47599999999999998</v>
      </c>
    </row>
    <row r="14" spans="1:20" x14ac:dyDescent="0.2">
      <c r="A14" s="1" t="s">
        <v>3</v>
      </c>
      <c r="B14" s="1" t="s">
        <v>4</v>
      </c>
      <c r="C14" s="1" t="s">
        <v>5</v>
      </c>
      <c r="D14" s="4" t="str">
        <f t="shared" si="0"/>
        <v>ecori_agei</v>
      </c>
      <c r="E14" s="4">
        <v>406</v>
      </c>
      <c r="F14" s="5">
        <v>100000000</v>
      </c>
      <c r="G14" s="5">
        <v>121592</v>
      </c>
      <c r="H14" s="5">
        <v>99996555</v>
      </c>
      <c r="I14" s="5">
        <f t="shared" si="1"/>
        <v>99.996555000000001</v>
      </c>
      <c r="J14" s="5">
        <v>135024588</v>
      </c>
      <c r="K14" s="5">
        <f t="shared" si="2"/>
        <v>67512294</v>
      </c>
      <c r="L14" s="5">
        <v>60556197</v>
      </c>
      <c r="M14" s="5">
        <v>75547</v>
      </c>
      <c r="N14" s="1">
        <f t="shared" si="3"/>
        <v>62.131554707546556</v>
      </c>
      <c r="O14" s="1">
        <v>563</v>
      </c>
      <c r="P14" s="1">
        <v>610</v>
      </c>
      <c r="Q14" s="1">
        <f t="shared" si="4"/>
        <v>92.295081967213108</v>
      </c>
      <c r="R14" s="1">
        <v>1</v>
      </c>
      <c r="S14" s="1">
        <v>0.93</v>
      </c>
      <c r="T14" s="1">
        <v>0.68200000000000005</v>
      </c>
    </row>
    <row r="15" spans="1:20" x14ac:dyDescent="0.2">
      <c r="A15" s="1" t="s">
        <v>3</v>
      </c>
      <c r="B15" s="1" t="s">
        <v>4</v>
      </c>
      <c r="C15" s="1" t="s">
        <v>6</v>
      </c>
      <c r="D15" s="4" t="str">
        <f t="shared" si="0"/>
        <v>ecori_msei</v>
      </c>
      <c r="E15" s="4">
        <v>406</v>
      </c>
      <c r="F15" s="5">
        <v>100000000</v>
      </c>
      <c r="G15" s="5">
        <v>402706</v>
      </c>
      <c r="H15" s="5">
        <v>99981766</v>
      </c>
      <c r="I15" s="5">
        <f t="shared" si="1"/>
        <v>99.981766000000007</v>
      </c>
      <c r="J15" s="5">
        <v>145500692</v>
      </c>
      <c r="K15" s="5">
        <f t="shared" si="2"/>
        <v>72750346</v>
      </c>
      <c r="L15" s="5">
        <v>61887264</v>
      </c>
      <c r="M15" s="5">
        <v>263649</v>
      </c>
      <c r="N15" s="1">
        <f t="shared" si="3"/>
        <v>65.469349848276408</v>
      </c>
      <c r="O15" s="1">
        <v>595</v>
      </c>
      <c r="P15" s="1">
        <v>610</v>
      </c>
      <c r="Q15" s="1">
        <f t="shared" si="4"/>
        <v>97.540983606557376</v>
      </c>
      <c r="R15" s="1">
        <v>1</v>
      </c>
      <c r="S15" s="1">
        <v>0.95</v>
      </c>
      <c r="T15" s="1">
        <v>0.39</v>
      </c>
    </row>
    <row r="16" spans="1:20" x14ac:dyDescent="0.2">
      <c r="A16" s="1" t="s">
        <v>3</v>
      </c>
      <c r="B16" s="1" t="s">
        <v>7</v>
      </c>
      <c r="C16" s="1" t="s">
        <v>5</v>
      </c>
      <c r="D16" s="4" t="str">
        <f t="shared" si="0"/>
        <v>hhai_agei</v>
      </c>
      <c r="E16" s="4">
        <v>406</v>
      </c>
      <c r="F16" s="5">
        <v>100000000</v>
      </c>
      <c r="G16" s="5">
        <v>329159</v>
      </c>
      <c r="H16" s="5">
        <v>99983159</v>
      </c>
      <c r="I16" s="5">
        <f t="shared" si="1"/>
        <v>99.983159000000001</v>
      </c>
      <c r="J16" s="5">
        <v>123014722</v>
      </c>
      <c r="K16" s="5">
        <f t="shared" si="2"/>
        <v>61507361</v>
      </c>
      <c r="L16" s="5">
        <v>57138701</v>
      </c>
      <c r="M16" s="5">
        <v>222375</v>
      </c>
      <c r="N16" s="1">
        <f t="shared" si="3"/>
        <v>67.55853554057461</v>
      </c>
      <c r="O16" s="1">
        <v>567</v>
      </c>
      <c r="P16" s="1">
        <v>610</v>
      </c>
      <c r="Q16" s="1">
        <f t="shared" si="4"/>
        <v>92.950819672131146</v>
      </c>
      <c r="R16" s="1">
        <v>1</v>
      </c>
      <c r="S16" s="1">
        <v>0.61099999999999999</v>
      </c>
      <c r="T16" s="1">
        <v>0.42499999999999999</v>
      </c>
    </row>
    <row r="17" spans="1:20" x14ac:dyDescent="0.2">
      <c r="A17" s="1" t="s">
        <v>3</v>
      </c>
      <c r="B17" s="1" t="s">
        <v>7</v>
      </c>
      <c r="C17" s="1" t="s">
        <v>6</v>
      </c>
      <c r="D17" s="4" t="str">
        <f t="shared" si="0"/>
        <v>hhai_msei</v>
      </c>
      <c r="E17" s="4">
        <v>406</v>
      </c>
      <c r="F17" s="5">
        <v>100000000</v>
      </c>
      <c r="G17" s="5">
        <v>1132631</v>
      </c>
      <c r="H17" s="5">
        <v>99914095</v>
      </c>
      <c r="I17" s="5">
        <f t="shared" si="1"/>
        <v>99.914095000000003</v>
      </c>
      <c r="J17" s="5">
        <v>137674071</v>
      </c>
      <c r="K17" s="5">
        <f t="shared" si="2"/>
        <v>68837035.5</v>
      </c>
      <c r="L17" s="5">
        <v>60246767</v>
      </c>
      <c r="M17" s="5">
        <v>770579</v>
      </c>
      <c r="N17" s="1">
        <f t="shared" si="3"/>
        <v>68.034426039901788</v>
      </c>
      <c r="O17" s="1">
        <v>595</v>
      </c>
      <c r="P17" s="1">
        <v>610</v>
      </c>
      <c r="Q17" s="1">
        <f t="shared" si="4"/>
        <v>97.540983606557376</v>
      </c>
      <c r="R17" s="1">
        <v>1</v>
      </c>
      <c r="S17" s="1">
        <v>0.98099999999999998</v>
      </c>
      <c r="T17" s="1">
        <v>0.67700000000000005</v>
      </c>
    </row>
    <row r="18" spans="1:20" x14ac:dyDescent="0.2">
      <c r="A18" s="1" t="s">
        <v>21</v>
      </c>
      <c r="B18" s="1" t="s">
        <v>20</v>
      </c>
      <c r="C18" s="1" t="s">
        <v>20</v>
      </c>
      <c r="D18" s="1" t="str">
        <f t="shared" si="0"/>
        <v>bcgi_bcgi</v>
      </c>
      <c r="E18" s="1">
        <v>34</v>
      </c>
      <c r="F18" s="5">
        <v>10000000</v>
      </c>
      <c r="G18" s="5">
        <v>532599</v>
      </c>
      <c r="H18" s="5">
        <v>9931633</v>
      </c>
      <c r="I18" s="5">
        <f t="shared" si="1"/>
        <v>99.316329999999994</v>
      </c>
      <c r="J18" s="5">
        <v>12153040</v>
      </c>
      <c r="K18" s="5">
        <f t="shared" si="2"/>
        <v>6076520</v>
      </c>
      <c r="L18" s="5">
        <v>4730812</v>
      </c>
      <c r="M18" s="5">
        <v>289482</v>
      </c>
      <c r="N18" s="1">
        <f t="shared" si="3"/>
        <v>54.352711890183791</v>
      </c>
      <c r="O18" s="1">
        <v>342</v>
      </c>
      <c r="P18" s="1">
        <v>610</v>
      </c>
      <c r="Q18" s="1">
        <f t="shared" si="4"/>
        <v>56.065573770491802</v>
      </c>
      <c r="R18" s="1" t="s">
        <v>29</v>
      </c>
      <c r="S18" s="1">
        <v>1</v>
      </c>
      <c r="T18" s="1">
        <v>1</v>
      </c>
    </row>
    <row r="19" spans="1:20" x14ac:dyDescent="0.2">
      <c r="A19" s="1" t="s">
        <v>23</v>
      </c>
      <c r="B19" s="1" t="s">
        <v>4</v>
      </c>
      <c r="C19" s="1" t="s">
        <v>6</v>
      </c>
      <c r="D19" s="1" t="str">
        <f t="shared" si="0"/>
        <v>ecori_msei</v>
      </c>
      <c r="E19" s="1">
        <v>306</v>
      </c>
      <c r="F19" s="5">
        <v>10000000</v>
      </c>
      <c r="G19" s="5">
        <v>342408</v>
      </c>
      <c r="H19" s="5">
        <v>9968100</v>
      </c>
      <c r="I19" s="5">
        <f t="shared" si="1"/>
        <v>99.680999999999997</v>
      </c>
      <c r="J19" s="5">
        <v>16251152</v>
      </c>
      <c r="K19" s="5">
        <f t="shared" si="2"/>
        <v>8125576</v>
      </c>
      <c r="L19" s="5">
        <v>6423050</v>
      </c>
      <c r="M19" s="5">
        <v>233761</v>
      </c>
      <c r="N19" s="1">
        <f t="shared" si="3"/>
        <v>68.269725006425091</v>
      </c>
      <c r="O19" s="1">
        <v>543</v>
      </c>
      <c r="P19" s="1">
        <v>610</v>
      </c>
      <c r="Q19" s="1">
        <f t="shared" si="4"/>
        <v>89.016393442622956</v>
      </c>
      <c r="R19" s="1">
        <v>1</v>
      </c>
      <c r="S19" s="1">
        <v>0.99199999999999999</v>
      </c>
      <c r="T19" s="1">
        <v>0.90100000000000002</v>
      </c>
    </row>
    <row r="20" spans="1:20" x14ac:dyDescent="0.2">
      <c r="A20" s="1" t="s">
        <v>24</v>
      </c>
      <c r="B20" s="1" t="s">
        <v>4</v>
      </c>
      <c r="C20" s="1" t="s">
        <v>6</v>
      </c>
      <c r="D20" s="1" t="str">
        <f t="shared" ref="D20" si="5">_xlfn.CONCAT(B20,"_",C20)</f>
        <v>ecori_msei</v>
      </c>
      <c r="E20" s="1">
        <v>506</v>
      </c>
      <c r="F20" s="5">
        <v>10000000</v>
      </c>
      <c r="G20" s="5">
        <v>204873</v>
      </c>
      <c r="H20" s="5">
        <v>9988168</v>
      </c>
      <c r="I20" s="5">
        <f t="shared" si="1"/>
        <v>99.881679999999989</v>
      </c>
      <c r="J20" s="5">
        <v>15291029</v>
      </c>
      <c r="K20" s="5">
        <f t="shared" si="2"/>
        <v>7645514.5</v>
      </c>
      <c r="L20" s="5">
        <v>6230610</v>
      </c>
      <c r="M20" s="5">
        <v>143364</v>
      </c>
      <c r="N20" s="1">
        <f t="shared" si="3"/>
        <v>69.977010147750079</v>
      </c>
      <c r="O20" s="1">
        <v>590</v>
      </c>
      <c r="P20" s="1">
        <v>610</v>
      </c>
      <c r="Q20" s="1">
        <f t="shared" si="4"/>
        <v>96.721311475409834</v>
      </c>
      <c r="R20" s="1">
        <v>1</v>
      </c>
      <c r="S20" s="1">
        <v>0.89</v>
      </c>
      <c r="T20" s="1">
        <v>0.45900000000000002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2022-09-29T13:23:02Z</dcterms:created>
  <dcterms:modified xsi:type="dcterms:W3CDTF">2022-10-13T15:55:15Z</dcterms:modified>
</cp:coreProperties>
</file>