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cipes" sheetId="1" r:id="rId1"/>
    <sheet name="CNF Data" sheetId="2" r:id="rId2"/>
    <sheet name="Premades" sheetId="3" r:id="rId3"/>
    <sheet name="Monica" sheetId="4" r:id="rId4"/>
  </sheets>
  <calcPr calcId="124519" fullCalcOnLoad="1"/>
</workbook>
</file>

<file path=xl/sharedStrings.xml><?xml version="1.0" encoding="utf-8"?>
<sst xmlns="http://schemas.openxmlformats.org/spreadsheetml/2006/main" count="2460" uniqueCount="688">
  <si>
    <t>name</t>
  </si>
  <si>
    <t>quantity</t>
  </si>
  <si>
    <t>measurement</t>
  </si>
  <si>
    <t>ingredient</t>
  </si>
  <si>
    <t>FoodID</t>
  </si>
  <si>
    <t>source</t>
  </si>
  <si>
    <t>amount</t>
  </si>
  <si>
    <t>unit</t>
  </si>
  <si>
    <t>MeasureDescription</t>
  </si>
  <si>
    <t>MeasureID</t>
  </si>
  <si>
    <t>ConversionFactorValue</t>
  </si>
  <si>
    <t>in grams</t>
  </si>
  <si>
    <t>premade measurement</t>
  </si>
  <si>
    <t>premade unit</t>
  </si>
  <si>
    <t>ratio</t>
  </si>
  <si>
    <t>calories (kcal)</t>
  </si>
  <si>
    <t>fat  (g)</t>
  </si>
  <si>
    <t>saturated fat (g)</t>
  </si>
  <si>
    <t>trans fat (g)</t>
  </si>
  <si>
    <t>cholesterol (mg)</t>
  </si>
  <si>
    <t>sodium (mg)</t>
  </si>
  <si>
    <t>carbohydrates (g)</t>
  </si>
  <si>
    <t>fibre (g)</t>
  </si>
  <si>
    <t>sugar (g)</t>
  </si>
  <si>
    <t>protein (g)</t>
  </si>
  <si>
    <t>vitamin A (ug)</t>
  </si>
  <si>
    <t>vitamin C (mg)</t>
  </si>
  <si>
    <t>Calcium  (mg)</t>
  </si>
  <si>
    <t>Iron (mg)</t>
  </si>
  <si>
    <t>Recipe</t>
  </si>
  <si>
    <t>Total</t>
  </si>
  <si>
    <t xml:space="preserve">Recipe </t>
  </si>
  <si>
    <t>Salmon Recipe</t>
  </si>
  <si>
    <t>Tofu Recipe</t>
  </si>
  <si>
    <t>Grilled Chicken Breast</t>
  </si>
  <si>
    <t xml:space="preserve">Roasted Striploin </t>
  </si>
  <si>
    <t xml:space="preserve">Striploin </t>
  </si>
  <si>
    <t>Tuna</t>
  </si>
  <si>
    <t>Prosciutto</t>
  </si>
  <si>
    <t>Smoke Salmon</t>
  </si>
  <si>
    <t>Balsamic Vinaigrette</t>
  </si>
  <si>
    <t>Basil Citrus</t>
  </si>
  <si>
    <t>Chili Lime Avocado</t>
  </si>
  <si>
    <t>Smokey Paprika</t>
  </si>
  <si>
    <t>Garlic Peppercorn</t>
  </si>
  <si>
    <t>Romesco Spread</t>
  </si>
  <si>
    <t xml:space="preserve">Garlic Peppercorn </t>
  </si>
  <si>
    <t>Salsa Verde</t>
  </si>
  <si>
    <t>Avocado Gremolata</t>
  </si>
  <si>
    <t>Herb Dijon Ailoi</t>
  </si>
  <si>
    <t>Chickpeas</t>
  </si>
  <si>
    <t>Corn</t>
  </si>
  <si>
    <t>Fennel slaw</t>
  </si>
  <si>
    <t>Pico de Gallo</t>
  </si>
  <si>
    <t>Brussel Sprouts</t>
  </si>
  <si>
    <t>Cauliflower</t>
  </si>
  <si>
    <t>Onions</t>
  </si>
  <si>
    <t>House Guacamole</t>
  </si>
  <si>
    <t>Kale</t>
  </si>
  <si>
    <t>Spring Mix</t>
  </si>
  <si>
    <t>Red Cabbage Slaw</t>
  </si>
  <si>
    <t xml:space="preserve">Grape Tomatoes </t>
  </si>
  <si>
    <t>Shredded Beets</t>
  </si>
  <si>
    <t>Shredded Carrots</t>
  </si>
  <si>
    <t xml:space="preserve">Avocado </t>
  </si>
  <si>
    <t xml:space="preserve">Whole Wheat Wrap </t>
  </si>
  <si>
    <t xml:space="preserve">Multigrain Ciabatta </t>
  </si>
  <si>
    <t>Grilled Banana Peppers</t>
  </si>
  <si>
    <t>Grilled Zucchini</t>
  </si>
  <si>
    <t>Grilled Sweet Peppers</t>
  </si>
  <si>
    <t>Smoked Mozarella</t>
  </si>
  <si>
    <t xml:space="preserve">Goat Cheese </t>
  </si>
  <si>
    <t>Brie Cheese</t>
  </si>
  <si>
    <t>Eggplant</t>
  </si>
  <si>
    <t>Brown Rice and Quinoa</t>
  </si>
  <si>
    <t xml:space="preserve">Spicy Grilled Chicken </t>
  </si>
  <si>
    <t xml:space="preserve">Lemon and Herb Chicken </t>
  </si>
  <si>
    <t>pc</t>
  </si>
  <si>
    <t>g</t>
  </si>
  <si>
    <t>ml</t>
  </si>
  <si>
    <t>breasts</t>
  </si>
  <si>
    <t>servings</t>
  </si>
  <si>
    <t xml:space="preserve">g </t>
  </si>
  <si>
    <t>mL</t>
  </si>
  <si>
    <t xml:space="preserve">ml </t>
  </si>
  <si>
    <t>L</t>
  </si>
  <si>
    <t>fruit</t>
  </si>
  <si>
    <t xml:space="preserve">oz </t>
  </si>
  <si>
    <t>portions</t>
  </si>
  <si>
    <t>pieces</t>
  </si>
  <si>
    <t xml:space="preserve">pieces </t>
  </si>
  <si>
    <t xml:space="preserve">piece </t>
  </si>
  <si>
    <t>piece</t>
  </si>
  <si>
    <t xml:space="preserve">dash </t>
  </si>
  <si>
    <t xml:space="preserve">salmon </t>
  </si>
  <si>
    <t>olive oil</t>
  </si>
  <si>
    <t>salt</t>
  </si>
  <si>
    <t>pepper</t>
  </si>
  <si>
    <t>tumeric</t>
  </si>
  <si>
    <t xml:space="preserve">paprika </t>
  </si>
  <si>
    <t xml:space="preserve">Roasted Salmon </t>
  </si>
  <si>
    <t>Tofu</t>
  </si>
  <si>
    <t>Roasted Cajun Tofu</t>
  </si>
  <si>
    <t>regular chicken breast</t>
  </si>
  <si>
    <t>canola oil</t>
  </si>
  <si>
    <t xml:space="preserve">Grilled Chicken Breast </t>
  </si>
  <si>
    <t xml:space="preserve">beef striploin </t>
  </si>
  <si>
    <t>Roasted Striploin</t>
  </si>
  <si>
    <t>Shredded Striploin</t>
  </si>
  <si>
    <t>Seared Tuna Carpaccio</t>
  </si>
  <si>
    <t>Smoked Salmon</t>
  </si>
  <si>
    <t xml:space="preserve">balsamic vinegar </t>
  </si>
  <si>
    <t xml:space="preserve">roasted garlic </t>
  </si>
  <si>
    <t xml:space="preserve">salt </t>
  </si>
  <si>
    <t xml:space="preserve">pepper </t>
  </si>
  <si>
    <t xml:space="preserve">lemon juice </t>
  </si>
  <si>
    <t xml:space="preserve">Honey mustard </t>
  </si>
  <si>
    <t xml:space="preserve">basil </t>
  </si>
  <si>
    <t xml:space="preserve">white vinegar </t>
  </si>
  <si>
    <t>Basil Citrus Dressing</t>
  </si>
  <si>
    <t xml:space="preserve">avocado </t>
  </si>
  <si>
    <t>salsa verde recipe</t>
  </si>
  <si>
    <t xml:space="preserve">vinegar </t>
  </si>
  <si>
    <t>Chili Lime Avocado Dressing</t>
  </si>
  <si>
    <t>paprika</t>
  </si>
  <si>
    <t>Smokey Paprika Dressing</t>
  </si>
  <si>
    <t>roasted garlic</t>
  </si>
  <si>
    <t xml:space="preserve">peppercorn </t>
  </si>
  <si>
    <t>Garlic Peppercorn Dressing</t>
  </si>
  <si>
    <t xml:space="preserve">sundried tomatoes </t>
  </si>
  <si>
    <t>canned tomatoes</t>
  </si>
  <si>
    <t xml:space="preserve">roasted pepper </t>
  </si>
  <si>
    <t xml:space="preserve">canned chickpeas </t>
  </si>
  <si>
    <t xml:space="preserve">red chilis </t>
  </si>
  <si>
    <t>caper berries</t>
  </si>
  <si>
    <t xml:space="preserve">fresh parsley </t>
  </si>
  <si>
    <t>white vinegar</t>
  </si>
  <si>
    <t>lemon juic</t>
  </si>
  <si>
    <t xml:space="preserve">salsa verde </t>
  </si>
  <si>
    <t xml:space="preserve">chickpeas </t>
  </si>
  <si>
    <t>mayonnaise</t>
  </si>
  <si>
    <t>dijon mustard</t>
  </si>
  <si>
    <t>dried parsley</t>
  </si>
  <si>
    <t>chickpeas</t>
  </si>
  <si>
    <t>corn</t>
  </si>
  <si>
    <t>green cabbage</t>
  </si>
  <si>
    <t>red cabbage</t>
  </si>
  <si>
    <t>fennel</t>
  </si>
  <si>
    <t>zucchini</t>
  </si>
  <si>
    <t>carrots</t>
  </si>
  <si>
    <t>Fennel Slaw</t>
  </si>
  <si>
    <t xml:space="preserve">cucumber </t>
  </si>
  <si>
    <t>roma tomatoes</t>
  </si>
  <si>
    <t xml:space="preserve">red onion </t>
  </si>
  <si>
    <t>lemon juice</t>
  </si>
  <si>
    <t>Pico de Gallo Salsa</t>
  </si>
  <si>
    <t>turmeric</t>
  </si>
  <si>
    <t>cauliflower</t>
  </si>
  <si>
    <t>onions</t>
  </si>
  <si>
    <t>sumac</t>
  </si>
  <si>
    <t>Roasted Onions</t>
  </si>
  <si>
    <t>avocado</t>
  </si>
  <si>
    <t>Grape Tomatoes</t>
  </si>
  <si>
    <t xml:space="preserve">Shredded Beets </t>
  </si>
  <si>
    <t xml:space="preserve">Shredded Carrots </t>
  </si>
  <si>
    <t xml:space="preserve">Smoked Mozarella </t>
  </si>
  <si>
    <t xml:space="preserve">Brie Cheese </t>
  </si>
  <si>
    <t xml:space="preserve">Brown Rice </t>
  </si>
  <si>
    <t>Quinoa</t>
  </si>
  <si>
    <t>Yield</t>
  </si>
  <si>
    <t>CNF</t>
  </si>
  <si>
    <t>Premade - needs CNF conversion</t>
  </si>
  <si>
    <t>Premade</t>
  </si>
  <si>
    <t xml:space="preserve">Yield </t>
  </si>
  <si>
    <t>concat_id</t>
  </si>
  <si>
    <t>FoodDescription_x</t>
  </si>
  <si>
    <t>ENERGY (KILOCALORIES)</t>
  </si>
  <si>
    <t>FAT (TOTAL LIPIDS)</t>
  </si>
  <si>
    <t>FATTY ACIDS, SATURATED, TOTAL</t>
  </si>
  <si>
    <t>FATTY ACIDS, TRANS, TOTAL</t>
  </si>
  <si>
    <t>CHOLESTEROL</t>
  </si>
  <si>
    <t>SODIUM</t>
  </si>
  <si>
    <t>CARBOHYDRATE, TOTAL (BY DIFFERENCE)</t>
  </si>
  <si>
    <t>FIBRE, TOTAL DIETARY</t>
  </si>
  <si>
    <t>SUGARS, TOTAL</t>
  </si>
  <si>
    <t>PROTEIN</t>
  </si>
  <si>
    <t>RETINOL</t>
  </si>
  <si>
    <t>VITAMIN C</t>
  </si>
  <si>
    <t>CALCIUM</t>
  </si>
  <si>
    <t>IRON</t>
  </si>
  <si>
    <t>14:100ml</t>
  </si>
  <si>
    <t>14:125ml</t>
  </si>
  <si>
    <t>14:15ml</t>
  </si>
  <si>
    <t>14:5ml</t>
  </si>
  <si>
    <t>196:15ml</t>
  </si>
  <si>
    <t>196:5ml</t>
  </si>
  <si>
    <t>196:0.5g</t>
  </si>
  <si>
    <t>197:15ml</t>
  </si>
  <si>
    <t>197:5ml</t>
  </si>
  <si>
    <t>197:0.5g</t>
  </si>
  <si>
    <t>198:100ml whole</t>
  </si>
  <si>
    <t>198:1 dash</t>
  </si>
  <si>
    <t>198:0.5g</t>
  </si>
  <si>
    <t>198:15ml ground</t>
  </si>
  <si>
    <t>198:15ml whole</t>
  </si>
  <si>
    <t>198:5 ml ground</t>
  </si>
  <si>
    <t>198:5ml whole</t>
  </si>
  <si>
    <t>211:15ml</t>
  </si>
  <si>
    <t>211:5ml</t>
  </si>
  <si>
    <t>211:0.5g</t>
  </si>
  <si>
    <t>212:30ml</t>
  </si>
  <si>
    <t>212:5 leaves</t>
  </si>
  <si>
    <t>212:0.5g</t>
  </si>
  <si>
    <t>214:15ml</t>
  </si>
  <si>
    <t>214:250ml</t>
  </si>
  <si>
    <t>214:5ml</t>
  </si>
  <si>
    <t>214:1 dash</t>
  </si>
  <si>
    <t>214:1g</t>
  </si>
  <si>
    <t>422:100ml</t>
  </si>
  <si>
    <t>422:15ml</t>
  </si>
  <si>
    <t>422:250ml</t>
  </si>
  <si>
    <t>422:5ml</t>
  </si>
  <si>
    <t>422:10ml</t>
  </si>
  <si>
    <t>451:100ml</t>
  </si>
  <si>
    <t>451:15ml</t>
  </si>
  <si>
    <t>451:250ml</t>
  </si>
  <si>
    <t>451:5ml</t>
  </si>
  <si>
    <t>451:10ml</t>
  </si>
  <si>
    <t>527:100ml</t>
  </si>
  <si>
    <t>527:15ml</t>
  </si>
  <si>
    <t>527:250ml</t>
  </si>
  <si>
    <t>842:1 breast</t>
  </si>
  <si>
    <t>842:100ml chopped or diced</t>
  </si>
  <si>
    <t>842:250ml chopped or diced</t>
  </si>
  <si>
    <t>842:100g</t>
  </si>
  <si>
    <t>842:1 food guide serving = 75g</t>
  </si>
  <si>
    <t>1511:1 fruit</t>
  </si>
  <si>
    <t>1511:100ml cubes</t>
  </si>
  <si>
    <t>1511:100ml puree</t>
  </si>
  <si>
    <t>1511:100ml slices</t>
  </si>
  <si>
    <t>1511:125ml slices</t>
  </si>
  <si>
    <t>1511:250ml slices</t>
  </si>
  <si>
    <t>1511:125ml puree</t>
  </si>
  <si>
    <t>1511:250ml puree</t>
  </si>
  <si>
    <t>1511:125ml cubes</t>
  </si>
  <si>
    <t>1511:250ml cubes</t>
  </si>
  <si>
    <t>1511:140g</t>
  </si>
  <si>
    <t>1511:1/2 fruit</t>
  </si>
  <si>
    <t>1589:100ml</t>
  </si>
  <si>
    <t>1589:125ml</t>
  </si>
  <si>
    <t>1589:15ml</t>
  </si>
  <si>
    <t>1589:250ml</t>
  </si>
  <si>
    <t>1589:5ml</t>
  </si>
  <si>
    <t>2034:1 leaf</t>
  </si>
  <si>
    <t>2034:100ml chopped</t>
  </si>
  <si>
    <t>2034:100ml shredded</t>
  </si>
  <si>
    <t>2034:1 (0.8cm x 7.6cm dia) + liquid</t>
  </si>
  <si>
    <t>2034:125ml shredded</t>
  </si>
  <si>
    <t>2034:250ml shredded</t>
  </si>
  <si>
    <t>2034:125ml chopped</t>
  </si>
  <si>
    <t>2034:250ml chopped</t>
  </si>
  <si>
    <t>2034:1 small (10.2cm dia)</t>
  </si>
  <si>
    <t>2034:1 medium (12.7cm dia)</t>
  </si>
  <si>
    <t>2034:1 large (14cm dia)</t>
  </si>
  <si>
    <t>2034:85g</t>
  </si>
  <si>
    <t>2035:1 leaf</t>
  </si>
  <si>
    <t>2035:100ml shredded</t>
  </si>
  <si>
    <t>2035:125ml shredded</t>
  </si>
  <si>
    <t>2035:250ml shredded</t>
  </si>
  <si>
    <t>2035:85g</t>
  </si>
  <si>
    <t>2225:1 large</t>
  </si>
  <si>
    <t>2225:1 medium</t>
  </si>
  <si>
    <t>2225:1 slice</t>
  </si>
  <si>
    <t>2225:100ml chopped</t>
  </si>
  <si>
    <t>2225:100ml slices</t>
  </si>
  <si>
    <t>2225:1 small</t>
  </si>
  <si>
    <t>2225:125ml slices</t>
  </si>
  <si>
    <t>2225:250ml slices</t>
  </si>
  <si>
    <t>2225:125ml chopped</t>
  </si>
  <si>
    <t>2225:250ml chopped</t>
  </si>
  <si>
    <t>2225:85g</t>
  </si>
  <si>
    <t>2225:4 slices</t>
  </si>
  <si>
    <t>2226:100ml mashed</t>
  </si>
  <si>
    <t>2226:100ml slices</t>
  </si>
  <si>
    <t>2226:125ml slices</t>
  </si>
  <si>
    <t>2226:250ml slices</t>
  </si>
  <si>
    <t>2226:125ml mashed</t>
  </si>
  <si>
    <t>2226:250ml mashed</t>
  </si>
  <si>
    <t>2226:85g</t>
  </si>
  <si>
    <t>2322:1 pepper</t>
  </si>
  <si>
    <t>2322:100ml chopped or diced</t>
  </si>
  <si>
    <t>2322:125ml chopped or diced</t>
  </si>
  <si>
    <t>2322:250ml chopped or diced</t>
  </si>
  <si>
    <t>2322:30g</t>
  </si>
  <si>
    <t>2348:1 piece</t>
  </si>
  <si>
    <t>2348:100ml</t>
  </si>
  <si>
    <t>2348:125ml</t>
  </si>
  <si>
    <t>2348:250ml</t>
  </si>
  <si>
    <t>2348:60ml</t>
  </si>
  <si>
    <t>2348:30g</t>
  </si>
  <si>
    <t>2350:1 bulb</t>
  </si>
  <si>
    <t>2350:100ml slices</t>
  </si>
  <si>
    <t>2350:125ml slices</t>
  </si>
  <si>
    <t>2350:250ml slices</t>
  </si>
  <si>
    <t>2350:85g</t>
  </si>
  <si>
    <t>2361:1 leaf</t>
  </si>
  <si>
    <t>2361:100ml chopped</t>
  </si>
  <si>
    <t>2361:100ml shredded</t>
  </si>
  <si>
    <t>2361:125ml shredded</t>
  </si>
  <si>
    <t>2361:250ml shredded</t>
  </si>
  <si>
    <t>2361:125ml chopped</t>
  </si>
  <si>
    <t>2361:250ml chopped</t>
  </si>
  <si>
    <t>2361:85g</t>
  </si>
  <si>
    <t>2361:1 leaf, large</t>
  </si>
  <si>
    <t>2361:1 leaf, medium</t>
  </si>
  <si>
    <t>2361:1 head, large (18cm dia)</t>
  </si>
  <si>
    <t>2361:1 head, medium (14.5cm  dia)</t>
  </si>
  <si>
    <t>2361:1 head, small (10.5cm dia)</t>
  </si>
  <si>
    <t>2363:100ml slices</t>
  </si>
  <si>
    <t>2363:125ml slices</t>
  </si>
  <si>
    <t>2363:250ml slices</t>
  </si>
  <si>
    <t>2363:1 cucumber (21cm long)</t>
  </si>
  <si>
    <t>2363:85g</t>
  </si>
  <si>
    <t>2380:1 medium</t>
  </si>
  <si>
    <t>2380:1 slice</t>
  </si>
  <si>
    <t>2380:100ml chopped</t>
  </si>
  <si>
    <t>2380:100ml grated</t>
  </si>
  <si>
    <t>2380:100ml slices</t>
  </si>
  <si>
    <t>2380:125ml slices</t>
  </si>
  <si>
    <t>2380:250ml slices</t>
  </si>
  <si>
    <t>2380:125ml chopped</t>
  </si>
  <si>
    <t>2380:250ml chopped</t>
  </si>
  <si>
    <t>2380:125ml grated</t>
  </si>
  <si>
    <t>2380:250ml grated</t>
  </si>
  <si>
    <t>2380:1 large (18.4cm to 21.6cm long)</t>
  </si>
  <si>
    <t>2380:1 small (14cm long)</t>
  </si>
  <si>
    <t>2380:1 large strip (7.6cm long)</t>
  </si>
  <si>
    <t>2380:1 medium strip</t>
  </si>
  <si>
    <t>2380:1 thin strip</t>
  </si>
  <si>
    <t>2380:85g</t>
  </si>
  <si>
    <t>2385:100ml</t>
  </si>
  <si>
    <t>2385:125ml</t>
  </si>
  <si>
    <t>2385:250ml</t>
  </si>
  <si>
    <t>2385:1 floweret</t>
  </si>
  <si>
    <t>2385:1 large head (15cm to 18cm dia)</t>
  </si>
  <si>
    <t>2385:1 medium head (13cm to 15cm dia)</t>
  </si>
  <si>
    <t>2385:1 small head  (10cm dia)</t>
  </si>
  <si>
    <t>2385:85g</t>
  </si>
  <si>
    <t>2394:1 bulb</t>
  </si>
  <si>
    <t>2394:100ml</t>
  </si>
  <si>
    <t>2394:125ml</t>
  </si>
  <si>
    <t>2394:250ml</t>
  </si>
  <si>
    <t>2394:5ml</t>
  </si>
  <si>
    <t>2394:1 clove</t>
  </si>
  <si>
    <t>2394:4g</t>
  </si>
  <si>
    <t>2395:100ml chopped</t>
  </si>
  <si>
    <t>2395:125ml chopped</t>
  </si>
  <si>
    <t>2395:250ml chopped</t>
  </si>
  <si>
    <t>2395:85g</t>
  </si>
  <si>
    <t>2402:1 large</t>
  </si>
  <si>
    <t>2402:1 medium</t>
  </si>
  <si>
    <t>2402:1 medium slice</t>
  </si>
  <si>
    <t>2402:100ml chopped</t>
  </si>
  <si>
    <t>2402:15ml chopped</t>
  </si>
  <si>
    <t>2402:1 small</t>
  </si>
  <si>
    <t>2402:125ml chopped</t>
  </si>
  <si>
    <t>2402:250ml chopped</t>
  </si>
  <si>
    <t>2402:1 large slice</t>
  </si>
  <si>
    <t>2402:1 thin slice</t>
  </si>
  <si>
    <t>2402:85g</t>
  </si>
  <si>
    <t>2405:100ml</t>
  </si>
  <si>
    <t>2405:125ml</t>
  </si>
  <si>
    <t>2405:15ml</t>
  </si>
  <si>
    <t>2405:250ml</t>
  </si>
  <si>
    <t>2405:10 sprigs</t>
  </si>
  <si>
    <t>2405:4g</t>
  </si>
  <si>
    <t>2460:1 cherry tomato</t>
  </si>
  <si>
    <t>2460:100ml chopped or sliced</t>
  </si>
  <si>
    <t>2460:125ml chopped or sliced</t>
  </si>
  <si>
    <t>2460:250ml chopped or sliced</t>
  </si>
  <si>
    <t>2460:100ml cherry totatoes</t>
  </si>
  <si>
    <t>2460:125ml cherry tomatoes</t>
  </si>
  <si>
    <t>2460:250ml cherry tomatoes</t>
  </si>
  <si>
    <t>2460:1 italian tomato</t>
  </si>
  <si>
    <t>2460:1 plum tomato</t>
  </si>
  <si>
    <t>2460:1 large whole (7.6cm dia)</t>
  </si>
  <si>
    <t>2460:1 medium whole (6.6cm dia)</t>
  </si>
  <si>
    <t>2460:1 small whole (6cm dia)</t>
  </si>
  <si>
    <t>2460:1 wedge (1/4 of medium tomato)</t>
  </si>
  <si>
    <t>2460:85g</t>
  </si>
  <si>
    <t>2462:1 large</t>
  </si>
  <si>
    <t>2462:1 medium</t>
  </si>
  <si>
    <t>2462:100ml</t>
  </si>
  <si>
    <t>2462:125ml</t>
  </si>
  <si>
    <t>2462:250ml</t>
  </si>
  <si>
    <t>2462:1 small</t>
  </si>
  <si>
    <t>2500:1 beet (5 cm dia)</t>
  </si>
  <si>
    <t>2500:100ml</t>
  </si>
  <si>
    <t>2500:125ml</t>
  </si>
  <si>
    <t>2500:250ml</t>
  </si>
  <si>
    <t>2500:85g</t>
  </si>
  <si>
    <t>3183:100ml flaked</t>
  </si>
  <si>
    <t>3183:250ml</t>
  </si>
  <si>
    <t>3183:1/2 fillet</t>
  </si>
  <si>
    <t>3183:100g</t>
  </si>
  <si>
    <t>3183:1 food guide serving = 75g</t>
  </si>
  <si>
    <t>4497:100ml</t>
  </si>
  <si>
    <t>4497:125ml</t>
  </si>
  <si>
    <t>4497:250ml</t>
  </si>
  <si>
    <t>4497:140g</t>
  </si>
  <si>
    <t>4857:100ml</t>
  </si>
  <si>
    <t>4857:125ml</t>
  </si>
  <si>
    <t>4857:250ml</t>
  </si>
  <si>
    <t>4857:1 small (10cm long)</t>
  </si>
  <si>
    <t>4857:1 medium (11.5cm long)</t>
  </si>
  <si>
    <t>4857:1 large (13cm long)</t>
  </si>
  <si>
    <t>4857:30g</t>
  </si>
  <si>
    <t>5417:100ml</t>
  </si>
  <si>
    <t>5417:125ml</t>
  </si>
  <si>
    <t>5417:250ml</t>
  </si>
  <si>
    <t>5417:85g</t>
  </si>
  <si>
    <t>5917:100ml</t>
  </si>
  <si>
    <t>5917:125ml</t>
  </si>
  <si>
    <t>5917:250ml</t>
  </si>
  <si>
    <t>5917:140g</t>
  </si>
  <si>
    <t>6140:100ml</t>
  </si>
  <si>
    <t>6140:250ml</t>
  </si>
  <si>
    <t>6140:100g</t>
  </si>
  <si>
    <t>6140:1 food guide serving = 75g</t>
  </si>
  <si>
    <t>6195:100ml</t>
  </si>
  <si>
    <t>6195:125ml</t>
  </si>
  <si>
    <t>6195:15ml</t>
  </si>
  <si>
    <t>6195:250ml</t>
  </si>
  <si>
    <t>6195:5ml</t>
  </si>
  <si>
    <t>Vinegar, distilled (white)</t>
  </si>
  <si>
    <t>Spices, paprika</t>
  </si>
  <si>
    <t>Spices, parsley, dried</t>
  </si>
  <si>
    <t>Spices, pepper, black</t>
  </si>
  <si>
    <t>Spices, turmeric, ground</t>
  </si>
  <si>
    <t>Basil, fresh</t>
  </si>
  <si>
    <t>Salt, table</t>
  </si>
  <si>
    <t>Vegetable oil, olive</t>
  </si>
  <si>
    <t>Vegetable oil, canola</t>
  </si>
  <si>
    <t>Salad dressing, mayonnaise type, commercial, regular</t>
  </si>
  <si>
    <t>Chicken, broiler, breast, meat, roasted</t>
  </si>
  <si>
    <t>Avocado, raw, all commercial varieties</t>
  </si>
  <si>
    <t>Lemon juice, raw</t>
  </si>
  <si>
    <t>Cabbage, red, raw</t>
  </si>
  <si>
    <t>Cabbage, red, boiled, drained</t>
  </si>
  <si>
    <t>Squash, summer, zucchini, raw</t>
  </si>
  <si>
    <t>Squash, summer, zucchini, boiled, drained</t>
  </si>
  <si>
    <t>Pepper, hot chili, red or green, raw</t>
  </si>
  <si>
    <t>Tomato, sun-dried</t>
  </si>
  <si>
    <t>Fennel, bulb, raw</t>
  </si>
  <si>
    <t>Cabbage, raw</t>
  </si>
  <si>
    <t>Cucumber, raw</t>
  </si>
  <si>
    <t>Carrot, raw</t>
  </si>
  <si>
    <t>Cauliflower, raw</t>
  </si>
  <si>
    <t>Garlic, raw</t>
  </si>
  <si>
    <t>Kale, raw</t>
  </si>
  <si>
    <t>Onion, boiled, drained</t>
  </si>
  <si>
    <t>Parsley, fresh</t>
  </si>
  <si>
    <t>Tomato, red, ripe, raw, year round average</t>
  </si>
  <si>
    <t>Tomato, red, ripe, canned, whole</t>
  </si>
  <si>
    <t>Beets, raw</t>
  </si>
  <si>
    <t>Fish, salmon, atlantic, farmed, baked or broiled</t>
  </si>
  <si>
    <t>Grains, rice, brown, long-grain, cooked</t>
  </si>
  <si>
    <t>Pepper, banana, raw</t>
  </si>
  <si>
    <t>Pepper, sweet, red, sauteed</t>
  </si>
  <si>
    <t>Grains, quinoa, cooked</t>
  </si>
  <si>
    <t>Beef, loin, top sirloin roast, boneless, lean, cooked, roasted</t>
  </si>
  <si>
    <t>Vinegar, red wine</t>
  </si>
  <si>
    <t>100ml</t>
  </si>
  <si>
    <t>125ml</t>
  </si>
  <si>
    <t>15ml</t>
  </si>
  <si>
    <t>5ml</t>
  </si>
  <si>
    <t>0.5g</t>
  </si>
  <si>
    <t>100ml whole</t>
  </si>
  <si>
    <t>1 dash</t>
  </si>
  <si>
    <t>15ml ground</t>
  </si>
  <si>
    <t>15ml whole</t>
  </si>
  <si>
    <t>5 ml ground</t>
  </si>
  <si>
    <t>5ml whole</t>
  </si>
  <si>
    <t>30ml</t>
  </si>
  <si>
    <t>5 leaves</t>
  </si>
  <si>
    <t>250ml</t>
  </si>
  <si>
    <t>1g</t>
  </si>
  <si>
    <t>10ml</t>
  </si>
  <si>
    <t>1 breast</t>
  </si>
  <si>
    <t>100ml chopped or diced</t>
  </si>
  <si>
    <t>250ml chopped or diced</t>
  </si>
  <si>
    <t>100g</t>
  </si>
  <si>
    <t>1 food guide serving = 75g</t>
  </si>
  <si>
    <t>1 fruit</t>
  </si>
  <si>
    <t>100ml cubes</t>
  </si>
  <si>
    <t>100ml puree</t>
  </si>
  <si>
    <t>100ml slices</t>
  </si>
  <si>
    <t>125ml slices</t>
  </si>
  <si>
    <t>250ml slices</t>
  </si>
  <si>
    <t>125ml puree</t>
  </si>
  <si>
    <t>250ml puree</t>
  </si>
  <si>
    <t>125ml cubes</t>
  </si>
  <si>
    <t>250ml cubes</t>
  </si>
  <si>
    <t>140g</t>
  </si>
  <si>
    <t>1/2 fruit</t>
  </si>
  <si>
    <t>1 leaf</t>
  </si>
  <si>
    <t>100ml chopped</t>
  </si>
  <si>
    <t>100ml shredded</t>
  </si>
  <si>
    <t>1 (0.8cm x 7.6cm dia) + liquid</t>
  </si>
  <si>
    <t>125ml shredded</t>
  </si>
  <si>
    <t>250ml shredded</t>
  </si>
  <si>
    <t>125ml chopped</t>
  </si>
  <si>
    <t>250ml chopped</t>
  </si>
  <si>
    <t>1 small (10.2cm dia)</t>
  </si>
  <si>
    <t>1 medium (12.7cm dia)</t>
  </si>
  <si>
    <t>1 large (14cm dia)</t>
  </si>
  <si>
    <t>85g</t>
  </si>
  <si>
    <t>1 large</t>
  </si>
  <si>
    <t>1 medium</t>
  </si>
  <si>
    <t>1 slice</t>
  </si>
  <si>
    <t>1 small</t>
  </si>
  <si>
    <t>4 slices</t>
  </si>
  <si>
    <t>100ml mashed</t>
  </si>
  <si>
    <t>125ml mashed</t>
  </si>
  <si>
    <t>250ml mashed</t>
  </si>
  <si>
    <t>1 pepper</t>
  </si>
  <si>
    <t>125ml chopped or diced</t>
  </si>
  <si>
    <t>30g</t>
  </si>
  <si>
    <t>1 piece</t>
  </si>
  <si>
    <t>60ml</t>
  </si>
  <si>
    <t>1 bulb</t>
  </si>
  <si>
    <t>1 leaf, large</t>
  </si>
  <si>
    <t>1 leaf, medium</t>
  </si>
  <si>
    <t>1 head, large (18cm dia)</t>
  </si>
  <si>
    <t>1 head, medium (14.5cm  dia)</t>
  </si>
  <si>
    <t>1 head, small (10.5cm dia)</t>
  </si>
  <si>
    <t>1 cucumber (21cm long)</t>
  </si>
  <si>
    <t>100ml grated</t>
  </si>
  <si>
    <t>125ml grated</t>
  </si>
  <si>
    <t>250ml grated</t>
  </si>
  <si>
    <t>1 large (18.4cm to 21.6cm long)</t>
  </si>
  <si>
    <t>1 small (14cm long)</t>
  </si>
  <si>
    <t>1 large strip (7.6cm long)</t>
  </si>
  <si>
    <t>1 medium strip</t>
  </si>
  <si>
    <t>1 thin strip</t>
  </si>
  <si>
    <t>1 floweret</t>
  </si>
  <si>
    <t>1 large head (15cm to 18cm dia)</t>
  </si>
  <si>
    <t>1 medium head (13cm to 15cm dia)</t>
  </si>
  <si>
    <t>1 small head  (10cm dia)</t>
  </si>
  <si>
    <t>1 clove</t>
  </si>
  <si>
    <t>4g</t>
  </si>
  <si>
    <t>1 medium slice</t>
  </si>
  <si>
    <t>15ml chopped</t>
  </si>
  <si>
    <t>1 large slice</t>
  </si>
  <si>
    <t>1 thin slice</t>
  </si>
  <si>
    <t>10 sprigs</t>
  </si>
  <si>
    <t>1 cherry tomato</t>
  </si>
  <si>
    <t>100ml chopped or sliced</t>
  </si>
  <si>
    <t>125ml chopped or sliced</t>
  </si>
  <si>
    <t>250ml chopped or sliced</t>
  </si>
  <si>
    <t>100ml cherry totatoes</t>
  </si>
  <si>
    <t>125ml cherry tomatoes</t>
  </si>
  <si>
    <t>250ml cherry tomatoes</t>
  </si>
  <si>
    <t>1 italian tomato</t>
  </si>
  <si>
    <t>1 plum tomato</t>
  </si>
  <si>
    <t>1 large whole (7.6cm dia)</t>
  </si>
  <si>
    <t>1 medium whole (6.6cm dia)</t>
  </si>
  <si>
    <t>1 small whole (6cm dia)</t>
  </si>
  <si>
    <t>1 wedge (1/4 of medium tomato)</t>
  </si>
  <si>
    <t>1 beet (5 cm dia)</t>
  </si>
  <si>
    <t>100ml flaked</t>
  </si>
  <si>
    <t>1/2 fillet</t>
  </si>
  <si>
    <t>1 small (10cm long)</t>
  </si>
  <si>
    <t>1 medium (11.5cm long)</t>
  </si>
  <si>
    <t>1 large (13cm long)</t>
  </si>
  <si>
    <t xml:space="preserve">Food </t>
  </si>
  <si>
    <t xml:space="preserve">weight </t>
  </si>
  <si>
    <t xml:space="preserve">unit </t>
  </si>
  <si>
    <t>Whole Wheat Wrap</t>
  </si>
  <si>
    <t>Goat Cheese</t>
  </si>
  <si>
    <t xml:space="preserve">shredded cheese </t>
  </si>
  <si>
    <t xml:space="preserve">sumac </t>
  </si>
  <si>
    <t xml:space="preserve">Seasoned Egg Meal Salad 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</si>
  <si>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</si>
  <si>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</si>
  <si>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</si>
  <si>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</si>
  <si>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</si>
  <si>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</si>
  <si>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</si>
  <si>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</si>
  <si>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</si>
  <si>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</si>
  <si>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</si>
  <si>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</si>
  <si>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</si>
  <si>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</si>
  <si>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</si>
  <si>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 xml:space="preserve">Ingredients </t>
  </si>
  <si>
    <t>Eggs</t>
  </si>
  <si>
    <t>Spring Mix Lettuce</t>
  </si>
  <si>
    <t>Citrus Basil Dressing</t>
  </si>
  <si>
    <t xml:space="preserve">Total </t>
  </si>
  <si>
    <t xml:space="preserve">Half Avocado Meal Salad </t>
  </si>
  <si>
    <t>Avocado</t>
  </si>
  <si>
    <t xml:space="preserve">Roasted Cajun Tofu Meal Salad </t>
  </si>
  <si>
    <t xml:space="preserve">Roasted Cajun Tofu </t>
  </si>
  <si>
    <t xml:space="preserve">Smokey Paprika Dressing </t>
  </si>
  <si>
    <t xml:space="preserve">Lemon and Herb Chicken Meal Salad </t>
  </si>
  <si>
    <t xml:space="preserve">Spicy Grilled Chicken Meal Salad </t>
  </si>
  <si>
    <t xml:space="preserve">Shredded Striploin Meal Salad </t>
  </si>
  <si>
    <t xml:space="preserve">Shredded Striploin </t>
  </si>
  <si>
    <t>Seared Tuna Carppacio Meal Salad</t>
  </si>
  <si>
    <t xml:space="preserve">Seared Tuna Carppacio </t>
  </si>
  <si>
    <t xml:space="preserve">Basil Citrus Dresssing </t>
  </si>
  <si>
    <t xml:space="preserve">Roasted Salmon Meal Salad </t>
  </si>
  <si>
    <t xml:space="preserve">Seasoned Eggs Boxed Grain Bowl </t>
  </si>
  <si>
    <t>Seasoned Eggs</t>
  </si>
  <si>
    <t xml:space="preserve">Kale </t>
  </si>
  <si>
    <t>Brown Rice &amp; Quinoa</t>
  </si>
  <si>
    <t xml:space="preserve">Roasted Brussel Sprouts </t>
  </si>
  <si>
    <t xml:space="preserve">Corn </t>
  </si>
  <si>
    <t xml:space="preserve">Cajun Chickpeas </t>
  </si>
  <si>
    <t xml:space="preserve">Pico de Gallo Salsa </t>
  </si>
  <si>
    <t xml:space="preserve">Half Avocado Boxed Grain Bowl </t>
  </si>
  <si>
    <t xml:space="preserve">Half Avocado </t>
  </si>
  <si>
    <t xml:space="preserve">Chili Lime Avocado Dressing </t>
  </si>
  <si>
    <t xml:space="preserve">Roasted Cajun Tofu Boxed Grain Bowl </t>
  </si>
  <si>
    <t xml:space="preserve">Smokey Paprika </t>
  </si>
  <si>
    <t xml:space="preserve">Lemon &amp; Herb Chicken Boxed Grain Bowl </t>
  </si>
  <si>
    <t xml:space="preserve">Lemon &amp; Herb Chicken </t>
  </si>
  <si>
    <t xml:space="preserve">Citus Basil Dressing </t>
  </si>
  <si>
    <t xml:space="preserve">Spicy Grilled Chicken Boxed Grain Bowl </t>
  </si>
  <si>
    <t xml:space="preserve">Garlic Peppercorn Dressing </t>
  </si>
  <si>
    <t xml:space="preserve">Shredded Striploin Boxed Grain Bowl </t>
  </si>
  <si>
    <t xml:space="preserve">Seared Tuna Carpaccio Boxed Grain Bowl </t>
  </si>
  <si>
    <t xml:space="preserve">Roasted Salmon Boxed Grain Bowl </t>
  </si>
  <si>
    <t>Tuscan Chicken  Boxed Grilled Panini</t>
  </si>
  <si>
    <t xml:space="preserve">Grilled Sweet Peppers </t>
  </si>
  <si>
    <t>Chicken Lite  Boxed Grilled Panini</t>
  </si>
  <si>
    <t xml:space="preserve">Avocado Gremolata </t>
  </si>
  <si>
    <t xml:space="preserve">Grilled Zucchini </t>
  </si>
  <si>
    <t>Spicy Picante Chicken  Boxed Grilled Panini</t>
  </si>
  <si>
    <t xml:space="preserve">Spicy Salsa Verde </t>
  </si>
  <si>
    <t>Striploin and Smoked Mozzarella Boxed Grilled Panini</t>
  </si>
  <si>
    <t xml:space="preserve">Romesco Spread </t>
  </si>
  <si>
    <t>Spicy Striploin and Salsa Verde Boxed Grilled Panini</t>
  </si>
  <si>
    <t xml:space="preserve">Herb Dijon Aioli </t>
  </si>
  <si>
    <t>Prosciutto and Bried Boxed Grilled Panini</t>
  </si>
  <si>
    <t xml:space="preserve">Prosciutto </t>
  </si>
  <si>
    <t xml:space="preserve">Baby Arugula </t>
  </si>
  <si>
    <t xml:space="preserve">Brie </t>
  </si>
  <si>
    <t>Grilled Vegetarian and Goat Cheese Boxed Grilled Panini</t>
  </si>
  <si>
    <t xml:space="preserve">Grilled Egglplants </t>
  </si>
  <si>
    <t xml:space="preserve">Smoked Salmon Boxed Grilled Panini </t>
  </si>
  <si>
    <t xml:space="preserve">Smoked Salmon </t>
  </si>
  <si>
    <t xml:space="preserve">Arugula </t>
  </si>
  <si>
    <t>Seared Tuna Carpaccio Boxed Grilled Panini</t>
  </si>
  <si>
    <t xml:space="preserve">Seared Tuna Carpaccio </t>
  </si>
  <si>
    <t xml:space="preserve">Chicken Avocado Boxed Grilled Wrap </t>
  </si>
  <si>
    <t xml:space="preserve">Fennel Slaw </t>
  </si>
  <si>
    <t xml:space="preserve">Pico de Gallo </t>
  </si>
  <si>
    <t xml:space="preserve">House Guacamole </t>
  </si>
  <si>
    <t xml:space="preserve">Arugula  </t>
  </si>
  <si>
    <t xml:space="preserve">Spicy Chicken Boxed Grilled Wrap </t>
  </si>
  <si>
    <t>Spicy Salsa Verde</t>
  </si>
  <si>
    <t xml:space="preserve">Roasted Onions </t>
  </si>
  <si>
    <t xml:space="preserve">Shredded Cheese </t>
  </si>
  <si>
    <t xml:space="preserve">Roasted Salmon Boxed Grilled Wrap </t>
  </si>
  <si>
    <t xml:space="preserve">Pico De Gallo </t>
  </si>
  <si>
    <t xml:space="preserve">Steak and Cheese Boxed Grilled Wrap </t>
  </si>
  <si>
    <t xml:space="preserve">Fennl Slaw </t>
  </si>
  <si>
    <t xml:space="preserve">Cajun Roasted Tofu Boxed Grilled Wrap </t>
  </si>
  <si>
    <t xml:space="preserve">Cajun Roasted Tofu </t>
  </si>
  <si>
    <t>Garlic Peppercorn Spread</t>
  </si>
  <si>
    <t xml:space="preserve">Roasted Cauliflower Wrap Boxed Grilled Wrap </t>
  </si>
  <si>
    <t xml:space="preserve">Roasted Cauliflower </t>
  </si>
  <si>
    <t xml:space="preserve">Spicy Steak and Avocado Boxed Grilled Wrap </t>
  </si>
  <si>
    <t xml:space="preserve">Grilled Banana Peppers </t>
  </si>
  <si>
    <t xml:space="preserve">Smoked Salmon Boxed Grilled Wrap </t>
  </si>
  <si>
    <t xml:space="preserve">Spicy Egg Salad and Guacamole </t>
  </si>
  <si>
    <t xml:space="preserve">Crumbled Eggs </t>
  </si>
  <si>
    <t xml:space="preserve">Boxed Side Salad </t>
  </si>
  <si>
    <t xml:space="preserve">Spring Mix </t>
  </si>
  <si>
    <t xml:space="preserve">Balsamic Vinaigrette </t>
  </si>
  <si>
    <t>Weights (g)</t>
  </si>
  <si>
    <t>calcium  (mg)</t>
  </si>
  <si>
    <t>iron (mg)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</si>
</sst>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319"/>
  <sheetViews>
    <sheetView tabSelected="1" workbookViewId="0"/>
  </sheetViews>
  <sheetFormatPr defaultRowHeight="15"/>
  <sheetData>
    <row r="1" spans="1:3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>
      <c r="A2" s="1">
        <v>0</v>
      </c>
      <c r="B2" t="s">
        <v>29</v>
      </c>
      <c r="C2" t="s">
        <v>32</v>
      </c>
    </row>
    <row r="3" spans="1:30">
      <c r="A3" s="1">
        <v>1</v>
      </c>
      <c r="C3">
        <v>30</v>
      </c>
      <c r="D3" t="s">
        <v>77</v>
      </c>
      <c r="G3" t="s">
        <v>169</v>
      </c>
    </row>
    <row r="4" spans="1:30">
      <c r="A4" s="1">
        <v>2</v>
      </c>
      <c r="C4">
        <v>3390</v>
      </c>
      <c r="D4" t="s">
        <v>78</v>
      </c>
      <c r="E4" t="s">
        <v>94</v>
      </c>
      <c r="F4">
        <v>3183</v>
      </c>
      <c r="G4" t="s">
        <v>170</v>
      </c>
      <c r="H4">
        <f>VALUE(LEFT(J4, MAX(ISNUMBER(VALUE(MID(J4,{1,2,3,4,5,6,7,8,9},1)))*{1,2,3,4,5,6,7,8,9})+1-1))</f>
        <v>0</v>
      </c>
      <c r="I4">
        <f>TRIM(RIGHT(J4, LEN(J4) - MAX(ISNUMBER(VALUE(MID(J4,{1,2,3,4,5,6,7,8,9},1)))*{1,2,3,4,5,6,7,8,9})))</f>
        <v>0</v>
      </c>
      <c r="K4">
        <f>VLOOKUP(F4&amp;":"&amp;J4,'CNF Data'!$B$1:$AI$244,5,FALSE)</f>
        <v>0</v>
      </c>
      <c r="L4">
        <f>VLOOKUP(F4&amp;":"&amp;J4,'CNF Data'!$B$1:$AI$244,6,FALSE)</f>
        <v>0</v>
      </c>
      <c r="M4">
        <f>C4*L4/H4* 100</f>
        <v>0</v>
      </c>
      <c r="P4">
        <f>C4/H4</f>
        <v>0</v>
      </c>
      <c r="Q4">
        <f>VLOOKUP(F4&amp;":"&amp;J4,'CNF Data'!$B$1:$AI$2244,21,FALSE) * P4</f>
        <v>0</v>
      </c>
      <c r="R4">
        <f>VLOOKUP(F4&amp;":"&amp;J4,'CNF Data'!$B$1:$AI$2244,22,FALSE) * P4</f>
        <v>0</v>
      </c>
      <c r="S4">
        <f>VLOOKUP(F4&amp;":"&amp;J4,'CNF Data'!$B$1:$AI$2244,23,FALSE) * P4</f>
        <v>0</v>
      </c>
      <c r="T4">
        <f>VLOOKUP(F4&amp;":"&amp;J4,'CNF Data'!$B$1:$AI$2244,24,FALSE) * P4</f>
        <v>0</v>
      </c>
      <c r="U4">
        <f>VLOOKUP(F4&amp;":"&amp;J4,'CNF Data'!$B$1:$AI$2244,25,FALSE) * P4</f>
        <v>0</v>
      </c>
      <c r="V4">
        <f>VLOOKUP(F4&amp;":"&amp;J4,'CNF Data'!$B$1:$AI$2244,26,FALSE) * P4</f>
        <v>0</v>
      </c>
      <c r="W4">
        <f>VLOOKUP(F4&amp;":"&amp;J4,'CNF Data'!$B$1:$AI$2244,27,FALSE) * P4</f>
        <v>0</v>
      </c>
      <c r="X4">
        <f>VLOOKUP(F4&amp;":"&amp;J4,'CNF Data'!$B$1:$AI$2244,28,FALSE) * P4</f>
        <v>0</v>
      </c>
      <c r="Y4">
        <f>VLOOKUP(F4&amp;":"&amp;J4,'CNF Data'!$B$1:$AI$2244,29,FALSE) * P4</f>
        <v>0</v>
      </c>
      <c r="Z4">
        <f>VLOOKUP(F4&amp;":"&amp;J4,'CNF Data'!$B$1:$AI$2244,30,FALSE) * P4</f>
        <v>0</v>
      </c>
      <c r="AA4">
        <f>VLOOKUP(F4&amp;":"&amp;J4,'CNF Data'!$B$1:$AI$2244,31,FALSE) * P4</f>
        <v>0</v>
      </c>
      <c r="AB4">
        <f>VLOOKUP(F4&amp;":"&amp;J4,'CNF Data'!$B$1:$AI$2244,32,FALSE) * P4</f>
        <v>0</v>
      </c>
      <c r="AC4">
        <f>VLOOKUP(F4&amp;":"&amp;J4,'CNF Data'!$B$1:$AI$2244,33,FALSE) * P4</f>
        <v>0</v>
      </c>
      <c r="AD4">
        <f>VLOOKUP(F4&amp;":"&amp;J4,'CNF Data'!$B$1:$AI$2244,34,FALSE) * P4</f>
        <v>0</v>
      </c>
    </row>
    <row r="5" spans="1:30">
      <c r="A5" s="1">
        <v>3</v>
      </c>
      <c r="C5">
        <v>500</v>
      </c>
      <c r="D5" t="s">
        <v>79</v>
      </c>
      <c r="E5" t="s">
        <v>95</v>
      </c>
      <c r="F5">
        <v>422</v>
      </c>
      <c r="G5" t="s">
        <v>171</v>
      </c>
      <c r="H5">
        <f>VALUE(LEFT(J5, MAX(ISNUMBER(VALUE(MID(J5,{1,2,3,4,5,6,7,8,9},1)))*{1,2,3,4,5,6,7,8,9})+1-1))</f>
        <v>0</v>
      </c>
      <c r="I5">
        <f>TRIM(RIGHT(J5, LEN(J5) - MAX(ISNUMBER(VALUE(MID(J5,{1,2,3,4,5,6,7,8,9},1)))*{1,2,3,4,5,6,7,8,9})))</f>
        <v>0</v>
      </c>
      <c r="K5">
        <f>VLOOKUP(F5&amp;":"&amp;J5,'CNF Data'!$B$1:$AI$244,5,FALSE)</f>
        <v>0</v>
      </c>
      <c r="L5">
        <f>VLOOKUP(F5&amp;":"&amp;J5,'CNF Data'!$B$1:$AI$244,6,FALSE)</f>
        <v>0</v>
      </c>
      <c r="M5">
        <f>C5*L5/H5* 100</f>
        <v>0</v>
      </c>
      <c r="N5">
        <f>VLOOKUP(E5, Premades!B1: R18, 2, FALSE)</f>
        <v>0</v>
      </c>
      <c r="O5">
        <f>VLOOKUP(E5, Premades!B1: R18, 3, FALSE)</f>
        <v>0</v>
      </c>
      <c r="P5">
        <f>C5/N5</f>
        <v>0</v>
      </c>
      <c r="Q5">
        <f>VLOOKUP(E5, Premades!B1: R18, 4, FALSE) * P5</f>
        <v>0</v>
      </c>
      <c r="R5">
        <f>VLOOKUP(E5, Premades!B1: R18, 5, FALSE) * P5</f>
        <v>0</v>
      </c>
      <c r="S5">
        <f>VLOOKUP(E5, Premades!B1: R18, 6, FALSE) * P5</f>
        <v>0</v>
      </c>
      <c r="T5">
        <f>VLOOKUP(E5, Premades!B1: R18, 7, FALSE) * P5</f>
        <v>0</v>
      </c>
      <c r="U5">
        <f>VLOOKUP(E5, Premades!B1: R18, 8, FALSE) * P5</f>
        <v>0</v>
      </c>
      <c r="V5">
        <f>VLOOKUP(E5, Premades!B1: R18, 9, FALSE) * P5</f>
        <v>0</v>
      </c>
      <c r="W5">
        <f>VLOOKUP(E5, Premades!B1: R18, 10, FALSE) * P5</f>
        <v>0</v>
      </c>
      <c r="X5">
        <f>VLOOKUP(E5, Premades!B1: R18, 11, FALSE) * P5</f>
        <v>0</v>
      </c>
      <c r="Y5">
        <f>VLOOKUP(E5, Premades!B1: R18, 12, FALSE) * P5</f>
        <v>0</v>
      </c>
      <c r="Z5">
        <f>VLOOKUP(E5, Premades!B1: R18, 13, FALSE) * P5</f>
        <v>0</v>
      </c>
      <c r="AA5">
        <f>VLOOKUP(E5, Premades!B1: R18, 14, FALSE) * P5</f>
        <v>0</v>
      </c>
      <c r="AB5">
        <f>VLOOKUP(E5, Premades!B1: R18, 15, FALSE) * P5</f>
        <v>0</v>
      </c>
      <c r="AC5">
        <f>VLOOKUP(E5, Premades!B1: R18, 16, FALSE) * P5</f>
        <v>0</v>
      </c>
      <c r="AD5">
        <f>VLOOKUP(E5, Premades!B1: R18, 17, FALSE) * P5</f>
        <v>0</v>
      </c>
    </row>
    <row r="6" spans="1:30">
      <c r="A6" s="1">
        <v>4</v>
      </c>
      <c r="C6">
        <v>31.25</v>
      </c>
      <c r="D6" t="s">
        <v>79</v>
      </c>
      <c r="E6" t="s">
        <v>96</v>
      </c>
      <c r="F6">
        <v>214</v>
      </c>
      <c r="G6" t="s">
        <v>170</v>
      </c>
      <c r="H6">
        <f>VALUE(LEFT(J6, MAX(ISNUMBER(VALUE(MID(J6,{1,2,3,4,5,6,7,8,9},1)))*{1,2,3,4,5,6,7,8,9})+1-1))</f>
        <v>0</v>
      </c>
      <c r="I6">
        <f>TRIM(RIGHT(J6, LEN(J6) - MAX(ISNUMBER(VALUE(MID(J6,{1,2,3,4,5,6,7,8,9},1)))*{1,2,3,4,5,6,7,8,9})))</f>
        <v>0</v>
      </c>
      <c r="K6">
        <f>VLOOKUP(F6&amp;":"&amp;J6,'CNF Data'!$B$1:$AI$244,5,FALSE)</f>
        <v>0</v>
      </c>
      <c r="L6">
        <f>VLOOKUP(F6&amp;":"&amp;J6,'CNF Data'!$B$1:$AI$244,6,FALSE)</f>
        <v>0</v>
      </c>
      <c r="M6">
        <f>C6*L6/H6* 100</f>
        <v>0</v>
      </c>
      <c r="P6">
        <f>C6/H6</f>
        <v>0</v>
      </c>
      <c r="Q6">
        <f>VLOOKUP(F6&amp;":"&amp;J6,'CNF Data'!$B$1:$AI$2244,21,FALSE) * P6</f>
        <v>0</v>
      </c>
      <c r="R6">
        <f>VLOOKUP(F6&amp;":"&amp;J6,'CNF Data'!$B$1:$AI$2244,22,FALSE) * P6</f>
        <v>0</v>
      </c>
      <c r="S6">
        <f>VLOOKUP(F6&amp;":"&amp;J6,'CNF Data'!$B$1:$AI$2244,23,FALSE) * P6</f>
        <v>0</v>
      </c>
      <c r="T6">
        <f>VLOOKUP(F6&amp;":"&amp;J6,'CNF Data'!$B$1:$AI$2244,24,FALSE) * P6</f>
        <v>0</v>
      </c>
      <c r="U6">
        <f>VLOOKUP(F6&amp;":"&amp;J6,'CNF Data'!$B$1:$AI$2244,25,FALSE) * P6</f>
        <v>0</v>
      </c>
      <c r="V6">
        <f>VLOOKUP(F6&amp;":"&amp;J6,'CNF Data'!$B$1:$AI$2244,26,FALSE) * P6</f>
        <v>0</v>
      </c>
      <c r="W6">
        <f>VLOOKUP(F6&amp;":"&amp;J6,'CNF Data'!$B$1:$AI$2244,27,FALSE) * P6</f>
        <v>0</v>
      </c>
      <c r="X6">
        <f>VLOOKUP(F6&amp;":"&amp;J6,'CNF Data'!$B$1:$AI$2244,28,FALSE) * P6</f>
        <v>0</v>
      </c>
      <c r="Y6">
        <f>VLOOKUP(F6&amp;":"&amp;J6,'CNF Data'!$B$1:$AI$2244,29,FALSE) * P6</f>
        <v>0</v>
      </c>
      <c r="Z6">
        <f>VLOOKUP(F6&amp;":"&amp;J6,'CNF Data'!$B$1:$AI$2244,30,FALSE) * P6</f>
        <v>0</v>
      </c>
      <c r="AA6">
        <f>VLOOKUP(F6&amp;":"&amp;J6,'CNF Data'!$B$1:$AI$2244,31,FALSE) * P6</f>
        <v>0</v>
      </c>
      <c r="AB6">
        <f>VLOOKUP(F6&amp;":"&amp;J6,'CNF Data'!$B$1:$AI$2244,32,FALSE) * P6</f>
        <v>0</v>
      </c>
      <c r="AC6">
        <f>VLOOKUP(F6&amp;":"&amp;J6,'CNF Data'!$B$1:$AI$2244,33,FALSE) * P6</f>
        <v>0</v>
      </c>
      <c r="AD6">
        <f>VLOOKUP(F6&amp;":"&amp;J6,'CNF Data'!$B$1:$AI$2244,34,FALSE) * P6</f>
        <v>0</v>
      </c>
    </row>
    <row r="7" spans="1:30">
      <c r="A7" s="1">
        <v>5</v>
      </c>
      <c r="C7">
        <v>31.25</v>
      </c>
      <c r="D7" t="s">
        <v>79</v>
      </c>
      <c r="E7" t="s">
        <v>97</v>
      </c>
      <c r="F7">
        <v>198</v>
      </c>
      <c r="G7" t="s">
        <v>170</v>
      </c>
      <c r="H7">
        <f>VALUE(LEFT(J7, MAX(ISNUMBER(VALUE(MID(J7,{1,2,3,4,5,6,7,8,9},1)))*{1,2,3,4,5,6,7,8,9})+1-1))</f>
        <v>0</v>
      </c>
      <c r="I7">
        <f>TRIM(RIGHT(J7, LEN(J7) - MAX(ISNUMBER(VALUE(MID(J7,{1,2,3,4,5,6,7,8,9},1)))*{1,2,3,4,5,6,7,8,9})))</f>
        <v>0</v>
      </c>
      <c r="K7">
        <f>VLOOKUP(F7&amp;":"&amp;J7,'CNF Data'!$B$1:$AI$244,5,FALSE)</f>
        <v>0</v>
      </c>
      <c r="L7">
        <f>VLOOKUP(F7&amp;":"&amp;J7,'CNF Data'!$B$1:$AI$244,6,FALSE)</f>
        <v>0</v>
      </c>
      <c r="M7">
        <f>C7*L7/H7* 100</f>
        <v>0</v>
      </c>
      <c r="P7">
        <f>C7/H7</f>
        <v>0</v>
      </c>
      <c r="Q7">
        <f>VLOOKUP(F7&amp;":"&amp;J7,'CNF Data'!$B$1:$AI$2244,21,FALSE) * P7</f>
        <v>0</v>
      </c>
      <c r="R7">
        <f>VLOOKUP(F7&amp;":"&amp;J7,'CNF Data'!$B$1:$AI$2244,22,FALSE) * P7</f>
        <v>0</v>
      </c>
      <c r="S7">
        <f>VLOOKUP(F7&amp;":"&amp;J7,'CNF Data'!$B$1:$AI$2244,23,FALSE) * P7</f>
        <v>0</v>
      </c>
      <c r="T7">
        <f>VLOOKUP(F7&amp;":"&amp;J7,'CNF Data'!$B$1:$AI$2244,24,FALSE) * P7</f>
        <v>0</v>
      </c>
      <c r="U7">
        <f>VLOOKUP(F7&amp;":"&amp;J7,'CNF Data'!$B$1:$AI$2244,25,FALSE) * P7</f>
        <v>0</v>
      </c>
      <c r="V7">
        <f>VLOOKUP(F7&amp;":"&amp;J7,'CNF Data'!$B$1:$AI$2244,26,FALSE) * P7</f>
        <v>0</v>
      </c>
      <c r="W7">
        <f>VLOOKUP(F7&amp;":"&amp;J7,'CNF Data'!$B$1:$AI$2244,27,FALSE) * P7</f>
        <v>0</v>
      </c>
      <c r="X7">
        <f>VLOOKUP(F7&amp;":"&amp;J7,'CNF Data'!$B$1:$AI$2244,28,FALSE) * P7</f>
        <v>0</v>
      </c>
      <c r="Y7">
        <f>VLOOKUP(F7&amp;":"&amp;J7,'CNF Data'!$B$1:$AI$2244,29,FALSE) * P7</f>
        <v>0</v>
      </c>
      <c r="Z7">
        <f>VLOOKUP(F7&amp;":"&amp;J7,'CNF Data'!$B$1:$AI$2244,30,FALSE) * P7</f>
        <v>0</v>
      </c>
      <c r="AA7">
        <f>VLOOKUP(F7&amp;":"&amp;J7,'CNF Data'!$B$1:$AI$2244,31,FALSE) * P7</f>
        <v>0</v>
      </c>
      <c r="AB7">
        <f>VLOOKUP(F7&amp;":"&amp;J7,'CNF Data'!$B$1:$AI$2244,32,FALSE) * P7</f>
        <v>0</v>
      </c>
      <c r="AC7">
        <f>VLOOKUP(F7&amp;":"&amp;J7,'CNF Data'!$B$1:$AI$2244,33,FALSE) * P7</f>
        <v>0</v>
      </c>
      <c r="AD7">
        <f>VLOOKUP(F7&amp;":"&amp;J7,'CNF Data'!$B$1:$AI$2244,34,FALSE) * P7</f>
        <v>0</v>
      </c>
    </row>
    <row r="8" spans="1:30">
      <c r="A8" s="1">
        <v>6</v>
      </c>
      <c r="C8">
        <v>31.25</v>
      </c>
      <c r="D8" t="s">
        <v>79</v>
      </c>
      <c r="E8" t="s">
        <v>98</v>
      </c>
      <c r="F8">
        <v>211</v>
      </c>
      <c r="G8" t="s">
        <v>170</v>
      </c>
      <c r="H8">
        <f>VALUE(LEFT(J8, MAX(ISNUMBER(VALUE(MID(J8,{1,2,3,4,5,6,7,8,9},1)))*{1,2,3,4,5,6,7,8,9})+1-1))</f>
        <v>0</v>
      </c>
      <c r="I8">
        <f>TRIM(RIGHT(J8, LEN(J8) - MAX(ISNUMBER(VALUE(MID(J8,{1,2,3,4,5,6,7,8,9},1)))*{1,2,3,4,5,6,7,8,9})))</f>
        <v>0</v>
      </c>
      <c r="K8">
        <f>VLOOKUP(F8&amp;":"&amp;J8,'CNF Data'!$B$1:$AI$244,5,FALSE)</f>
        <v>0</v>
      </c>
      <c r="L8">
        <f>VLOOKUP(F8&amp;":"&amp;J8,'CNF Data'!$B$1:$AI$244,6,FALSE)</f>
        <v>0</v>
      </c>
      <c r="M8">
        <f>C8*L8/H8* 100</f>
        <v>0</v>
      </c>
      <c r="P8">
        <f>C8/H8</f>
        <v>0</v>
      </c>
      <c r="Q8">
        <f>VLOOKUP(F8&amp;":"&amp;J8,'CNF Data'!$B$1:$AI$2244,21,FALSE) * P8</f>
        <v>0</v>
      </c>
      <c r="R8">
        <f>VLOOKUP(F8&amp;":"&amp;J8,'CNF Data'!$B$1:$AI$2244,22,FALSE) * P8</f>
        <v>0</v>
      </c>
      <c r="S8">
        <f>VLOOKUP(F8&amp;":"&amp;J8,'CNF Data'!$B$1:$AI$2244,23,FALSE) * P8</f>
        <v>0</v>
      </c>
      <c r="T8">
        <f>VLOOKUP(F8&amp;":"&amp;J8,'CNF Data'!$B$1:$AI$2244,24,FALSE) * P8</f>
        <v>0</v>
      </c>
      <c r="U8">
        <f>VLOOKUP(F8&amp;":"&amp;J8,'CNF Data'!$B$1:$AI$2244,25,FALSE) * P8</f>
        <v>0</v>
      </c>
      <c r="V8">
        <f>VLOOKUP(F8&amp;":"&amp;J8,'CNF Data'!$B$1:$AI$2244,26,FALSE) * P8</f>
        <v>0</v>
      </c>
      <c r="W8">
        <f>VLOOKUP(F8&amp;":"&amp;J8,'CNF Data'!$B$1:$AI$2244,27,FALSE) * P8</f>
        <v>0</v>
      </c>
      <c r="X8">
        <f>VLOOKUP(F8&amp;":"&amp;J8,'CNF Data'!$B$1:$AI$2244,28,FALSE) * P8</f>
        <v>0</v>
      </c>
      <c r="Y8">
        <f>VLOOKUP(F8&amp;":"&amp;J8,'CNF Data'!$B$1:$AI$2244,29,FALSE) * P8</f>
        <v>0</v>
      </c>
      <c r="Z8">
        <f>VLOOKUP(F8&amp;":"&amp;J8,'CNF Data'!$B$1:$AI$2244,30,FALSE) * P8</f>
        <v>0</v>
      </c>
      <c r="AA8">
        <f>VLOOKUP(F8&amp;":"&amp;J8,'CNF Data'!$B$1:$AI$2244,31,FALSE) * P8</f>
        <v>0</v>
      </c>
      <c r="AB8">
        <f>VLOOKUP(F8&amp;":"&amp;J8,'CNF Data'!$B$1:$AI$2244,32,FALSE) * P8</f>
        <v>0</v>
      </c>
      <c r="AC8">
        <f>VLOOKUP(F8&amp;":"&amp;J8,'CNF Data'!$B$1:$AI$2244,33,FALSE) * P8</f>
        <v>0</v>
      </c>
      <c r="AD8">
        <f>VLOOKUP(F8&amp;":"&amp;J8,'CNF Data'!$B$1:$AI$2244,34,FALSE) * P8</f>
        <v>0</v>
      </c>
    </row>
    <row r="9" spans="1:30">
      <c r="A9" s="1">
        <v>7</v>
      </c>
      <c r="C9">
        <v>31.25</v>
      </c>
      <c r="D9" t="s">
        <v>79</v>
      </c>
      <c r="E9" t="s">
        <v>99</v>
      </c>
      <c r="F9">
        <v>196</v>
      </c>
      <c r="G9" t="s">
        <v>170</v>
      </c>
      <c r="H9">
        <f>VALUE(LEFT(J9, MAX(ISNUMBER(VALUE(MID(J9,{1,2,3,4,5,6,7,8,9},1)))*{1,2,3,4,5,6,7,8,9})+1-1))</f>
        <v>0</v>
      </c>
      <c r="I9">
        <f>TRIM(RIGHT(J9, LEN(J9) - MAX(ISNUMBER(VALUE(MID(J9,{1,2,3,4,5,6,7,8,9},1)))*{1,2,3,4,5,6,7,8,9})))</f>
        <v>0</v>
      </c>
      <c r="K9">
        <f>VLOOKUP(F9&amp;":"&amp;J9,'CNF Data'!$B$1:$AI$244,5,FALSE)</f>
        <v>0</v>
      </c>
      <c r="L9">
        <f>VLOOKUP(F9&amp;":"&amp;J9,'CNF Data'!$B$1:$AI$244,6,FALSE)</f>
        <v>0</v>
      </c>
      <c r="M9">
        <f>C9*L9/H9* 100</f>
        <v>0</v>
      </c>
      <c r="P9">
        <f>C9/H9</f>
        <v>0</v>
      </c>
      <c r="Q9">
        <f>VLOOKUP(F9&amp;":"&amp;J9,'CNF Data'!$B$1:$AI$2244,21,FALSE) * P9</f>
        <v>0</v>
      </c>
      <c r="R9">
        <f>VLOOKUP(F9&amp;":"&amp;J9,'CNF Data'!$B$1:$AI$2244,22,FALSE) * P9</f>
        <v>0</v>
      </c>
      <c r="S9">
        <f>VLOOKUP(F9&amp;":"&amp;J9,'CNF Data'!$B$1:$AI$2244,23,FALSE) * P9</f>
        <v>0</v>
      </c>
      <c r="T9">
        <f>VLOOKUP(F9&amp;":"&amp;J9,'CNF Data'!$B$1:$AI$2244,24,FALSE) * P9</f>
        <v>0</v>
      </c>
      <c r="U9">
        <f>VLOOKUP(F9&amp;":"&amp;J9,'CNF Data'!$B$1:$AI$2244,25,FALSE) * P9</f>
        <v>0</v>
      </c>
      <c r="V9">
        <f>VLOOKUP(F9&amp;":"&amp;J9,'CNF Data'!$B$1:$AI$2244,26,FALSE) * P9</f>
        <v>0</v>
      </c>
      <c r="W9">
        <f>VLOOKUP(F9&amp;":"&amp;J9,'CNF Data'!$B$1:$AI$2244,27,FALSE) * P9</f>
        <v>0</v>
      </c>
      <c r="X9">
        <f>VLOOKUP(F9&amp;":"&amp;J9,'CNF Data'!$B$1:$AI$2244,28,FALSE) * P9</f>
        <v>0</v>
      </c>
      <c r="Y9">
        <f>VLOOKUP(F9&amp;":"&amp;J9,'CNF Data'!$B$1:$AI$2244,29,FALSE) * P9</f>
        <v>0</v>
      </c>
      <c r="Z9">
        <f>VLOOKUP(F9&amp;":"&amp;J9,'CNF Data'!$B$1:$AI$2244,30,FALSE) * P9</f>
        <v>0</v>
      </c>
      <c r="AA9">
        <f>VLOOKUP(F9&amp;":"&amp;J9,'CNF Data'!$B$1:$AI$2244,31,FALSE) * P9</f>
        <v>0</v>
      </c>
      <c r="AB9">
        <f>VLOOKUP(F9&amp;":"&amp;J9,'CNF Data'!$B$1:$AI$2244,32,FALSE) * P9</f>
        <v>0</v>
      </c>
      <c r="AC9">
        <f>VLOOKUP(F9&amp;":"&amp;J9,'CNF Data'!$B$1:$AI$2244,33,FALSE) * P9</f>
        <v>0</v>
      </c>
      <c r="AD9">
        <f>VLOOKUP(F9&amp;":"&amp;J9,'CNF Data'!$B$1:$AI$2244,34,FALSE) * P9</f>
        <v>0</v>
      </c>
    </row>
    <row r="10" spans="1:30">
      <c r="A10" s="1">
        <v>8</v>
      </c>
      <c r="B10" t="s">
        <v>30</v>
      </c>
      <c r="C10">
        <v>100</v>
      </c>
      <c r="D10" t="s">
        <v>78</v>
      </c>
      <c r="E10" t="s">
        <v>100</v>
      </c>
      <c r="M10">
        <f>SUM(M2:M9)</f>
        <v>0</v>
      </c>
      <c r="P10">
        <f>M10/C10</f>
        <v>0</v>
      </c>
      <c r="Q10">
        <f>SUM(Q2:Q9) / P10</f>
        <v>0</v>
      </c>
      <c r="R10">
        <f>SUM(R2:R9) / P10</f>
        <v>0</v>
      </c>
      <c r="S10">
        <f>SUM(S2:S9) / P10</f>
        <v>0</v>
      </c>
      <c r="T10">
        <f>SUM(T2:T9) / P10</f>
        <v>0</v>
      </c>
      <c r="U10">
        <f>SUM(U2:U9) / P10</f>
        <v>0</v>
      </c>
      <c r="V10">
        <f>SUM(V2:V9) / P10</f>
        <v>0</v>
      </c>
      <c r="W10">
        <f>SUM(W2:W9) / P10</f>
        <v>0</v>
      </c>
      <c r="X10">
        <f>SUM(X2:X9) / P10</f>
        <v>0</v>
      </c>
      <c r="Y10">
        <f>SUM(Y2:Y9) / P10</f>
        <v>0</v>
      </c>
      <c r="Z10">
        <f>SUM(Z2:Z9) / P10</f>
        <v>0</v>
      </c>
      <c r="AA10">
        <f>SUM(AA2:AA9) / P10</f>
        <v>0</v>
      </c>
      <c r="AB10">
        <f>SUM(AB2:AB9) / P10</f>
        <v>0</v>
      </c>
      <c r="AC10">
        <f>SUM(AC2:AC9) / P10</f>
        <v>0</v>
      </c>
      <c r="AD10">
        <f>SUM(AD2:AD9) / P10</f>
        <v>0</v>
      </c>
    </row>
    <row r="11" spans="1:30">
      <c r="A11" s="1">
        <v>9</v>
      </c>
    </row>
    <row r="12" spans="1:30">
      <c r="A12" s="1">
        <v>10</v>
      </c>
      <c r="B12" t="s">
        <v>29</v>
      </c>
      <c r="C12" t="s">
        <v>33</v>
      </c>
    </row>
    <row r="13" spans="1:30">
      <c r="A13" s="1">
        <v>11</v>
      </c>
      <c r="C13">
        <v>350</v>
      </c>
      <c r="D13" t="s">
        <v>78</v>
      </c>
      <c r="E13" t="s">
        <v>101</v>
      </c>
      <c r="G13" t="s">
        <v>172</v>
      </c>
      <c r="M13">
        <f>C13</f>
        <v>0</v>
      </c>
      <c r="N13">
        <f>VLOOKUP(E13, Premades!B1: R18, 2, FALSE)</f>
        <v>0</v>
      </c>
      <c r="O13">
        <f>VLOOKUP(E13, Premades!B1: R18, 3, FALSE)</f>
        <v>0</v>
      </c>
      <c r="P13">
        <f>C13/N13</f>
        <v>0</v>
      </c>
      <c r="Q13">
        <f>VLOOKUP(E13, Premades!B1: R18, 4, FALSE) * P13</f>
        <v>0</v>
      </c>
      <c r="R13">
        <f>VLOOKUP(E13, Premades!B1: R18, 5, FALSE) * P13</f>
        <v>0</v>
      </c>
      <c r="S13">
        <f>VLOOKUP(E13, Premades!B1: R18, 6, FALSE) * P13</f>
        <v>0</v>
      </c>
      <c r="T13">
        <f>VLOOKUP(E13, Premades!B1: R18, 7, FALSE) * P13</f>
        <v>0</v>
      </c>
      <c r="U13">
        <f>VLOOKUP(E13, Premades!B1: R18, 8, FALSE) * P13</f>
        <v>0</v>
      </c>
      <c r="V13">
        <f>VLOOKUP(E13, Premades!B1: R18, 9, FALSE) * P13</f>
        <v>0</v>
      </c>
      <c r="W13">
        <f>VLOOKUP(E13, Premades!B1: R18, 10, FALSE) * P13</f>
        <v>0</v>
      </c>
      <c r="X13">
        <f>VLOOKUP(E13, Premades!B1: R18, 11, FALSE) * P13</f>
        <v>0</v>
      </c>
      <c r="Y13">
        <f>VLOOKUP(E13, Premades!B1: R18, 12, FALSE) * P13</f>
        <v>0</v>
      </c>
      <c r="Z13">
        <f>VLOOKUP(E13, Premades!B1: R18, 13, FALSE) * P13</f>
        <v>0</v>
      </c>
      <c r="AA13">
        <f>VLOOKUP(E13, Premades!B1: R18, 14, FALSE) * P13</f>
        <v>0</v>
      </c>
      <c r="AB13">
        <f>VLOOKUP(E13, Premades!B1: R18, 15, FALSE) * P13</f>
        <v>0</v>
      </c>
      <c r="AC13">
        <f>VLOOKUP(E13, Premades!B1: R18, 16, FALSE) * P13</f>
        <v>0</v>
      </c>
      <c r="AD13">
        <f>VLOOKUP(E13, Premades!B1: R18, 17, FALSE) * P13</f>
        <v>0</v>
      </c>
    </row>
    <row r="14" spans="1:30">
      <c r="A14" s="1">
        <v>12</v>
      </c>
      <c r="C14">
        <v>14.25</v>
      </c>
      <c r="D14" t="s">
        <v>78</v>
      </c>
      <c r="E14" t="s">
        <v>96</v>
      </c>
      <c r="F14">
        <v>214</v>
      </c>
      <c r="G14" t="s">
        <v>170</v>
      </c>
      <c r="H14">
        <f>VALUE(LEFT(J14, MAX(ISNUMBER(VALUE(MID(J14,{1,2,3,4,5,6,7,8,9},1)))*{1,2,3,4,5,6,7,8,9})+1-1))</f>
        <v>0</v>
      </c>
      <c r="I14">
        <f>TRIM(RIGHT(J14, LEN(J14) - MAX(ISNUMBER(VALUE(MID(J14,{1,2,3,4,5,6,7,8,9},1)))*{1,2,3,4,5,6,7,8,9})))</f>
        <v>0</v>
      </c>
      <c r="K14">
        <f>VLOOKUP(F14&amp;":"&amp;J14,'CNF Data'!$B$1:$AI$244,5,FALSE)</f>
        <v>0</v>
      </c>
      <c r="L14">
        <f>VLOOKUP(F14&amp;":"&amp;J14,'CNF Data'!$B$1:$AI$244,6,FALSE)</f>
        <v>0</v>
      </c>
      <c r="M14">
        <f>C14*L14/H14* 100</f>
        <v>0</v>
      </c>
      <c r="P14">
        <f>C14/H14</f>
        <v>0</v>
      </c>
      <c r="Q14">
        <f>VLOOKUP(F14&amp;":"&amp;J14,'CNF Data'!$B$1:$AI$2244,21,FALSE) * P14</f>
        <v>0</v>
      </c>
      <c r="R14">
        <f>VLOOKUP(F14&amp;":"&amp;J14,'CNF Data'!$B$1:$AI$2244,22,FALSE) * P14</f>
        <v>0</v>
      </c>
      <c r="S14">
        <f>VLOOKUP(F14&amp;":"&amp;J14,'CNF Data'!$B$1:$AI$2244,23,FALSE) * P14</f>
        <v>0</v>
      </c>
      <c r="T14">
        <f>VLOOKUP(F14&amp;":"&amp;J14,'CNF Data'!$B$1:$AI$2244,24,FALSE) * P14</f>
        <v>0</v>
      </c>
      <c r="U14">
        <f>VLOOKUP(F14&amp;":"&amp;J14,'CNF Data'!$B$1:$AI$2244,25,FALSE) * P14</f>
        <v>0</v>
      </c>
      <c r="V14">
        <f>VLOOKUP(F14&amp;":"&amp;J14,'CNF Data'!$B$1:$AI$2244,26,FALSE) * P14</f>
        <v>0</v>
      </c>
      <c r="W14">
        <f>VLOOKUP(F14&amp;":"&amp;J14,'CNF Data'!$B$1:$AI$2244,27,FALSE) * P14</f>
        <v>0</v>
      </c>
      <c r="X14">
        <f>VLOOKUP(F14&amp;":"&amp;J14,'CNF Data'!$B$1:$AI$2244,28,FALSE) * P14</f>
        <v>0</v>
      </c>
      <c r="Y14">
        <f>VLOOKUP(F14&amp;":"&amp;J14,'CNF Data'!$B$1:$AI$2244,29,FALSE) * P14</f>
        <v>0</v>
      </c>
      <c r="Z14">
        <f>VLOOKUP(F14&amp;":"&amp;J14,'CNF Data'!$B$1:$AI$2244,30,FALSE) * P14</f>
        <v>0</v>
      </c>
      <c r="AA14">
        <f>VLOOKUP(F14&amp;":"&amp;J14,'CNF Data'!$B$1:$AI$2244,31,FALSE) * P14</f>
        <v>0</v>
      </c>
      <c r="AB14">
        <f>VLOOKUP(F14&amp;":"&amp;J14,'CNF Data'!$B$1:$AI$2244,32,FALSE) * P14</f>
        <v>0</v>
      </c>
      <c r="AC14">
        <f>VLOOKUP(F14&amp;":"&amp;J14,'CNF Data'!$B$1:$AI$2244,33,FALSE) * P14</f>
        <v>0</v>
      </c>
      <c r="AD14">
        <f>VLOOKUP(F14&amp;":"&amp;J14,'CNF Data'!$B$1:$AI$2244,34,FALSE) * P14</f>
        <v>0</v>
      </c>
    </row>
    <row r="15" spans="1:30">
      <c r="A15" s="1">
        <v>13</v>
      </c>
      <c r="C15">
        <v>14.25</v>
      </c>
      <c r="D15" t="s">
        <v>78</v>
      </c>
      <c r="E15" t="s">
        <v>97</v>
      </c>
      <c r="F15">
        <v>198</v>
      </c>
      <c r="G15" t="s">
        <v>170</v>
      </c>
      <c r="H15">
        <f>VALUE(LEFT(J15, MAX(ISNUMBER(VALUE(MID(J15,{1,2,3,4,5,6,7,8,9},1)))*{1,2,3,4,5,6,7,8,9})+1-1))</f>
        <v>0</v>
      </c>
      <c r="I15">
        <f>TRIM(RIGHT(J15, LEN(J15) - MAX(ISNUMBER(VALUE(MID(J15,{1,2,3,4,5,6,7,8,9},1)))*{1,2,3,4,5,6,7,8,9})))</f>
        <v>0</v>
      </c>
      <c r="K15">
        <f>VLOOKUP(F15&amp;":"&amp;J15,'CNF Data'!$B$1:$AI$244,5,FALSE)</f>
        <v>0</v>
      </c>
      <c r="L15">
        <f>VLOOKUP(F15&amp;":"&amp;J15,'CNF Data'!$B$1:$AI$244,6,FALSE)</f>
        <v>0</v>
      </c>
      <c r="M15">
        <f>C15*L15/H15* 100</f>
        <v>0</v>
      </c>
      <c r="P15">
        <f>C15/H15</f>
        <v>0</v>
      </c>
      <c r="Q15">
        <f>VLOOKUP(F15&amp;":"&amp;J15,'CNF Data'!$B$1:$AI$2244,21,FALSE) * P15</f>
        <v>0</v>
      </c>
      <c r="R15">
        <f>VLOOKUP(F15&amp;":"&amp;J15,'CNF Data'!$B$1:$AI$2244,22,FALSE) * P15</f>
        <v>0</v>
      </c>
      <c r="S15">
        <f>VLOOKUP(F15&amp;":"&amp;J15,'CNF Data'!$B$1:$AI$2244,23,FALSE) * P15</f>
        <v>0</v>
      </c>
      <c r="T15">
        <f>VLOOKUP(F15&amp;":"&amp;J15,'CNF Data'!$B$1:$AI$2244,24,FALSE) * P15</f>
        <v>0</v>
      </c>
      <c r="U15">
        <f>VLOOKUP(F15&amp;":"&amp;J15,'CNF Data'!$B$1:$AI$2244,25,FALSE) * P15</f>
        <v>0</v>
      </c>
      <c r="V15">
        <f>VLOOKUP(F15&amp;":"&amp;J15,'CNF Data'!$B$1:$AI$2244,26,FALSE) * P15</f>
        <v>0</v>
      </c>
      <c r="W15">
        <f>VLOOKUP(F15&amp;":"&amp;J15,'CNF Data'!$B$1:$AI$2244,27,FALSE) * P15</f>
        <v>0</v>
      </c>
      <c r="X15">
        <f>VLOOKUP(F15&amp;":"&amp;J15,'CNF Data'!$B$1:$AI$2244,28,FALSE) * P15</f>
        <v>0</v>
      </c>
      <c r="Y15">
        <f>VLOOKUP(F15&amp;":"&amp;J15,'CNF Data'!$B$1:$AI$2244,29,FALSE) * P15</f>
        <v>0</v>
      </c>
      <c r="Z15">
        <f>VLOOKUP(F15&amp;":"&amp;J15,'CNF Data'!$B$1:$AI$2244,30,FALSE) * P15</f>
        <v>0</v>
      </c>
      <c r="AA15">
        <f>VLOOKUP(F15&amp;":"&amp;J15,'CNF Data'!$B$1:$AI$2244,31,FALSE) * P15</f>
        <v>0</v>
      </c>
      <c r="AB15">
        <f>VLOOKUP(F15&amp;":"&amp;J15,'CNF Data'!$B$1:$AI$2244,32,FALSE) * P15</f>
        <v>0</v>
      </c>
      <c r="AC15">
        <f>VLOOKUP(F15&amp;":"&amp;J15,'CNF Data'!$B$1:$AI$2244,33,FALSE) * P15</f>
        <v>0</v>
      </c>
      <c r="AD15">
        <f>VLOOKUP(F15&amp;":"&amp;J15,'CNF Data'!$B$1:$AI$2244,34,FALSE) * P15</f>
        <v>0</v>
      </c>
    </row>
    <row r="16" spans="1:30">
      <c r="A16" s="1">
        <v>14</v>
      </c>
      <c r="C16">
        <v>14.25</v>
      </c>
      <c r="D16" t="s">
        <v>78</v>
      </c>
      <c r="E16" t="s">
        <v>98</v>
      </c>
      <c r="F16">
        <v>211</v>
      </c>
      <c r="G16" t="s">
        <v>170</v>
      </c>
      <c r="H16">
        <f>VALUE(LEFT(J16, MAX(ISNUMBER(VALUE(MID(J16,{1,2,3,4,5,6,7,8,9},1)))*{1,2,3,4,5,6,7,8,9})+1-1))</f>
        <v>0</v>
      </c>
      <c r="I16">
        <f>TRIM(RIGHT(J16, LEN(J16) - MAX(ISNUMBER(VALUE(MID(J16,{1,2,3,4,5,6,7,8,9},1)))*{1,2,3,4,5,6,7,8,9})))</f>
        <v>0</v>
      </c>
      <c r="K16">
        <f>VLOOKUP(F16&amp;":"&amp;J16,'CNF Data'!$B$1:$AI$244,5,FALSE)</f>
        <v>0</v>
      </c>
      <c r="L16">
        <f>VLOOKUP(F16&amp;":"&amp;J16,'CNF Data'!$B$1:$AI$244,6,FALSE)</f>
        <v>0</v>
      </c>
      <c r="M16">
        <f>C16*L16/H16* 100</f>
        <v>0</v>
      </c>
      <c r="P16">
        <f>C16/H16</f>
        <v>0</v>
      </c>
      <c r="Q16">
        <f>VLOOKUP(F16&amp;":"&amp;J16,'CNF Data'!$B$1:$AI$2244,21,FALSE) * P16</f>
        <v>0</v>
      </c>
      <c r="R16">
        <f>VLOOKUP(F16&amp;":"&amp;J16,'CNF Data'!$B$1:$AI$2244,22,FALSE) * P16</f>
        <v>0</v>
      </c>
      <c r="S16">
        <f>VLOOKUP(F16&amp;":"&amp;J16,'CNF Data'!$B$1:$AI$2244,23,FALSE) * P16</f>
        <v>0</v>
      </c>
      <c r="T16">
        <f>VLOOKUP(F16&amp;":"&amp;J16,'CNF Data'!$B$1:$AI$2244,24,FALSE) * P16</f>
        <v>0</v>
      </c>
      <c r="U16">
        <f>VLOOKUP(F16&amp;":"&amp;J16,'CNF Data'!$B$1:$AI$2244,25,FALSE) * P16</f>
        <v>0</v>
      </c>
      <c r="V16">
        <f>VLOOKUP(F16&amp;":"&amp;J16,'CNF Data'!$B$1:$AI$2244,26,FALSE) * P16</f>
        <v>0</v>
      </c>
      <c r="W16">
        <f>VLOOKUP(F16&amp;":"&amp;J16,'CNF Data'!$B$1:$AI$2244,27,FALSE) * P16</f>
        <v>0</v>
      </c>
      <c r="X16">
        <f>VLOOKUP(F16&amp;":"&amp;J16,'CNF Data'!$B$1:$AI$2244,28,FALSE) * P16</f>
        <v>0</v>
      </c>
      <c r="Y16">
        <f>VLOOKUP(F16&amp;":"&amp;J16,'CNF Data'!$B$1:$AI$2244,29,FALSE) * P16</f>
        <v>0</v>
      </c>
      <c r="Z16">
        <f>VLOOKUP(F16&amp;":"&amp;J16,'CNF Data'!$B$1:$AI$2244,30,FALSE) * P16</f>
        <v>0</v>
      </c>
      <c r="AA16">
        <f>VLOOKUP(F16&amp;":"&amp;J16,'CNF Data'!$B$1:$AI$2244,31,FALSE) * P16</f>
        <v>0</v>
      </c>
      <c r="AB16">
        <f>VLOOKUP(F16&amp;":"&amp;J16,'CNF Data'!$B$1:$AI$2244,32,FALSE) * P16</f>
        <v>0</v>
      </c>
      <c r="AC16">
        <f>VLOOKUP(F16&amp;":"&amp;J16,'CNF Data'!$B$1:$AI$2244,33,FALSE) * P16</f>
        <v>0</v>
      </c>
      <c r="AD16">
        <f>VLOOKUP(F16&amp;":"&amp;J16,'CNF Data'!$B$1:$AI$2244,34,FALSE) * P16</f>
        <v>0</v>
      </c>
    </row>
    <row r="17" spans="1:30">
      <c r="A17" s="1">
        <v>15</v>
      </c>
      <c r="C17">
        <v>14.25</v>
      </c>
      <c r="D17" t="s">
        <v>78</v>
      </c>
      <c r="E17" t="s">
        <v>99</v>
      </c>
      <c r="F17">
        <v>196</v>
      </c>
      <c r="G17" t="s">
        <v>170</v>
      </c>
      <c r="H17">
        <f>VALUE(LEFT(J17, MAX(ISNUMBER(VALUE(MID(J17,{1,2,3,4,5,6,7,8,9},1)))*{1,2,3,4,5,6,7,8,9})+1-1))</f>
        <v>0</v>
      </c>
      <c r="I17">
        <f>TRIM(RIGHT(J17, LEN(J17) - MAX(ISNUMBER(VALUE(MID(J17,{1,2,3,4,5,6,7,8,9},1)))*{1,2,3,4,5,6,7,8,9})))</f>
        <v>0</v>
      </c>
      <c r="K17">
        <f>VLOOKUP(F17&amp;":"&amp;J17,'CNF Data'!$B$1:$AI$244,5,FALSE)</f>
        <v>0</v>
      </c>
      <c r="L17">
        <f>VLOOKUP(F17&amp;":"&amp;J17,'CNF Data'!$B$1:$AI$244,6,FALSE)</f>
        <v>0</v>
      </c>
      <c r="M17">
        <f>C17*L17/H17* 100</f>
        <v>0</v>
      </c>
      <c r="P17">
        <f>C17/H17</f>
        <v>0</v>
      </c>
      <c r="Q17">
        <f>VLOOKUP(F17&amp;":"&amp;J17,'CNF Data'!$B$1:$AI$2244,21,FALSE) * P17</f>
        <v>0</v>
      </c>
      <c r="R17">
        <f>VLOOKUP(F17&amp;":"&amp;J17,'CNF Data'!$B$1:$AI$2244,22,FALSE) * P17</f>
        <v>0</v>
      </c>
      <c r="S17">
        <f>VLOOKUP(F17&amp;":"&amp;J17,'CNF Data'!$B$1:$AI$2244,23,FALSE) * P17</f>
        <v>0</v>
      </c>
      <c r="T17">
        <f>VLOOKUP(F17&amp;":"&amp;J17,'CNF Data'!$B$1:$AI$2244,24,FALSE) * P17</f>
        <v>0</v>
      </c>
      <c r="U17">
        <f>VLOOKUP(F17&amp;":"&amp;J17,'CNF Data'!$B$1:$AI$2244,25,FALSE) * P17</f>
        <v>0</v>
      </c>
      <c r="V17">
        <f>VLOOKUP(F17&amp;":"&amp;J17,'CNF Data'!$B$1:$AI$2244,26,FALSE) * P17</f>
        <v>0</v>
      </c>
      <c r="W17">
        <f>VLOOKUP(F17&amp;":"&amp;J17,'CNF Data'!$B$1:$AI$2244,27,FALSE) * P17</f>
        <v>0</v>
      </c>
      <c r="X17">
        <f>VLOOKUP(F17&amp;":"&amp;J17,'CNF Data'!$B$1:$AI$2244,28,FALSE) * P17</f>
        <v>0</v>
      </c>
      <c r="Y17">
        <f>VLOOKUP(F17&amp;":"&amp;J17,'CNF Data'!$B$1:$AI$2244,29,FALSE) * P17</f>
        <v>0</v>
      </c>
      <c r="Z17">
        <f>VLOOKUP(F17&amp;":"&amp;J17,'CNF Data'!$B$1:$AI$2244,30,FALSE) * P17</f>
        <v>0</v>
      </c>
      <c r="AA17">
        <f>VLOOKUP(F17&amp;":"&amp;J17,'CNF Data'!$B$1:$AI$2244,31,FALSE) * P17</f>
        <v>0</v>
      </c>
      <c r="AB17">
        <f>VLOOKUP(F17&amp;":"&amp;J17,'CNF Data'!$B$1:$AI$2244,32,FALSE) * P17</f>
        <v>0</v>
      </c>
      <c r="AC17">
        <f>VLOOKUP(F17&amp;":"&amp;J17,'CNF Data'!$B$1:$AI$2244,33,FALSE) * P17</f>
        <v>0</v>
      </c>
      <c r="AD17">
        <f>VLOOKUP(F17&amp;":"&amp;J17,'CNF Data'!$B$1:$AI$2244,34,FALSE) * P17</f>
        <v>0</v>
      </c>
    </row>
    <row r="18" spans="1:30">
      <c r="A18" s="1">
        <v>16</v>
      </c>
      <c r="B18" t="s">
        <v>30</v>
      </c>
      <c r="C18">
        <v>100</v>
      </c>
      <c r="D18" t="s">
        <v>78</v>
      </c>
      <c r="E18" t="s">
        <v>102</v>
      </c>
      <c r="M18">
        <f>SUM(M12:M17)</f>
        <v>0</v>
      </c>
      <c r="P18">
        <f>M18/C18</f>
        <v>0</v>
      </c>
      <c r="Q18">
        <f>SUM(Q12:Q17) / P18</f>
        <v>0</v>
      </c>
      <c r="R18">
        <f>SUM(R12:R17) / P18</f>
        <v>0</v>
      </c>
      <c r="S18">
        <f>SUM(S12:S17) / P18</f>
        <v>0</v>
      </c>
      <c r="T18">
        <f>SUM(T12:T17) / P18</f>
        <v>0</v>
      </c>
      <c r="U18">
        <f>SUM(U12:U17) / P18</f>
        <v>0</v>
      </c>
      <c r="V18">
        <f>SUM(V12:V17) / P18</f>
        <v>0</v>
      </c>
      <c r="W18">
        <f>SUM(W12:W17) / P18</f>
        <v>0</v>
      </c>
      <c r="X18">
        <f>SUM(X12:X17) / P18</f>
        <v>0</v>
      </c>
      <c r="Y18">
        <f>SUM(Y12:Y17) / P18</f>
        <v>0</v>
      </c>
      <c r="Z18">
        <f>SUM(Z12:Z17) / P18</f>
        <v>0</v>
      </c>
      <c r="AA18">
        <f>SUM(AA12:AA17) / P18</f>
        <v>0</v>
      </c>
      <c r="AB18">
        <f>SUM(AB12:AB17) / P18</f>
        <v>0</v>
      </c>
      <c r="AC18">
        <f>SUM(AC12:AC17) / P18</f>
        <v>0</v>
      </c>
      <c r="AD18">
        <f>SUM(AD12:AD17) / P18</f>
        <v>0</v>
      </c>
    </row>
    <row r="19" spans="1:30">
      <c r="A19" s="1">
        <v>17</v>
      </c>
    </row>
    <row r="20" spans="1:30">
      <c r="A20" s="1">
        <v>18</v>
      </c>
      <c r="B20" t="s">
        <v>29</v>
      </c>
      <c r="C20" t="s">
        <v>34</v>
      </c>
    </row>
    <row r="21" spans="1:30">
      <c r="A21" s="1">
        <v>19</v>
      </c>
      <c r="C21">
        <v>50</v>
      </c>
      <c r="D21" t="s">
        <v>80</v>
      </c>
      <c r="E21" t="s">
        <v>103</v>
      </c>
      <c r="F21">
        <v>842</v>
      </c>
      <c r="G21" t="s">
        <v>170</v>
      </c>
      <c r="H21">
        <f>VALUE(LEFT(J21, MAX(ISNUMBER(VALUE(MID(J21,{1,2,3,4,5,6,7,8,9},1)))*{1,2,3,4,5,6,7,8,9})+1-1))</f>
        <v>0</v>
      </c>
      <c r="I21">
        <f>TRIM(RIGHT(J21, LEN(J21) - MAX(ISNUMBER(VALUE(MID(J21,{1,2,3,4,5,6,7,8,9},1)))*{1,2,3,4,5,6,7,8,9})))</f>
        <v>0</v>
      </c>
      <c r="K21">
        <f>VLOOKUP(F21&amp;":"&amp;J21,'CNF Data'!$B$1:$AI$244,5,FALSE)</f>
        <v>0</v>
      </c>
      <c r="L21">
        <f>VLOOKUP(F21&amp;":"&amp;J21,'CNF Data'!$B$1:$AI$244,6,FALSE)</f>
        <v>0</v>
      </c>
      <c r="M21">
        <f>C21*L21/H21* 100</f>
        <v>0</v>
      </c>
      <c r="P21">
        <f>C21/H21</f>
        <v>0</v>
      </c>
      <c r="Q21">
        <f>VLOOKUP(F21&amp;":"&amp;J21,'CNF Data'!$B$1:$AI$2244,21,FALSE) * P21</f>
        <v>0</v>
      </c>
      <c r="R21">
        <f>VLOOKUP(F21&amp;":"&amp;J21,'CNF Data'!$B$1:$AI$2244,22,FALSE) * P21</f>
        <v>0</v>
      </c>
      <c r="S21">
        <f>VLOOKUP(F21&amp;":"&amp;J21,'CNF Data'!$B$1:$AI$2244,23,FALSE) * P21</f>
        <v>0</v>
      </c>
      <c r="T21">
        <f>VLOOKUP(F21&amp;":"&amp;J21,'CNF Data'!$B$1:$AI$2244,24,FALSE) * P21</f>
        <v>0</v>
      </c>
      <c r="U21">
        <f>VLOOKUP(F21&amp;":"&amp;J21,'CNF Data'!$B$1:$AI$2244,25,FALSE) * P21</f>
        <v>0</v>
      </c>
      <c r="V21">
        <f>VLOOKUP(F21&amp;":"&amp;J21,'CNF Data'!$B$1:$AI$2244,26,FALSE) * P21</f>
        <v>0</v>
      </c>
      <c r="W21">
        <f>VLOOKUP(F21&amp;":"&amp;J21,'CNF Data'!$B$1:$AI$2244,27,FALSE) * P21</f>
        <v>0</v>
      </c>
      <c r="X21">
        <f>VLOOKUP(F21&amp;":"&amp;J21,'CNF Data'!$B$1:$AI$2244,28,FALSE) * P21</f>
        <v>0</v>
      </c>
      <c r="Y21">
        <f>VLOOKUP(F21&amp;":"&amp;J21,'CNF Data'!$B$1:$AI$2244,29,FALSE) * P21</f>
        <v>0</v>
      </c>
      <c r="Z21">
        <f>VLOOKUP(F21&amp;":"&amp;J21,'CNF Data'!$B$1:$AI$2244,30,FALSE) * P21</f>
        <v>0</v>
      </c>
      <c r="AA21">
        <f>VLOOKUP(F21&amp;":"&amp;J21,'CNF Data'!$B$1:$AI$2244,31,FALSE) * P21</f>
        <v>0</v>
      </c>
      <c r="AB21">
        <f>VLOOKUP(F21&amp;":"&amp;J21,'CNF Data'!$B$1:$AI$2244,32,FALSE) * P21</f>
        <v>0</v>
      </c>
      <c r="AC21">
        <f>VLOOKUP(F21&amp;":"&amp;J21,'CNF Data'!$B$1:$AI$2244,33,FALSE) * P21</f>
        <v>0</v>
      </c>
      <c r="AD21">
        <f>VLOOKUP(F21&amp;":"&amp;J21,'CNF Data'!$B$1:$AI$2244,34,FALSE) * P21</f>
        <v>0</v>
      </c>
    </row>
    <row r="22" spans="1:30">
      <c r="A22" s="1">
        <v>20</v>
      </c>
      <c r="C22">
        <v>500</v>
      </c>
      <c r="D22" t="s">
        <v>79</v>
      </c>
      <c r="E22" t="s">
        <v>104</v>
      </c>
      <c r="F22">
        <v>451</v>
      </c>
      <c r="G22" t="s">
        <v>171</v>
      </c>
      <c r="H22">
        <f>VALUE(LEFT(J22, MAX(ISNUMBER(VALUE(MID(J22,{1,2,3,4,5,6,7,8,9},1)))*{1,2,3,4,5,6,7,8,9})+1-1))</f>
        <v>0</v>
      </c>
      <c r="I22">
        <f>TRIM(RIGHT(J22, LEN(J22) - MAX(ISNUMBER(VALUE(MID(J22,{1,2,3,4,5,6,7,8,9},1)))*{1,2,3,4,5,6,7,8,9})))</f>
        <v>0</v>
      </c>
      <c r="K22">
        <f>VLOOKUP(F22&amp;":"&amp;J22,'CNF Data'!$B$1:$AI$244,5,FALSE)</f>
        <v>0</v>
      </c>
      <c r="L22">
        <f>VLOOKUP(F22&amp;":"&amp;J22,'CNF Data'!$B$1:$AI$244,6,FALSE)</f>
        <v>0</v>
      </c>
      <c r="M22">
        <f>C22*L22/H22* 100</f>
        <v>0</v>
      </c>
      <c r="N22">
        <f>VLOOKUP(E22, Premades!B1: R18, 2, FALSE)</f>
        <v>0</v>
      </c>
      <c r="O22">
        <f>VLOOKUP(E22, Premades!B1: R18, 3, FALSE)</f>
        <v>0</v>
      </c>
      <c r="P22">
        <f>C22/N22</f>
        <v>0</v>
      </c>
      <c r="Q22">
        <f>VLOOKUP(E22, Premades!B1: R18, 4, FALSE) * P22</f>
        <v>0</v>
      </c>
      <c r="R22">
        <f>VLOOKUP(E22, Premades!B1: R18, 5, FALSE) * P22</f>
        <v>0</v>
      </c>
      <c r="S22">
        <f>VLOOKUP(E22, Premades!B1: R18, 6, FALSE) * P22</f>
        <v>0</v>
      </c>
      <c r="T22">
        <f>VLOOKUP(E22, Premades!B1: R18, 7, FALSE) * P22</f>
        <v>0</v>
      </c>
      <c r="U22">
        <f>VLOOKUP(E22, Premades!B1: R18, 8, FALSE) * P22</f>
        <v>0</v>
      </c>
      <c r="V22">
        <f>VLOOKUP(E22, Premades!B1: R18, 9, FALSE) * P22</f>
        <v>0</v>
      </c>
      <c r="W22">
        <f>VLOOKUP(E22, Premades!B1: R18, 10, FALSE) * P22</f>
        <v>0</v>
      </c>
      <c r="X22">
        <f>VLOOKUP(E22, Premades!B1: R18, 11, FALSE) * P22</f>
        <v>0</v>
      </c>
      <c r="Y22">
        <f>VLOOKUP(E22, Premades!B1: R18, 12, FALSE) * P22</f>
        <v>0</v>
      </c>
      <c r="Z22">
        <f>VLOOKUP(E22, Premades!B1: R18, 13, FALSE) * P22</f>
        <v>0</v>
      </c>
      <c r="AA22">
        <f>VLOOKUP(E22, Premades!B1: R18, 14, FALSE) * P22</f>
        <v>0</v>
      </c>
      <c r="AB22">
        <f>VLOOKUP(E22, Premades!B1: R18, 15, FALSE) * P22</f>
        <v>0</v>
      </c>
      <c r="AC22">
        <f>VLOOKUP(E22, Premades!B1: R18, 16, FALSE) * P22</f>
        <v>0</v>
      </c>
      <c r="AD22">
        <f>VLOOKUP(E22, Premades!B1: R18, 17, FALSE) * P22</f>
        <v>0</v>
      </c>
    </row>
    <row r="23" spans="1:30">
      <c r="A23" s="1">
        <v>21</v>
      </c>
      <c r="C23">
        <v>31.25</v>
      </c>
      <c r="D23" t="s">
        <v>79</v>
      </c>
      <c r="E23" t="s">
        <v>96</v>
      </c>
      <c r="F23">
        <v>214</v>
      </c>
      <c r="G23" t="s">
        <v>170</v>
      </c>
      <c r="H23">
        <f>VALUE(LEFT(J23, MAX(ISNUMBER(VALUE(MID(J23,{1,2,3,4,5,6,7,8,9},1)))*{1,2,3,4,5,6,7,8,9})+1-1))</f>
        <v>0</v>
      </c>
      <c r="I23">
        <f>TRIM(RIGHT(J23, LEN(J23) - MAX(ISNUMBER(VALUE(MID(J23,{1,2,3,4,5,6,7,8,9},1)))*{1,2,3,4,5,6,7,8,9})))</f>
        <v>0</v>
      </c>
      <c r="K23">
        <f>VLOOKUP(F23&amp;":"&amp;J23,'CNF Data'!$B$1:$AI$244,5,FALSE)</f>
        <v>0</v>
      </c>
      <c r="L23">
        <f>VLOOKUP(F23&amp;":"&amp;J23,'CNF Data'!$B$1:$AI$244,6,FALSE)</f>
        <v>0</v>
      </c>
      <c r="M23">
        <f>C23*L23/H23* 100</f>
        <v>0</v>
      </c>
      <c r="P23">
        <f>C23/H23</f>
        <v>0</v>
      </c>
      <c r="Q23">
        <f>VLOOKUP(F23&amp;":"&amp;J23,'CNF Data'!$B$1:$AI$2244,21,FALSE) * P23</f>
        <v>0</v>
      </c>
      <c r="R23">
        <f>VLOOKUP(F23&amp;":"&amp;J23,'CNF Data'!$B$1:$AI$2244,22,FALSE) * P23</f>
        <v>0</v>
      </c>
      <c r="S23">
        <f>VLOOKUP(F23&amp;":"&amp;J23,'CNF Data'!$B$1:$AI$2244,23,FALSE) * P23</f>
        <v>0</v>
      </c>
      <c r="T23">
        <f>VLOOKUP(F23&amp;":"&amp;J23,'CNF Data'!$B$1:$AI$2244,24,FALSE) * P23</f>
        <v>0</v>
      </c>
      <c r="U23">
        <f>VLOOKUP(F23&amp;":"&amp;J23,'CNF Data'!$B$1:$AI$2244,25,FALSE) * P23</f>
        <v>0</v>
      </c>
      <c r="V23">
        <f>VLOOKUP(F23&amp;":"&amp;J23,'CNF Data'!$B$1:$AI$2244,26,FALSE) * P23</f>
        <v>0</v>
      </c>
      <c r="W23">
        <f>VLOOKUP(F23&amp;":"&amp;J23,'CNF Data'!$B$1:$AI$2244,27,FALSE) * P23</f>
        <v>0</v>
      </c>
      <c r="X23">
        <f>VLOOKUP(F23&amp;":"&amp;J23,'CNF Data'!$B$1:$AI$2244,28,FALSE) * P23</f>
        <v>0</v>
      </c>
      <c r="Y23">
        <f>VLOOKUP(F23&amp;":"&amp;J23,'CNF Data'!$B$1:$AI$2244,29,FALSE) * P23</f>
        <v>0</v>
      </c>
      <c r="Z23">
        <f>VLOOKUP(F23&amp;":"&amp;J23,'CNF Data'!$B$1:$AI$2244,30,FALSE) * P23</f>
        <v>0</v>
      </c>
      <c r="AA23">
        <f>VLOOKUP(F23&amp;":"&amp;J23,'CNF Data'!$B$1:$AI$2244,31,FALSE) * P23</f>
        <v>0</v>
      </c>
      <c r="AB23">
        <f>VLOOKUP(F23&amp;":"&amp;J23,'CNF Data'!$B$1:$AI$2244,32,FALSE) * P23</f>
        <v>0</v>
      </c>
      <c r="AC23">
        <f>VLOOKUP(F23&amp;":"&amp;J23,'CNF Data'!$B$1:$AI$2244,33,FALSE) * P23</f>
        <v>0</v>
      </c>
      <c r="AD23">
        <f>VLOOKUP(F23&amp;":"&amp;J23,'CNF Data'!$B$1:$AI$2244,34,FALSE) * P23</f>
        <v>0</v>
      </c>
    </row>
    <row r="24" spans="1:30">
      <c r="A24" s="1">
        <v>22</v>
      </c>
      <c r="C24">
        <v>31.25</v>
      </c>
      <c r="D24" t="s">
        <v>79</v>
      </c>
      <c r="E24" t="s">
        <v>97</v>
      </c>
      <c r="F24">
        <v>198</v>
      </c>
      <c r="G24" t="s">
        <v>170</v>
      </c>
      <c r="H24">
        <f>VALUE(LEFT(J24, MAX(ISNUMBER(VALUE(MID(J24,{1,2,3,4,5,6,7,8,9},1)))*{1,2,3,4,5,6,7,8,9})+1-1))</f>
        <v>0</v>
      </c>
      <c r="I24">
        <f>TRIM(RIGHT(J24, LEN(J24) - MAX(ISNUMBER(VALUE(MID(J24,{1,2,3,4,5,6,7,8,9},1)))*{1,2,3,4,5,6,7,8,9})))</f>
        <v>0</v>
      </c>
      <c r="K24">
        <f>VLOOKUP(F24&amp;":"&amp;J24,'CNF Data'!$B$1:$AI$244,5,FALSE)</f>
        <v>0</v>
      </c>
      <c r="L24">
        <f>VLOOKUP(F24&amp;":"&amp;J24,'CNF Data'!$B$1:$AI$244,6,FALSE)</f>
        <v>0</v>
      </c>
      <c r="M24">
        <f>C24*L24/H24* 100</f>
        <v>0</v>
      </c>
      <c r="P24">
        <f>C24/H24</f>
        <v>0</v>
      </c>
      <c r="Q24">
        <f>VLOOKUP(F24&amp;":"&amp;J24,'CNF Data'!$B$1:$AI$2244,21,FALSE) * P24</f>
        <v>0</v>
      </c>
      <c r="R24">
        <f>VLOOKUP(F24&amp;":"&amp;J24,'CNF Data'!$B$1:$AI$2244,22,FALSE) * P24</f>
        <v>0</v>
      </c>
      <c r="S24">
        <f>VLOOKUP(F24&amp;":"&amp;J24,'CNF Data'!$B$1:$AI$2244,23,FALSE) * P24</f>
        <v>0</v>
      </c>
      <c r="T24">
        <f>VLOOKUP(F24&amp;":"&amp;J24,'CNF Data'!$B$1:$AI$2244,24,FALSE) * P24</f>
        <v>0</v>
      </c>
      <c r="U24">
        <f>VLOOKUP(F24&amp;":"&amp;J24,'CNF Data'!$B$1:$AI$2244,25,FALSE) * P24</f>
        <v>0</v>
      </c>
      <c r="V24">
        <f>VLOOKUP(F24&amp;":"&amp;J24,'CNF Data'!$B$1:$AI$2244,26,FALSE) * P24</f>
        <v>0</v>
      </c>
      <c r="W24">
        <f>VLOOKUP(F24&amp;":"&amp;J24,'CNF Data'!$B$1:$AI$2244,27,FALSE) * P24</f>
        <v>0</v>
      </c>
      <c r="X24">
        <f>VLOOKUP(F24&amp;":"&amp;J24,'CNF Data'!$B$1:$AI$2244,28,FALSE) * P24</f>
        <v>0</v>
      </c>
      <c r="Y24">
        <f>VLOOKUP(F24&amp;":"&amp;J24,'CNF Data'!$B$1:$AI$2244,29,FALSE) * P24</f>
        <v>0</v>
      </c>
      <c r="Z24">
        <f>VLOOKUP(F24&amp;":"&amp;J24,'CNF Data'!$B$1:$AI$2244,30,FALSE) * P24</f>
        <v>0</v>
      </c>
      <c r="AA24">
        <f>VLOOKUP(F24&amp;":"&amp;J24,'CNF Data'!$B$1:$AI$2244,31,FALSE) * P24</f>
        <v>0</v>
      </c>
      <c r="AB24">
        <f>VLOOKUP(F24&amp;":"&amp;J24,'CNF Data'!$B$1:$AI$2244,32,FALSE) * P24</f>
        <v>0</v>
      </c>
      <c r="AC24">
        <f>VLOOKUP(F24&amp;":"&amp;J24,'CNF Data'!$B$1:$AI$2244,33,FALSE) * P24</f>
        <v>0</v>
      </c>
      <c r="AD24">
        <f>VLOOKUP(F24&amp;":"&amp;J24,'CNF Data'!$B$1:$AI$2244,34,FALSE) * P24</f>
        <v>0</v>
      </c>
    </row>
    <row r="25" spans="1:30">
      <c r="A25" s="1">
        <v>23</v>
      </c>
      <c r="C25">
        <v>31.25</v>
      </c>
      <c r="D25" t="s">
        <v>79</v>
      </c>
      <c r="E25" t="s">
        <v>98</v>
      </c>
      <c r="F25">
        <v>211</v>
      </c>
      <c r="G25" t="s">
        <v>170</v>
      </c>
      <c r="H25">
        <f>VALUE(LEFT(J25, MAX(ISNUMBER(VALUE(MID(J25,{1,2,3,4,5,6,7,8,9},1)))*{1,2,3,4,5,6,7,8,9})+1-1))</f>
        <v>0</v>
      </c>
      <c r="I25">
        <f>TRIM(RIGHT(J25, LEN(J25) - MAX(ISNUMBER(VALUE(MID(J25,{1,2,3,4,5,6,7,8,9},1)))*{1,2,3,4,5,6,7,8,9})))</f>
        <v>0</v>
      </c>
      <c r="K25">
        <f>VLOOKUP(F25&amp;":"&amp;J25,'CNF Data'!$B$1:$AI$244,5,FALSE)</f>
        <v>0</v>
      </c>
      <c r="L25">
        <f>VLOOKUP(F25&amp;":"&amp;J25,'CNF Data'!$B$1:$AI$244,6,FALSE)</f>
        <v>0</v>
      </c>
      <c r="M25">
        <f>C25*L25/H25* 100</f>
        <v>0</v>
      </c>
      <c r="P25">
        <f>C25/H25</f>
        <v>0</v>
      </c>
      <c r="Q25">
        <f>VLOOKUP(F25&amp;":"&amp;J25,'CNF Data'!$B$1:$AI$2244,21,FALSE) * P25</f>
        <v>0</v>
      </c>
      <c r="R25">
        <f>VLOOKUP(F25&amp;":"&amp;J25,'CNF Data'!$B$1:$AI$2244,22,FALSE) * P25</f>
        <v>0</v>
      </c>
      <c r="S25">
        <f>VLOOKUP(F25&amp;":"&amp;J25,'CNF Data'!$B$1:$AI$2244,23,FALSE) * P25</f>
        <v>0</v>
      </c>
      <c r="T25">
        <f>VLOOKUP(F25&amp;":"&amp;J25,'CNF Data'!$B$1:$AI$2244,24,FALSE) * P25</f>
        <v>0</v>
      </c>
      <c r="U25">
        <f>VLOOKUP(F25&amp;":"&amp;J25,'CNF Data'!$B$1:$AI$2244,25,FALSE) * P25</f>
        <v>0</v>
      </c>
      <c r="V25">
        <f>VLOOKUP(F25&amp;":"&amp;J25,'CNF Data'!$B$1:$AI$2244,26,FALSE) * P25</f>
        <v>0</v>
      </c>
      <c r="W25">
        <f>VLOOKUP(F25&amp;":"&amp;J25,'CNF Data'!$B$1:$AI$2244,27,FALSE) * P25</f>
        <v>0</v>
      </c>
      <c r="X25">
        <f>VLOOKUP(F25&amp;":"&amp;J25,'CNF Data'!$B$1:$AI$2244,28,FALSE) * P25</f>
        <v>0</v>
      </c>
      <c r="Y25">
        <f>VLOOKUP(F25&amp;":"&amp;J25,'CNF Data'!$B$1:$AI$2244,29,FALSE) * P25</f>
        <v>0</v>
      </c>
      <c r="Z25">
        <f>VLOOKUP(F25&amp;":"&amp;J25,'CNF Data'!$B$1:$AI$2244,30,FALSE) * P25</f>
        <v>0</v>
      </c>
      <c r="AA25">
        <f>VLOOKUP(F25&amp;":"&amp;J25,'CNF Data'!$B$1:$AI$2244,31,FALSE) * P25</f>
        <v>0</v>
      </c>
      <c r="AB25">
        <f>VLOOKUP(F25&amp;":"&amp;J25,'CNF Data'!$B$1:$AI$2244,32,FALSE) * P25</f>
        <v>0</v>
      </c>
      <c r="AC25">
        <f>VLOOKUP(F25&amp;":"&amp;J25,'CNF Data'!$B$1:$AI$2244,33,FALSE) * P25</f>
        <v>0</v>
      </c>
      <c r="AD25">
        <f>VLOOKUP(F25&amp;":"&amp;J25,'CNF Data'!$B$1:$AI$2244,34,FALSE) * P25</f>
        <v>0</v>
      </c>
    </row>
    <row r="26" spans="1:30">
      <c r="A26" s="1">
        <v>24</v>
      </c>
      <c r="C26">
        <v>31.25</v>
      </c>
      <c r="D26" t="s">
        <v>79</v>
      </c>
      <c r="E26" t="s">
        <v>99</v>
      </c>
      <c r="F26">
        <v>196</v>
      </c>
      <c r="G26" t="s">
        <v>170</v>
      </c>
      <c r="H26">
        <f>VALUE(LEFT(J26, MAX(ISNUMBER(VALUE(MID(J26,{1,2,3,4,5,6,7,8,9},1)))*{1,2,3,4,5,6,7,8,9})+1-1))</f>
        <v>0</v>
      </c>
      <c r="I26">
        <f>TRIM(RIGHT(J26, LEN(J26) - MAX(ISNUMBER(VALUE(MID(J26,{1,2,3,4,5,6,7,8,9},1)))*{1,2,3,4,5,6,7,8,9})))</f>
        <v>0</v>
      </c>
      <c r="K26">
        <f>VLOOKUP(F26&amp;":"&amp;J26,'CNF Data'!$B$1:$AI$244,5,FALSE)</f>
        <v>0</v>
      </c>
      <c r="L26">
        <f>VLOOKUP(F26&amp;":"&amp;J26,'CNF Data'!$B$1:$AI$244,6,FALSE)</f>
        <v>0</v>
      </c>
      <c r="M26">
        <f>C26*L26/H26* 100</f>
        <v>0</v>
      </c>
      <c r="P26">
        <f>C26/H26</f>
        <v>0</v>
      </c>
      <c r="Q26">
        <f>VLOOKUP(F26&amp;":"&amp;J26,'CNF Data'!$B$1:$AI$2244,21,FALSE) * P26</f>
        <v>0</v>
      </c>
      <c r="R26">
        <f>VLOOKUP(F26&amp;":"&amp;J26,'CNF Data'!$B$1:$AI$2244,22,FALSE) * P26</f>
        <v>0</v>
      </c>
      <c r="S26">
        <f>VLOOKUP(F26&amp;":"&amp;J26,'CNF Data'!$B$1:$AI$2244,23,FALSE) * P26</f>
        <v>0</v>
      </c>
      <c r="T26">
        <f>VLOOKUP(F26&amp;":"&amp;J26,'CNF Data'!$B$1:$AI$2244,24,FALSE) * P26</f>
        <v>0</v>
      </c>
      <c r="U26">
        <f>VLOOKUP(F26&amp;":"&amp;J26,'CNF Data'!$B$1:$AI$2244,25,FALSE) * P26</f>
        <v>0</v>
      </c>
      <c r="V26">
        <f>VLOOKUP(F26&amp;":"&amp;J26,'CNF Data'!$B$1:$AI$2244,26,FALSE) * P26</f>
        <v>0</v>
      </c>
      <c r="W26">
        <f>VLOOKUP(F26&amp;":"&amp;J26,'CNF Data'!$B$1:$AI$2244,27,FALSE) * P26</f>
        <v>0</v>
      </c>
      <c r="X26">
        <f>VLOOKUP(F26&amp;":"&amp;J26,'CNF Data'!$B$1:$AI$2244,28,FALSE) * P26</f>
        <v>0</v>
      </c>
      <c r="Y26">
        <f>VLOOKUP(F26&amp;":"&amp;J26,'CNF Data'!$B$1:$AI$2244,29,FALSE) * P26</f>
        <v>0</v>
      </c>
      <c r="Z26">
        <f>VLOOKUP(F26&amp;":"&amp;J26,'CNF Data'!$B$1:$AI$2244,30,FALSE) * P26</f>
        <v>0</v>
      </c>
      <c r="AA26">
        <f>VLOOKUP(F26&amp;":"&amp;J26,'CNF Data'!$B$1:$AI$2244,31,FALSE) * P26</f>
        <v>0</v>
      </c>
      <c r="AB26">
        <f>VLOOKUP(F26&amp;":"&amp;J26,'CNF Data'!$B$1:$AI$2244,32,FALSE) * P26</f>
        <v>0</v>
      </c>
      <c r="AC26">
        <f>VLOOKUP(F26&amp;":"&amp;J26,'CNF Data'!$B$1:$AI$2244,33,FALSE) * P26</f>
        <v>0</v>
      </c>
      <c r="AD26">
        <f>VLOOKUP(F26&amp;":"&amp;J26,'CNF Data'!$B$1:$AI$2244,34,FALSE) * P26</f>
        <v>0</v>
      </c>
    </row>
    <row r="27" spans="1:30">
      <c r="A27" s="1">
        <v>25</v>
      </c>
      <c r="B27" t="s">
        <v>30</v>
      </c>
      <c r="C27">
        <v>100</v>
      </c>
      <c r="D27" t="s">
        <v>78</v>
      </c>
      <c r="E27" t="s">
        <v>105</v>
      </c>
      <c r="M27">
        <f>SUM(M20:M26)</f>
        <v>0</v>
      </c>
      <c r="P27">
        <f>M27/C27</f>
        <v>0</v>
      </c>
      <c r="Q27">
        <f>SUM(Q20:Q26) / P27</f>
        <v>0</v>
      </c>
      <c r="R27">
        <f>SUM(R20:R26) / P27</f>
        <v>0</v>
      </c>
      <c r="S27">
        <f>SUM(S20:S26) / P27</f>
        <v>0</v>
      </c>
      <c r="T27">
        <f>SUM(T20:T26) / P27</f>
        <v>0</v>
      </c>
      <c r="U27">
        <f>SUM(U20:U26) / P27</f>
        <v>0</v>
      </c>
      <c r="V27">
        <f>SUM(V20:V26) / P27</f>
        <v>0</v>
      </c>
      <c r="W27">
        <f>SUM(W20:W26) / P27</f>
        <v>0</v>
      </c>
      <c r="X27">
        <f>SUM(X20:X26) / P27</f>
        <v>0</v>
      </c>
      <c r="Y27">
        <f>SUM(Y20:Y26) / P27</f>
        <v>0</v>
      </c>
      <c r="Z27">
        <f>SUM(Z20:Z26) / P27</f>
        <v>0</v>
      </c>
      <c r="AA27">
        <f>SUM(AA20:AA26) / P27</f>
        <v>0</v>
      </c>
      <c r="AB27">
        <f>SUM(AB20:AB26) / P27</f>
        <v>0</v>
      </c>
      <c r="AC27">
        <f>SUM(AC20:AC26) / P27</f>
        <v>0</v>
      </c>
      <c r="AD27">
        <f>SUM(AD20:AD26) / P27</f>
        <v>0</v>
      </c>
    </row>
    <row r="28" spans="1:30">
      <c r="A28" s="1">
        <v>26</v>
      </c>
    </row>
    <row r="29" spans="1:30">
      <c r="A29" s="1">
        <v>27</v>
      </c>
      <c r="B29" t="s">
        <v>29</v>
      </c>
      <c r="C29" t="s">
        <v>35</v>
      </c>
    </row>
    <row r="30" spans="1:30">
      <c r="A30" s="1">
        <v>28</v>
      </c>
      <c r="C30">
        <v>22679.6</v>
      </c>
      <c r="D30" t="s">
        <v>78</v>
      </c>
      <c r="E30" t="s">
        <v>106</v>
      </c>
      <c r="F30">
        <v>6140</v>
      </c>
      <c r="G30" t="s">
        <v>170</v>
      </c>
      <c r="H30">
        <f>VALUE(LEFT(J30, MAX(ISNUMBER(VALUE(MID(J30,{1,2,3,4,5,6,7,8,9},1)))*{1,2,3,4,5,6,7,8,9})+1-1))</f>
        <v>0</v>
      </c>
      <c r="I30">
        <f>TRIM(RIGHT(J30, LEN(J30) - MAX(ISNUMBER(VALUE(MID(J30,{1,2,3,4,5,6,7,8,9},1)))*{1,2,3,4,5,6,7,8,9})))</f>
        <v>0</v>
      </c>
      <c r="K30">
        <f>VLOOKUP(F30&amp;":"&amp;J30,'CNF Data'!$B$1:$AI$244,5,FALSE)</f>
        <v>0</v>
      </c>
      <c r="L30">
        <f>VLOOKUP(F30&amp;":"&amp;J30,'CNF Data'!$B$1:$AI$244,6,FALSE)</f>
        <v>0</v>
      </c>
      <c r="M30">
        <f>C30*L30/H30* 100</f>
        <v>0</v>
      </c>
      <c r="P30">
        <f>C30/H30</f>
        <v>0</v>
      </c>
      <c r="Q30">
        <f>VLOOKUP(F30&amp;":"&amp;J30,'CNF Data'!$B$1:$AI$2244,21,FALSE) * P30</f>
        <v>0</v>
      </c>
      <c r="R30">
        <f>VLOOKUP(F30&amp;":"&amp;J30,'CNF Data'!$B$1:$AI$2244,22,FALSE) * P30</f>
        <v>0</v>
      </c>
      <c r="S30">
        <f>VLOOKUP(F30&amp;":"&amp;J30,'CNF Data'!$B$1:$AI$2244,23,FALSE) * P30</f>
        <v>0</v>
      </c>
      <c r="T30">
        <f>VLOOKUP(F30&amp;":"&amp;J30,'CNF Data'!$B$1:$AI$2244,24,FALSE) * P30</f>
        <v>0</v>
      </c>
      <c r="U30">
        <f>VLOOKUP(F30&amp;":"&amp;J30,'CNF Data'!$B$1:$AI$2244,25,FALSE) * P30</f>
        <v>0</v>
      </c>
      <c r="V30">
        <f>VLOOKUP(F30&amp;":"&amp;J30,'CNF Data'!$B$1:$AI$2244,26,FALSE) * P30</f>
        <v>0</v>
      </c>
      <c r="W30">
        <f>VLOOKUP(F30&amp;":"&amp;J30,'CNF Data'!$B$1:$AI$2244,27,FALSE) * P30</f>
        <v>0</v>
      </c>
      <c r="X30">
        <f>VLOOKUP(F30&amp;":"&amp;J30,'CNF Data'!$B$1:$AI$2244,28,FALSE) * P30</f>
        <v>0</v>
      </c>
      <c r="Y30">
        <f>VLOOKUP(F30&amp;":"&amp;J30,'CNF Data'!$B$1:$AI$2244,29,FALSE) * P30</f>
        <v>0</v>
      </c>
      <c r="Z30">
        <f>VLOOKUP(F30&amp;":"&amp;J30,'CNF Data'!$B$1:$AI$2244,30,FALSE) * P30</f>
        <v>0</v>
      </c>
      <c r="AA30">
        <f>VLOOKUP(F30&amp;":"&amp;J30,'CNF Data'!$B$1:$AI$2244,31,FALSE) * P30</f>
        <v>0</v>
      </c>
      <c r="AB30">
        <f>VLOOKUP(F30&amp;":"&amp;J30,'CNF Data'!$B$1:$AI$2244,32,FALSE) * P30</f>
        <v>0</v>
      </c>
      <c r="AC30">
        <f>VLOOKUP(F30&amp;":"&amp;J30,'CNF Data'!$B$1:$AI$2244,33,FALSE) * P30</f>
        <v>0</v>
      </c>
      <c r="AD30">
        <f>VLOOKUP(F30&amp;":"&amp;J30,'CNF Data'!$B$1:$AI$2244,34,FALSE) * P30</f>
        <v>0</v>
      </c>
    </row>
    <row r="31" spans="1:30">
      <c r="A31" s="1">
        <v>29</v>
      </c>
      <c r="C31">
        <v>500</v>
      </c>
      <c r="D31" t="s">
        <v>79</v>
      </c>
      <c r="E31" t="s">
        <v>104</v>
      </c>
      <c r="F31">
        <v>451</v>
      </c>
      <c r="G31" t="s">
        <v>171</v>
      </c>
      <c r="H31">
        <f>VALUE(LEFT(J31, MAX(ISNUMBER(VALUE(MID(J31,{1,2,3,4,5,6,7,8,9},1)))*{1,2,3,4,5,6,7,8,9})+1-1))</f>
        <v>0</v>
      </c>
      <c r="I31">
        <f>TRIM(RIGHT(J31, LEN(J31) - MAX(ISNUMBER(VALUE(MID(J31,{1,2,3,4,5,6,7,8,9},1)))*{1,2,3,4,5,6,7,8,9})))</f>
        <v>0</v>
      </c>
      <c r="K31">
        <f>VLOOKUP(F31&amp;":"&amp;J31,'CNF Data'!$B$1:$AI$244,5,FALSE)</f>
        <v>0</v>
      </c>
      <c r="L31">
        <f>VLOOKUP(F31&amp;":"&amp;J31,'CNF Data'!$B$1:$AI$244,6,FALSE)</f>
        <v>0</v>
      </c>
      <c r="M31">
        <f>C31*L31/H31* 100</f>
        <v>0</v>
      </c>
      <c r="N31">
        <f>VLOOKUP(E31, Premades!B1: R18, 2, FALSE)</f>
        <v>0</v>
      </c>
      <c r="O31">
        <f>VLOOKUP(E31, Premades!B1: R18, 3, FALSE)</f>
        <v>0</v>
      </c>
      <c r="P31">
        <f>C31/N31</f>
        <v>0</v>
      </c>
      <c r="Q31">
        <f>VLOOKUP(E31, Premades!B1: R18, 4, FALSE) * P31</f>
        <v>0</v>
      </c>
      <c r="R31">
        <f>VLOOKUP(E31, Premades!B1: R18, 5, FALSE) * P31</f>
        <v>0</v>
      </c>
      <c r="S31">
        <f>VLOOKUP(E31, Premades!B1: R18, 6, FALSE) * P31</f>
        <v>0</v>
      </c>
      <c r="T31">
        <f>VLOOKUP(E31, Premades!B1: R18, 7, FALSE) * P31</f>
        <v>0</v>
      </c>
      <c r="U31">
        <f>VLOOKUP(E31, Premades!B1: R18, 8, FALSE) * P31</f>
        <v>0</v>
      </c>
      <c r="V31">
        <f>VLOOKUP(E31, Premades!B1: R18, 9, FALSE) * P31</f>
        <v>0</v>
      </c>
      <c r="W31">
        <f>VLOOKUP(E31, Premades!B1: R18, 10, FALSE) * P31</f>
        <v>0</v>
      </c>
      <c r="X31">
        <f>VLOOKUP(E31, Premades!B1: R18, 11, FALSE) * P31</f>
        <v>0</v>
      </c>
      <c r="Y31">
        <f>VLOOKUP(E31, Premades!B1: R18, 12, FALSE) * P31</f>
        <v>0</v>
      </c>
      <c r="Z31">
        <f>VLOOKUP(E31, Premades!B1: R18, 13, FALSE) * P31</f>
        <v>0</v>
      </c>
      <c r="AA31">
        <f>VLOOKUP(E31, Premades!B1: R18, 14, FALSE) * P31</f>
        <v>0</v>
      </c>
      <c r="AB31">
        <f>VLOOKUP(E31, Premades!B1: R18, 15, FALSE) * P31</f>
        <v>0</v>
      </c>
      <c r="AC31">
        <f>VLOOKUP(E31, Premades!B1: R18, 16, FALSE) * P31</f>
        <v>0</v>
      </c>
      <c r="AD31">
        <f>VLOOKUP(E31, Premades!B1: R18, 17, FALSE) * P31</f>
        <v>0</v>
      </c>
    </row>
    <row r="32" spans="1:30">
      <c r="A32" s="1">
        <v>30</v>
      </c>
      <c r="C32">
        <v>31.25</v>
      </c>
      <c r="D32" t="s">
        <v>79</v>
      </c>
      <c r="E32" t="s">
        <v>96</v>
      </c>
      <c r="F32">
        <v>214</v>
      </c>
      <c r="G32" t="s">
        <v>170</v>
      </c>
      <c r="H32">
        <f>VALUE(LEFT(J32, MAX(ISNUMBER(VALUE(MID(J32,{1,2,3,4,5,6,7,8,9},1)))*{1,2,3,4,5,6,7,8,9})+1-1))</f>
        <v>0</v>
      </c>
      <c r="I32">
        <f>TRIM(RIGHT(J32, LEN(J32) - MAX(ISNUMBER(VALUE(MID(J32,{1,2,3,4,5,6,7,8,9},1)))*{1,2,3,4,5,6,7,8,9})))</f>
        <v>0</v>
      </c>
      <c r="K32">
        <f>VLOOKUP(F32&amp;":"&amp;J32,'CNF Data'!$B$1:$AI$244,5,FALSE)</f>
        <v>0</v>
      </c>
      <c r="L32">
        <f>VLOOKUP(F32&amp;":"&amp;J32,'CNF Data'!$B$1:$AI$244,6,FALSE)</f>
        <v>0</v>
      </c>
      <c r="M32">
        <f>C32*L32/H32* 100</f>
        <v>0</v>
      </c>
      <c r="P32">
        <f>C32/H32</f>
        <v>0</v>
      </c>
      <c r="Q32">
        <f>VLOOKUP(F32&amp;":"&amp;J32,'CNF Data'!$B$1:$AI$2244,21,FALSE) * P32</f>
        <v>0</v>
      </c>
      <c r="R32">
        <f>VLOOKUP(F32&amp;":"&amp;J32,'CNF Data'!$B$1:$AI$2244,22,FALSE) * P32</f>
        <v>0</v>
      </c>
      <c r="S32">
        <f>VLOOKUP(F32&amp;":"&amp;J32,'CNF Data'!$B$1:$AI$2244,23,FALSE) * P32</f>
        <v>0</v>
      </c>
      <c r="T32">
        <f>VLOOKUP(F32&amp;":"&amp;J32,'CNF Data'!$B$1:$AI$2244,24,FALSE) * P32</f>
        <v>0</v>
      </c>
      <c r="U32">
        <f>VLOOKUP(F32&amp;":"&amp;J32,'CNF Data'!$B$1:$AI$2244,25,FALSE) * P32</f>
        <v>0</v>
      </c>
      <c r="V32">
        <f>VLOOKUP(F32&amp;":"&amp;J32,'CNF Data'!$B$1:$AI$2244,26,FALSE) * P32</f>
        <v>0</v>
      </c>
      <c r="W32">
        <f>VLOOKUP(F32&amp;":"&amp;J32,'CNF Data'!$B$1:$AI$2244,27,FALSE) * P32</f>
        <v>0</v>
      </c>
      <c r="X32">
        <f>VLOOKUP(F32&amp;":"&amp;J32,'CNF Data'!$B$1:$AI$2244,28,FALSE) * P32</f>
        <v>0</v>
      </c>
      <c r="Y32">
        <f>VLOOKUP(F32&amp;":"&amp;J32,'CNF Data'!$B$1:$AI$2244,29,FALSE) * P32</f>
        <v>0</v>
      </c>
      <c r="Z32">
        <f>VLOOKUP(F32&amp;":"&amp;J32,'CNF Data'!$B$1:$AI$2244,30,FALSE) * P32</f>
        <v>0</v>
      </c>
      <c r="AA32">
        <f>VLOOKUP(F32&amp;":"&amp;J32,'CNF Data'!$B$1:$AI$2244,31,FALSE) * P32</f>
        <v>0</v>
      </c>
      <c r="AB32">
        <f>VLOOKUP(F32&amp;":"&amp;J32,'CNF Data'!$B$1:$AI$2244,32,FALSE) * P32</f>
        <v>0</v>
      </c>
      <c r="AC32">
        <f>VLOOKUP(F32&amp;":"&amp;J32,'CNF Data'!$B$1:$AI$2244,33,FALSE) * P32</f>
        <v>0</v>
      </c>
      <c r="AD32">
        <f>VLOOKUP(F32&amp;":"&amp;J32,'CNF Data'!$B$1:$AI$2244,34,FALSE) * P32</f>
        <v>0</v>
      </c>
    </row>
    <row r="33" spans="1:30">
      <c r="A33" s="1">
        <v>31</v>
      </c>
      <c r="C33">
        <v>31.25</v>
      </c>
      <c r="D33" t="s">
        <v>79</v>
      </c>
      <c r="E33" t="s">
        <v>97</v>
      </c>
      <c r="F33">
        <v>198</v>
      </c>
      <c r="G33" t="s">
        <v>170</v>
      </c>
      <c r="H33">
        <f>VALUE(LEFT(J33, MAX(ISNUMBER(VALUE(MID(J33,{1,2,3,4,5,6,7,8,9},1)))*{1,2,3,4,5,6,7,8,9})+1-1))</f>
        <v>0</v>
      </c>
      <c r="I33">
        <f>TRIM(RIGHT(J33, LEN(J33) - MAX(ISNUMBER(VALUE(MID(J33,{1,2,3,4,5,6,7,8,9},1)))*{1,2,3,4,5,6,7,8,9})))</f>
        <v>0</v>
      </c>
      <c r="K33">
        <f>VLOOKUP(F33&amp;":"&amp;J33,'CNF Data'!$B$1:$AI$244,5,FALSE)</f>
        <v>0</v>
      </c>
      <c r="L33">
        <f>VLOOKUP(F33&amp;":"&amp;J33,'CNF Data'!$B$1:$AI$244,6,FALSE)</f>
        <v>0</v>
      </c>
      <c r="M33">
        <f>C33*L33/H33* 100</f>
        <v>0</v>
      </c>
      <c r="P33">
        <f>C33/H33</f>
        <v>0</v>
      </c>
      <c r="Q33">
        <f>VLOOKUP(F33&amp;":"&amp;J33,'CNF Data'!$B$1:$AI$2244,21,FALSE) * P33</f>
        <v>0</v>
      </c>
      <c r="R33">
        <f>VLOOKUP(F33&amp;":"&amp;J33,'CNF Data'!$B$1:$AI$2244,22,FALSE) * P33</f>
        <v>0</v>
      </c>
      <c r="S33">
        <f>VLOOKUP(F33&amp;":"&amp;J33,'CNF Data'!$B$1:$AI$2244,23,FALSE) * P33</f>
        <v>0</v>
      </c>
      <c r="T33">
        <f>VLOOKUP(F33&amp;":"&amp;J33,'CNF Data'!$B$1:$AI$2244,24,FALSE) * P33</f>
        <v>0</v>
      </c>
      <c r="U33">
        <f>VLOOKUP(F33&amp;":"&amp;J33,'CNF Data'!$B$1:$AI$2244,25,FALSE) * P33</f>
        <v>0</v>
      </c>
      <c r="V33">
        <f>VLOOKUP(F33&amp;":"&amp;J33,'CNF Data'!$B$1:$AI$2244,26,FALSE) * P33</f>
        <v>0</v>
      </c>
      <c r="W33">
        <f>VLOOKUP(F33&amp;":"&amp;J33,'CNF Data'!$B$1:$AI$2244,27,FALSE) * P33</f>
        <v>0</v>
      </c>
      <c r="X33">
        <f>VLOOKUP(F33&amp;":"&amp;J33,'CNF Data'!$B$1:$AI$2244,28,FALSE) * P33</f>
        <v>0</v>
      </c>
      <c r="Y33">
        <f>VLOOKUP(F33&amp;":"&amp;J33,'CNF Data'!$B$1:$AI$2244,29,FALSE) * P33</f>
        <v>0</v>
      </c>
      <c r="Z33">
        <f>VLOOKUP(F33&amp;":"&amp;J33,'CNF Data'!$B$1:$AI$2244,30,FALSE) * P33</f>
        <v>0</v>
      </c>
      <c r="AA33">
        <f>VLOOKUP(F33&amp;":"&amp;J33,'CNF Data'!$B$1:$AI$2244,31,FALSE) * P33</f>
        <v>0</v>
      </c>
      <c r="AB33">
        <f>VLOOKUP(F33&amp;":"&amp;J33,'CNF Data'!$B$1:$AI$2244,32,FALSE) * P33</f>
        <v>0</v>
      </c>
      <c r="AC33">
        <f>VLOOKUP(F33&amp;":"&amp;J33,'CNF Data'!$B$1:$AI$2244,33,FALSE) * P33</f>
        <v>0</v>
      </c>
      <c r="AD33">
        <f>VLOOKUP(F33&amp;":"&amp;J33,'CNF Data'!$B$1:$AI$2244,34,FALSE) * P33</f>
        <v>0</v>
      </c>
    </row>
    <row r="34" spans="1:30">
      <c r="A34" s="1">
        <v>32</v>
      </c>
      <c r="C34">
        <v>31.25</v>
      </c>
      <c r="D34" t="s">
        <v>79</v>
      </c>
      <c r="E34" t="s">
        <v>98</v>
      </c>
      <c r="F34">
        <v>211</v>
      </c>
      <c r="G34" t="s">
        <v>170</v>
      </c>
      <c r="H34">
        <f>VALUE(LEFT(J34, MAX(ISNUMBER(VALUE(MID(J34,{1,2,3,4,5,6,7,8,9},1)))*{1,2,3,4,5,6,7,8,9})+1-1))</f>
        <v>0</v>
      </c>
      <c r="I34">
        <f>TRIM(RIGHT(J34, LEN(J34) - MAX(ISNUMBER(VALUE(MID(J34,{1,2,3,4,5,6,7,8,9},1)))*{1,2,3,4,5,6,7,8,9})))</f>
        <v>0</v>
      </c>
      <c r="K34">
        <f>VLOOKUP(F34&amp;":"&amp;J34,'CNF Data'!$B$1:$AI$244,5,FALSE)</f>
        <v>0</v>
      </c>
      <c r="L34">
        <f>VLOOKUP(F34&amp;":"&amp;J34,'CNF Data'!$B$1:$AI$244,6,FALSE)</f>
        <v>0</v>
      </c>
      <c r="M34">
        <f>C34*L34/H34* 100</f>
        <v>0</v>
      </c>
      <c r="P34">
        <f>C34/H34</f>
        <v>0</v>
      </c>
      <c r="Q34">
        <f>VLOOKUP(F34&amp;":"&amp;J34,'CNF Data'!$B$1:$AI$2244,21,FALSE) * P34</f>
        <v>0</v>
      </c>
      <c r="R34">
        <f>VLOOKUP(F34&amp;":"&amp;J34,'CNF Data'!$B$1:$AI$2244,22,FALSE) * P34</f>
        <v>0</v>
      </c>
      <c r="S34">
        <f>VLOOKUP(F34&amp;":"&amp;J34,'CNF Data'!$B$1:$AI$2244,23,FALSE) * P34</f>
        <v>0</v>
      </c>
      <c r="T34">
        <f>VLOOKUP(F34&amp;":"&amp;J34,'CNF Data'!$B$1:$AI$2244,24,FALSE) * P34</f>
        <v>0</v>
      </c>
      <c r="U34">
        <f>VLOOKUP(F34&amp;":"&amp;J34,'CNF Data'!$B$1:$AI$2244,25,FALSE) * P34</f>
        <v>0</v>
      </c>
      <c r="V34">
        <f>VLOOKUP(F34&amp;":"&amp;J34,'CNF Data'!$B$1:$AI$2244,26,FALSE) * P34</f>
        <v>0</v>
      </c>
      <c r="W34">
        <f>VLOOKUP(F34&amp;":"&amp;J34,'CNF Data'!$B$1:$AI$2244,27,FALSE) * P34</f>
        <v>0</v>
      </c>
      <c r="X34">
        <f>VLOOKUP(F34&amp;":"&amp;J34,'CNF Data'!$B$1:$AI$2244,28,FALSE) * P34</f>
        <v>0</v>
      </c>
      <c r="Y34">
        <f>VLOOKUP(F34&amp;":"&amp;J34,'CNF Data'!$B$1:$AI$2244,29,FALSE) * P34</f>
        <v>0</v>
      </c>
      <c r="Z34">
        <f>VLOOKUP(F34&amp;":"&amp;J34,'CNF Data'!$B$1:$AI$2244,30,FALSE) * P34</f>
        <v>0</v>
      </c>
      <c r="AA34">
        <f>VLOOKUP(F34&amp;":"&amp;J34,'CNF Data'!$B$1:$AI$2244,31,FALSE) * P34</f>
        <v>0</v>
      </c>
      <c r="AB34">
        <f>VLOOKUP(F34&amp;":"&amp;J34,'CNF Data'!$B$1:$AI$2244,32,FALSE) * P34</f>
        <v>0</v>
      </c>
      <c r="AC34">
        <f>VLOOKUP(F34&amp;":"&amp;J34,'CNF Data'!$B$1:$AI$2244,33,FALSE) * P34</f>
        <v>0</v>
      </c>
      <c r="AD34">
        <f>VLOOKUP(F34&amp;":"&amp;J34,'CNF Data'!$B$1:$AI$2244,34,FALSE) * P34</f>
        <v>0</v>
      </c>
    </row>
    <row r="35" spans="1:30">
      <c r="A35" s="1">
        <v>33</v>
      </c>
      <c r="C35">
        <v>31.25</v>
      </c>
      <c r="D35" t="s">
        <v>79</v>
      </c>
      <c r="E35" t="s">
        <v>99</v>
      </c>
      <c r="F35">
        <v>196</v>
      </c>
      <c r="G35" t="s">
        <v>170</v>
      </c>
      <c r="H35">
        <f>VALUE(LEFT(J35, MAX(ISNUMBER(VALUE(MID(J35,{1,2,3,4,5,6,7,8,9},1)))*{1,2,3,4,5,6,7,8,9})+1-1))</f>
        <v>0</v>
      </c>
      <c r="I35">
        <f>TRIM(RIGHT(J35, LEN(J35) - MAX(ISNUMBER(VALUE(MID(J35,{1,2,3,4,5,6,7,8,9},1)))*{1,2,3,4,5,6,7,8,9})))</f>
        <v>0</v>
      </c>
      <c r="K35">
        <f>VLOOKUP(F35&amp;":"&amp;J35,'CNF Data'!$B$1:$AI$244,5,FALSE)</f>
        <v>0</v>
      </c>
      <c r="L35">
        <f>VLOOKUP(F35&amp;":"&amp;J35,'CNF Data'!$B$1:$AI$244,6,FALSE)</f>
        <v>0</v>
      </c>
      <c r="M35">
        <f>C35*L35/H35* 100</f>
        <v>0</v>
      </c>
      <c r="P35">
        <f>C35/H35</f>
        <v>0</v>
      </c>
      <c r="Q35">
        <f>VLOOKUP(F35&amp;":"&amp;J35,'CNF Data'!$B$1:$AI$2244,21,FALSE) * P35</f>
        <v>0</v>
      </c>
      <c r="R35">
        <f>VLOOKUP(F35&amp;":"&amp;J35,'CNF Data'!$B$1:$AI$2244,22,FALSE) * P35</f>
        <v>0</v>
      </c>
      <c r="S35">
        <f>VLOOKUP(F35&amp;":"&amp;J35,'CNF Data'!$B$1:$AI$2244,23,FALSE) * P35</f>
        <v>0</v>
      </c>
      <c r="T35">
        <f>VLOOKUP(F35&amp;":"&amp;J35,'CNF Data'!$B$1:$AI$2244,24,FALSE) * P35</f>
        <v>0</v>
      </c>
      <c r="U35">
        <f>VLOOKUP(F35&amp;":"&amp;J35,'CNF Data'!$B$1:$AI$2244,25,FALSE) * P35</f>
        <v>0</v>
      </c>
      <c r="V35">
        <f>VLOOKUP(F35&amp;":"&amp;J35,'CNF Data'!$B$1:$AI$2244,26,FALSE) * P35</f>
        <v>0</v>
      </c>
      <c r="W35">
        <f>VLOOKUP(F35&amp;":"&amp;J35,'CNF Data'!$B$1:$AI$2244,27,FALSE) * P35</f>
        <v>0</v>
      </c>
      <c r="X35">
        <f>VLOOKUP(F35&amp;":"&amp;J35,'CNF Data'!$B$1:$AI$2244,28,FALSE) * P35</f>
        <v>0</v>
      </c>
      <c r="Y35">
        <f>VLOOKUP(F35&amp;":"&amp;J35,'CNF Data'!$B$1:$AI$2244,29,FALSE) * P35</f>
        <v>0</v>
      </c>
      <c r="Z35">
        <f>VLOOKUP(F35&amp;":"&amp;J35,'CNF Data'!$B$1:$AI$2244,30,FALSE) * P35</f>
        <v>0</v>
      </c>
      <c r="AA35">
        <f>VLOOKUP(F35&amp;":"&amp;J35,'CNF Data'!$B$1:$AI$2244,31,FALSE) * P35</f>
        <v>0</v>
      </c>
      <c r="AB35">
        <f>VLOOKUP(F35&amp;":"&amp;J35,'CNF Data'!$B$1:$AI$2244,32,FALSE) * P35</f>
        <v>0</v>
      </c>
      <c r="AC35">
        <f>VLOOKUP(F35&amp;":"&amp;J35,'CNF Data'!$B$1:$AI$2244,33,FALSE) * P35</f>
        <v>0</v>
      </c>
      <c r="AD35">
        <f>VLOOKUP(F35&amp;":"&amp;J35,'CNF Data'!$B$1:$AI$2244,34,FALSE) * P35</f>
        <v>0</v>
      </c>
    </row>
    <row r="36" spans="1:30">
      <c r="A36" s="1">
        <v>34</v>
      </c>
      <c r="B36" t="s">
        <v>30</v>
      </c>
      <c r="C36">
        <v>100</v>
      </c>
      <c r="D36" t="s">
        <v>78</v>
      </c>
      <c r="E36" t="s">
        <v>107</v>
      </c>
      <c r="M36">
        <f>SUM(M29:M35)</f>
        <v>0</v>
      </c>
      <c r="P36">
        <f>M36/C36</f>
        <v>0</v>
      </c>
      <c r="Q36">
        <f>SUM(Q29:Q35) / P36</f>
        <v>0</v>
      </c>
      <c r="R36">
        <f>SUM(R29:R35) / P36</f>
        <v>0</v>
      </c>
      <c r="S36">
        <f>SUM(S29:S35) / P36</f>
        <v>0</v>
      </c>
      <c r="T36">
        <f>SUM(T29:T35) / P36</f>
        <v>0</v>
      </c>
      <c r="U36">
        <f>SUM(U29:U35) / P36</f>
        <v>0</v>
      </c>
      <c r="V36">
        <f>SUM(V29:V35) / P36</f>
        <v>0</v>
      </c>
      <c r="W36">
        <f>SUM(W29:W35) / P36</f>
        <v>0</v>
      </c>
      <c r="X36">
        <f>SUM(X29:X35) / P36</f>
        <v>0</v>
      </c>
      <c r="Y36">
        <f>SUM(Y29:Y35) / P36</f>
        <v>0</v>
      </c>
      <c r="Z36">
        <f>SUM(Z29:Z35) / P36</f>
        <v>0</v>
      </c>
      <c r="AA36">
        <f>SUM(AA29:AA35) / P36</f>
        <v>0</v>
      </c>
      <c r="AB36">
        <f>SUM(AB29:AB35) / P36</f>
        <v>0</v>
      </c>
      <c r="AC36">
        <f>SUM(AC29:AC35) / P36</f>
        <v>0</v>
      </c>
      <c r="AD36">
        <f>SUM(AD29:AD35) / P36</f>
        <v>0</v>
      </c>
    </row>
    <row r="37" spans="1:30">
      <c r="A37" s="1">
        <v>35</v>
      </c>
    </row>
    <row r="38" spans="1:30">
      <c r="A38" s="1">
        <v>36</v>
      </c>
      <c r="B38" t="s">
        <v>29</v>
      </c>
      <c r="C38" t="s">
        <v>36</v>
      </c>
    </row>
    <row r="39" spans="1:30">
      <c r="A39" s="1">
        <v>37</v>
      </c>
      <c r="C39">
        <v>22679.6</v>
      </c>
      <c r="D39" t="s">
        <v>78</v>
      </c>
      <c r="E39" t="s">
        <v>106</v>
      </c>
      <c r="F39">
        <v>6140</v>
      </c>
      <c r="G39" t="s">
        <v>170</v>
      </c>
      <c r="H39">
        <f>VALUE(LEFT(J39, MAX(ISNUMBER(VALUE(MID(J39,{1,2,3,4,5,6,7,8,9},1)))*{1,2,3,4,5,6,7,8,9})+1-1))</f>
        <v>0</v>
      </c>
      <c r="I39">
        <f>TRIM(RIGHT(J39, LEN(J39) - MAX(ISNUMBER(VALUE(MID(J39,{1,2,3,4,5,6,7,8,9},1)))*{1,2,3,4,5,6,7,8,9})))</f>
        <v>0</v>
      </c>
      <c r="K39">
        <f>VLOOKUP(F39&amp;":"&amp;J39,'CNF Data'!$B$1:$AI$244,5,FALSE)</f>
        <v>0</v>
      </c>
      <c r="L39">
        <f>VLOOKUP(F39&amp;":"&amp;J39,'CNF Data'!$B$1:$AI$244,6,FALSE)</f>
        <v>0</v>
      </c>
      <c r="M39">
        <f>C39*L39/H39* 100</f>
        <v>0</v>
      </c>
      <c r="P39">
        <f>C39/H39</f>
        <v>0</v>
      </c>
      <c r="Q39">
        <f>VLOOKUP(F39&amp;":"&amp;J39,'CNF Data'!$B$1:$AI$2244,21,FALSE) * P39</f>
        <v>0</v>
      </c>
      <c r="R39">
        <f>VLOOKUP(F39&amp;":"&amp;J39,'CNF Data'!$B$1:$AI$2244,22,FALSE) * P39</f>
        <v>0</v>
      </c>
      <c r="S39">
        <f>VLOOKUP(F39&amp;":"&amp;J39,'CNF Data'!$B$1:$AI$2244,23,FALSE) * P39</f>
        <v>0</v>
      </c>
      <c r="T39">
        <f>VLOOKUP(F39&amp;":"&amp;J39,'CNF Data'!$B$1:$AI$2244,24,FALSE) * P39</f>
        <v>0</v>
      </c>
      <c r="U39">
        <f>VLOOKUP(F39&amp;":"&amp;J39,'CNF Data'!$B$1:$AI$2244,25,FALSE) * P39</f>
        <v>0</v>
      </c>
      <c r="V39">
        <f>VLOOKUP(F39&amp;":"&amp;J39,'CNF Data'!$B$1:$AI$2244,26,FALSE) * P39</f>
        <v>0</v>
      </c>
      <c r="W39">
        <f>VLOOKUP(F39&amp;":"&amp;J39,'CNF Data'!$B$1:$AI$2244,27,FALSE) * P39</f>
        <v>0</v>
      </c>
      <c r="X39">
        <f>VLOOKUP(F39&amp;":"&amp;J39,'CNF Data'!$B$1:$AI$2244,28,FALSE) * P39</f>
        <v>0</v>
      </c>
      <c r="Y39">
        <f>VLOOKUP(F39&amp;":"&amp;J39,'CNF Data'!$B$1:$AI$2244,29,FALSE) * P39</f>
        <v>0</v>
      </c>
      <c r="Z39">
        <f>VLOOKUP(F39&amp;":"&amp;J39,'CNF Data'!$B$1:$AI$2244,30,FALSE) * P39</f>
        <v>0</v>
      </c>
      <c r="AA39">
        <f>VLOOKUP(F39&amp;":"&amp;J39,'CNF Data'!$B$1:$AI$2244,31,FALSE) * P39</f>
        <v>0</v>
      </c>
      <c r="AB39">
        <f>VLOOKUP(F39&amp;":"&amp;J39,'CNF Data'!$B$1:$AI$2244,32,FALSE) * P39</f>
        <v>0</v>
      </c>
      <c r="AC39">
        <f>VLOOKUP(F39&amp;":"&amp;J39,'CNF Data'!$B$1:$AI$2244,33,FALSE) * P39</f>
        <v>0</v>
      </c>
      <c r="AD39">
        <f>VLOOKUP(F39&amp;":"&amp;J39,'CNF Data'!$B$1:$AI$2244,34,FALSE) * P39</f>
        <v>0</v>
      </c>
    </row>
    <row r="40" spans="1:30">
      <c r="A40" s="1">
        <v>38</v>
      </c>
      <c r="C40">
        <v>500</v>
      </c>
      <c r="D40" t="s">
        <v>79</v>
      </c>
      <c r="E40" t="s">
        <v>104</v>
      </c>
      <c r="F40">
        <v>451</v>
      </c>
      <c r="G40" t="s">
        <v>171</v>
      </c>
      <c r="H40">
        <f>VALUE(LEFT(J40, MAX(ISNUMBER(VALUE(MID(J40,{1,2,3,4,5,6,7,8,9},1)))*{1,2,3,4,5,6,7,8,9})+1-1))</f>
        <v>0</v>
      </c>
      <c r="I40">
        <f>TRIM(RIGHT(J40, LEN(J40) - MAX(ISNUMBER(VALUE(MID(J40,{1,2,3,4,5,6,7,8,9},1)))*{1,2,3,4,5,6,7,8,9})))</f>
        <v>0</v>
      </c>
      <c r="K40">
        <f>VLOOKUP(F40&amp;":"&amp;J40,'CNF Data'!$B$1:$AI$244,5,FALSE)</f>
        <v>0</v>
      </c>
      <c r="L40">
        <f>VLOOKUP(F40&amp;":"&amp;J40,'CNF Data'!$B$1:$AI$244,6,FALSE)</f>
        <v>0</v>
      </c>
      <c r="M40">
        <f>C40*L40/H40* 100</f>
        <v>0</v>
      </c>
      <c r="N40">
        <f>VLOOKUP(E40, Premades!B1: R18, 2, FALSE)</f>
        <v>0</v>
      </c>
      <c r="O40">
        <f>VLOOKUP(E40, Premades!B1: R18, 3, FALSE)</f>
        <v>0</v>
      </c>
      <c r="P40">
        <f>C40/N40</f>
        <v>0</v>
      </c>
      <c r="Q40">
        <f>VLOOKUP(E40, Premades!B1: R18, 4, FALSE) * P40</f>
        <v>0</v>
      </c>
      <c r="R40">
        <f>VLOOKUP(E40, Premades!B1: R18, 5, FALSE) * P40</f>
        <v>0</v>
      </c>
      <c r="S40">
        <f>VLOOKUP(E40, Premades!B1: R18, 6, FALSE) * P40</f>
        <v>0</v>
      </c>
      <c r="T40">
        <f>VLOOKUP(E40, Premades!B1: R18, 7, FALSE) * P40</f>
        <v>0</v>
      </c>
      <c r="U40">
        <f>VLOOKUP(E40, Premades!B1: R18, 8, FALSE) * P40</f>
        <v>0</v>
      </c>
      <c r="V40">
        <f>VLOOKUP(E40, Premades!B1: R18, 9, FALSE) * P40</f>
        <v>0</v>
      </c>
      <c r="W40">
        <f>VLOOKUP(E40, Premades!B1: R18, 10, FALSE) * P40</f>
        <v>0</v>
      </c>
      <c r="X40">
        <f>VLOOKUP(E40, Premades!B1: R18, 11, FALSE) * P40</f>
        <v>0</v>
      </c>
      <c r="Y40">
        <f>VLOOKUP(E40, Premades!B1: R18, 12, FALSE) * P40</f>
        <v>0</v>
      </c>
      <c r="Z40">
        <f>VLOOKUP(E40, Premades!B1: R18, 13, FALSE) * P40</f>
        <v>0</v>
      </c>
      <c r="AA40">
        <f>VLOOKUP(E40, Premades!B1: R18, 14, FALSE) * P40</f>
        <v>0</v>
      </c>
      <c r="AB40">
        <f>VLOOKUP(E40, Premades!B1: R18, 15, FALSE) * P40</f>
        <v>0</v>
      </c>
      <c r="AC40">
        <f>VLOOKUP(E40, Premades!B1: R18, 16, FALSE) * P40</f>
        <v>0</v>
      </c>
      <c r="AD40">
        <f>VLOOKUP(E40, Premades!B1: R18, 17, FALSE) * P40</f>
        <v>0</v>
      </c>
    </row>
    <row r="41" spans="1:30">
      <c r="A41" s="1">
        <v>39</v>
      </c>
      <c r="C41">
        <v>31.25</v>
      </c>
      <c r="D41" t="s">
        <v>79</v>
      </c>
      <c r="E41" t="s">
        <v>96</v>
      </c>
      <c r="F41">
        <v>214</v>
      </c>
      <c r="G41" t="s">
        <v>170</v>
      </c>
      <c r="H41">
        <f>VALUE(LEFT(J41, MAX(ISNUMBER(VALUE(MID(J41,{1,2,3,4,5,6,7,8,9},1)))*{1,2,3,4,5,6,7,8,9})+1-1))</f>
        <v>0</v>
      </c>
      <c r="I41">
        <f>TRIM(RIGHT(J41, LEN(J41) - MAX(ISNUMBER(VALUE(MID(J41,{1,2,3,4,5,6,7,8,9},1)))*{1,2,3,4,5,6,7,8,9})))</f>
        <v>0</v>
      </c>
      <c r="K41">
        <f>VLOOKUP(F41&amp;":"&amp;J41,'CNF Data'!$B$1:$AI$244,5,FALSE)</f>
        <v>0</v>
      </c>
      <c r="L41">
        <f>VLOOKUP(F41&amp;":"&amp;J41,'CNF Data'!$B$1:$AI$244,6,FALSE)</f>
        <v>0</v>
      </c>
      <c r="M41">
        <f>C41*L41/H41* 100</f>
        <v>0</v>
      </c>
      <c r="P41">
        <f>C41/H41</f>
        <v>0</v>
      </c>
      <c r="Q41">
        <f>VLOOKUP(F41&amp;":"&amp;J41,'CNF Data'!$B$1:$AI$2244,21,FALSE) * P41</f>
        <v>0</v>
      </c>
      <c r="R41">
        <f>VLOOKUP(F41&amp;":"&amp;J41,'CNF Data'!$B$1:$AI$2244,22,FALSE) * P41</f>
        <v>0</v>
      </c>
      <c r="S41">
        <f>VLOOKUP(F41&amp;":"&amp;J41,'CNF Data'!$B$1:$AI$2244,23,FALSE) * P41</f>
        <v>0</v>
      </c>
      <c r="T41">
        <f>VLOOKUP(F41&amp;":"&amp;J41,'CNF Data'!$B$1:$AI$2244,24,FALSE) * P41</f>
        <v>0</v>
      </c>
      <c r="U41">
        <f>VLOOKUP(F41&amp;":"&amp;J41,'CNF Data'!$B$1:$AI$2244,25,FALSE) * P41</f>
        <v>0</v>
      </c>
      <c r="V41">
        <f>VLOOKUP(F41&amp;":"&amp;J41,'CNF Data'!$B$1:$AI$2244,26,FALSE) * P41</f>
        <v>0</v>
      </c>
      <c r="W41">
        <f>VLOOKUP(F41&amp;":"&amp;J41,'CNF Data'!$B$1:$AI$2244,27,FALSE) * P41</f>
        <v>0</v>
      </c>
      <c r="X41">
        <f>VLOOKUP(F41&amp;":"&amp;J41,'CNF Data'!$B$1:$AI$2244,28,FALSE) * P41</f>
        <v>0</v>
      </c>
      <c r="Y41">
        <f>VLOOKUP(F41&amp;":"&amp;J41,'CNF Data'!$B$1:$AI$2244,29,FALSE) * P41</f>
        <v>0</v>
      </c>
      <c r="Z41">
        <f>VLOOKUP(F41&amp;":"&amp;J41,'CNF Data'!$B$1:$AI$2244,30,FALSE) * P41</f>
        <v>0</v>
      </c>
      <c r="AA41">
        <f>VLOOKUP(F41&amp;":"&amp;J41,'CNF Data'!$B$1:$AI$2244,31,FALSE) * P41</f>
        <v>0</v>
      </c>
      <c r="AB41">
        <f>VLOOKUP(F41&amp;":"&amp;J41,'CNF Data'!$B$1:$AI$2244,32,FALSE) * P41</f>
        <v>0</v>
      </c>
      <c r="AC41">
        <f>VLOOKUP(F41&amp;":"&amp;J41,'CNF Data'!$B$1:$AI$2244,33,FALSE) * P41</f>
        <v>0</v>
      </c>
      <c r="AD41">
        <f>VLOOKUP(F41&amp;":"&amp;J41,'CNF Data'!$B$1:$AI$2244,34,FALSE) * P41</f>
        <v>0</v>
      </c>
    </row>
    <row r="42" spans="1:30">
      <c r="A42" s="1">
        <v>40</v>
      </c>
      <c r="C42">
        <v>31.25</v>
      </c>
      <c r="D42" t="s">
        <v>79</v>
      </c>
      <c r="E42" t="s">
        <v>97</v>
      </c>
      <c r="F42">
        <v>198</v>
      </c>
      <c r="G42" t="s">
        <v>170</v>
      </c>
      <c r="H42">
        <f>VALUE(LEFT(J42, MAX(ISNUMBER(VALUE(MID(J42,{1,2,3,4,5,6,7,8,9},1)))*{1,2,3,4,5,6,7,8,9})+1-1))</f>
        <v>0</v>
      </c>
      <c r="I42">
        <f>TRIM(RIGHT(J42, LEN(J42) - MAX(ISNUMBER(VALUE(MID(J42,{1,2,3,4,5,6,7,8,9},1)))*{1,2,3,4,5,6,7,8,9})))</f>
        <v>0</v>
      </c>
      <c r="K42">
        <f>VLOOKUP(F42&amp;":"&amp;J42,'CNF Data'!$B$1:$AI$244,5,FALSE)</f>
        <v>0</v>
      </c>
      <c r="L42">
        <f>VLOOKUP(F42&amp;":"&amp;J42,'CNF Data'!$B$1:$AI$244,6,FALSE)</f>
        <v>0</v>
      </c>
      <c r="M42">
        <f>C42*L42/H42* 100</f>
        <v>0</v>
      </c>
      <c r="P42">
        <f>C42/H42</f>
        <v>0</v>
      </c>
      <c r="Q42">
        <f>VLOOKUP(F42&amp;":"&amp;J42,'CNF Data'!$B$1:$AI$2244,21,FALSE) * P42</f>
        <v>0</v>
      </c>
      <c r="R42">
        <f>VLOOKUP(F42&amp;":"&amp;J42,'CNF Data'!$B$1:$AI$2244,22,FALSE) * P42</f>
        <v>0</v>
      </c>
      <c r="S42">
        <f>VLOOKUP(F42&amp;":"&amp;J42,'CNF Data'!$B$1:$AI$2244,23,FALSE) * P42</f>
        <v>0</v>
      </c>
      <c r="T42">
        <f>VLOOKUP(F42&amp;":"&amp;J42,'CNF Data'!$B$1:$AI$2244,24,FALSE) * P42</f>
        <v>0</v>
      </c>
      <c r="U42">
        <f>VLOOKUP(F42&amp;":"&amp;J42,'CNF Data'!$B$1:$AI$2244,25,FALSE) * P42</f>
        <v>0</v>
      </c>
      <c r="V42">
        <f>VLOOKUP(F42&amp;":"&amp;J42,'CNF Data'!$B$1:$AI$2244,26,FALSE) * P42</f>
        <v>0</v>
      </c>
      <c r="W42">
        <f>VLOOKUP(F42&amp;":"&amp;J42,'CNF Data'!$B$1:$AI$2244,27,FALSE) * P42</f>
        <v>0</v>
      </c>
      <c r="X42">
        <f>VLOOKUP(F42&amp;":"&amp;J42,'CNF Data'!$B$1:$AI$2244,28,FALSE) * P42</f>
        <v>0</v>
      </c>
      <c r="Y42">
        <f>VLOOKUP(F42&amp;":"&amp;J42,'CNF Data'!$B$1:$AI$2244,29,FALSE) * P42</f>
        <v>0</v>
      </c>
      <c r="Z42">
        <f>VLOOKUP(F42&amp;":"&amp;J42,'CNF Data'!$B$1:$AI$2244,30,FALSE) * P42</f>
        <v>0</v>
      </c>
      <c r="AA42">
        <f>VLOOKUP(F42&amp;":"&amp;J42,'CNF Data'!$B$1:$AI$2244,31,FALSE) * P42</f>
        <v>0</v>
      </c>
      <c r="AB42">
        <f>VLOOKUP(F42&amp;":"&amp;J42,'CNF Data'!$B$1:$AI$2244,32,FALSE) * P42</f>
        <v>0</v>
      </c>
      <c r="AC42">
        <f>VLOOKUP(F42&amp;":"&amp;J42,'CNF Data'!$B$1:$AI$2244,33,FALSE) * P42</f>
        <v>0</v>
      </c>
      <c r="AD42">
        <f>VLOOKUP(F42&amp;":"&amp;J42,'CNF Data'!$B$1:$AI$2244,34,FALSE) * P42</f>
        <v>0</v>
      </c>
    </row>
    <row r="43" spans="1:30">
      <c r="A43" s="1">
        <v>41</v>
      </c>
      <c r="C43">
        <v>31.25</v>
      </c>
      <c r="D43" t="s">
        <v>79</v>
      </c>
      <c r="E43" t="s">
        <v>98</v>
      </c>
      <c r="F43">
        <v>211</v>
      </c>
      <c r="G43" t="s">
        <v>170</v>
      </c>
      <c r="H43">
        <f>VALUE(LEFT(J43, MAX(ISNUMBER(VALUE(MID(J43,{1,2,3,4,5,6,7,8,9},1)))*{1,2,3,4,5,6,7,8,9})+1-1))</f>
        <v>0</v>
      </c>
      <c r="I43">
        <f>TRIM(RIGHT(J43, LEN(J43) - MAX(ISNUMBER(VALUE(MID(J43,{1,2,3,4,5,6,7,8,9},1)))*{1,2,3,4,5,6,7,8,9})))</f>
        <v>0</v>
      </c>
      <c r="K43">
        <f>VLOOKUP(F43&amp;":"&amp;J43,'CNF Data'!$B$1:$AI$244,5,FALSE)</f>
        <v>0</v>
      </c>
      <c r="L43">
        <f>VLOOKUP(F43&amp;":"&amp;J43,'CNF Data'!$B$1:$AI$244,6,FALSE)</f>
        <v>0</v>
      </c>
      <c r="M43">
        <f>C43*L43/H43* 100</f>
        <v>0</v>
      </c>
      <c r="P43">
        <f>C43/H43</f>
        <v>0</v>
      </c>
      <c r="Q43">
        <f>VLOOKUP(F43&amp;":"&amp;J43,'CNF Data'!$B$1:$AI$2244,21,FALSE) * P43</f>
        <v>0</v>
      </c>
      <c r="R43">
        <f>VLOOKUP(F43&amp;":"&amp;J43,'CNF Data'!$B$1:$AI$2244,22,FALSE) * P43</f>
        <v>0</v>
      </c>
      <c r="S43">
        <f>VLOOKUP(F43&amp;":"&amp;J43,'CNF Data'!$B$1:$AI$2244,23,FALSE) * P43</f>
        <v>0</v>
      </c>
      <c r="T43">
        <f>VLOOKUP(F43&amp;":"&amp;J43,'CNF Data'!$B$1:$AI$2244,24,FALSE) * P43</f>
        <v>0</v>
      </c>
      <c r="U43">
        <f>VLOOKUP(F43&amp;":"&amp;J43,'CNF Data'!$B$1:$AI$2244,25,FALSE) * P43</f>
        <v>0</v>
      </c>
      <c r="V43">
        <f>VLOOKUP(F43&amp;":"&amp;J43,'CNF Data'!$B$1:$AI$2244,26,FALSE) * P43</f>
        <v>0</v>
      </c>
      <c r="W43">
        <f>VLOOKUP(F43&amp;":"&amp;J43,'CNF Data'!$B$1:$AI$2244,27,FALSE) * P43</f>
        <v>0</v>
      </c>
      <c r="X43">
        <f>VLOOKUP(F43&amp;":"&amp;J43,'CNF Data'!$B$1:$AI$2244,28,FALSE) * P43</f>
        <v>0</v>
      </c>
      <c r="Y43">
        <f>VLOOKUP(F43&amp;":"&amp;J43,'CNF Data'!$B$1:$AI$2244,29,FALSE) * P43</f>
        <v>0</v>
      </c>
      <c r="Z43">
        <f>VLOOKUP(F43&amp;":"&amp;J43,'CNF Data'!$B$1:$AI$2244,30,FALSE) * P43</f>
        <v>0</v>
      </c>
      <c r="AA43">
        <f>VLOOKUP(F43&amp;":"&amp;J43,'CNF Data'!$B$1:$AI$2244,31,FALSE) * P43</f>
        <v>0</v>
      </c>
      <c r="AB43">
        <f>VLOOKUP(F43&amp;":"&amp;J43,'CNF Data'!$B$1:$AI$2244,32,FALSE) * P43</f>
        <v>0</v>
      </c>
      <c r="AC43">
        <f>VLOOKUP(F43&amp;":"&amp;J43,'CNF Data'!$B$1:$AI$2244,33,FALSE) * P43</f>
        <v>0</v>
      </c>
      <c r="AD43">
        <f>VLOOKUP(F43&amp;":"&amp;J43,'CNF Data'!$B$1:$AI$2244,34,FALSE) * P43</f>
        <v>0</v>
      </c>
    </row>
    <row r="44" spans="1:30">
      <c r="A44" s="1">
        <v>42</v>
      </c>
      <c r="C44">
        <v>31.25</v>
      </c>
      <c r="D44" t="s">
        <v>79</v>
      </c>
      <c r="E44" t="s">
        <v>99</v>
      </c>
      <c r="F44">
        <v>196</v>
      </c>
      <c r="G44" t="s">
        <v>170</v>
      </c>
      <c r="H44">
        <f>VALUE(LEFT(J44, MAX(ISNUMBER(VALUE(MID(J44,{1,2,3,4,5,6,7,8,9},1)))*{1,2,3,4,5,6,7,8,9})+1-1))</f>
        <v>0</v>
      </c>
      <c r="I44">
        <f>TRIM(RIGHT(J44, LEN(J44) - MAX(ISNUMBER(VALUE(MID(J44,{1,2,3,4,5,6,7,8,9},1)))*{1,2,3,4,5,6,7,8,9})))</f>
        <v>0</v>
      </c>
      <c r="K44">
        <f>VLOOKUP(F44&amp;":"&amp;J44,'CNF Data'!$B$1:$AI$244,5,FALSE)</f>
        <v>0</v>
      </c>
      <c r="L44">
        <f>VLOOKUP(F44&amp;":"&amp;J44,'CNF Data'!$B$1:$AI$244,6,FALSE)</f>
        <v>0</v>
      </c>
      <c r="M44">
        <f>C44*L44/H44* 100</f>
        <v>0</v>
      </c>
      <c r="P44">
        <f>C44/H44</f>
        <v>0</v>
      </c>
      <c r="Q44">
        <f>VLOOKUP(F44&amp;":"&amp;J44,'CNF Data'!$B$1:$AI$2244,21,FALSE) * P44</f>
        <v>0</v>
      </c>
      <c r="R44">
        <f>VLOOKUP(F44&amp;":"&amp;J44,'CNF Data'!$B$1:$AI$2244,22,FALSE) * P44</f>
        <v>0</v>
      </c>
      <c r="S44">
        <f>VLOOKUP(F44&amp;":"&amp;J44,'CNF Data'!$B$1:$AI$2244,23,FALSE) * P44</f>
        <v>0</v>
      </c>
      <c r="T44">
        <f>VLOOKUP(F44&amp;":"&amp;J44,'CNF Data'!$B$1:$AI$2244,24,FALSE) * P44</f>
        <v>0</v>
      </c>
      <c r="U44">
        <f>VLOOKUP(F44&amp;":"&amp;J44,'CNF Data'!$B$1:$AI$2244,25,FALSE) * P44</f>
        <v>0</v>
      </c>
      <c r="V44">
        <f>VLOOKUP(F44&amp;":"&amp;J44,'CNF Data'!$B$1:$AI$2244,26,FALSE) * P44</f>
        <v>0</v>
      </c>
      <c r="W44">
        <f>VLOOKUP(F44&amp;":"&amp;J44,'CNF Data'!$B$1:$AI$2244,27,FALSE) * P44</f>
        <v>0</v>
      </c>
      <c r="X44">
        <f>VLOOKUP(F44&amp;":"&amp;J44,'CNF Data'!$B$1:$AI$2244,28,FALSE) * P44</f>
        <v>0</v>
      </c>
      <c r="Y44">
        <f>VLOOKUP(F44&amp;":"&amp;J44,'CNF Data'!$B$1:$AI$2244,29,FALSE) * P44</f>
        <v>0</v>
      </c>
      <c r="Z44">
        <f>VLOOKUP(F44&amp;":"&amp;J44,'CNF Data'!$B$1:$AI$2244,30,FALSE) * P44</f>
        <v>0</v>
      </c>
      <c r="AA44">
        <f>VLOOKUP(F44&amp;":"&amp;J44,'CNF Data'!$B$1:$AI$2244,31,FALSE) * P44</f>
        <v>0</v>
      </c>
      <c r="AB44">
        <f>VLOOKUP(F44&amp;":"&amp;J44,'CNF Data'!$B$1:$AI$2244,32,FALSE) * P44</f>
        <v>0</v>
      </c>
      <c r="AC44">
        <f>VLOOKUP(F44&amp;":"&amp;J44,'CNF Data'!$B$1:$AI$2244,33,FALSE) * P44</f>
        <v>0</v>
      </c>
      <c r="AD44">
        <f>VLOOKUP(F44&amp;":"&amp;J44,'CNF Data'!$B$1:$AI$2244,34,FALSE) * P44</f>
        <v>0</v>
      </c>
    </row>
    <row r="45" spans="1:30">
      <c r="A45" s="1">
        <v>43</v>
      </c>
      <c r="B45" t="s">
        <v>30</v>
      </c>
      <c r="C45">
        <v>100</v>
      </c>
      <c r="D45" t="s">
        <v>78</v>
      </c>
      <c r="E45" t="s">
        <v>108</v>
      </c>
      <c r="M45">
        <f>SUM(M38:M44)</f>
        <v>0</v>
      </c>
      <c r="P45">
        <f>M45/C45</f>
        <v>0</v>
      </c>
      <c r="Q45">
        <f>SUM(Q38:Q44) / P45</f>
        <v>0</v>
      </c>
      <c r="R45">
        <f>SUM(R38:R44) / P45</f>
        <v>0</v>
      </c>
      <c r="S45">
        <f>SUM(S38:S44) / P45</f>
        <v>0</v>
      </c>
      <c r="T45">
        <f>SUM(T38:T44) / P45</f>
        <v>0</v>
      </c>
      <c r="U45">
        <f>SUM(U38:U44) / P45</f>
        <v>0</v>
      </c>
      <c r="V45">
        <f>SUM(V38:V44) / P45</f>
        <v>0</v>
      </c>
      <c r="W45">
        <f>SUM(W38:W44) / P45</f>
        <v>0</v>
      </c>
      <c r="X45">
        <f>SUM(X38:X44) / P45</f>
        <v>0</v>
      </c>
      <c r="Y45">
        <f>SUM(Y38:Y44) / P45</f>
        <v>0</v>
      </c>
      <c r="Z45">
        <f>SUM(Z38:Z44) / P45</f>
        <v>0</v>
      </c>
      <c r="AA45">
        <f>SUM(AA38:AA44) / P45</f>
        <v>0</v>
      </c>
      <c r="AB45">
        <f>SUM(AB38:AB44) / P45</f>
        <v>0</v>
      </c>
      <c r="AC45">
        <f>SUM(AC38:AC44) / P45</f>
        <v>0</v>
      </c>
      <c r="AD45">
        <f>SUM(AD38:AD44) / P45</f>
        <v>0</v>
      </c>
    </row>
    <row r="46" spans="1:30">
      <c r="A46" s="1">
        <v>44</v>
      </c>
    </row>
    <row r="47" spans="1:30">
      <c r="A47" s="1">
        <v>45</v>
      </c>
      <c r="B47" t="s">
        <v>29</v>
      </c>
      <c r="C47" t="s">
        <v>37</v>
      </c>
    </row>
    <row r="48" spans="1:30">
      <c r="A48" s="1">
        <v>46</v>
      </c>
      <c r="C48">
        <v>4</v>
      </c>
      <c r="D48" t="s">
        <v>81</v>
      </c>
      <c r="G48" t="s">
        <v>169</v>
      </c>
    </row>
    <row r="49" spans="1:30">
      <c r="A49" s="1">
        <v>47</v>
      </c>
      <c r="C49">
        <v>283.5</v>
      </c>
      <c r="D49" t="s">
        <v>82</v>
      </c>
      <c r="E49" t="s">
        <v>37</v>
      </c>
      <c r="G49" t="s">
        <v>172</v>
      </c>
      <c r="M49">
        <f>C49</f>
        <v>0</v>
      </c>
      <c r="N49">
        <f>VLOOKUP(E49, Premades!B1: R18, 2, FALSE)</f>
        <v>0</v>
      </c>
      <c r="O49">
        <f>VLOOKUP(E49, Premades!B1: R18, 3, FALSE)</f>
        <v>0</v>
      </c>
      <c r="P49">
        <f>C49/N49</f>
        <v>0</v>
      </c>
      <c r="Q49">
        <f>VLOOKUP(E49, Premades!B1: R18, 4, FALSE) * P49</f>
        <v>0</v>
      </c>
      <c r="R49">
        <f>VLOOKUP(E49, Premades!B1: R18, 5, FALSE) * P49</f>
        <v>0</v>
      </c>
      <c r="S49">
        <f>VLOOKUP(E49, Premades!B1: R18, 6, FALSE) * P49</f>
        <v>0</v>
      </c>
      <c r="T49">
        <f>VLOOKUP(E49, Premades!B1: R18, 7, FALSE) * P49</f>
        <v>0</v>
      </c>
      <c r="U49">
        <f>VLOOKUP(E49, Premades!B1: R18, 8, FALSE) * P49</f>
        <v>0</v>
      </c>
      <c r="V49">
        <f>VLOOKUP(E49, Premades!B1: R18, 9, FALSE) * P49</f>
        <v>0</v>
      </c>
      <c r="W49">
        <f>VLOOKUP(E49, Premades!B1: R18, 10, FALSE) * P49</f>
        <v>0</v>
      </c>
      <c r="X49">
        <f>VLOOKUP(E49, Premades!B1: R18, 11, FALSE) * P49</f>
        <v>0</v>
      </c>
      <c r="Y49">
        <f>VLOOKUP(E49, Premades!B1: R18, 12, FALSE) * P49</f>
        <v>0</v>
      </c>
      <c r="Z49">
        <f>VLOOKUP(E49, Premades!B1: R18, 13, FALSE) * P49</f>
        <v>0</v>
      </c>
      <c r="AA49">
        <f>VLOOKUP(E49, Premades!B1: R18, 14, FALSE) * P49</f>
        <v>0</v>
      </c>
      <c r="AB49">
        <f>VLOOKUP(E49, Premades!B1: R18, 15, FALSE) * P49</f>
        <v>0</v>
      </c>
      <c r="AC49">
        <f>VLOOKUP(E49, Premades!B1: R18, 16, FALSE) * P49</f>
        <v>0</v>
      </c>
      <c r="AD49">
        <f>VLOOKUP(E49, Premades!B1: R18, 17, FALSE) * P49</f>
        <v>0</v>
      </c>
    </row>
    <row r="50" spans="1:30">
      <c r="A50" s="1">
        <v>48</v>
      </c>
      <c r="C50">
        <v>14.25</v>
      </c>
      <c r="D50" t="s">
        <v>78</v>
      </c>
      <c r="E50" t="s">
        <v>96</v>
      </c>
      <c r="F50">
        <v>214</v>
      </c>
      <c r="G50" t="s">
        <v>170</v>
      </c>
      <c r="H50">
        <f>VALUE(LEFT(J50, MAX(ISNUMBER(VALUE(MID(J50,{1,2,3,4,5,6,7,8,9},1)))*{1,2,3,4,5,6,7,8,9})+1-1))</f>
        <v>0</v>
      </c>
      <c r="I50">
        <f>TRIM(RIGHT(J50, LEN(J50) - MAX(ISNUMBER(VALUE(MID(J50,{1,2,3,4,5,6,7,8,9},1)))*{1,2,3,4,5,6,7,8,9})))</f>
        <v>0</v>
      </c>
      <c r="K50">
        <f>VLOOKUP(F50&amp;":"&amp;J50,'CNF Data'!$B$1:$AI$244,5,FALSE)</f>
        <v>0</v>
      </c>
      <c r="L50">
        <f>VLOOKUP(F50&amp;":"&amp;J50,'CNF Data'!$B$1:$AI$244,6,FALSE)</f>
        <v>0</v>
      </c>
      <c r="M50">
        <f>C50*L50/H50* 100</f>
        <v>0</v>
      </c>
      <c r="P50">
        <f>C50/H50</f>
        <v>0</v>
      </c>
      <c r="Q50">
        <f>VLOOKUP(F50&amp;":"&amp;J50,'CNF Data'!$B$1:$AI$2244,21,FALSE) * P50</f>
        <v>0</v>
      </c>
      <c r="R50">
        <f>VLOOKUP(F50&amp;":"&amp;J50,'CNF Data'!$B$1:$AI$2244,22,FALSE) * P50</f>
        <v>0</v>
      </c>
      <c r="S50">
        <f>VLOOKUP(F50&amp;":"&amp;J50,'CNF Data'!$B$1:$AI$2244,23,FALSE) * P50</f>
        <v>0</v>
      </c>
      <c r="T50">
        <f>VLOOKUP(F50&amp;":"&amp;J50,'CNF Data'!$B$1:$AI$2244,24,FALSE) * P50</f>
        <v>0</v>
      </c>
      <c r="U50">
        <f>VLOOKUP(F50&amp;":"&amp;J50,'CNF Data'!$B$1:$AI$2244,25,FALSE) * P50</f>
        <v>0</v>
      </c>
      <c r="V50">
        <f>VLOOKUP(F50&amp;":"&amp;J50,'CNF Data'!$B$1:$AI$2244,26,FALSE) * P50</f>
        <v>0</v>
      </c>
      <c r="W50">
        <f>VLOOKUP(F50&amp;":"&amp;J50,'CNF Data'!$B$1:$AI$2244,27,FALSE) * P50</f>
        <v>0</v>
      </c>
      <c r="X50">
        <f>VLOOKUP(F50&amp;":"&amp;J50,'CNF Data'!$B$1:$AI$2244,28,FALSE) * P50</f>
        <v>0</v>
      </c>
      <c r="Y50">
        <f>VLOOKUP(F50&amp;":"&amp;J50,'CNF Data'!$B$1:$AI$2244,29,FALSE) * P50</f>
        <v>0</v>
      </c>
      <c r="Z50">
        <f>VLOOKUP(F50&amp;":"&amp;J50,'CNF Data'!$B$1:$AI$2244,30,FALSE) * P50</f>
        <v>0</v>
      </c>
      <c r="AA50">
        <f>VLOOKUP(F50&amp;":"&amp;J50,'CNF Data'!$B$1:$AI$2244,31,FALSE) * P50</f>
        <v>0</v>
      </c>
      <c r="AB50">
        <f>VLOOKUP(F50&amp;":"&amp;J50,'CNF Data'!$B$1:$AI$2244,32,FALSE) * P50</f>
        <v>0</v>
      </c>
      <c r="AC50">
        <f>VLOOKUP(F50&amp;":"&amp;J50,'CNF Data'!$B$1:$AI$2244,33,FALSE) * P50</f>
        <v>0</v>
      </c>
      <c r="AD50">
        <f>VLOOKUP(F50&amp;":"&amp;J50,'CNF Data'!$B$1:$AI$2244,34,FALSE) * P50</f>
        <v>0</v>
      </c>
    </row>
    <row r="51" spans="1:30">
      <c r="A51" s="1">
        <v>49</v>
      </c>
      <c r="C51">
        <v>14.25</v>
      </c>
      <c r="D51" t="s">
        <v>78</v>
      </c>
      <c r="E51" t="s">
        <v>97</v>
      </c>
      <c r="F51">
        <v>198</v>
      </c>
      <c r="G51" t="s">
        <v>170</v>
      </c>
      <c r="H51">
        <f>VALUE(LEFT(J51, MAX(ISNUMBER(VALUE(MID(J51,{1,2,3,4,5,6,7,8,9},1)))*{1,2,3,4,5,6,7,8,9})+1-1))</f>
        <v>0</v>
      </c>
      <c r="I51">
        <f>TRIM(RIGHT(J51, LEN(J51) - MAX(ISNUMBER(VALUE(MID(J51,{1,2,3,4,5,6,7,8,9},1)))*{1,2,3,4,5,6,7,8,9})))</f>
        <v>0</v>
      </c>
      <c r="K51">
        <f>VLOOKUP(F51&amp;":"&amp;J51,'CNF Data'!$B$1:$AI$244,5,FALSE)</f>
        <v>0</v>
      </c>
      <c r="L51">
        <f>VLOOKUP(F51&amp;":"&amp;J51,'CNF Data'!$B$1:$AI$244,6,FALSE)</f>
        <v>0</v>
      </c>
      <c r="M51">
        <f>C51*L51/H51* 100</f>
        <v>0</v>
      </c>
      <c r="P51">
        <f>C51/H51</f>
        <v>0</v>
      </c>
      <c r="Q51">
        <f>VLOOKUP(F51&amp;":"&amp;J51,'CNF Data'!$B$1:$AI$2244,21,FALSE) * P51</f>
        <v>0</v>
      </c>
      <c r="R51">
        <f>VLOOKUP(F51&amp;":"&amp;J51,'CNF Data'!$B$1:$AI$2244,22,FALSE) * P51</f>
        <v>0</v>
      </c>
      <c r="S51">
        <f>VLOOKUP(F51&amp;":"&amp;J51,'CNF Data'!$B$1:$AI$2244,23,FALSE) * P51</f>
        <v>0</v>
      </c>
      <c r="T51">
        <f>VLOOKUP(F51&amp;":"&amp;J51,'CNF Data'!$B$1:$AI$2244,24,FALSE) * P51</f>
        <v>0</v>
      </c>
      <c r="U51">
        <f>VLOOKUP(F51&amp;":"&amp;J51,'CNF Data'!$B$1:$AI$2244,25,FALSE) * P51</f>
        <v>0</v>
      </c>
      <c r="V51">
        <f>VLOOKUP(F51&amp;":"&amp;J51,'CNF Data'!$B$1:$AI$2244,26,FALSE) * P51</f>
        <v>0</v>
      </c>
      <c r="W51">
        <f>VLOOKUP(F51&amp;":"&amp;J51,'CNF Data'!$B$1:$AI$2244,27,FALSE) * P51</f>
        <v>0</v>
      </c>
      <c r="X51">
        <f>VLOOKUP(F51&amp;":"&amp;J51,'CNF Data'!$B$1:$AI$2244,28,FALSE) * P51</f>
        <v>0</v>
      </c>
      <c r="Y51">
        <f>VLOOKUP(F51&amp;":"&amp;J51,'CNF Data'!$B$1:$AI$2244,29,FALSE) * P51</f>
        <v>0</v>
      </c>
      <c r="Z51">
        <f>VLOOKUP(F51&amp;":"&amp;J51,'CNF Data'!$B$1:$AI$2244,30,FALSE) * P51</f>
        <v>0</v>
      </c>
      <c r="AA51">
        <f>VLOOKUP(F51&amp;":"&amp;J51,'CNF Data'!$B$1:$AI$2244,31,FALSE) * P51</f>
        <v>0</v>
      </c>
      <c r="AB51">
        <f>VLOOKUP(F51&amp;":"&amp;J51,'CNF Data'!$B$1:$AI$2244,32,FALSE) * P51</f>
        <v>0</v>
      </c>
      <c r="AC51">
        <f>VLOOKUP(F51&amp;":"&amp;J51,'CNF Data'!$B$1:$AI$2244,33,FALSE) * P51</f>
        <v>0</v>
      </c>
      <c r="AD51">
        <f>VLOOKUP(F51&amp;":"&amp;J51,'CNF Data'!$B$1:$AI$2244,34,FALSE) * P51</f>
        <v>0</v>
      </c>
    </row>
    <row r="52" spans="1:30">
      <c r="A52" s="1">
        <v>50</v>
      </c>
      <c r="C52">
        <v>14.25</v>
      </c>
      <c r="D52" t="s">
        <v>78</v>
      </c>
      <c r="E52" t="s">
        <v>98</v>
      </c>
      <c r="F52">
        <v>211</v>
      </c>
      <c r="G52" t="s">
        <v>170</v>
      </c>
      <c r="H52">
        <f>VALUE(LEFT(J52, MAX(ISNUMBER(VALUE(MID(J52,{1,2,3,4,5,6,7,8,9},1)))*{1,2,3,4,5,6,7,8,9})+1-1))</f>
        <v>0</v>
      </c>
      <c r="I52">
        <f>TRIM(RIGHT(J52, LEN(J52) - MAX(ISNUMBER(VALUE(MID(J52,{1,2,3,4,5,6,7,8,9},1)))*{1,2,3,4,5,6,7,8,9})))</f>
        <v>0</v>
      </c>
      <c r="K52">
        <f>VLOOKUP(F52&amp;":"&amp;J52,'CNF Data'!$B$1:$AI$244,5,FALSE)</f>
        <v>0</v>
      </c>
      <c r="L52">
        <f>VLOOKUP(F52&amp;":"&amp;J52,'CNF Data'!$B$1:$AI$244,6,FALSE)</f>
        <v>0</v>
      </c>
      <c r="M52">
        <f>C52*L52/H52* 100</f>
        <v>0</v>
      </c>
      <c r="P52">
        <f>C52/H52</f>
        <v>0</v>
      </c>
      <c r="Q52">
        <f>VLOOKUP(F52&amp;":"&amp;J52,'CNF Data'!$B$1:$AI$2244,21,FALSE) * P52</f>
        <v>0</v>
      </c>
      <c r="R52">
        <f>VLOOKUP(F52&amp;":"&amp;J52,'CNF Data'!$B$1:$AI$2244,22,FALSE) * P52</f>
        <v>0</v>
      </c>
      <c r="S52">
        <f>VLOOKUP(F52&amp;":"&amp;J52,'CNF Data'!$B$1:$AI$2244,23,FALSE) * P52</f>
        <v>0</v>
      </c>
      <c r="T52">
        <f>VLOOKUP(F52&amp;":"&amp;J52,'CNF Data'!$B$1:$AI$2244,24,FALSE) * P52</f>
        <v>0</v>
      </c>
      <c r="U52">
        <f>VLOOKUP(F52&amp;":"&amp;J52,'CNF Data'!$B$1:$AI$2244,25,FALSE) * P52</f>
        <v>0</v>
      </c>
      <c r="V52">
        <f>VLOOKUP(F52&amp;":"&amp;J52,'CNF Data'!$B$1:$AI$2244,26,FALSE) * P52</f>
        <v>0</v>
      </c>
      <c r="W52">
        <f>VLOOKUP(F52&amp;":"&amp;J52,'CNF Data'!$B$1:$AI$2244,27,FALSE) * P52</f>
        <v>0</v>
      </c>
      <c r="X52">
        <f>VLOOKUP(F52&amp;":"&amp;J52,'CNF Data'!$B$1:$AI$2244,28,FALSE) * P52</f>
        <v>0</v>
      </c>
      <c r="Y52">
        <f>VLOOKUP(F52&amp;":"&amp;J52,'CNF Data'!$B$1:$AI$2244,29,FALSE) * P52</f>
        <v>0</v>
      </c>
      <c r="Z52">
        <f>VLOOKUP(F52&amp;":"&amp;J52,'CNF Data'!$B$1:$AI$2244,30,FALSE) * P52</f>
        <v>0</v>
      </c>
      <c r="AA52">
        <f>VLOOKUP(F52&amp;":"&amp;J52,'CNF Data'!$B$1:$AI$2244,31,FALSE) * P52</f>
        <v>0</v>
      </c>
      <c r="AB52">
        <f>VLOOKUP(F52&amp;":"&amp;J52,'CNF Data'!$B$1:$AI$2244,32,FALSE) * P52</f>
        <v>0</v>
      </c>
      <c r="AC52">
        <f>VLOOKUP(F52&amp;":"&amp;J52,'CNF Data'!$B$1:$AI$2244,33,FALSE) * P52</f>
        <v>0</v>
      </c>
      <c r="AD52">
        <f>VLOOKUP(F52&amp;":"&amp;J52,'CNF Data'!$B$1:$AI$2244,34,FALSE) * P52</f>
        <v>0</v>
      </c>
    </row>
    <row r="53" spans="1:30">
      <c r="A53" s="1">
        <v>51</v>
      </c>
      <c r="C53">
        <v>14.25</v>
      </c>
      <c r="D53" t="s">
        <v>78</v>
      </c>
      <c r="E53" t="s">
        <v>99</v>
      </c>
      <c r="F53">
        <v>196</v>
      </c>
      <c r="G53" t="s">
        <v>170</v>
      </c>
      <c r="H53">
        <f>VALUE(LEFT(J53, MAX(ISNUMBER(VALUE(MID(J53,{1,2,3,4,5,6,7,8,9},1)))*{1,2,3,4,5,6,7,8,9})+1-1))</f>
        <v>0</v>
      </c>
      <c r="I53">
        <f>TRIM(RIGHT(J53, LEN(J53) - MAX(ISNUMBER(VALUE(MID(J53,{1,2,3,4,5,6,7,8,9},1)))*{1,2,3,4,5,6,7,8,9})))</f>
        <v>0</v>
      </c>
      <c r="K53">
        <f>VLOOKUP(F53&amp;":"&amp;J53,'CNF Data'!$B$1:$AI$244,5,FALSE)</f>
        <v>0</v>
      </c>
      <c r="L53">
        <f>VLOOKUP(F53&amp;":"&amp;J53,'CNF Data'!$B$1:$AI$244,6,FALSE)</f>
        <v>0</v>
      </c>
      <c r="M53">
        <f>C53*L53/H53* 100</f>
        <v>0</v>
      </c>
      <c r="P53">
        <f>C53/H53</f>
        <v>0</v>
      </c>
      <c r="Q53">
        <f>VLOOKUP(F53&amp;":"&amp;J53,'CNF Data'!$B$1:$AI$2244,21,FALSE) * P53</f>
        <v>0</v>
      </c>
      <c r="R53">
        <f>VLOOKUP(F53&amp;":"&amp;J53,'CNF Data'!$B$1:$AI$2244,22,FALSE) * P53</f>
        <v>0</v>
      </c>
      <c r="S53">
        <f>VLOOKUP(F53&amp;":"&amp;J53,'CNF Data'!$B$1:$AI$2244,23,FALSE) * P53</f>
        <v>0</v>
      </c>
      <c r="T53">
        <f>VLOOKUP(F53&amp;":"&amp;J53,'CNF Data'!$B$1:$AI$2244,24,FALSE) * P53</f>
        <v>0</v>
      </c>
      <c r="U53">
        <f>VLOOKUP(F53&amp;":"&amp;J53,'CNF Data'!$B$1:$AI$2244,25,FALSE) * P53</f>
        <v>0</v>
      </c>
      <c r="V53">
        <f>VLOOKUP(F53&amp;":"&amp;J53,'CNF Data'!$B$1:$AI$2244,26,FALSE) * P53</f>
        <v>0</v>
      </c>
      <c r="W53">
        <f>VLOOKUP(F53&amp;":"&amp;J53,'CNF Data'!$B$1:$AI$2244,27,FALSE) * P53</f>
        <v>0</v>
      </c>
      <c r="X53">
        <f>VLOOKUP(F53&amp;":"&amp;J53,'CNF Data'!$B$1:$AI$2244,28,FALSE) * P53</f>
        <v>0</v>
      </c>
      <c r="Y53">
        <f>VLOOKUP(F53&amp;":"&amp;J53,'CNF Data'!$B$1:$AI$2244,29,FALSE) * P53</f>
        <v>0</v>
      </c>
      <c r="Z53">
        <f>VLOOKUP(F53&amp;":"&amp;J53,'CNF Data'!$B$1:$AI$2244,30,FALSE) * P53</f>
        <v>0</v>
      </c>
      <c r="AA53">
        <f>VLOOKUP(F53&amp;":"&amp;J53,'CNF Data'!$B$1:$AI$2244,31,FALSE) * P53</f>
        <v>0</v>
      </c>
      <c r="AB53">
        <f>VLOOKUP(F53&amp;":"&amp;J53,'CNF Data'!$B$1:$AI$2244,32,FALSE) * P53</f>
        <v>0</v>
      </c>
      <c r="AC53">
        <f>VLOOKUP(F53&amp;":"&amp;J53,'CNF Data'!$B$1:$AI$2244,33,FALSE) * P53</f>
        <v>0</v>
      </c>
      <c r="AD53">
        <f>VLOOKUP(F53&amp;":"&amp;J53,'CNF Data'!$B$1:$AI$2244,34,FALSE) * P53</f>
        <v>0</v>
      </c>
    </row>
    <row r="54" spans="1:30">
      <c r="A54" s="1">
        <v>52</v>
      </c>
      <c r="B54" t="s">
        <v>30</v>
      </c>
      <c r="C54">
        <v>100</v>
      </c>
      <c r="D54" t="s">
        <v>78</v>
      </c>
      <c r="E54" t="s">
        <v>109</v>
      </c>
      <c r="M54">
        <f>SUM(M47:M53)</f>
        <v>0</v>
      </c>
      <c r="P54">
        <f>M54/C54</f>
        <v>0</v>
      </c>
      <c r="Q54">
        <f>SUM(Q47:Q53) / P54</f>
        <v>0</v>
      </c>
      <c r="R54">
        <f>SUM(R47:R53) / P54</f>
        <v>0</v>
      </c>
      <c r="S54">
        <f>SUM(S47:S53) / P54</f>
        <v>0</v>
      </c>
      <c r="T54">
        <f>SUM(T47:T53) / P54</f>
        <v>0</v>
      </c>
      <c r="U54">
        <f>SUM(U47:U53) / P54</f>
        <v>0</v>
      </c>
      <c r="V54">
        <f>SUM(V47:V53) / P54</f>
        <v>0</v>
      </c>
      <c r="W54">
        <f>SUM(W47:W53) / P54</f>
        <v>0</v>
      </c>
      <c r="X54">
        <f>SUM(X47:X53) / P54</f>
        <v>0</v>
      </c>
      <c r="Y54">
        <f>SUM(Y47:Y53) / P54</f>
        <v>0</v>
      </c>
      <c r="Z54">
        <f>SUM(Z47:Z53) / P54</f>
        <v>0</v>
      </c>
      <c r="AA54">
        <f>SUM(AA47:AA53) / P54</f>
        <v>0</v>
      </c>
      <c r="AB54">
        <f>SUM(AB47:AB53) / P54</f>
        <v>0</v>
      </c>
      <c r="AC54">
        <f>SUM(AC47:AC53) / P54</f>
        <v>0</v>
      </c>
      <c r="AD54">
        <f>SUM(AD47:AD53) / P54</f>
        <v>0</v>
      </c>
    </row>
    <row r="55" spans="1:30">
      <c r="A55" s="1">
        <v>53</v>
      </c>
    </row>
    <row r="56" spans="1:30">
      <c r="A56" s="1">
        <v>54</v>
      </c>
      <c r="B56" t="s">
        <v>29</v>
      </c>
      <c r="C56" t="s">
        <v>38</v>
      </c>
    </row>
    <row r="57" spans="1:30">
      <c r="A57" s="1">
        <v>55</v>
      </c>
      <c r="C57">
        <v>70.87</v>
      </c>
      <c r="D57" t="s">
        <v>82</v>
      </c>
      <c r="E57" t="s">
        <v>38</v>
      </c>
      <c r="G57" t="s">
        <v>172</v>
      </c>
      <c r="M57">
        <f>C57</f>
        <v>0</v>
      </c>
      <c r="N57">
        <f>VLOOKUP(E57, Premades!B1: R18, 2, FALSE)</f>
        <v>0</v>
      </c>
      <c r="O57">
        <f>VLOOKUP(E57, Premades!B1: R18, 3, FALSE)</f>
        <v>0</v>
      </c>
      <c r="P57">
        <f>C57/N57</f>
        <v>0</v>
      </c>
      <c r="Q57">
        <f>VLOOKUP(E57, Premades!B1: R18, 4, FALSE) * P57</f>
        <v>0</v>
      </c>
      <c r="R57">
        <f>VLOOKUP(E57, Premades!B1: R18, 5, FALSE) * P57</f>
        <v>0</v>
      </c>
      <c r="S57">
        <f>VLOOKUP(E57, Premades!B1: R18, 6, FALSE) * P57</f>
        <v>0</v>
      </c>
      <c r="T57">
        <f>VLOOKUP(E57, Premades!B1: R18, 7, FALSE) * P57</f>
        <v>0</v>
      </c>
      <c r="U57">
        <f>VLOOKUP(E57, Premades!B1: R18, 8, FALSE) * P57</f>
        <v>0</v>
      </c>
      <c r="V57">
        <f>VLOOKUP(E57, Premades!B1: R18, 9, FALSE) * P57</f>
        <v>0</v>
      </c>
      <c r="W57">
        <f>VLOOKUP(E57, Premades!B1: R18, 10, FALSE) * P57</f>
        <v>0</v>
      </c>
      <c r="X57">
        <f>VLOOKUP(E57, Premades!B1: R18, 11, FALSE) * P57</f>
        <v>0</v>
      </c>
      <c r="Y57">
        <f>VLOOKUP(E57, Premades!B1: R18, 12, FALSE) * P57</f>
        <v>0</v>
      </c>
      <c r="Z57">
        <f>VLOOKUP(E57, Premades!B1: R18, 13, FALSE) * P57</f>
        <v>0</v>
      </c>
      <c r="AA57">
        <f>VLOOKUP(E57, Premades!B1: R18, 14, FALSE) * P57</f>
        <v>0</v>
      </c>
      <c r="AB57">
        <f>VLOOKUP(E57, Premades!B1: R18, 15, FALSE) * P57</f>
        <v>0</v>
      </c>
      <c r="AC57">
        <f>VLOOKUP(E57, Premades!B1: R18, 16, FALSE) * P57</f>
        <v>0</v>
      </c>
      <c r="AD57">
        <f>VLOOKUP(E57, Premades!B1: R18, 17, FALSE) * P57</f>
        <v>0</v>
      </c>
    </row>
    <row r="58" spans="1:30">
      <c r="A58" s="1">
        <v>56</v>
      </c>
      <c r="B58" t="s">
        <v>30</v>
      </c>
      <c r="C58">
        <v>100</v>
      </c>
      <c r="D58" t="s">
        <v>78</v>
      </c>
      <c r="E58" t="s">
        <v>38</v>
      </c>
      <c r="M58">
        <f>SUM(M56:M57)</f>
        <v>0</v>
      </c>
      <c r="P58">
        <f>M58/C58</f>
        <v>0</v>
      </c>
      <c r="Q58">
        <f>SUM(Q56:Q57) / P58</f>
        <v>0</v>
      </c>
      <c r="R58">
        <f>SUM(R56:R57) / P58</f>
        <v>0</v>
      </c>
      <c r="S58">
        <f>SUM(S56:S57) / P58</f>
        <v>0</v>
      </c>
      <c r="T58">
        <f>SUM(T56:T57) / P58</f>
        <v>0</v>
      </c>
      <c r="U58">
        <f>SUM(U56:U57) / P58</f>
        <v>0</v>
      </c>
      <c r="V58">
        <f>SUM(V56:V57) / P58</f>
        <v>0</v>
      </c>
      <c r="W58">
        <f>SUM(W56:W57) / P58</f>
        <v>0</v>
      </c>
      <c r="X58">
        <f>SUM(X56:X57) / P58</f>
        <v>0</v>
      </c>
      <c r="Y58">
        <f>SUM(Y56:Y57) / P58</f>
        <v>0</v>
      </c>
      <c r="Z58">
        <f>SUM(Z56:Z57) / P58</f>
        <v>0</v>
      </c>
      <c r="AA58">
        <f>SUM(AA56:AA57) / P58</f>
        <v>0</v>
      </c>
      <c r="AB58">
        <f>SUM(AB56:AB57) / P58</f>
        <v>0</v>
      </c>
      <c r="AC58">
        <f>SUM(AC56:AC57) / P58</f>
        <v>0</v>
      </c>
      <c r="AD58">
        <f>SUM(AD56:AD57) / P58</f>
        <v>0</v>
      </c>
    </row>
    <row r="59" spans="1:30">
      <c r="A59" s="1">
        <v>57</v>
      </c>
    </row>
    <row r="60" spans="1:30">
      <c r="A60" s="1">
        <v>58</v>
      </c>
      <c r="B60" t="s">
        <v>29</v>
      </c>
      <c r="C60" t="s">
        <v>39</v>
      </c>
    </row>
    <row r="61" spans="1:30">
      <c r="A61" s="1">
        <v>59</v>
      </c>
      <c r="C61">
        <v>1</v>
      </c>
      <c r="D61" t="s">
        <v>81</v>
      </c>
      <c r="G61" t="s">
        <v>173</v>
      </c>
    </row>
    <row r="62" spans="1:30">
      <c r="A62" s="1">
        <v>60</v>
      </c>
      <c r="C62">
        <v>77.95999999999999</v>
      </c>
      <c r="D62" t="s">
        <v>78</v>
      </c>
      <c r="E62" t="s">
        <v>110</v>
      </c>
      <c r="G62" t="s">
        <v>172</v>
      </c>
      <c r="M62">
        <f>C62</f>
        <v>0</v>
      </c>
      <c r="N62">
        <f>VLOOKUP(E62, Premades!B1: R18, 2, FALSE)</f>
        <v>0</v>
      </c>
      <c r="O62">
        <f>VLOOKUP(E62, Premades!B1: R18, 3, FALSE)</f>
        <v>0</v>
      </c>
      <c r="P62">
        <f>C62/N62</f>
        <v>0</v>
      </c>
      <c r="Q62">
        <f>VLOOKUP(E62, Premades!B1: R18, 4, FALSE) * P62</f>
        <v>0</v>
      </c>
      <c r="R62">
        <f>VLOOKUP(E62, Premades!B1: R18, 5, FALSE) * P62</f>
        <v>0</v>
      </c>
      <c r="S62">
        <f>VLOOKUP(E62, Premades!B1: R18, 6, FALSE) * P62</f>
        <v>0</v>
      </c>
      <c r="T62">
        <f>VLOOKUP(E62, Premades!B1: R18, 7, FALSE) * P62</f>
        <v>0</v>
      </c>
      <c r="U62">
        <f>VLOOKUP(E62, Premades!B1: R18, 8, FALSE) * P62</f>
        <v>0</v>
      </c>
      <c r="V62">
        <f>VLOOKUP(E62, Premades!B1: R18, 9, FALSE) * P62</f>
        <v>0</v>
      </c>
      <c r="W62">
        <f>VLOOKUP(E62, Premades!B1: R18, 10, FALSE) * P62</f>
        <v>0</v>
      </c>
      <c r="X62">
        <f>VLOOKUP(E62, Premades!B1: R18, 11, FALSE) * P62</f>
        <v>0</v>
      </c>
      <c r="Y62">
        <f>VLOOKUP(E62, Premades!B1: R18, 12, FALSE) * P62</f>
        <v>0</v>
      </c>
      <c r="Z62">
        <f>VLOOKUP(E62, Premades!B1: R18, 13, FALSE) * P62</f>
        <v>0</v>
      </c>
      <c r="AA62">
        <f>VLOOKUP(E62, Premades!B1: R18, 14, FALSE) * P62</f>
        <v>0</v>
      </c>
      <c r="AB62">
        <f>VLOOKUP(E62, Premades!B1: R18, 15, FALSE) * P62</f>
        <v>0</v>
      </c>
      <c r="AC62">
        <f>VLOOKUP(E62, Premades!B1: R18, 16, FALSE) * P62</f>
        <v>0</v>
      </c>
      <c r="AD62">
        <f>VLOOKUP(E62, Premades!B1: R18, 17, FALSE) * P62</f>
        <v>0</v>
      </c>
    </row>
    <row r="63" spans="1:30">
      <c r="A63" s="1">
        <v>61</v>
      </c>
      <c r="B63" t="s">
        <v>30</v>
      </c>
      <c r="C63">
        <v>100</v>
      </c>
      <c r="D63" t="s">
        <v>78</v>
      </c>
      <c r="E63" t="s">
        <v>110</v>
      </c>
      <c r="M63">
        <f>SUM(M60:M62)</f>
        <v>0</v>
      </c>
      <c r="P63">
        <f>M63/C63</f>
        <v>0</v>
      </c>
      <c r="Q63">
        <f>SUM(Q60:Q62) / P63</f>
        <v>0</v>
      </c>
      <c r="R63">
        <f>SUM(R60:R62) / P63</f>
        <v>0</v>
      </c>
      <c r="S63">
        <f>SUM(S60:S62) / P63</f>
        <v>0</v>
      </c>
      <c r="T63">
        <f>SUM(T60:T62) / P63</f>
        <v>0</v>
      </c>
      <c r="U63">
        <f>SUM(U60:U62) / P63</f>
        <v>0</v>
      </c>
      <c r="V63">
        <f>SUM(V60:V62) / P63</f>
        <v>0</v>
      </c>
      <c r="W63">
        <f>SUM(W60:W62) / P63</f>
        <v>0</v>
      </c>
      <c r="X63">
        <f>SUM(X60:X62) / P63</f>
        <v>0</v>
      </c>
      <c r="Y63">
        <f>SUM(Y60:Y62) / P63</f>
        <v>0</v>
      </c>
      <c r="Z63">
        <f>SUM(Z60:Z62) / P63</f>
        <v>0</v>
      </c>
      <c r="AA63">
        <f>SUM(AA60:AA62) / P63</f>
        <v>0</v>
      </c>
      <c r="AB63">
        <f>SUM(AB60:AB62) / P63</f>
        <v>0</v>
      </c>
      <c r="AC63">
        <f>SUM(AC60:AC62) / P63</f>
        <v>0</v>
      </c>
      <c r="AD63">
        <f>SUM(AD60:AD62) / P63</f>
        <v>0</v>
      </c>
    </row>
    <row r="64" spans="1:30">
      <c r="A64" s="1">
        <v>62</v>
      </c>
    </row>
    <row r="65" spans="1:30">
      <c r="A65" s="1">
        <v>63</v>
      </c>
      <c r="B65" t="s">
        <v>29</v>
      </c>
      <c r="C65" t="s">
        <v>40</v>
      </c>
    </row>
    <row r="66" spans="1:30">
      <c r="A66" s="1">
        <v>64</v>
      </c>
      <c r="C66">
        <v>2000</v>
      </c>
      <c r="D66" t="s">
        <v>79</v>
      </c>
      <c r="E66" t="s">
        <v>111</v>
      </c>
      <c r="F66">
        <v>6195</v>
      </c>
      <c r="G66" t="s">
        <v>170</v>
      </c>
      <c r="H66">
        <f>VALUE(LEFT(J66, MAX(ISNUMBER(VALUE(MID(J66,{1,2,3,4,5,6,7,8,9},1)))*{1,2,3,4,5,6,7,8,9})+1-1))</f>
        <v>0</v>
      </c>
      <c r="I66">
        <f>TRIM(RIGHT(J66, LEN(J66) - MAX(ISNUMBER(VALUE(MID(J66,{1,2,3,4,5,6,7,8,9},1)))*{1,2,3,4,5,6,7,8,9})))</f>
        <v>0</v>
      </c>
      <c r="K66">
        <f>VLOOKUP(F66&amp;":"&amp;J66,'CNF Data'!$B$1:$AI$244,5,FALSE)</f>
        <v>0</v>
      </c>
      <c r="L66">
        <f>VLOOKUP(F66&amp;":"&amp;J66,'CNF Data'!$B$1:$AI$244,6,FALSE)</f>
        <v>0</v>
      </c>
      <c r="M66">
        <f>C66*L66/H66* 100</f>
        <v>0</v>
      </c>
      <c r="P66">
        <f>C66/H66</f>
        <v>0</v>
      </c>
      <c r="Q66">
        <f>VLOOKUP(F66&amp;":"&amp;J66,'CNF Data'!$B$1:$AI$2244,21,FALSE) * P66</f>
        <v>0</v>
      </c>
      <c r="R66">
        <f>VLOOKUP(F66&amp;":"&amp;J66,'CNF Data'!$B$1:$AI$2244,22,FALSE) * P66</f>
        <v>0</v>
      </c>
      <c r="S66">
        <f>VLOOKUP(F66&amp;":"&amp;J66,'CNF Data'!$B$1:$AI$2244,23,FALSE) * P66</f>
        <v>0</v>
      </c>
      <c r="T66">
        <f>VLOOKUP(F66&amp;":"&amp;J66,'CNF Data'!$B$1:$AI$2244,24,FALSE) * P66</f>
        <v>0</v>
      </c>
      <c r="U66">
        <f>VLOOKUP(F66&amp;":"&amp;J66,'CNF Data'!$B$1:$AI$2244,25,FALSE) * P66</f>
        <v>0</v>
      </c>
      <c r="V66">
        <f>VLOOKUP(F66&amp;":"&amp;J66,'CNF Data'!$B$1:$AI$2244,26,FALSE) * P66</f>
        <v>0</v>
      </c>
      <c r="W66">
        <f>VLOOKUP(F66&amp;":"&amp;J66,'CNF Data'!$B$1:$AI$2244,27,FALSE) * P66</f>
        <v>0</v>
      </c>
      <c r="X66">
        <f>VLOOKUP(F66&amp;":"&amp;J66,'CNF Data'!$B$1:$AI$2244,28,FALSE) * P66</f>
        <v>0</v>
      </c>
      <c r="Y66">
        <f>VLOOKUP(F66&amp;":"&amp;J66,'CNF Data'!$B$1:$AI$2244,29,FALSE) * P66</f>
        <v>0</v>
      </c>
      <c r="Z66">
        <f>VLOOKUP(F66&amp;":"&amp;J66,'CNF Data'!$B$1:$AI$2244,30,FALSE) * P66</f>
        <v>0</v>
      </c>
      <c r="AA66">
        <f>VLOOKUP(F66&amp;":"&amp;J66,'CNF Data'!$B$1:$AI$2244,31,FALSE) * P66</f>
        <v>0</v>
      </c>
      <c r="AB66">
        <f>VLOOKUP(F66&amp;":"&amp;J66,'CNF Data'!$B$1:$AI$2244,32,FALSE) * P66</f>
        <v>0</v>
      </c>
      <c r="AC66">
        <f>VLOOKUP(F66&amp;":"&amp;J66,'CNF Data'!$B$1:$AI$2244,33,FALSE) * P66</f>
        <v>0</v>
      </c>
      <c r="AD66">
        <f>VLOOKUP(F66&amp;":"&amp;J66,'CNF Data'!$B$1:$AI$2244,34,FALSE) * P66</f>
        <v>0</v>
      </c>
    </row>
    <row r="67" spans="1:30">
      <c r="A67" s="1">
        <v>65</v>
      </c>
      <c r="C67">
        <v>125</v>
      </c>
      <c r="D67" t="s">
        <v>79</v>
      </c>
      <c r="E67" t="s">
        <v>112</v>
      </c>
      <c r="F67">
        <v>2394</v>
      </c>
      <c r="G67" t="s">
        <v>170</v>
      </c>
      <c r="H67">
        <f>VALUE(LEFT(J67, MAX(ISNUMBER(VALUE(MID(J67,{1,2,3,4,5,6,7,8,9},1)))*{1,2,3,4,5,6,7,8,9})+1-1))</f>
        <v>0</v>
      </c>
      <c r="I67">
        <f>TRIM(RIGHT(J67, LEN(J67) - MAX(ISNUMBER(VALUE(MID(J67,{1,2,3,4,5,6,7,8,9},1)))*{1,2,3,4,5,6,7,8,9})))</f>
        <v>0</v>
      </c>
      <c r="K67">
        <f>VLOOKUP(F67&amp;":"&amp;J67,'CNF Data'!$B$1:$AI$244,5,FALSE)</f>
        <v>0</v>
      </c>
      <c r="L67">
        <f>VLOOKUP(F67&amp;":"&amp;J67,'CNF Data'!$B$1:$AI$244,6,FALSE)</f>
        <v>0</v>
      </c>
      <c r="M67">
        <f>C67*L67/H67* 100</f>
        <v>0</v>
      </c>
      <c r="P67">
        <f>C67/H67</f>
        <v>0</v>
      </c>
      <c r="Q67">
        <f>VLOOKUP(F67&amp;":"&amp;J67,'CNF Data'!$B$1:$AI$2244,21,FALSE) * P67</f>
        <v>0</v>
      </c>
      <c r="R67">
        <f>VLOOKUP(F67&amp;":"&amp;J67,'CNF Data'!$B$1:$AI$2244,22,FALSE) * P67</f>
        <v>0</v>
      </c>
      <c r="S67">
        <f>VLOOKUP(F67&amp;":"&amp;J67,'CNF Data'!$B$1:$AI$2244,23,FALSE) * P67</f>
        <v>0</v>
      </c>
      <c r="T67">
        <f>VLOOKUP(F67&amp;":"&amp;J67,'CNF Data'!$B$1:$AI$2244,24,FALSE) * P67</f>
        <v>0</v>
      </c>
      <c r="U67">
        <f>VLOOKUP(F67&amp;":"&amp;J67,'CNF Data'!$B$1:$AI$2244,25,FALSE) * P67</f>
        <v>0</v>
      </c>
      <c r="V67">
        <f>VLOOKUP(F67&amp;":"&amp;J67,'CNF Data'!$B$1:$AI$2244,26,FALSE) * P67</f>
        <v>0</v>
      </c>
      <c r="W67">
        <f>VLOOKUP(F67&amp;":"&amp;J67,'CNF Data'!$B$1:$AI$2244,27,FALSE) * P67</f>
        <v>0</v>
      </c>
      <c r="X67">
        <f>VLOOKUP(F67&amp;":"&amp;J67,'CNF Data'!$B$1:$AI$2244,28,FALSE) * P67</f>
        <v>0</v>
      </c>
      <c r="Y67">
        <f>VLOOKUP(F67&amp;":"&amp;J67,'CNF Data'!$B$1:$AI$2244,29,FALSE) * P67</f>
        <v>0</v>
      </c>
      <c r="Z67">
        <f>VLOOKUP(F67&amp;":"&amp;J67,'CNF Data'!$B$1:$AI$2244,30,FALSE) * P67</f>
        <v>0</v>
      </c>
      <c r="AA67">
        <f>VLOOKUP(F67&amp;":"&amp;J67,'CNF Data'!$B$1:$AI$2244,31,FALSE) * P67</f>
        <v>0</v>
      </c>
      <c r="AB67">
        <f>VLOOKUP(F67&amp;":"&amp;J67,'CNF Data'!$B$1:$AI$2244,32,FALSE) * P67</f>
        <v>0</v>
      </c>
      <c r="AC67">
        <f>VLOOKUP(F67&amp;":"&amp;J67,'CNF Data'!$B$1:$AI$2244,33,FALSE) * P67</f>
        <v>0</v>
      </c>
      <c r="AD67">
        <f>VLOOKUP(F67&amp;":"&amp;J67,'CNF Data'!$B$1:$AI$2244,34,FALSE) * P67</f>
        <v>0</v>
      </c>
    </row>
    <row r="68" spans="1:30">
      <c r="A68" s="1">
        <v>66</v>
      </c>
      <c r="C68">
        <v>60</v>
      </c>
      <c r="D68" t="s">
        <v>79</v>
      </c>
      <c r="E68" t="s">
        <v>113</v>
      </c>
      <c r="F68">
        <v>214</v>
      </c>
      <c r="G68" t="s">
        <v>170</v>
      </c>
      <c r="H68">
        <f>VALUE(LEFT(J68, MAX(ISNUMBER(VALUE(MID(J68,{1,2,3,4,5,6,7,8,9},1)))*{1,2,3,4,5,6,7,8,9})+1-1))</f>
        <v>0</v>
      </c>
      <c r="I68">
        <f>TRIM(RIGHT(J68, LEN(J68) - MAX(ISNUMBER(VALUE(MID(J68,{1,2,3,4,5,6,7,8,9},1)))*{1,2,3,4,5,6,7,8,9})))</f>
        <v>0</v>
      </c>
      <c r="K68">
        <f>VLOOKUP(F68&amp;":"&amp;J68,'CNF Data'!$B$1:$AI$244,5,FALSE)</f>
        <v>0</v>
      </c>
      <c r="L68">
        <f>VLOOKUP(F68&amp;":"&amp;J68,'CNF Data'!$B$1:$AI$244,6,FALSE)</f>
        <v>0</v>
      </c>
      <c r="M68">
        <f>C68*L68/H68* 100</f>
        <v>0</v>
      </c>
      <c r="P68">
        <f>C68/H68</f>
        <v>0</v>
      </c>
      <c r="Q68">
        <f>VLOOKUP(F68&amp;":"&amp;J68,'CNF Data'!$B$1:$AI$2244,21,FALSE) * P68</f>
        <v>0</v>
      </c>
      <c r="R68">
        <f>VLOOKUP(F68&amp;":"&amp;J68,'CNF Data'!$B$1:$AI$2244,22,FALSE) * P68</f>
        <v>0</v>
      </c>
      <c r="S68">
        <f>VLOOKUP(F68&amp;":"&amp;J68,'CNF Data'!$B$1:$AI$2244,23,FALSE) * P68</f>
        <v>0</v>
      </c>
      <c r="T68">
        <f>VLOOKUP(F68&amp;":"&amp;J68,'CNF Data'!$B$1:$AI$2244,24,FALSE) * P68</f>
        <v>0</v>
      </c>
      <c r="U68">
        <f>VLOOKUP(F68&amp;":"&amp;J68,'CNF Data'!$B$1:$AI$2244,25,FALSE) * P68</f>
        <v>0</v>
      </c>
      <c r="V68">
        <f>VLOOKUP(F68&amp;":"&amp;J68,'CNF Data'!$B$1:$AI$2244,26,FALSE) * P68</f>
        <v>0</v>
      </c>
      <c r="W68">
        <f>VLOOKUP(F68&amp;":"&amp;J68,'CNF Data'!$B$1:$AI$2244,27,FALSE) * P68</f>
        <v>0</v>
      </c>
      <c r="X68">
        <f>VLOOKUP(F68&amp;":"&amp;J68,'CNF Data'!$B$1:$AI$2244,28,FALSE) * P68</f>
        <v>0</v>
      </c>
      <c r="Y68">
        <f>VLOOKUP(F68&amp;":"&amp;J68,'CNF Data'!$B$1:$AI$2244,29,FALSE) * P68</f>
        <v>0</v>
      </c>
      <c r="Z68">
        <f>VLOOKUP(F68&amp;":"&amp;J68,'CNF Data'!$B$1:$AI$2244,30,FALSE) * P68</f>
        <v>0</v>
      </c>
      <c r="AA68">
        <f>VLOOKUP(F68&amp;":"&amp;J68,'CNF Data'!$B$1:$AI$2244,31,FALSE) * P68</f>
        <v>0</v>
      </c>
      <c r="AB68">
        <f>VLOOKUP(F68&amp;":"&amp;J68,'CNF Data'!$B$1:$AI$2244,32,FALSE) * P68</f>
        <v>0</v>
      </c>
      <c r="AC68">
        <f>VLOOKUP(F68&amp;":"&amp;J68,'CNF Data'!$B$1:$AI$2244,33,FALSE) * P68</f>
        <v>0</v>
      </c>
      <c r="AD68">
        <f>VLOOKUP(F68&amp;":"&amp;J68,'CNF Data'!$B$1:$AI$2244,34,FALSE) * P68</f>
        <v>0</v>
      </c>
    </row>
    <row r="69" spans="1:30">
      <c r="A69" s="1">
        <v>67</v>
      </c>
      <c r="C69">
        <v>60</v>
      </c>
      <c r="D69" t="s">
        <v>79</v>
      </c>
      <c r="E69" t="s">
        <v>114</v>
      </c>
      <c r="F69">
        <v>198</v>
      </c>
      <c r="G69" t="s">
        <v>170</v>
      </c>
      <c r="H69">
        <f>VALUE(LEFT(J69, MAX(ISNUMBER(VALUE(MID(J69,{1,2,3,4,5,6,7,8,9},1)))*{1,2,3,4,5,6,7,8,9})+1-1))</f>
        <v>0</v>
      </c>
      <c r="I69">
        <f>TRIM(RIGHT(J69, LEN(J69) - MAX(ISNUMBER(VALUE(MID(J69,{1,2,3,4,5,6,7,8,9},1)))*{1,2,3,4,5,6,7,8,9})))</f>
        <v>0</v>
      </c>
      <c r="K69">
        <f>VLOOKUP(F69&amp;":"&amp;J69,'CNF Data'!$B$1:$AI$244,5,FALSE)</f>
        <v>0</v>
      </c>
      <c r="L69">
        <f>VLOOKUP(F69&amp;":"&amp;J69,'CNF Data'!$B$1:$AI$244,6,FALSE)</f>
        <v>0</v>
      </c>
      <c r="M69">
        <f>C69*L69/H69* 100</f>
        <v>0</v>
      </c>
      <c r="P69">
        <f>C69/H69</f>
        <v>0</v>
      </c>
      <c r="Q69">
        <f>VLOOKUP(F69&amp;":"&amp;J69,'CNF Data'!$B$1:$AI$2244,21,FALSE) * P69</f>
        <v>0</v>
      </c>
      <c r="R69">
        <f>VLOOKUP(F69&amp;":"&amp;J69,'CNF Data'!$B$1:$AI$2244,22,FALSE) * P69</f>
        <v>0</v>
      </c>
      <c r="S69">
        <f>VLOOKUP(F69&amp;":"&amp;J69,'CNF Data'!$B$1:$AI$2244,23,FALSE) * P69</f>
        <v>0</v>
      </c>
      <c r="T69">
        <f>VLOOKUP(F69&amp;":"&amp;J69,'CNF Data'!$B$1:$AI$2244,24,FALSE) * P69</f>
        <v>0</v>
      </c>
      <c r="U69">
        <f>VLOOKUP(F69&amp;":"&amp;J69,'CNF Data'!$B$1:$AI$2244,25,FALSE) * P69</f>
        <v>0</v>
      </c>
      <c r="V69">
        <f>VLOOKUP(F69&amp;":"&amp;J69,'CNF Data'!$B$1:$AI$2244,26,FALSE) * P69</f>
        <v>0</v>
      </c>
      <c r="W69">
        <f>VLOOKUP(F69&amp;":"&amp;J69,'CNF Data'!$B$1:$AI$2244,27,FALSE) * P69</f>
        <v>0</v>
      </c>
      <c r="X69">
        <f>VLOOKUP(F69&amp;":"&amp;J69,'CNF Data'!$B$1:$AI$2244,28,FALSE) * P69</f>
        <v>0</v>
      </c>
      <c r="Y69">
        <f>VLOOKUP(F69&amp;":"&amp;J69,'CNF Data'!$B$1:$AI$2244,29,FALSE) * P69</f>
        <v>0</v>
      </c>
      <c r="Z69">
        <f>VLOOKUP(F69&amp;":"&amp;J69,'CNF Data'!$B$1:$AI$2244,30,FALSE) * P69</f>
        <v>0</v>
      </c>
      <c r="AA69">
        <f>VLOOKUP(F69&amp;":"&amp;J69,'CNF Data'!$B$1:$AI$2244,31,FALSE) * P69</f>
        <v>0</v>
      </c>
      <c r="AB69">
        <f>VLOOKUP(F69&amp;":"&amp;J69,'CNF Data'!$B$1:$AI$2244,32,FALSE) * P69</f>
        <v>0</v>
      </c>
      <c r="AC69">
        <f>VLOOKUP(F69&amp;":"&amp;J69,'CNF Data'!$B$1:$AI$2244,33,FALSE) * P69</f>
        <v>0</v>
      </c>
      <c r="AD69">
        <f>VLOOKUP(F69&amp;":"&amp;J69,'CNF Data'!$B$1:$AI$2244,34,FALSE) * P69</f>
        <v>0</v>
      </c>
    </row>
    <row r="70" spans="1:30">
      <c r="A70" s="1">
        <v>68</v>
      </c>
      <c r="C70">
        <v>1890</v>
      </c>
      <c r="D70" t="s">
        <v>83</v>
      </c>
      <c r="E70" t="s">
        <v>115</v>
      </c>
      <c r="F70">
        <v>1589</v>
      </c>
      <c r="G70" t="s">
        <v>170</v>
      </c>
      <c r="H70">
        <f>VALUE(LEFT(J70, MAX(ISNUMBER(VALUE(MID(J70,{1,2,3,4,5,6,7,8,9},1)))*{1,2,3,4,5,6,7,8,9})+1-1))</f>
        <v>0</v>
      </c>
      <c r="I70">
        <f>TRIM(RIGHT(J70, LEN(J70) - MAX(ISNUMBER(VALUE(MID(J70,{1,2,3,4,5,6,7,8,9},1)))*{1,2,3,4,5,6,7,8,9})))</f>
        <v>0</v>
      </c>
      <c r="K70">
        <f>VLOOKUP(F70&amp;":"&amp;J70,'CNF Data'!$B$1:$AI$244,5,FALSE)</f>
        <v>0</v>
      </c>
      <c r="L70">
        <f>VLOOKUP(F70&amp;":"&amp;J70,'CNF Data'!$B$1:$AI$244,6,FALSE)</f>
        <v>0</v>
      </c>
      <c r="M70">
        <f>C70*L70/H70* 100</f>
        <v>0</v>
      </c>
      <c r="P70">
        <f>C70/H70</f>
        <v>0</v>
      </c>
      <c r="Q70">
        <f>VLOOKUP(F70&amp;":"&amp;J70,'CNF Data'!$B$1:$AI$2244,21,FALSE) * P70</f>
        <v>0</v>
      </c>
      <c r="R70">
        <f>VLOOKUP(F70&amp;":"&amp;J70,'CNF Data'!$B$1:$AI$2244,22,FALSE) * P70</f>
        <v>0</v>
      </c>
      <c r="S70">
        <f>VLOOKUP(F70&amp;":"&amp;J70,'CNF Data'!$B$1:$AI$2244,23,FALSE) * P70</f>
        <v>0</v>
      </c>
      <c r="T70">
        <f>VLOOKUP(F70&amp;":"&amp;J70,'CNF Data'!$B$1:$AI$2244,24,FALSE) * P70</f>
        <v>0</v>
      </c>
      <c r="U70">
        <f>VLOOKUP(F70&amp;":"&amp;J70,'CNF Data'!$B$1:$AI$2244,25,FALSE) * P70</f>
        <v>0</v>
      </c>
      <c r="V70">
        <f>VLOOKUP(F70&amp;":"&amp;J70,'CNF Data'!$B$1:$AI$2244,26,FALSE) * P70</f>
        <v>0</v>
      </c>
      <c r="W70">
        <f>VLOOKUP(F70&amp;":"&amp;J70,'CNF Data'!$B$1:$AI$2244,27,FALSE) * P70</f>
        <v>0</v>
      </c>
      <c r="X70">
        <f>VLOOKUP(F70&amp;":"&amp;J70,'CNF Data'!$B$1:$AI$2244,28,FALSE) * P70</f>
        <v>0</v>
      </c>
      <c r="Y70">
        <f>VLOOKUP(F70&amp;":"&amp;J70,'CNF Data'!$B$1:$AI$2244,29,FALSE) * P70</f>
        <v>0</v>
      </c>
      <c r="Z70">
        <f>VLOOKUP(F70&amp;":"&amp;J70,'CNF Data'!$B$1:$AI$2244,30,FALSE) * P70</f>
        <v>0</v>
      </c>
      <c r="AA70">
        <f>VLOOKUP(F70&amp;":"&amp;J70,'CNF Data'!$B$1:$AI$2244,31,FALSE) * P70</f>
        <v>0</v>
      </c>
      <c r="AB70">
        <f>VLOOKUP(F70&amp;":"&amp;J70,'CNF Data'!$B$1:$AI$2244,32,FALSE) * P70</f>
        <v>0</v>
      </c>
      <c r="AC70">
        <f>VLOOKUP(F70&amp;":"&amp;J70,'CNF Data'!$B$1:$AI$2244,33,FALSE) * P70</f>
        <v>0</v>
      </c>
      <c r="AD70">
        <f>VLOOKUP(F70&amp;":"&amp;J70,'CNF Data'!$B$1:$AI$2244,34,FALSE) * P70</f>
        <v>0</v>
      </c>
    </row>
    <row r="71" spans="1:30">
      <c r="A71" s="1">
        <v>69</v>
      </c>
      <c r="C71">
        <v>6000</v>
      </c>
      <c r="D71" t="s">
        <v>79</v>
      </c>
      <c r="E71" t="s">
        <v>95</v>
      </c>
      <c r="F71">
        <v>422</v>
      </c>
      <c r="G71" t="s">
        <v>171</v>
      </c>
      <c r="H71">
        <f>VALUE(LEFT(J71, MAX(ISNUMBER(VALUE(MID(J71,{1,2,3,4,5,6,7,8,9},1)))*{1,2,3,4,5,6,7,8,9})+1-1))</f>
        <v>0</v>
      </c>
      <c r="I71">
        <f>TRIM(RIGHT(J71, LEN(J71) - MAX(ISNUMBER(VALUE(MID(J71,{1,2,3,4,5,6,7,8,9},1)))*{1,2,3,4,5,6,7,8,9})))</f>
        <v>0</v>
      </c>
      <c r="K71">
        <f>VLOOKUP(F71&amp;":"&amp;J71,'CNF Data'!$B$1:$AI$244,5,FALSE)</f>
        <v>0</v>
      </c>
      <c r="L71">
        <f>VLOOKUP(F71&amp;":"&amp;J71,'CNF Data'!$B$1:$AI$244,6,FALSE)</f>
        <v>0</v>
      </c>
      <c r="M71">
        <f>C71*L71/H71* 100</f>
        <v>0</v>
      </c>
      <c r="N71">
        <f>VLOOKUP(E71, Premades!B1: R18, 2, FALSE)</f>
        <v>0</v>
      </c>
      <c r="O71">
        <f>VLOOKUP(E71, Premades!B1: R18, 3, FALSE)</f>
        <v>0</v>
      </c>
      <c r="P71">
        <f>C71/N71</f>
        <v>0</v>
      </c>
      <c r="Q71">
        <f>VLOOKUP(E71, Premades!B1: R18, 4, FALSE) * P71</f>
        <v>0</v>
      </c>
      <c r="R71">
        <f>VLOOKUP(E71, Premades!B1: R18, 5, FALSE) * P71</f>
        <v>0</v>
      </c>
      <c r="S71">
        <f>VLOOKUP(E71, Premades!B1: R18, 6, FALSE) * P71</f>
        <v>0</v>
      </c>
      <c r="T71">
        <f>VLOOKUP(E71, Premades!B1: R18, 7, FALSE) * P71</f>
        <v>0</v>
      </c>
      <c r="U71">
        <f>VLOOKUP(E71, Premades!B1: R18, 8, FALSE) * P71</f>
        <v>0</v>
      </c>
      <c r="V71">
        <f>VLOOKUP(E71, Premades!B1: R18, 9, FALSE) * P71</f>
        <v>0</v>
      </c>
      <c r="W71">
        <f>VLOOKUP(E71, Premades!B1: R18, 10, FALSE) * P71</f>
        <v>0</v>
      </c>
      <c r="X71">
        <f>VLOOKUP(E71, Premades!B1: R18, 11, FALSE) * P71</f>
        <v>0</v>
      </c>
      <c r="Y71">
        <f>VLOOKUP(E71, Premades!B1: R18, 12, FALSE) * P71</f>
        <v>0</v>
      </c>
      <c r="Z71">
        <f>VLOOKUP(E71, Premades!B1: R18, 13, FALSE) * P71</f>
        <v>0</v>
      </c>
      <c r="AA71">
        <f>VLOOKUP(E71, Premades!B1: R18, 14, FALSE) * P71</f>
        <v>0</v>
      </c>
      <c r="AB71">
        <f>VLOOKUP(E71, Premades!B1: R18, 15, FALSE) * P71</f>
        <v>0</v>
      </c>
      <c r="AC71">
        <f>VLOOKUP(E71, Premades!B1: R18, 16, FALSE) * P71</f>
        <v>0</v>
      </c>
      <c r="AD71">
        <f>VLOOKUP(E71, Premades!B1: R18, 17, FALSE) * P71</f>
        <v>0</v>
      </c>
    </row>
    <row r="72" spans="1:30">
      <c r="A72" s="1">
        <v>70</v>
      </c>
      <c r="C72">
        <v>2750</v>
      </c>
      <c r="D72" t="s">
        <v>84</v>
      </c>
      <c r="E72" t="s">
        <v>116</v>
      </c>
      <c r="F72">
        <v>7045</v>
      </c>
      <c r="G72" t="s">
        <v>171</v>
      </c>
      <c r="H72">
        <f>VALUE(LEFT(J72, MAX(ISNUMBER(VALUE(MID(J72,{1,2,3,4,5,6,7,8,9},1)))*{1,2,3,4,5,6,7,8,9})+1-1))</f>
        <v>0</v>
      </c>
      <c r="I72">
        <f>TRIM(RIGHT(J72, LEN(J72) - MAX(ISNUMBER(VALUE(MID(J72,{1,2,3,4,5,6,7,8,9},1)))*{1,2,3,4,5,6,7,8,9})))</f>
        <v>0</v>
      </c>
      <c r="K72">
        <f>VLOOKUP(F72&amp;":"&amp;J72,'CNF Data'!$B$1:$AI$244,5,FALSE)</f>
        <v>0</v>
      </c>
      <c r="L72">
        <f>VLOOKUP(F72&amp;":"&amp;J72,'CNF Data'!$B$1:$AI$244,6,FALSE)</f>
        <v>0</v>
      </c>
      <c r="M72">
        <f>C72*L72/H72* 100</f>
        <v>0</v>
      </c>
      <c r="N72">
        <f>VLOOKUP(E72, Premades!B1: R18, 2, FALSE)</f>
        <v>0</v>
      </c>
      <c r="O72">
        <f>VLOOKUP(E72, Premades!B1: R18, 3, FALSE)</f>
        <v>0</v>
      </c>
      <c r="P72">
        <f>C72/N72</f>
        <v>0</v>
      </c>
      <c r="Q72">
        <f>VLOOKUP(E72, Premades!B1: R18, 4, FALSE) * P72</f>
        <v>0</v>
      </c>
      <c r="R72">
        <f>VLOOKUP(E72, Premades!B1: R18, 5, FALSE) * P72</f>
        <v>0</v>
      </c>
      <c r="S72">
        <f>VLOOKUP(E72, Premades!B1: R18, 6, FALSE) * P72</f>
        <v>0</v>
      </c>
      <c r="T72">
        <f>VLOOKUP(E72, Premades!B1: R18, 7, FALSE) * P72</f>
        <v>0</v>
      </c>
      <c r="U72">
        <f>VLOOKUP(E72, Premades!B1: R18, 8, FALSE) * P72</f>
        <v>0</v>
      </c>
      <c r="V72">
        <f>VLOOKUP(E72, Premades!B1: R18, 9, FALSE) * P72</f>
        <v>0</v>
      </c>
      <c r="W72">
        <f>VLOOKUP(E72, Premades!B1: R18, 10, FALSE) * P72</f>
        <v>0</v>
      </c>
      <c r="X72">
        <f>VLOOKUP(E72, Premades!B1: R18, 11, FALSE) * P72</f>
        <v>0</v>
      </c>
      <c r="Y72">
        <f>VLOOKUP(E72, Premades!B1: R18, 12, FALSE) * P72</f>
        <v>0</v>
      </c>
      <c r="Z72">
        <f>VLOOKUP(E72, Premades!B1: R18, 13, FALSE) * P72</f>
        <v>0</v>
      </c>
      <c r="AA72">
        <f>VLOOKUP(E72, Premades!B1: R18, 14, FALSE) * P72</f>
        <v>0</v>
      </c>
      <c r="AB72">
        <f>VLOOKUP(E72, Premades!B1: R18, 15, FALSE) * P72</f>
        <v>0</v>
      </c>
      <c r="AC72">
        <f>VLOOKUP(E72, Premades!B1: R18, 16, FALSE) * P72</f>
        <v>0</v>
      </c>
      <c r="AD72">
        <f>VLOOKUP(E72, Premades!B1: R18, 17, FALSE) * P72</f>
        <v>0</v>
      </c>
    </row>
    <row r="73" spans="1:30">
      <c r="A73" s="1">
        <v>71</v>
      </c>
      <c r="B73" t="s">
        <v>30</v>
      </c>
      <c r="C73">
        <v>100</v>
      </c>
      <c r="D73" t="s">
        <v>78</v>
      </c>
      <c r="E73" t="s">
        <v>40</v>
      </c>
      <c r="M73">
        <f>SUM(M65:M72)</f>
        <v>0</v>
      </c>
      <c r="P73">
        <f>M73/C73</f>
        <v>0</v>
      </c>
      <c r="Q73">
        <f>SUM(Q65:Q72) / P73</f>
        <v>0</v>
      </c>
      <c r="R73">
        <f>SUM(R65:R72) / P73</f>
        <v>0</v>
      </c>
      <c r="S73">
        <f>SUM(S65:S72) / P73</f>
        <v>0</v>
      </c>
      <c r="T73">
        <f>SUM(T65:T72) / P73</f>
        <v>0</v>
      </c>
      <c r="U73">
        <f>SUM(U65:U72) / P73</f>
        <v>0</v>
      </c>
      <c r="V73">
        <f>SUM(V65:V72) / P73</f>
        <v>0</v>
      </c>
      <c r="W73">
        <f>SUM(W65:W72) / P73</f>
        <v>0</v>
      </c>
      <c r="X73">
        <f>SUM(X65:X72) / P73</f>
        <v>0</v>
      </c>
      <c r="Y73">
        <f>SUM(Y65:Y72) / P73</f>
        <v>0</v>
      </c>
      <c r="Z73">
        <f>SUM(Z65:Z72) / P73</f>
        <v>0</v>
      </c>
      <c r="AA73">
        <f>SUM(AA65:AA72) / P73</f>
        <v>0</v>
      </c>
      <c r="AB73">
        <f>SUM(AB65:AB72) / P73</f>
        <v>0</v>
      </c>
      <c r="AC73">
        <f>SUM(AC65:AC72) / P73</f>
        <v>0</v>
      </c>
      <c r="AD73">
        <f>SUM(AD65:AD72) / P73</f>
        <v>0</v>
      </c>
    </row>
    <row r="74" spans="1:30">
      <c r="A74" s="1">
        <v>72</v>
      </c>
    </row>
    <row r="75" spans="1:30">
      <c r="A75" s="1">
        <v>73</v>
      </c>
      <c r="B75" t="s">
        <v>29</v>
      </c>
      <c r="C75" t="s">
        <v>41</v>
      </c>
    </row>
    <row r="76" spans="1:30">
      <c r="A76" s="1">
        <v>74</v>
      </c>
      <c r="C76">
        <v>240</v>
      </c>
      <c r="D76" t="s">
        <v>82</v>
      </c>
      <c r="E76" t="s">
        <v>117</v>
      </c>
      <c r="F76">
        <v>212</v>
      </c>
      <c r="G76" t="s">
        <v>170</v>
      </c>
      <c r="H76">
        <f>VALUE(LEFT(J76, MAX(ISNUMBER(VALUE(MID(J76,{1,2,3,4,5,6,7,8,9},1)))*{1,2,3,4,5,6,7,8,9})+1-1))</f>
        <v>0</v>
      </c>
      <c r="I76">
        <f>TRIM(RIGHT(J76, LEN(J76) - MAX(ISNUMBER(VALUE(MID(J76,{1,2,3,4,5,6,7,8,9},1)))*{1,2,3,4,5,6,7,8,9})))</f>
        <v>0</v>
      </c>
      <c r="K76">
        <f>VLOOKUP(F76&amp;":"&amp;J76,'CNF Data'!$B$1:$AI$244,5,FALSE)</f>
        <v>0</v>
      </c>
      <c r="L76">
        <f>VLOOKUP(F76&amp;":"&amp;J76,'CNF Data'!$B$1:$AI$244,6,FALSE)</f>
        <v>0</v>
      </c>
      <c r="M76">
        <f>C76*L76/H76* 100</f>
        <v>0</v>
      </c>
      <c r="P76">
        <f>C76/H76</f>
        <v>0</v>
      </c>
      <c r="Q76">
        <f>VLOOKUP(F76&amp;":"&amp;J76,'CNF Data'!$B$1:$AI$2244,21,FALSE) * P76</f>
        <v>0</v>
      </c>
      <c r="R76">
        <f>VLOOKUP(F76&amp;":"&amp;J76,'CNF Data'!$B$1:$AI$2244,22,FALSE) * P76</f>
        <v>0</v>
      </c>
      <c r="S76">
        <f>VLOOKUP(F76&amp;":"&amp;J76,'CNF Data'!$B$1:$AI$2244,23,FALSE) * P76</f>
        <v>0</v>
      </c>
      <c r="T76">
        <f>VLOOKUP(F76&amp;":"&amp;J76,'CNF Data'!$B$1:$AI$2244,24,FALSE) * P76</f>
        <v>0</v>
      </c>
      <c r="U76">
        <f>VLOOKUP(F76&amp;":"&amp;J76,'CNF Data'!$B$1:$AI$2244,25,FALSE) * P76</f>
        <v>0</v>
      </c>
      <c r="V76">
        <f>VLOOKUP(F76&amp;":"&amp;J76,'CNF Data'!$B$1:$AI$2244,26,FALSE) * P76</f>
        <v>0</v>
      </c>
      <c r="W76">
        <f>VLOOKUP(F76&amp;":"&amp;J76,'CNF Data'!$B$1:$AI$2244,27,FALSE) * P76</f>
        <v>0</v>
      </c>
      <c r="X76">
        <f>VLOOKUP(F76&amp;":"&amp;J76,'CNF Data'!$B$1:$AI$2244,28,FALSE) * P76</f>
        <v>0</v>
      </c>
      <c r="Y76">
        <f>VLOOKUP(F76&amp;":"&amp;J76,'CNF Data'!$B$1:$AI$2244,29,FALSE) * P76</f>
        <v>0</v>
      </c>
      <c r="Z76">
        <f>VLOOKUP(F76&amp;":"&amp;J76,'CNF Data'!$B$1:$AI$2244,30,FALSE) * P76</f>
        <v>0</v>
      </c>
      <c r="AA76">
        <f>VLOOKUP(F76&amp;":"&amp;J76,'CNF Data'!$B$1:$AI$2244,31,FALSE) * P76</f>
        <v>0</v>
      </c>
      <c r="AB76">
        <f>VLOOKUP(F76&amp;":"&amp;J76,'CNF Data'!$B$1:$AI$2244,32,FALSE) * P76</f>
        <v>0</v>
      </c>
      <c r="AC76">
        <f>VLOOKUP(F76&amp;":"&amp;J76,'CNF Data'!$B$1:$AI$2244,33,FALSE) * P76</f>
        <v>0</v>
      </c>
      <c r="AD76">
        <f>VLOOKUP(F76&amp;":"&amp;J76,'CNF Data'!$B$1:$AI$2244,34,FALSE) * P76</f>
        <v>0</v>
      </c>
    </row>
    <row r="77" spans="1:30">
      <c r="A77" s="1">
        <v>75</v>
      </c>
      <c r="C77">
        <v>500</v>
      </c>
      <c r="D77" t="s">
        <v>79</v>
      </c>
      <c r="E77" t="s">
        <v>118</v>
      </c>
      <c r="F77">
        <v>14</v>
      </c>
      <c r="G77" t="s">
        <v>170</v>
      </c>
      <c r="H77">
        <f>VALUE(LEFT(J77, MAX(ISNUMBER(VALUE(MID(J77,{1,2,3,4,5,6,7,8,9},1)))*{1,2,3,4,5,6,7,8,9})+1-1))</f>
        <v>0</v>
      </c>
      <c r="I77">
        <f>TRIM(RIGHT(J77, LEN(J77) - MAX(ISNUMBER(VALUE(MID(J77,{1,2,3,4,5,6,7,8,9},1)))*{1,2,3,4,5,6,7,8,9})))</f>
        <v>0</v>
      </c>
      <c r="K77">
        <f>VLOOKUP(F77&amp;":"&amp;J77,'CNF Data'!$B$1:$AI$244,5,FALSE)</f>
        <v>0</v>
      </c>
      <c r="L77">
        <f>VLOOKUP(F77&amp;":"&amp;J77,'CNF Data'!$B$1:$AI$244,6,FALSE)</f>
        <v>0</v>
      </c>
      <c r="M77">
        <f>C77*L77/H77* 100</f>
        <v>0</v>
      </c>
      <c r="P77">
        <f>C77/H77</f>
        <v>0</v>
      </c>
      <c r="Q77">
        <f>VLOOKUP(F77&amp;":"&amp;J77,'CNF Data'!$B$1:$AI$2244,21,FALSE) * P77</f>
        <v>0</v>
      </c>
      <c r="R77">
        <f>VLOOKUP(F77&amp;":"&amp;J77,'CNF Data'!$B$1:$AI$2244,22,FALSE) * P77</f>
        <v>0</v>
      </c>
      <c r="S77">
        <f>VLOOKUP(F77&amp;":"&amp;J77,'CNF Data'!$B$1:$AI$2244,23,FALSE) * P77</f>
        <v>0</v>
      </c>
      <c r="T77">
        <f>VLOOKUP(F77&amp;":"&amp;J77,'CNF Data'!$B$1:$AI$2244,24,FALSE) * P77</f>
        <v>0</v>
      </c>
      <c r="U77">
        <f>VLOOKUP(F77&amp;":"&amp;J77,'CNF Data'!$B$1:$AI$2244,25,FALSE) * P77</f>
        <v>0</v>
      </c>
      <c r="V77">
        <f>VLOOKUP(F77&amp;":"&amp;J77,'CNF Data'!$B$1:$AI$2244,26,FALSE) * P77</f>
        <v>0</v>
      </c>
      <c r="W77">
        <f>VLOOKUP(F77&amp;":"&amp;J77,'CNF Data'!$B$1:$AI$2244,27,FALSE) * P77</f>
        <v>0</v>
      </c>
      <c r="X77">
        <f>VLOOKUP(F77&amp;":"&amp;J77,'CNF Data'!$B$1:$AI$2244,28,FALSE) * P77</f>
        <v>0</v>
      </c>
      <c r="Y77">
        <f>VLOOKUP(F77&amp;":"&amp;J77,'CNF Data'!$B$1:$AI$2244,29,FALSE) * P77</f>
        <v>0</v>
      </c>
      <c r="Z77">
        <f>VLOOKUP(F77&amp;":"&amp;J77,'CNF Data'!$B$1:$AI$2244,30,FALSE) * P77</f>
        <v>0</v>
      </c>
      <c r="AA77">
        <f>VLOOKUP(F77&amp;":"&amp;J77,'CNF Data'!$B$1:$AI$2244,31,FALSE) * P77</f>
        <v>0</v>
      </c>
      <c r="AB77">
        <f>VLOOKUP(F77&amp;":"&amp;J77,'CNF Data'!$B$1:$AI$2244,32,FALSE) * P77</f>
        <v>0</v>
      </c>
      <c r="AC77">
        <f>VLOOKUP(F77&amp;":"&amp;J77,'CNF Data'!$B$1:$AI$2244,33,FALSE) * P77</f>
        <v>0</v>
      </c>
      <c r="AD77">
        <f>VLOOKUP(F77&amp;":"&amp;J77,'CNF Data'!$B$1:$AI$2244,34,FALSE) * P77</f>
        <v>0</v>
      </c>
    </row>
    <row r="78" spans="1:30">
      <c r="A78" s="1">
        <v>76</v>
      </c>
      <c r="C78">
        <v>125</v>
      </c>
      <c r="D78" t="s">
        <v>79</v>
      </c>
      <c r="E78" t="s">
        <v>112</v>
      </c>
      <c r="F78">
        <v>2394</v>
      </c>
      <c r="G78" t="s">
        <v>170</v>
      </c>
      <c r="H78">
        <f>VALUE(LEFT(J78, MAX(ISNUMBER(VALUE(MID(J78,{1,2,3,4,5,6,7,8,9},1)))*{1,2,3,4,5,6,7,8,9})+1-1))</f>
        <v>0</v>
      </c>
      <c r="I78">
        <f>TRIM(RIGHT(J78, LEN(J78) - MAX(ISNUMBER(VALUE(MID(J78,{1,2,3,4,5,6,7,8,9},1)))*{1,2,3,4,5,6,7,8,9})))</f>
        <v>0</v>
      </c>
      <c r="K78">
        <f>VLOOKUP(F78&amp;":"&amp;J78,'CNF Data'!$B$1:$AI$244,5,FALSE)</f>
        <v>0</v>
      </c>
      <c r="L78">
        <f>VLOOKUP(F78&amp;":"&amp;J78,'CNF Data'!$B$1:$AI$244,6,FALSE)</f>
        <v>0</v>
      </c>
      <c r="M78">
        <f>C78*L78/H78* 100</f>
        <v>0</v>
      </c>
      <c r="P78">
        <f>C78/H78</f>
        <v>0</v>
      </c>
      <c r="Q78">
        <f>VLOOKUP(F78&amp;":"&amp;J78,'CNF Data'!$B$1:$AI$2244,21,FALSE) * P78</f>
        <v>0</v>
      </c>
      <c r="R78">
        <f>VLOOKUP(F78&amp;":"&amp;J78,'CNF Data'!$B$1:$AI$2244,22,FALSE) * P78</f>
        <v>0</v>
      </c>
      <c r="S78">
        <f>VLOOKUP(F78&amp;":"&amp;J78,'CNF Data'!$B$1:$AI$2244,23,FALSE) * P78</f>
        <v>0</v>
      </c>
      <c r="T78">
        <f>VLOOKUP(F78&amp;":"&amp;J78,'CNF Data'!$B$1:$AI$2244,24,FALSE) * P78</f>
        <v>0</v>
      </c>
      <c r="U78">
        <f>VLOOKUP(F78&amp;":"&amp;J78,'CNF Data'!$B$1:$AI$2244,25,FALSE) * P78</f>
        <v>0</v>
      </c>
      <c r="V78">
        <f>VLOOKUP(F78&amp;":"&amp;J78,'CNF Data'!$B$1:$AI$2244,26,FALSE) * P78</f>
        <v>0</v>
      </c>
      <c r="W78">
        <f>VLOOKUP(F78&amp;":"&amp;J78,'CNF Data'!$B$1:$AI$2244,27,FALSE) * P78</f>
        <v>0</v>
      </c>
      <c r="X78">
        <f>VLOOKUP(F78&amp;":"&amp;J78,'CNF Data'!$B$1:$AI$2244,28,FALSE) * P78</f>
        <v>0</v>
      </c>
      <c r="Y78">
        <f>VLOOKUP(F78&amp;":"&amp;J78,'CNF Data'!$B$1:$AI$2244,29,FALSE) * P78</f>
        <v>0</v>
      </c>
      <c r="Z78">
        <f>VLOOKUP(F78&amp;":"&amp;J78,'CNF Data'!$B$1:$AI$2244,30,FALSE) * P78</f>
        <v>0</v>
      </c>
      <c r="AA78">
        <f>VLOOKUP(F78&amp;":"&amp;J78,'CNF Data'!$B$1:$AI$2244,31,FALSE) * P78</f>
        <v>0</v>
      </c>
      <c r="AB78">
        <f>VLOOKUP(F78&amp;":"&amp;J78,'CNF Data'!$B$1:$AI$2244,32,FALSE) * P78</f>
        <v>0</v>
      </c>
      <c r="AC78">
        <f>VLOOKUP(F78&amp;":"&amp;J78,'CNF Data'!$B$1:$AI$2244,33,FALSE) * P78</f>
        <v>0</v>
      </c>
      <c r="AD78">
        <f>VLOOKUP(F78&amp;":"&amp;J78,'CNF Data'!$B$1:$AI$2244,34,FALSE) * P78</f>
        <v>0</v>
      </c>
    </row>
    <row r="79" spans="1:30">
      <c r="A79" s="1">
        <v>77</v>
      </c>
      <c r="C79">
        <v>60</v>
      </c>
      <c r="D79" t="s">
        <v>79</v>
      </c>
      <c r="E79" t="s">
        <v>113</v>
      </c>
      <c r="F79">
        <v>214</v>
      </c>
      <c r="G79" t="s">
        <v>170</v>
      </c>
      <c r="H79">
        <f>VALUE(LEFT(J79, MAX(ISNUMBER(VALUE(MID(J79,{1,2,3,4,5,6,7,8,9},1)))*{1,2,3,4,5,6,7,8,9})+1-1))</f>
        <v>0</v>
      </c>
      <c r="I79">
        <f>TRIM(RIGHT(J79, LEN(J79) - MAX(ISNUMBER(VALUE(MID(J79,{1,2,3,4,5,6,7,8,9},1)))*{1,2,3,4,5,6,7,8,9})))</f>
        <v>0</v>
      </c>
      <c r="K79">
        <f>VLOOKUP(F79&amp;":"&amp;J79,'CNF Data'!$B$1:$AI$244,5,FALSE)</f>
        <v>0</v>
      </c>
      <c r="L79">
        <f>VLOOKUP(F79&amp;":"&amp;J79,'CNF Data'!$B$1:$AI$244,6,FALSE)</f>
        <v>0</v>
      </c>
      <c r="M79">
        <f>C79*L79/H79* 100</f>
        <v>0</v>
      </c>
      <c r="P79">
        <f>C79/H79</f>
        <v>0</v>
      </c>
      <c r="Q79">
        <f>VLOOKUP(F79&amp;":"&amp;J79,'CNF Data'!$B$1:$AI$2244,21,FALSE) * P79</f>
        <v>0</v>
      </c>
      <c r="R79">
        <f>VLOOKUP(F79&amp;":"&amp;J79,'CNF Data'!$B$1:$AI$2244,22,FALSE) * P79</f>
        <v>0</v>
      </c>
      <c r="S79">
        <f>VLOOKUP(F79&amp;":"&amp;J79,'CNF Data'!$B$1:$AI$2244,23,FALSE) * P79</f>
        <v>0</v>
      </c>
      <c r="T79">
        <f>VLOOKUP(F79&amp;":"&amp;J79,'CNF Data'!$B$1:$AI$2244,24,FALSE) * P79</f>
        <v>0</v>
      </c>
      <c r="U79">
        <f>VLOOKUP(F79&amp;":"&amp;J79,'CNF Data'!$B$1:$AI$2244,25,FALSE) * P79</f>
        <v>0</v>
      </c>
      <c r="V79">
        <f>VLOOKUP(F79&amp;":"&amp;J79,'CNF Data'!$B$1:$AI$2244,26,FALSE) * P79</f>
        <v>0</v>
      </c>
      <c r="W79">
        <f>VLOOKUP(F79&amp;":"&amp;J79,'CNF Data'!$B$1:$AI$2244,27,FALSE) * P79</f>
        <v>0</v>
      </c>
      <c r="X79">
        <f>VLOOKUP(F79&amp;":"&amp;J79,'CNF Data'!$B$1:$AI$2244,28,FALSE) * P79</f>
        <v>0</v>
      </c>
      <c r="Y79">
        <f>VLOOKUP(F79&amp;":"&amp;J79,'CNF Data'!$B$1:$AI$2244,29,FALSE) * P79</f>
        <v>0</v>
      </c>
      <c r="Z79">
        <f>VLOOKUP(F79&amp;":"&amp;J79,'CNF Data'!$B$1:$AI$2244,30,FALSE) * P79</f>
        <v>0</v>
      </c>
      <c r="AA79">
        <f>VLOOKUP(F79&amp;":"&amp;J79,'CNF Data'!$B$1:$AI$2244,31,FALSE) * P79</f>
        <v>0</v>
      </c>
      <c r="AB79">
        <f>VLOOKUP(F79&amp;":"&amp;J79,'CNF Data'!$B$1:$AI$2244,32,FALSE) * P79</f>
        <v>0</v>
      </c>
      <c r="AC79">
        <f>VLOOKUP(F79&amp;":"&amp;J79,'CNF Data'!$B$1:$AI$2244,33,FALSE) * P79</f>
        <v>0</v>
      </c>
      <c r="AD79">
        <f>VLOOKUP(F79&amp;":"&amp;J79,'CNF Data'!$B$1:$AI$2244,34,FALSE) * P79</f>
        <v>0</v>
      </c>
    </row>
    <row r="80" spans="1:30">
      <c r="A80" s="1">
        <v>78</v>
      </c>
      <c r="C80">
        <v>60</v>
      </c>
      <c r="D80" t="s">
        <v>79</v>
      </c>
      <c r="E80" t="s">
        <v>114</v>
      </c>
      <c r="F80">
        <v>198</v>
      </c>
      <c r="G80" t="s">
        <v>170</v>
      </c>
      <c r="H80">
        <f>VALUE(LEFT(J80, MAX(ISNUMBER(VALUE(MID(J80,{1,2,3,4,5,6,7,8,9},1)))*{1,2,3,4,5,6,7,8,9})+1-1))</f>
        <v>0</v>
      </c>
      <c r="I80">
        <f>TRIM(RIGHT(J80, LEN(J80) - MAX(ISNUMBER(VALUE(MID(J80,{1,2,3,4,5,6,7,8,9},1)))*{1,2,3,4,5,6,7,8,9})))</f>
        <v>0</v>
      </c>
      <c r="K80">
        <f>VLOOKUP(F80&amp;":"&amp;J80,'CNF Data'!$B$1:$AI$244,5,FALSE)</f>
        <v>0</v>
      </c>
      <c r="L80">
        <f>VLOOKUP(F80&amp;":"&amp;J80,'CNF Data'!$B$1:$AI$244,6,FALSE)</f>
        <v>0</v>
      </c>
      <c r="M80">
        <f>C80*L80/H80* 100</f>
        <v>0</v>
      </c>
      <c r="P80">
        <f>C80/H80</f>
        <v>0</v>
      </c>
      <c r="Q80">
        <f>VLOOKUP(F80&amp;":"&amp;J80,'CNF Data'!$B$1:$AI$2244,21,FALSE) * P80</f>
        <v>0</v>
      </c>
      <c r="R80">
        <f>VLOOKUP(F80&amp;":"&amp;J80,'CNF Data'!$B$1:$AI$2244,22,FALSE) * P80</f>
        <v>0</v>
      </c>
      <c r="S80">
        <f>VLOOKUP(F80&amp;":"&amp;J80,'CNF Data'!$B$1:$AI$2244,23,FALSE) * P80</f>
        <v>0</v>
      </c>
      <c r="T80">
        <f>VLOOKUP(F80&amp;":"&amp;J80,'CNF Data'!$B$1:$AI$2244,24,FALSE) * P80</f>
        <v>0</v>
      </c>
      <c r="U80">
        <f>VLOOKUP(F80&amp;":"&amp;J80,'CNF Data'!$B$1:$AI$2244,25,FALSE) * P80</f>
        <v>0</v>
      </c>
      <c r="V80">
        <f>VLOOKUP(F80&amp;":"&amp;J80,'CNF Data'!$B$1:$AI$2244,26,FALSE) * P80</f>
        <v>0</v>
      </c>
      <c r="W80">
        <f>VLOOKUP(F80&amp;":"&amp;J80,'CNF Data'!$B$1:$AI$2244,27,FALSE) * P80</f>
        <v>0</v>
      </c>
      <c r="X80">
        <f>VLOOKUP(F80&amp;":"&amp;J80,'CNF Data'!$B$1:$AI$2244,28,FALSE) * P80</f>
        <v>0</v>
      </c>
      <c r="Y80">
        <f>VLOOKUP(F80&amp;":"&amp;J80,'CNF Data'!$B$1:$AI$2244,29,FALSE) * P80</f>
        <v>0</v>
      </c>
      <c r="Z80">
        <f>VLOOKUP(F80&amp;":"&amp;J80,'CNF Data'!$B$1:$AI$2244,30,FALSE) * P80</f>
        <v>0</v>
      </c>
      <c r="AA80">
        <f>VLOOKUP(F80&amp;":"&amp;J80,'CNF Data'!$B$1:$AI$2244,31,FALSE) * P80</f>
        <v>0</v>
      </c>
      <c r="AB80">
        <f>VLOOKUP(F80&amp;":"&amp;J80,'CNF Data'!$B$1:$AI$2244,32,FALSE) * P80</f>
        <v>0</v>
      </c>
      <c r="AC80">
        <f>VLOOKUP(F80&amp;":"&amp;J80,'CNF Data'!$B$1:$AI$2244,33,FALSE) * P80</f>
        <v>0</v>
      </c>
      <c r="AD80">
        <f>VLOOKUP(F80&amp;":"&amp;J80,'CNF Data'!$B$1:$AI$2244,34,FALSE) * P80</f>
        <v>0</v>
      </c>
    </row>
    <row r="81" spans="1:30">
      <c r="A81" s="1">
        <v>79</v>
      </c>
      <c r="C81">
        <v>583.66</v>
      </c>
      <c r="D81" t="s">
        <v>83</v>
      </c>
      <c r="E81" t="s">
        <v>115</v>
      </c>
      <c r="F81">
        <v>1589</v>
      </c>
      <c r="G81" t="s">
        <v>170</v>
      </c>
      <c r="H81">
        <f>VALUE(LEFT(J81, MAX(ISNUMBER(VALUE(MID(J81,{1,2,3,4,5,6,7,8,9},1)))*{1,2,3,4,5,6,7,8,9})+1-1))</f>
        <v>0</v>
      </c>
      <c r="I81">
        <f>TRIM(RIGHT(J81, LEN(J81) - MAX(ISNUMBER(VALUE(MID(J81,{1,2,3,4,5,6,7,8,9},1)))*{1,2,3,4,5,6,7,8,9})))</f>
        <v>0</v>
      </c>
      <c r="K81">
        <f>VLOOKUP(F81&amp;":"&amp;J81,'CNF Data'!$B$1:$AI$244,5,FALSE)</f>
        <v>0</v>
      </c>
      <c r="L81">
        <f>VLOOKUP(F81&amp;":"&amp;J81,'CNF Data'!$B$1:$AI$244,6,FALSE)</f>
        <v>0</v>
      </c>
      <c r="M81">
        <f>C81*L81/H81* 100</f>
        <v>0</v>
      </c>
      <c r="P81">
        <f>C81/H81</f>
        <v>0</v>
      </c>
      <c r="Q81">
        <f>VLOOKUP(F81&amp;":"&amp;J81,'CNF Data'!$B$1:$AI$2244,21,FALSE) * P81</f>
        <v>0</v>
      </c>
      <c r="R81">
        <f>VLOOKUP(F81&amp;":"&amp;J81,'CNF Data'!$B$1:$AI$2244,22,FALSE) * P81</f>
        <v>0</v>
      </c>
      <c r="S81">
        <f>VLOOKUP(F81&amp;":"&amp;J81,'CNF Data'!$B$1:$AI$2244,23,FALSE) * P81</f>
        <v>0</v>
      </c>
      <c r="T81">
        <f>VLOOKUP(F81&amp;":"&amp;J81,'CNF Data'!$B$1:$AI$2244,24,FALSE) * P81</f>
        <v>0</v>
      </c>
      <c r="U81">
        <f>VLOOKUP(F81&amp;":"&amp;J81,'CNF Data'!$B$1:$AI$2244,25,FALSE) * P81</f>
        <v>0</v>
      </c>
      <c r="V81">
        <f>VLOOKUP(F81&amp;":"&amp;J81,'CNF Data'!$B$1:$AI$2244,26,FALSE) * P81</f>
        <v>0</v>
      </c>
      <c r="W81">
        <f>VLOOKUP(F81&amp;":"&amp;J81,'CNF Data'!$B$1:$AI$2244,27,FALSE) * P81</f>
        <v>0</v>
      </c>
      <c r="X81">
        <f>VLOOKUP(F81&amp;":"&amp;J81,'CNF Data'!$B$1:$AI$2244,28,FALSE) * P81</f>
        <v>0</v>
      </c>
      <c r="Y81">
        <f>VLOOKUP(F81&amp;":"&amp;J81,'CNF Data'!$B$1:$AI$2244,29,FALSE) * P81</f>
        <v>0</v>
      </c>
      <c r="Z81">
        <f>VLOOKUP(F81&amp;":"&amp;J81,'CNF Data'!$B$1:$AI$2244,30,FALSE) * P81</f>
        <v>0</v>
      </c>
      <c r="AA81">
        <f>VLOOKUP(F81&amp;":"&amp;J81,'CNF Data'!$B$1:$AI$2244,31,FALSE) * P81</f>
        <v>0</v>
      </c>
      <c r="AB81">
        <f>VLOOKUP(F81&amp;":"&amp;J81,'CNF Data'!$B$1:$AI$2244,32,FALSE) * P81</f>
        <v>0</v>
      </c>
      <c r="AC81">
        <f>VLOOKUP(F81&amp;":"&amp;J81,'CNF Data'!$B$1:$AI$2244,33,FALSE) * P81</f>
        <v>0</v>
      </c>
      <c r="AD81">
        <f>VLOOKUP(F81&amp;":"&amp;J81,'CNF Data'!$B$1:$AI$2244,34,FALSE) * P81</f>
        <v>0</v>
      </c>
    </row>
    <row r="82" spans="1:30">
      <c r="A82" s="1">
        <v>80</v>
      </c>
      <c r="C82">
        <v>6000</v>
      </c>
      <c r="D82" t="s">
        <v>79</v>
      </c>
      <c r="E82" t="s">
        <v>95</v>
      </c>
      <c r="F82">
        <v>422</v>
      </c>
      <c r="G82" t="s">
        <v>171</v>
      </c>
      <c r="H82">
        <f>VALUE(LEFT(J82, MAX(ISNUMBER(VALUE(MID(J82,{1,2,3,4,5,6,7,8,9},1)))*{1,2,3,4,5,6,7,8,9})+1-1))</f>
        <v>0</v>
      </c>
      <c r="I82">
        <f>TRIM(RIGHT(J82, LEN(J82) - MAX(ISNUMBER(VALUE(MID(J82,{1,2,3,4,5,6,7,8,9},1)))*{1,2,3,4,5,6,7,8,9})))</f>
        <v>0</v>
      </c>
      <c r="K82">
        <f>VLOOKUP(F82&amp;":"&amp;J82,'CNF Data'!$B$1:$AI$244,5,FALSE)</f>
        <v>0</v>
      </c>
      <c r="L82">
        <f>VLOOKUP(F82&amp;":"&amp;J82,'CNF Data'!$B$1:$AI$244,6,FALSE)</f>
        <v>0</v>
      </c>
      <c r="M82">
        <f>C82*L82/H82* 100</f>
        <v>0</v>
      </c>
      <c r="N82">
        <f>VLOOKUP(E82, Premades!B1: R18, 2, FALSE)</f>
        <v>0</v>
      </c>
      <c r="O82">
        <f>VLOOKUP(E82, Premades!B1: R18, 3, FALSE)</f>
        <v>0</v>
      </c>
      <c r="P82">
        <f>C82/N82</f>
        <v>0</v>
      </c>
      <c r="Q82">
        <f>VLOOKUP(E82, Premades!B1: R18, 4, FALSE) * P82</f>
        <v>0</v>
      </c>
      <c r="R82">
        <f>VLOOKUP(E82, Premades!B1: R18, 5, FALSE) * P82</f>
        <v>0</v>
      </c>
      <c r="S82">
        <f>VLOOKUP(E82, Premades!B1: R18, 6, FALSE) * P82</f>
        <v>0</v>
      </c>
      <c r="T82">
        <f>VLOOKUP(E82, Premades!B1: R18, 7, FALSE) * P82</f>
        <v>0</v>
      </c>
      <c r="U82">
        <f>VLOOKUP(E82, Premades!B1: R18, 8, FALSE) * P82</f>
        <v>0</v>
      </c>
      <c r="V82">
        <f>VLOOKUP(E82, Premades!B1: R18, 9, FALSE) * P82</f>
        <v>0</v>
      </c>
      <c r="W82">
        <f>VLOOKUP(E82, Premades!B1: R18, 10, FALSE) * P82</f>
        <v>0</v>
      </c>
      <c r="X82">
        <f>VLOOKUP(E82, Premades!B1: R18, 11, FALSE) * P82</f>
        <v>0</v>
      </c>
      <c r="Y82">
        <f>VLOOKUP(E82, Premades!B1: R18, 12, FALSE) * P82</f>
        <v>0</v>
      </c>
      <c r="Z82">
        <f>VLOOKUP(E82, Premades!B1: R18, 13, FALSE) * P82</f>
        <v>0</v>
      </c>
      <c r="AA82">
        <f>VLOOKUP(E82, Premades!B1: R18, 14, FALSE) * P82</f>
        <v>0</v>
      </c>
      <c r="AB82">
        <f>VLOOKUP(E82, Premades!B1: R18, 15, FALSE) * P82</f>
        <v>0</v>
      </c>
      <c r="AC82">
        <f>VLOOKUP(E82, Premades!B1: R18, 16, FALSE) * P82</f>
        <v>0</v>
      </c>
      <c r="AD82">
        <f>VLOOKUP(E82, Premades!B1: R18, 17, FALSE) * P82</f>
        <v>0</v>
      </c>
    </row>
    <row r="83" spans="1:30">
      <c r="A83" s="1">
        <v>81</v>
      </c>
      <c r="C83">
        <v>2750</v>
      </c>
      <c r="D83" t="s">
        <v>84</v>
      </c>
      <c r="E83" t="s">
        <v>116</v>
      </c>
      <c r="F83">
        <v>7045</v>
      </c>
      <c r="G83" t="s">
        <v>171</v>
      </c>
      <c r="H83">
        <f>VALUE(LEFT(J83, MAX(ISNUMBER(VALUE(MID(J83,{1,2,3,4,5,6,7,8,9},1)))*{1,2,3,4,5,6,7,8,9})+1-1))</f>
        <v>0</v>
      </c>
      <c r="I83">
        <f>TRIM(RIGHT(J83, LEN(J83) - MAX(ISNUMBER(VALUE(MID(J83,{1,2,3,4,5,6,7,8,9},1)))*{1,2,3,4,5,6,7,8,9})))</f>
        <v>0</v>
      </c>
      <c r="K83">
        <f>VLOOKUP(F83&amp;":"&amp;J83,'CNF Data'!$B$1:$AI$244,5,FALSE)</f>
        <v>0</v>
      </c>
      <c r="L83">
        <f>VLOOKUP(F83&amp;":"&amp;J83,'CNF Data'!$B$1:$AI$244,6,FALSE)</f>
        <v>0</v>
      </c>
      <c r="M83">
        <f>C83*L83/H83* 100</f>
        <v>0</v>
      </c>
      <c r="N83">
        <f>VLOOKUP(E83, Premades!B1: R18, 2, FALSE)</f>
        <v>0</v>
      </c>
      <c r="O83">
        <f>VLOOKUP(E83, Premades!B1: R18, 3, FALSE)</f>
        <v>0</v>
      </c>
      <c r="P83">
        <f>C83/N83</f>
        <v>0</v>
      </c>
      <c r="Q83">
        <f>VLOOKUP(E83, Premades!B1: R18, 4, FALSE) * P83</f>
        <v>0</v>
      </c>
      <c r="R83">
        <f>VLOOKUP(E83, Premades!B1: R18, 5, FALSE) * P83</f>
        <v>0</v>
      </c>
      <c r="S83">
        <f>VLOOKUP(E83, Premades!B1: R18, 6, FALSE) * P83</f>
        <v>0</v>
      </c>
      <c r="T83">
        <f>VLOOKUP(E83, Premades!B1: R18, 7, FALSE) * P83</f>
        <v>0</v>
      </c>
      <c r="U83">
        <f>VLOOKUP(E83, Premades!B1: R18, 8, FALSE) * P83</f>
        <v>0</v>
      </c>
      <c r="V83">
        <f>VLOOKUP(E83, Premades!B1: R18, 9, FALSE) * P83</f>
        <v>0</v>
      </c>
      <c r="W83">
        <f>VLOOKUP(E83, Premades!B1: R18, 10, FALSE) * P83</f>
        <v>0</v>
      </c>
      <c r="X83">
        <f>VLOOKUP(E83, Premades!B1: R18, 11, FALSE) * P83</f>
        <v>0</v>
      </c>
      <c r="Y83">
        <f>VLOOKUP(E83, Premades!B1: R18, 12, FALSE) * P83</f>
        <v>0</v>
      </c>
      <c r="Z83">
        <f>VLOOKUP(E83, Premades!B1: R18, 13, FALSE) * P83</f>
        <v>0</v>
      </c>
      <c r="AA83">
        <f>VLOOKUP(E83, Premades!B1: R18, 14, FALSE) * P83</f>
        <v>0</v>
      </c>
      <c r="AB83">
        <f>VLOOKUP(E83, Premades!B1: R18, 15, FALSE) * P83</f>
        <v>0</v>
      </c>
      <c r="AC83">
        <f>VLOOKUP(E83, Premades!B1: R18, 16, FALSE) * P83</f>
        <v>0</v>
      </c>
      <c r="AD83">
        <f>VLOOKUP(E83, Premades!B1: R18, 17, FALSE) * P83</f>
        <v>0</v>
      </c>
    </row>
    <row r="84" spans="1:30">
      <c r="A84" s="1">
        <v>82</v>
      </c>
      <c r="B84" t="s">
        <v>30</v>
      </c>
      <c r="C84">
        <v>100</v>
      </c>
      <c r="D84" t="s">
        <v>78</v>
      </c>
      <c r="E84" t="s">
        <v>119</v>
      </c>
      <c r="M84">
        <f>SUM(M75:M83)</f>
        <v>0</v>
      </c>
      <c r="P84">
        <f>M84/C84</f>
        <v>0</v>
      </c>
      <c r="Q84">
        <f>SUM(Q75:Q83) / P84</f>
        <v>0</v>
      </c>
      <c r="R84">
        <f>SUM(R75:R83) / P84</f>
        <v>0</v>
      </c>
      <c r="S84">
        <f>SUM(S75:S83) / P84</f>
        <v>0</v>
      </c>
      <c r="T84">
        <f>SUM(T75:T83) / P84</f>
        <v>0</v>
      </c>
      <c r="U84">
        <f>SUM(U75:U83) / P84</f>
        <v>0</v>
      </c>
      <c r="V84">
        <f>SUM(V75:V83) / P84</f>
        <v>0</v>
      </c>
      <c r="W84">
        <f>SUM(W75:W83) / P84</f>
        <v>0</v>
      </c>
      <c r="X84">
        <f>SUM(X75:X83) / P84</f>
        <v>0</v>
      </c>
      <c r="Y84">
        <f>SUM(Y75:Y83) / P84</f>
        <v>0</v>
      </c>
      <c r="Z84">
        <f>SUM(Z75:Z83) / P84</f>
        <v>0</v>
      </c>
      <c r="AA84">
        <f>SUM(AA75:AA83) / P84</f>
        <v>0</v>
      </c>
      <c r="AB84">
        <f>SUM(AB75:AB83) / P84</f>
        <v>0</v>
      </c>
      <c r="AC84">
        <f>SUM(AC75:AC83) / P84</f>
        <v>0</v>
      </c>
      <c r="AD84">
        <f>SUM(AD75:AD83) / P84</f>
        <v>0</v>
      </c>
    </row>
    <row r="85" spans="1:30">
      <c r="A85" s="1">
        <v>83</v>
      </c>
    </row>
    <row r="86" spans="1:30">
      <c r="A86" s="1">
        <v>84</v>
      </c>
      <c r="B86" t="s">
        <v>29</v>
      </c>
      <c r="C86" t="s">
        <v>42</v>
      </c>
    </row>
    <row r="87" spans="1:30">
      <c r="A87" s="1">
        <v>85</v>
      </c>
      <c r="C87">
        <v>12</v>
      </c>
      <c r="D87" t="s">
        <v>85</v>
      </c>
      <c r="G87" t="s">
        <v>169</v>
      </c>
    </row>
    <row r="88" spans="1:30">
      <c r="A88" s="1">
        <v>86</v>
      </c>
      <c r="C88">
        <v>10</v>
      </c>
      <c r="D88" t="s">
        <v>86</v>
      </c>
      <c r="E88" t="s">
        <v>120</v>
      </c>
      <c r="F88">
        <v>1511</v>
      </c>
      <c r="G88" t="s">
        <v>170</v>
      </c>
      <c r="H88">
        <f>VALUE(LEFT(J88, MAX(ISNUMBER(VALUE(MID(J88,{1,2,3,4,5,6,7,8,9},1)))*{1,2,3,4,5,6,7,8,9})+1-1))</f>
        <v>0</v>
      </c>
      <c r="I88">
        <f>TRIM(RIGHT(J88, LEN(J88) - MAX(ISNUMBER(VALUE(MID(J88,{1,2,3,4,5,6,7,8,9},1)))*{1,2,3,4,5,6,7,8,9})))</f>
        <v>0</v>
      </c>
      <c r="K88">
        <f>VLOOKUP(F88&amp;":"&amp;J88,'CNF Data'!$B$1:$AI$244,5,FALSE)</f>
        <v>0</v>
      </c>
      <c r="L88">
        <f>VLOOKUP(F88&amp;":"&amp;J88,'CNF Data'!$B$1:$AI$244,6,FALSE)</f>
        <v>0</v>
      </c>
      <c r="M88">
        <f>C88*L88/H88* 100</f>
        <v>0</v>
      </c>
      <c r="P88">
        <f>C88/H88</f>
        <v>0</v>
      </c>
      <c r="Q88">
        <f>VLOOKUP(F88&amp;":"&amp;J88,'CNF Data'!$B$1:$AI$2244,21,FALSE) * P88</f>
        <v>0</v>
      </c>
      <c r="R88">
        <f>VLOOKUP(F88&amp;":"&amp;J88,'CNF Data'!$B$1:$AI$2244,22,FALSE) * P88</f>
        <v>0</v>
      </c>
      <c r="S88">
        <f>VLOOKUP(F88&amp;":"&amp;J88,'CNF Data'!$B$1:$AI$2244,23,FALSE) * P88</f>
        <v>0</v>
      </c>
      <c r="T88">
        <f>VLOOKUP(F88&amp;":"&amp;J88,'CNF Data'!$B$1:$AI$2244,24,FALSE) * P88</f>
        <v>0</v>
      </c>
      <c r="U88">
        <f>VLOOKUP(F88&amp;":"&amp;J88,'CNF Data'!$B$1:$AI$2244,25,FALSE) * P88</f>
        <v>0</v>
      </c>
      <c r="V88">
        <f>VLOOKUP(F88&amp;":"&amp;J88,'CNF Data'!$B$1:$AI$2244,26,FALSE) * P88</f>
        <v>0</v>
      </c>
      <c r="W88">
        <f>VLOOKUP(F88&amp;":"&amp;J88,'CNF Data'!$B$1:$AI$2244,27,FALSE) * P88</f>
        <v>0</v>
      </c>
      <c r="X88">
        <f>VLOOKUP(F88&amp;":"&amp;J88,'CNF Data'!$B$1:$AI$2244,28,FALSE) * P88</f>
        <v>0</v>
      </c>
      <c r="Y88">
        <f>VLOOKUP(F88&amp;":"&amp;J88,'CNF Data'!$B$1:$AI$2244,29,FALSE) * P88</f>
        <v>0</v>
      </c>
      <c r="Z88">
        <f>VLOOKUP(F88&amp;":"&amp;J88,'CNF Data'!$B$1:$AI$2244,30,FALSE) * P88</f>
        <v>0</v>
      </c>
      <c r="AA88">
        <f>VLOOKUP(F88&amp;":"&amp;J88,'CNF Data'!$B$1:$AI$2244,31,FALSE) * P88</f>
        <v>0</v>
      </c>
      <c r="AB88">
        <f>VLOOKUP(F88&amp;":"&amp;J88,'CNF Data'!$B$1:$AI$2244,32,FALSE) * P88</f>
        <v>0</v>
      </c>
      <c r="AC88">
        <f>VLOOKUP(F88&amp;":"&amp;J88,'CNF Data'!$B$1:$AI$2244,33,FALSE) * P88</f>
        <v>0</v>
      </c>
      <c r="AD88">
        <f>VLOOKUP(F88&amp;":"&amp;J88,'CNF Data'!$B$1:$AI$2244,34,FALSE) * P88</f>
        <v>0</v>
      </c>
    </row>
    <row r="89" spans="1:30">
      <c r="A89" s="1">
        <v>87</v>
      </c>
      <c r="C89">
        <v>204</v>
      </c>
      <c r="D89" t="s">
        <v>78</v>
      </c>
      <c r="E89" t="s">
        <v>121</v>
      </c>
      <c r="G89" t="s">
        <v>29</v>
      </c>
    </row>
    <row r="90" spans="1:30">
      <c r="A90" s="1">
        <v>88</v>
      </c>
      <c r="C90">
        <v>500</v>
      </c>
      <c r="D90" t="s">
        <v>79</v>
      </c>
      <c r="E90" t="s">
        <v>122</v>
      </c>
      <c r="F90">
        <v>14</v>
      </c>
      <c r="G90" t="s">
        <v>170</v>
      </c>
      <c r="H90">
        <f>VALUE(LEFT(J90, MAX(ISNUMBER(VALUE(MID(J90,{1,2,3,4,5,6,7,8,9},1)))*{1,2,3,4,5,6,7,8,9})+1-1))</f>
        <v>0</v>
      </c>
      <c r="I90">
        <f>TRIM(RIGHT(J90, LEN(J90) - MAX(ISNUMBER(VALUE(MID(J90,{1,2,3,4,5,6,7,8,9},1)))*{1,2,3,4,5,6,7,8,9})))</f>
        <v>0</v>
      </c>
      <c r="K90">
        <f>VLOOKUP(F90&amp;":"&amp;J90,'CNF Data'!$B$1:$AI$244,5,FALSE)</f>
        <v>0</v>
      </c>
      <c r="L90">
        <f>VLOOKUP(F90&amp;":"&amp;J90,'CNF Data'!$B$1:$AI$244,6,FALSE)</f>
        <v>0</v>
      </c>
      <c r="M90">
        <f>C90*L90/H90* 100</f>
        <v>0</v>
      </c>
      <c r="P90">
        <f>C90/H90</f>
        <v>0</v>
      </c>
      <c r="Q90">
        <f>VLOOKUP(F90&amp;":"&amp;J90,'CNF Data'!$B$1:$AI$2244,21,FALSE) * P90</f>
        <v>0</v>
      </c>
      <c r="R90">
        <f>VLOOKUP(F90&amp;":"&amp;J90,'CNF Data'!$B$1:$AI$2244,22,FALSE) * P90</f>
        <v>0</v>
      </c>
      <c r="S90">
        <f>VLOOKUP(F90&amp;":"&amp;J90,'CNF Data'!$B$1:$AI$2244,23,FALSE) * P90</f>
        <v>0</v>
      </c>
      <c r="T90">
        <f>VLOOKUP(F90&amp;":"&amp;J90,'CNF Data'!$B$1:$AI$2244,24,FALSE) * P90</f>
        <v>0</v>
      </c>
      <c r="U90">
        <f>VLOOKUP(F90&amp;":"&amp;J90,'CNF Data'!$B$1:$AI$2244,25,FALSE) * P90</f>
        <v>0</v>
      </c>
      <c r="V90">
        <f>VLOOKUP(F90&amp;":"&amp;J90,'CNF Data'!$B$1:$AI$2244,26,FALSE) * P90</f>
        <v>0</v>
      </c>
      <c r="W90">
        <f>VLOOKUP(F90&amp;":"&amp;J90,'CNF Data'!$B$1:$AI$2244,27,FALSE) * P90</f>
        <v>0</v>
      </c>
      <c r="X90">
        <f>VLOOKUP(F90&amp;":"&amp;J90,'CNF Data'!$B$1:$AI$2244,28,FALSE) * P90</f>
        <v>0</v>
      </c>
      <c r="Y90">
        <f>VLOOKUP(F90&amp;":"&amp;J90,'CNF Data'!$B$1:$AI$2244,29,FALSE) * P90</f>
        <v>0</v>
      </c>
      <c r="Z90">
        <f>VLOOKUP(F90&amp;":"&amp;J90,'CNF Data'!$B$1:$AI$2244,30,FALSE) * P90</f>
        <v>0</v>
      </c>
      <c r="AA90">
        <f>VLOOKUP(F90&amp;":"&amp;J90,'CNF Data'!$B$1:$AI$2244,31,FALSE) * P90</f>
        <v>0</v>
      </c>
      <c r="AB90">
        <f>VLOOKUP(F90&amp;":"&amp;J90,'CNF Data'!$B$1:$AI$2244,32,FALSE) * P90</f>
        <v>0</v>
      </c>
      <c r="AC90">
        <f>VLOOKUP(F90&amp;":"&amp;J90,'CNF Data'!$B$1:$AI$2244,33,FALSE) * P90</f>
        <v>0</v>
      </c>
      <c r="AD90">
        <f>VLOOKUP(F90&amp;":"&amp;J90,'CNF Data'!$B$1:$AI$2244,34,FALSE) * P90</f>
        <v>0</v>
      </c>
    </row>
    <row r="91" spans="1:30">
      <c r="A91" s="1">
        <v>89</v>
      </c>
      <c r="C91">
        <v>125</v>
      </c>
      <c r="D91" t="s">
        <v>79</v>
      </c>
      <c r="E91" t="s">
        <v>112</v>
      </c>
      <c r="F91">
        <v>2394</v>
      </c>
      <c r="G91" t="s">
        <v>170</v>
      </c>
      <c r="H91">
        <f>VALUE(LEFT(J91, MAX(ISNUMBER(VALUE(MID(J91,{1,2,3,4,5,6,7,8,9},1)))*{1,2,3,4,5,6,7,8,9})+1-1))</f>
        <v>0</v>
      </c>
      <c r="I91">
        <f>TRIM(RIGHT(J91, LEN(J91) - MAX(ISNUMBER(VALUE(MID(J91,{1,2,3,4,5,6,7,8,9},1)))*{1,2,3,4,5,6,7,8,9})))</f>
        <v>0</v>
      </c>
      <c r="K91">
        <f>VLOOKUP(F91&amp;":"&amp;J91,'CNF Data'!$B$1:$AI$244,5,FALSE)</f>
        <v>0</v>
      </c>
      <c r="L91">
        <f>VLOOKUP(F91&amp;":"&amp;J91,'CNF Data'!$B$1:$AI$244,6,FALSE)</f>
        <v>0</v>
      </c>
      <c r="M91">
        <f>C91*L91/H91* 100</f>
        <v>0</v>
      </c>
      <c r="P91">
        <f>C91/H91</f>
        <v>0</v>
      </c>
      <c r="Q91">
        <f>VLOOKUP(F91&amp;":"&amp;J91,'CNF Data'!$B$1:$AI$2244,21,FALSE) * P91</f>
        <v>0</v>
      </c>
      <c r="R91">
        <f>VLOOKUP(F91&amp;":"&amp;J91,'CNF Data'!$B$1:$AI$2244,22,FALSE) * P91</f>
        <v>0</v>
      </c>
      <c r="S91">
        <f>VLOOKUP(F91&amp;":"&amp;J91,'CNF Data'!$B$1:$AI$2244,23,FALSE) * P91</f>
        <v>0</v>
      </c>
      <c r="T91">
        <f>VLOOKUP(F91&amp;":"&amp;J91,'CNF Data'!$B$1:$AI$2244,24,FALSE) * P91</f>
        <v>0</v>
      </c>
      <c r="U91">
        <f>VLOOKUP(F91&amp;":"&amp;J91,'CNF Data'!$B$1:$AI$2244,25,FALSE) * P91</f>
        <v>0</v>
      </c>
      <c r="V91">
        <f>VLOOKUP(F91&amp;":"&amp;J91,'CNF Data'!$B$1:$AI$2244,26,FALSE) * P91</f>
        <v>0</v>
      </c>
      <c r="W91">
        <f>VLOOKUP(F91&amp;":"&amp;J91,'CNF Data'!$B$1:$AI$2244,27,FALSE) * P91</f>
        <v>0</v>
      </c>
      <c r="X91">
        <f>VLOOKUP(F91&amp;":"&amp;J91,'CNF Data'!$B$1:$AI$2244,28,FALSE) * P91</f>
        <v>0</v>
      </c>
      <c r="Y91">
        <f>VLOOKUP(F91&amp;":"&amp;J91,'CNF Data'!$B$1:$AI$2244,29,FALSE) * P91</f>
        <v>0</v>
      </c>
      <c r="Z91">
        <f>VLOOKUP(F91&amp;":"&amp;J91,'CNF Data'!$B$1:$AI$2244,30,FALSE) * P91</f>
        <v>0</v>
      </c>
      <c r="AA91">
        <f>VLOOKUP(F91&amp;":"&amp;J91,'CNF Data'!$B$1:$AI$2244,31,FALSE) * P91</f>
        <v>0</v>
      </c>
      <c r="AB91">
        <f>VLOOKUP(F91&amp;":"&amp;J91,'CNF Data'!$B$1:$AI$2244,32,FALSE) * P91</f>
        <v>0</v>
      </c>
      <c r="AC91">
        <f>VLOOKUP(F91&amp;":"&amp;J91,'CNF Data'!$B$1:$AI$2244,33,FALSE) * P91</f>
        <v>0</v>
      </c>
      <c r="AD91">
        <f>VLOOKUP(F91&amp;":"&amp;J91,'CNF Data'!$B$1:$AI$2244,34,FALSE) * P91</f>
        <v>0</v>
      </c>
    </row>
    <row r="92" spans="1:30">
      <c r="A92" s="1">
        <v>90</v>
      </c>
      <c r="C92">
        <v>60</v>
      </c>
      <c r="D92" t="s">
        <v>79</v>
      </c>
      <c r="E92" t="s">
        <v>113</v>
      </c>
      <c r="F92">
        <v>214</v>
      </c>
      <c r="G92" t="s">
        <v>170</v>
      </c>
      <c r="H92">
        <f>VALUE(LEFT(J92, MAX(ISNUMBER(VALUE(MID(J92,{1,2,3,4,5,6,7,8,9},1)))*{1,2,3,4,5,6,7,8,9})+1-1))</f>
        <v>0</v>
      </c>
      <c r="I92">
        <f>TRIM(RIGHT(J92, LEN(J92) - MAX(ISNUMBER(VALUE(MID(J92,{1,2,3,4,5,6,7,8,9},1)))*{1,2,3,4,5,6,7,8,9})))</f>
        <v>0</v>
      </c>
      <c r="K92">
        <f>VLOOKUP(F92&amp;":"&amp;J92,'CNF Data'!$B$1:$AI$244,5,FALSE)</f>
        <v>0</v>
      </c>
      <c r="L92">
        <f>VLOOKUP(F92&amp;":"&amp;J92,'CNF Data'!$B$1:$AI$244,6,FALSE)</f>
        <v>0</v>
      </c>
      <c r="M92">
        <f>C92*L92/H92* 100</f>
        <v>0</v>
      </c>
      <c r="P92">
        <f>C92/H92</f>
        <v>0</v>
      </c>
      <c r="Q92">
        <f>VLOOKUP(F92&amp;":"&amp;J92,'CNF Data'!$B$1:$AI$2244,21,FALSE) * P92</f>
        <v>0</v>
      </c>
      <c r="R92">
        <f>VLOOKUP(F92&amp;":"&amp;J92,'CNF Data'!$B$1:$AI$2244,22,FALSE) * P92</f>
        <v>0</v>
      </c>
      <c r="S92">
        <f>VLOOKUP(F92&amp;":"&amp;J92,'CNF Data'!$B$1:$AI$2244,23,FALSE) * P92</f>
        <v>0</v>
      </c>
      <c r="T92">
        <f>VLOOKUP(F92&amp;":"&amp;J92,'CNF Data'!$B$1:$AI$2244,24,FALSE) * P92</f>
        <v>0</v>
      </c>
      <c r="U92">
        <f>VLOOKUP(F92&amp;":"&amp;J92,'CNF Data'!$B$1:$AI$2244,25,FALSE) * P92</f>
        <v>0</v>
      </c>
      <c r="V92">
        <f>VLOOKUP(F92&amp;":"&amp;J92,'CNF Data'!$B$1:$AI$2244,26,FALSE) * P92</f>
        <v>0</v>
      </c>
      <c r="W92">
        <f>VLOOKUP(F92&amp;":"&amp;J92,'CNF Data'!$B$1:$AI$2244,27,FALSE) * P92</f>
        <v>0</v>
      </c>
      <c r="X92">
        <f>VLOOKUP(F92&amp;":"&amp;J92,'CNF Data'!$B$1:$AI$2244,28,FALSE) * P92</f>
        <v>0</v>
      </c>
      <c r="Y92">
        <f>VLOOKUP(F92&amp;":"&amp;J92,'CNF Data'!$B$1:$AI$2244,29,FALSE) * P92</f>
        <v>0</v>
      </c>
      <c r="Z92">
        <f>VLOOKUP(F92&amp;":"&amp;J92,'CNF Data'!$B$1:$AI$2244,30,FALSE) * P92</f>
        <v>0</v>
      </c>
      <c r="AA92">
        <f>VLOOKUP(F92&amp;":"&amp;J92,'CNF Data'!$B$1:$AI$2244,31,FALSE) * P92</f>
        <v>0</v>
      </c>
      <c r="AB92">
        <f>VLOOKUP(F92&amp;":"&amp;J92,'CNF Data'!$B$1:$AI$2244,32,FALSE) * P92</f>
        <v>0</v>
      </c>
      <c r="AC92">
        <f>VLOOKUP(F92&amp;":"&amp;J92,'CNF Data'!$B$1:$AI$2244,33,FALSE) * P92</f>
        <v>0</v>
      </c>
      <c r="AD92">
        <f>VLOOKUP(F92&amp;":"&amp;J92,'CNF Data'!$B$1:$AI$2244,34,FALSE) * P92</f>
        <v>0</v>
      </c>
    </row>
    <row r="93" spans="1:30">
      <c r="A93" s="1">
        <v>91</v>
      </c>
      <c r="C93">
        <v>60</v>
      </c>
      <c r="D93" t="s">
        <v>79</v>
      </c>
      <c r="E93" t="s">
        <v>114</v>
      </c>
      <c r="F93">
        <v>198</v>
      </c>
      <c r="G93" t="s">
        <v>170</v>
      </c>
      <c r="H93">
        <f>VALUE(LEFT(J93, MAX(ISNUMBER(VALUE(MID(J93,{1,2,3,4,5,6,7,8,9},1)))*{1,2,3,4,5,6,7,8,9})+1-1))</f>
        <v>0</v>
      </c>
      <c r="I93">
        <f>TRIM(RIGHT(J93, LEN(J93) - MAX(ISNUMBER(VALUE(MID(J93,{1,2,3,4,5,6,7,8,9},1)))*{1,2,3,4,5,6,7,8,9})))</f>
        <v>0</v>
      </c>
      <c r="K93">
        <f>VLOOKUP(F93&amp;":"&amp;J93,'CNF Data'!$B$1:$AI$244,5,FALSE)</f>
        <v>0</v>
      </c>
      <c r="L93">
        <f>VLOOKUP(F93&amp;":"&amp;J93,'CNF Data'!$B$1:$AI$244,6,FALSE)</f>
        <v>0</v>
      </c>
      <c r="M93">
        <f>C93*L93/H93* 100</f>
        <v>0</v>
      </c>
      <c r="P93">
        <f>C93/H93</f>
        <v>0</v>
      </c>
      <c r="Q93">
        <f>VLOOKUP(F93&amp;":"&amp;J93,'CNF Data'!$B$1:$AI$2244,21,FALSE) * P93</f>
        <v>0</v>
      </c>
      <c r="R93">
        <f>VLOOKUP(F93&amp;":"&amp;J93,'CNF Data'!$B$1:$AI$2244,22,FALSE) * P93</f>
        <v>0</v>
      </c>
      <c r="S93">
        <f>VLOOKUP(F93&amp;":"&amp;J93,'CNF Data'!$B$1:$AI$2244,23,FALSE) * P93</f>
        <v>0</v>
      </c>
      <c r="T93">
        <f>VLOOKUP(F93&amp;":"&amp;J93,'CNF Data'!$B$1:$AI$2244,24,FALSE) * P93</f>
        <v>0</v>
      </c>
      <c r="U93">
        <f>VLOOKUP(F93&amp;":"&amp;J93,'CNF Data'!$B$1:$AI$2244,25,FALSE) * P93</f>
        <v>0</v>
      </c>
      <c r="V93">
        <f>VLOOKUP(F93&amp;":"&amp;J93,'CNF Data'!$B$1:$AI$2244,26,FALSE) * P93</f>
        <v>0</v>
      </c>
      <c r="W93">
        <f>VLOOKUP(F93&amp;":"&amp;J93,'CNF Data'!$B$1:$AI$2244,27,FALSE) * P93</f>
        <v>0</v>
      </c>
      <c r="X93">
        <f>VLOOKUP(F93&amp;":"&amp;J93,'CNF Data'!$B$1:$AI$2244,28,FALSE) * P93</f>
        <v>0</v>
      </c>
      <c r="Y93">
        <f>VLOOKUP(F93&amp;":"&amp;J93,'CNF Data'!$B$1:$AI$2244,29,FALSE) * P93</f>
        <v>0</v>
      </c>
      <c r="Z93">
        <f>VLOOKUP(F93&amp;":"&amp;J93,'CNF Data'!$B$1:$AI$2244,30,FALSE) * P93</f>
        <v>0</v>
      </c>
      <c r="AA93">
        <f>VLOOKUP(F93&amp;":"&amp;J93,'CNF Data'!$B$1:$AI$2244,31,FALSE) * P93</f>
        <v>0</v>
      </c>
      <c r="AB93">
        <f>VLOOKUP(F93&amp;":"&amp;J93,'CNF Data'!$B$1:$AI$2244,32,FALSE) * P93</f>
        <v>0</v>
      </c>
      <c r="AC93">
        <f>VLOOKUP(F93&amp;":"&amp;J93,'CNF Data'!$B$1:$AI$2244,33,FALSE) * P93</f>
        <v>0</v>
      </c>
      <c r="AD93">
        <f>VLOOKUP(F93&amp;":"&amp;J93,'CNF Data'!$B$1:$AI$2244,34,FALSE) * P93</f>
        <v>0</v>
      </c>
    </row>
    <row r="94" spans="1:30">
      <c r="A94" s="1">
        <v>92</v>
      </c>
      <c r="C94">
        <v>583.66</v>
      </c>
      <c r="D94" t="s">
        <v>84</v>
      </c>
      <c r="E94" t="s">
        <v>115</v>
      </c>
      <c r="F94">
        <v>1589</v>
      </c>
      <c r="G94" t="s">
        <v>170</v>
      </c>
      <c r="H94">
        <f>VALUE(LEFT(J94, MAX(ISNUMBER(VALUE(MID(J94,{1,2,3,4,5,6,7,8,9},1)))*{1,2,3,4,5,6,7,8,9})+1-1))</f>
        <v>0</v>
      </c>
      <c r="I94">
        <f>TRIM(RIGHT(J94, LEN(J94) - MAX(ISNUMBER(VALUE(MID(J94,{1,2,3,4,5,6,7,8,9},1)))*{1,2,3,4,5,6,7,8,9})))</f>
        <v>0</v>
      </c>
      <c r="K94">
        <f>VLOOKUP(F94&amp;":"&amp;J94,'CNF Data'!$B$1:$AI$244,5,FALSE)</f>
        <v>0</v>
      </c>
      <c r="L94">
        <f>VLOOKUP(F94&amp;":"&amp;J94,'CNF Data'!$B$1:$AI$244,6,FALSE)</f>
        <v>0</v>
      </c>
      <c r="M94">
        <f>C94*L94/H94* 100</f>
        <v>0</v>
      </c>
      <c r="P94">
        <f>C94/H94</f>
        <v>0</v>
      </c>
      <c r="Q94">
        <f>VLOOKUP(F94&amp;":"&amp;J94,'CNF Data'!$B$1:$AI$2244,21,FALSE) * P94</f>
        <v>0</v>
      </c>
      <c r="R94">
        <f>VLOOKUP(F94&amp;":"&amp;J94,'CNF Data'!$B$1:$AI$2244,22,FALSE) * P94</f>
        <v>0</v>
      </c>
      <c r="S94">
        <f>VLOOKUP(F94&amp;":"&amp;J94,'CNF Data'!$B$1:$AI$2244,23,FALSE) * P94</f>
        <v>0</v>
      </c>
      <c r="T94">
        <f>VLOOKUP(F94&amp;":"&amp;J94,'CNF Data'!$B$1:$AI$2244,24,FALSE) * P94</f>
        <v>0</v>
      </c>
      <c r="U94">
        <f>VLOOKUP(F94&amp;":"&amp;J94,'CNF Data'!$B$1:$AI$2244,25,FALSE) * P94</f>
        <v>0</v>
      </c>
      <c r="V94">
        <f>VLOOKUP(F94&amp;":"&amp;J94,'CNF Data'!$B$1:$AI$2244,26,FALSE) * P94</f>
        <v>0</v>
      </c>
      <c r="W94">
        <f>VLOOKUP(F94&amp;":"&amp;J94,'CNF Data'!$B$1:$AI$2244,27,FALSE) * P94</f>
        <v>0</v>
      </c>
      <c r="X94">
        <f>VLOOKUP(F94&amp;":"&amp;J94,'CNF Data'!$B$1:$AI$2244,28,FALSE) * P94</f>
        <v>0</v>
      </c>
      <c r="Y94">
        <f>VLOOKUP(F94&amp;":"&amp;J94,'CNF Data'!$B$1:$AI$2244,29,FALSE) * P94</f>
        <v>0</v>
      </c>
      <c r="Z94">
        <f>VLOOKUP(F94&amp;":"&amp;J94,'CNF Data'!$B$1:$AI$2244,30,FALSE) * P94</f>
        <v>0</v>
      </c>
      <c r="AA94">
        <f>VLOOKUP(F94&amp;":"&amp;J94,'CNF Data'!$B$1:$AI$2244,31,FALSE) * P94</f>
        <v>0</v>
      </c>
      <c r="AB94">
        <f>VLOOKUP(F94&amp;":"&amp;J94,'CNF Data'!$B$1:$AI$2244,32,FALSE) * P94</f>
        <v>0</v>
      </c>
      <c r="AC94">
        <f>VLOOKUP(F94&amp;":"&amp;J94,'CNF Data'!$B$1:$AI$2244,33,FALSE) * P94</f>
        <v>0</v>
      </c>
      <c r="AD94">
        <f>VLOOKUP(F94&amp;":"&amp;J94,'CNF Data'!$B$1:$AI$2244,34,FALSE) * P94</f>
        <v>0</v>
      </c>
    </row>
    <row r="95" spans="1:30">
      <c r="A95" s="1">
        <v>93</v>
      </c>
      <c r="C95">
        <v>6000</v>
      </c>
      <c r="D95" t="s">
        <v>79</v>
      </c>
      <c r="E95" t="s">
        <v>95</v>
      </c>
      <c r="F95">
        <v>422</v>
      </c>
      <c r="G95" t="s">
        <v>171</v>
      </c>
      <c r="H95">
        <f>VALUE(LEFT(J95, MAX(ISNUMBER(VALUE(MID(J95,{1,2,3,4,5,6,7,8,9},1)))*{1,2,3,4,5,6,7,8,9})+1-1))</f>
        <v>0</v>
      </c>
      <c r="I95">
        <f>TRIM(RIGHT(J95, LEN(J95) - MAX(ISNUMBER(VALUE(MID(J95,{1,2,3,4,5,6,7,8,9},1)))*{1,2,3,4,5,6,7,8,9})))</f>
        <v>0</v>
      </c>
      <c r="K95">
        <f>VLOOKUP(F95&amp;":"&amp;J95,'CNF Data'!$B$1:$AI$244,5,FALSE)</f>
        <v>0</v>
      </c>
      <c r="L95">
        <f>VLOOKUP(F95&amp;":"&amp;J95,'CNF Data'!$B$1:$AI$244,6,FALSE)</f>
        <v>0</v>
      </c>
      <c r="M95">
        <f>C95*L95/H95* 100</f>
        <v>0</v>
      </c>
      <c r="N95">
        <f>VLOOKUP(E95, Premades!B1: R18, 2, FALSE)</f>
        <v>0</v>
      </c>
      <c r="O95">
        <f>VLOOKUP(E95, Premades!B1: R18, 3, FALSE)</f>
        <v>0</v>
      </c>
      <c r="P95">
        <f>C95/N95</f>
        <v>0</v>
      </c>
      <c r="Q95">
        <f>VLOOKUP(E95, Premades!B1: R18, 4, FALSE) * P95</f>
        <v>0</v>
      </c>
      <c r="R95">
        <f>VLOOKUP(E95, Premades!B1: R18, 5, FALSE) * P95</f>
        <v>0</v>
      </c>
      <c r="S95">
        <f>VLOOKUP(E95, Premades!B1: R18, 6, FALSE) * P95</f>
        <v>0</v>
      </c>
      <c r="T95">
        <f>VLOOKUP(E95, Premades!B1: R18, 7, FALSE) * P95</f>
        <v>0</v>
      </c>
      <c r="U95">
        <f>VLOOKUP(E95, Premades!B1: R18, 8, FALSE) * P95</f>
        <v>0</v>
      </c>
      <c r="V95">
        <f>VLOOKUP(E95, Premades!B1: R18, 9, FALSE) * P95</f>
        <v>0</v>
      </c>
      <c r="W95">
        <f>VLOOKUP(E95, Premades!B1: R18, 10, FALSE) * P95</f>
        <v>0</v>
      </c>
      <c r="X95">
        <f>VLOOKUP(E95, Premades!B1: R18, 11, FALSE) * P95</f>
        <v>0</v>
      </c>
      <c r="Y95">
        <f>VLOOKUP(E95, Premades!B1: R18, 12, FALSE) * P95</f>
        <v>0</v>
      </c>
      <c r="Z95">
        <f>VLOOKUP(E95, Premades!B1: R18, 13, FALSE) * P95</f>
        <v>0</v>
      </c>
      <c r="AA95">
        <f>VLOOKUP(E95, Premades!B1: R18, 14, FALSE) * P95</f>
        <v>0</v>
      </c>
      <c r="AB95">
        <f>VLOOKUP(E95, Premades!B1: R18, 15, FALSE) * P95</f>
        <v>0</v>
      </c>
      <c r="AC95">
        <f>VLOOKUP(E95, Premades!B1: R18, 16, FALSE) * P95</f>
        <v>0</v>
      </c>
      <c r="AD95">
        <f>VLOOKUP(E95, Premades!B1: R18, 17, FALSE) * P95</f>
        <v>0</v>
      </c>
    </row>
    <row r="96" spans="1:30">
      <c r="A96" s="1">
        <v>94</v>
      </c>
      <c r="C96">
        <v>2750</v>
      </c>
      <c r="D96" t="s">
        <v>84</v>
      </c>
      <c r="E96" t="s">
        <v>116</v>
      </c>
      <c r="F96">
        <v>7045</v>
      </c>
      <c r="G96" t="s">
        <v>171</v>
      </c>
      <c r="H96">
        <f>VALUE(LEFT(J96, MAX(ISNUMBER(VALUE(MID(J96,{1,2,3,4,5,6,7,8,9},1)))*{1,2,3,4,5,6,7,8,9})+1-1))</f>
        <v>0</v>
      </c>
      <c r="I96">
        <f>TRIM(RIGHT(J96, LEN(J96) - MAX(ISNUMBER(VALUE(MID(J96,{1,2,3,4,5,6,7,8,9},1)))*{1,2,3,4,5,6,7,8,9})))</f>
        <v>0</v>
      </c>
      <c r="K96">
        <f>VLOOKUP(F96&amp;":"&amp;J96,'CNF Data'!$B$1:$AI$244,5,FALSE)</f>
        <v>0</v>
      </c>
      <c r="L96">
        <f>VLOOKUP(F96&amp;":"&amp;J96,'CNF Data'!$B$1:$AI$244,6,FALSE)</f>
        <v>0</v>
      </c>
      <c r="M96">
        <f>C96*L96/H96* 100</f>
        <v>0</v>
      </c>
      <c r="N96">
        <f>VLOOKUP(E96, Premades!B1: R18, 2, FALSE)</f>
        <v>0</v>
      </c>
      <c r="O96">
        <f>VLOOKUP(E96, Premades!B1: R18, 3, FALSE)</f>
        <v>0</v>
      </c>
      <c r="P96">
        <f>C96/N96</f>
        <v>0</v>
      </c>
      <c r="Q96">
        <f>VLOOKUP(E96, Premades!B1: R18, 4, FALSE) * P96</f>
        <v>0</v>
      </c>
      <c r="R96">
        <f>VLOOKUP(E96, Premades!B1: R18, 5, FALSE) * P96</f>
        <v>0</v>
      </c>
      <c r="S96">
        <f>VLOOKUP(E96, Premades!B1: R18, 6, FALSE) * P96</f>
        <v>0</v>
      </c>
      <c r="T96">
        <f>VLOOKUP(E96, Premades!B1: R18, 7, FALSE) * P96</f>
        <v>0</v>
      </c>
      <c r="U96">
        <f>VLOOKUP(E96, Premades!B1: R18, 8, FALSE) * P96</f>
        <v>0</v>
      </c>
      <c r="V96">
        <f>VLOOKUP(E96, Premades!B1: R18, 9, FALSE) * P96</f>
        <v>0</v>
      </c>
      <c r="W96">
        <f>VLOOKUP(E96, Premades!B1: R18, 10, FALSE) * P96</f>
        <v>0</v>
      </c>
      <c r="X96">
        <f>VLOOKUP(E96, Premades!B1: R18, 11, FALSE) * P96</f>
        <v>0</v>
      </c>
      <c r="Y96">
        <f>VLOOKUP(E96, Premades!B1: R18, 12, FALSE) * P96</f>
        <v>0</v>
      </c>
      <c r="Z96">
        <f>VLOOKUP(E96, Premades!B1: R18, 13, FALSE) * P96</f>
        <v>0</v>
      </c>
      <c r="AA96">
        <f>VLOOKUP(E96, Premades!B1: R18, 14, FALSE) * P96</f>
        <v>0</v>
      </c>
      <c r="AB96">
        <f>VLOOKUP(E96, Premades!B1: R18, 15, FALSE) * P96</f>
        <v>0</v>
      </c>
      <c r="AC96">
        <f>VLOOKUP(E96, Premades!B1: R18, 16, FALSE) * P96</f>
        <v>0</v>
      </c>
      <c r="AD96">
        <f>VLOOKUP(E96, Premades!B1: R18, 17, FALSE) * P96</f>
        <v>0</v>
      </c>
    </row>
    <row r="97" spans="1:30">
      <c r="A97" s="1">
        <v>95</v>
      </c>
      <c r="B97" t="s">
        <v>30</v>
      </c>
      <c r="C97">
        <v>100</v>
      </c>
      <c r="D97" t="s">
        <v>78</v>
      </c>
      <c r="E97" t="s">
        <v>123</v>
      </c>
      <c r="M97">
        <f>SUM(M86:M96)</f>
        <v>0</v>
      </c>
      <c r="P97">
        <f>M97/C97</f>
        <v>0</v>
      </c>
      <c r="Q97">
        <f>SUM(Q86:Q96) / P97</f>
        <v>0</v>
      </c>
      <c r="R97">
        <f>SUM(R86:R96) / P97</f>
        <v>0</v>
      </c>
      <c r="S97">
        <f>SUM(S86:S96) / P97</f>
        <v>0</v>
      </c>
      <c r="T97">
        <f>SUM(T86:T96) / P97</f>
        <v>0</v>
      </c>
      <c r="U97">
        <f>SUM(U86:U96) / P97</f>
        <v>0</v>
      </c>
      <c r="V97">
        <f>SUM(V86:V96) / P97</f>
        <v>0</v>
      </c>
      <c r="W97">
        <f>SUM(W86:W96) / P97</f>
        <v>0</v>
      </c>
      <c r="X97">
        <f>SUM(X86:X96) / P97</f>
        <v>0</v>
      </c>
      <c r="Y97">
        <f>SUM(Y86:Y96) / P97</f>
        <v>0</v>
      </c>
      <c r="Z97">
        <f>SUM(Z86:Z96) / P97</f>
        <v>0</v>
      </c>
      <c r="AA97">
        <f>SUM(AA86:AA96) / P97</f>
        <v>0</v>
      </c>
      <c r="AB97">
        <f>SUM(AB86:AB96) / P97</f>
        <v>0</v>
      </c>
      <c r="AC97">
        <f>SUM(AC86:AC96) / P97</f>
        <v>0</v>
      </c>
      <c r="AD97">
        <f>SUM(AD86:AD96) / P97</f>
        <v>0</v>
      </c>
    </row>
    <row r="98" spans="1:30">
      <c r="A98" s="1">
        <v>96</v>
      </c>
    </row>
    <row r="99" spans="1:30">
      <c r="A99" s="1">
        <v>97</v>
      </c>
      <c r="B99" t="s">
        <v>29</v>
      </c>
      <c r="C99" t="s">
        <v>43</v>
      </c>
    </row>
    <row r="100" spans="1:30">
      <c r="A100" s="1">
        <v>98</v>
      </c>
      <c r="C100">
        <v>11</v>
      </c>
      <c r="D100" t="s">
        <v>85</v>
      </c>
      <c r="G100" t="s">
        <v>169</v>
      </c>
    </row>
    <row r="101" spans="1:30">
      <c r="A101" s="1">
        <v>99</v>
      </c>
      <c r="C101">
        <v>125</v>
      </c>
      <c r="D101" t="s">
        <v>79</v>
      </c>
      <c r="E101" t="s">
        <v>124</v>
      </c>
      <c r="F101">
        <v>196</v>
      </c>
      <c r="G101" t="s">
        <v>170</v>
      </c>
      <c r="H101">
        <f>VALUE(LEFT(J101, MAX(ISNUMBER(VALUE(MID(J101,{1,2,3,4,5,6,7,8,9},1)))*{1,2,3,4,5,6,7,8,9})+1-1))</f>
        <v>0</v>
      </c>
      <c r="I101">
        <f>TRIM(RIGHT(J101, LEN(J101) - MAX(ISNUMBER(VALUE(MID(J101,{1,2,3,4,5,6,7,8,9},1)))*{1,2,3,4,5,6,7,8,9})))</f>
        <v>0</v>
      </c>
      <c r="K101">
        <f>VLOOKUP(F101&amp;":"&amp;J101,'CNF Data'!$B$1:$AI$244,5,FALSE)</f>
        <v>0</v>
      </c>
      <c r="L101">
        <f>VLOOKUP(F101&amp;":"&amp;J101,'CNF Data'!$B$1:$AI$244,6,FALSE)</f>
        <v>0</v>
      </c>
      <c r="M101">
        <f>C101*L101/H101* 100</f>
        <v>0</v>
      </c>
      <c r="P101">
        <f>C101/H101</f>
        <v>0</v>
      </c>
      <c r="Q101">
        <f>VLOOKUP(F101&amp;":"&amp;J101,'CNF Data'!$B$1:$AI$2244,21,FALSE) * P101</f>
        <v>0</v>
      </c>
      <c r="R101">
        <f>VLOOKUP(F101&amp;":"&amp;J101,'CNF Data'!$B$1:$AI$2244,22,FALSE) * P101</f>
        <v>0</v>
      </c>
      <c r="S101">
        <f>VLOOKUP(F101&amp;":"&amp;J101,'CNF Data'!$B$1:$AI$2244,23,FALSE) * P101</f>
        <v>0</v>
      </c>
      <c r="T101">
        <f>VLOOKUP(F101&amp;":"&amp;J101,'CNF Data'!$B$1:$AI$2244,24,FALSE) * P101</f>
        <v>0</v>
      </c>
      <c r="U101">
        <f>VLOOKUP(F101&amp;":"&amp;J101,'CNF Data'!$B$1:$AI$2244,25,FALSE) * P101</f>
        <v>0</v>
      </c>
      <c r="V101">
        <f>VLOOKUP(F101&amp;":"&amp;J101,'CNF Data'!$B$1:$AI$2244,26,FALSE) * P101</f>
        <v>0</v>
      </c>
      <c r="W101">
        <f>VLOOKUP(F101&amp;":"&amp;J101,'CNF Data'!$B$1:$AI$2244,27,FALSE) * P101</f>
        <v>0</v>
      </c>
      <c r="X101">
        <f>VLOOKUP(F101&amp;":"&amp;J101,'CNF Data'!$B$1:$AI$2244,28,FALSE) * P101</f>
        <v>0</v>
      </c>
      <c r="Y101">
        <f>VLOOKUP(F101&amp;":"&amp;J101,'CNF Data'!$B$1:$AI$2244,29,FALSE) * P101</f>
        <v>0</v>
      </c>
      <c r="Z101">
        <f>VLOOKUP(F101&amp;":"&amp;J101,'CNF Data'!$B$1:$AI$2244,30,FALSE) * P101</f>
        <v>0</v>
      </c>
      <c r="AA101">
        <f>VLOOKUP(F101&amp;":"&amp;J101,'CNF Data'!$B$1:$AI$2244,31,FALSE) * P101</f>
        <v>0</v>
      </c>
      <c r="AB101">
        <f>VLOOKUP(F101&amp;":"&amp;J101,'CNF Data'!$B$1:$AI$2244,32,FALSE) * P101</f>
        <v>0</v>
      </c>
      <c r="AC101">
        <f>VLOOKUP(F101&amp;":"&amp;J101,'CNF Data'!$B$1:$AI$2244,33,FALSE) * P101</f>
        <v>0</v>
      </c>
      <c r="AD101">
        <f>VLOOKUP(F101&amp;":"&amp;J101,'CNF Data'!$B$1:$AI$2244,34,FALSE) * P101</f>
        <v>0</v>
      </c>
    </row>
    <row r="102" spans="1:30">
      <c r="A102" s="1">
        <v>100</v>
      </c>
      <c r="C102">
        <v>500</v>
      </c>
      <c r="D102" t="s">
        <v>79</v>
      </c>
      <c r="E102" t="s">
        <v>122</v>
      </c>
      <c r="F102">
        <v>14</v>
      </c>
      <c r="G102" t="s">
        <v>170</v>
      </c>
      <c r="H102">
        <f>VALUE(LEFT(J102, MAX(ISNUMBER(VALUE(MID(J102,{1,2,3,4,5,6,7,8,9},1)))*{1,2,3,4,5,6,7,8,9})+1-1))</f>
        <v>0</v>
      </c>
      <c r="I102">
        <f>TRIM(RIGHT(J102, LEN(J102) - MAX(ISNUMBER(VALUE(MID(J102,{1,2,3,4,5,6,7,8,9},1)))*{1,2,3,4,5,6,7,8,9})))</f>
        <v>0</v>
      </c>
      <c r="K102">
        <f>VLOOKUP(F102&amp;":"&amp;J102,'CNF Data'!$B$1:$AI$244,5,FALSE)</f>
        <v>0</v>
      </c>
      <c r="L102">
        <f>VLOOKUP(F102&amp;":"&amp;J102,'CNF Data'!$B$1:$AI$244,6,FALSE)</f>
        <v>0</v>
      </c>
      <c r="M102">
        <f>C102*L102/H102* 100</f>
        <v>0</v>
      </c>
      <c r="P102">
        <f>C102/H102</f>
        <v>0</v>
      </c>
      <c r="Q102">
        <f>VLOOKUP(F102&amp;":"&amp;J102,'CNF Data'!$B$1:$AI$2244,21,FALSE) * P102</f>
        <v>0</v>
      </c>
      <c r="R102">
        <f>VLOOKUP(F102&amp;":"&amp;J102,'CNF Data'!$B$1:$AI$2244,22,FALSE) * P102</f>
        <v>0</v>
      </c>
      <c r="S102">
        <f>VLOOKUP(F102&amp;":"&amp;J102,'CNF Data'!$B$1:$AI$2244,23,FALSE) * P102</f>
        <v>0</v>
      </c>
      <c r="T102">
        <f>VLOOKUP(F102&amp;":"&amp;J102,'CNF Data'!$B$1:$AI$2244,24,FALSE) * P102</f>
        <v>0</v>
      </c>
      <c r="U102">
        <f>VLOOKUP(F102&amp;":"&amp;J102,'CNF Data'!$B$1:$AI$2244,25,FALSE) * P102</f>
        <v>0</v>
      </c>
      <c r="V102">
        <f>VLOOKUP(F102&amp;":"&amp;J102,'CNF Data'!$B$1:$AI$2244,26,FALSE) * P102</f>
        <v>0</v>
      </c>
      <c r="W102">
        <f>VLOOKUP(F102&amp;":"&amp;J102,'CNF Data'!$B$1:$AI$2244,27,FALSE) * P102</f>
        <v>0</v>
      </c>
      <c r="X102">
        <f>VLOOKUP(F102&amp;":"&amp;J102,'CNF Data'!$B$1:$AI$2244,28,FALSE) * P102</f>
        <v>0</v>
      </c>
      <c r="Y102">
        <f>VLOOKUP(F102&amp;":"&amp;J102,'CNF Data'!$B$1:$AI$2244,29,FALSE) * P102</f>
        <v>0</v>
      </c>
      <c r="Z102">
        <f>VLOOKUP(F102&amp;":"&amp;J102,'CNF Data'!$B$1:$AI$2244,30,FALSE) * P102</f>
        <v>0</v>
      </c>
      <c r="AA102">
        <f>VLOOKUP(F102&amp;":"&amp;J102,'CNF Data'!$B$1:$AI$2244,31,FALSE) * P102</f>
        <v>0</v>
      </c>
      <c r="AB102">
        <f>VLOOKUP(F102&amp;":"&amp;J102,'CNF Data'!$B$1:$AI$2244,32,FALSE) * P102</f>
        <v>0</v>
      </c>
      <c r="AC102">
        <f>VLOOKUP(F102&amp;":"&amp;J102,'CNF Data'!$B$1:$AI$2244,33,FALSE) * P102</f>
        <v>0</v>
      </c>
      <c r="AD102">
        <f>VLOOKUP(F102&amp;":"&amp;J102,'CNF Data'!$B$1:$AI$2244,34,FALSE) * P102</f>
        <v>0</v>
      </c>
    </row>
    <row r="103" spans="1:30">
      <c r="A103" s="1">
        <v>101</v>
      </c>
      <c r="C103">
        <v>125</v>
      </c>
      <c r="D103" t="s">
        <v>79</v>
      </c>
      <c r="E103" t="s">
        <v>112</v>
      </c>
      <c r="F103">
        <v>2394</v>
      </c>
      <c r="G103" t="s">
        <v>170</v>
      </c>
      <c r="H103">
        <f>VALUE(LEFT(J103, MAX(ISNUMBER(VALUE(MID(J103,{1,2,3,4,5,6,7,8,9},1)))*{1,2,3,4,5,6,7,8,9})+1-1))</f>
        <v>0</v>
      </c>
      <c r="I103">
        <f>TRIM(RIGHT(J103, LEN(J103) - MAX(ISNUMBER(VALUE(MID(J103,{1,2,3,4,5,6,7,8,9},1)))*{1,2,3,4,5,6,7,8,9})))</f>
        <v>0</v>
      </c>
      <c r="K103">
        <f>VLOOKUP(F103&amp;":"&amp;J103,'CNF Data'!$B$1:$AI$244,5,FALSE)</f>
        <v>0</v>
      </c>
      <c r="L103">
        <f>VLOOKUP(F103&amp;":"&amp;J103,'CNF Data'!$B$1:$AI$244,6,FALSE)</f>
        <v>0</v>
      </c>
      <c r="M103">
        <f>C103*L103/H103* 100</f>
        <v>0</v>
      </c>
      <c r="P103">
        <f>C103/H103</f>
        <v>0</v>
      </c>
      <c r="Q103">
        <f>VLOOKUP(F103&amp;":"&amp;J103,'CNF Data'!$B$1:$AI$2244,21,FALSE) * P103</f>
        <v>0</v>
      </c>
      <c r="R103">
        <f>VLOOKUP(F103&amp;":"&amp;J103,'CNF Data'!$B$1:$AI$2244,22,FALSE) * P103</f>
        <v>0</v>
      </c>
      <c r="S103">
        <f>VLOOKUP(F103&amp;":"&amp;J103,'CNF Data'!$B$1:$AI$2244,23,FALSE) * P103</f>
        <v>0</v>
      </c>
      <c r="T103">
        <f>VLOOKUP(F103&amp;":"&amp;J103,'CNF Data'!$B$1:$AI$2244,24,FALSE) * P103</f>
        <v>0</v>
      </c>
      <c r="U103">
        <f>VLOOKUP(F103&amp;":"&amp;J103,'CNF Data'!$B$1:$AI$2244,25,FALSE) * P103</f>
        <v>0</v>
      </c>
      <c r="V103">
        <f>VLOOKUP(F103&amp;":"&amp;J103,'CNF Data'!$B$1:$AI$2244,26,FALSE) * P103</f>
        <v>0</v>
      </c>
      <c r="W103">
        <f>VLOOKUP(F103&amp;":"&amp;J103,'CNF Data'!$B$1:$AI$2244,27,FALSE) * P103</f>
        <v>0</v>
      </c>
      <c r="X103">
        <f>VLOOKUP(F103&amp;":"&amp;J103,'CNF Data'!$B$1:$AI$2244,28,FALSE) * P103</f>
        <v>0</v>
      </c>
      <c r="Y103">
        <f>VLOOKUP(F103&amp;":"&amp;J103,'CNF Data'!$B$1:$AI$2244,29,FALSE) * P103</f>
        <v>0</v>
      </c>
      <c r="Z103">
        <f>VLOOKUP(F103&amp;":"&amp;J103,'CNF Data'!$B$1:$AI$2244,30,FALSE) * P103</f>
        <v>0</v>
      </c>
      <c r="AA103">
        <f>VLOOKUP(F103&amp;":"&amp;J103,'CNF Data'!$B$1:$AI$2244,31,FALSE) * P103</f>
        <v>0</v>
      </c>
      <c r="AB103">
        <f>VLOOKUP(F103&amp;":"&amp;J103,'CNF Data'!$B$1:$AI$2244,32,FALSE) * P103</f>
        <v>0</v>
      </c>
      <c r="AC103">
        <f>VLOOKUP(F103&amp;":"&amp;J103,'CNF Data'!$B$1:$AI$2244,33,FALSE) * P103</f>
        <v>0</v>
      </c>
      <c r="AD103">
        <f>VLOOKUP(F103&amp;":"&amp;J103,'CNF Data'!$B$1:$AI$2244,34,FALSE) * P103</f>
        <v>0</v>
      </c>
    </row>
    <row r="104" spans="1:30">
      <c r="A104" s="1">
        <v>102</v>
      </c>
      <c r="C104">
        <v>60</v>
      </c>
      <c r="D104" t="s">
        <v>79</v>
      </c>
      <c r="E104" t="s">
        <v>113</v>
      </c>
      <c r="F104">
        <v>214</v>
      </c>
      <c r="G104" t="s">
        <v>170</v>
      </c>
      <c r="H104">
        <f>VALUE(LEFT(J104, MAX(ISNUMBER(VALUE(MID(J104,{1,2,3,4,5,6,7,8,9},1)))*{1,2,3,4,5,6,7,8,9})+1-1))</f>
        <v>0</v>
      </c>
      <c r="I104">
        <f>TRIM(RIGHT(J104, LEN(J104) - MAX(ISNUMBER(VALUE(MID(J104,{1,2,3,4,5,6,7,8,9},1)))*{1,2,3,4,5,6,7,8,9})))</f>
        <v>0</v>
      </c>
      <c r="K104">
        <f>VLOOKUP(F104&amp;":"&amp;J104,'CNF Data'!$B$1:$AI$244,5,FALSE)</f>
        <v>0</v>
      </c>
      <c r="L104">
        <f>VLOOKUP(F104&amp;":"&amp;J104,'CNF Data'!$B$1:$AI$244,6,FALSE)</f>
        <v>0</v>
      </c>
      <c r="M104">
        <f>C104*L104/H104* 100</f>
        <v>0</v>
      </c>
      <c r="P104">
        <f>C104/H104</f>
        <v>0</v>
      </c>
      <c r="Q104">
        <f>VLOOKUP(F104&amp;":"&amp;J104,'CNF Data'!$B$1:$AI$2244,21,FALSE) * P104</f>
        <v>0</v>
      </c>
      <c r="R104">
        <f>VLOOKUP(F104&amp;":"&amp;J104,'CNF Data'!$B$1:$AI$2244,22,FALSE) * P104</f>
        <v>0</v>
      </c>
      <c r="S104">
        <f>VLOOKUP(F104&amp;":"&amp;J104,'CNF Data'!$B$1:$AI$2244,23,FALSE) * P104</f>
        <v>0</v>
      </c>
      <c r="T104">
        <f>VLOOKUP(F104&amp;":"&amp;J104,'CNF Data'!$B$1:$AI$2244,24,FALSE) * P104</f>
        <v>0</v>
      </c>
      <c r="U104">
        <f>VLOOKUP(F104&amp;":"&amp;J104,'CNF Data'!$B$1:$AI$2244,25,FALSE) * P104</f>
        <v>0</v>
      </c>
      <c r="V104">
        <f>VLOOKUP(F104&amp;":"&amp;J104,'CNF Data'!$B$1:$AI$2244,26,FALSE) * P104</f>
        <v>0</v>
      </c>
      <c r="W104">
        <f>VLOOKUP(F104&amp;":"&amp;J104,'CNF Data'!$B$1:$AI$2244,27,FALSE) * P104</f>
        <v>0</v>
      </c>
      <c r="X104">
        <f>VLOOKUP(F104&amp;":"&amp;J104,'CNF Data'!$B$1:$AI$2244,28,FALSE) * P104</f>
        <v>0</v>
      </c>
      <c r="Y104">
        <f>VLOOKUP(F104&amp;":"&amp;J104,'CNF Data'!$B$1:$AI$2244,29,FALSE) * P104</f>
        <v>0</v>
      </c>
      <c r="Z104">
        <f>VLOOKUP(F104&amp;":"&amp;J104,'CNF Data'!$B$1:$AI$2244,30,FALSE) * P104</f>
        <v>0</v>
      </c>
      <c r="AA104">
        <f>VLOOKUP(F104&amp;":"&amp;J104,'CNF Data'!$B$1:$AI$2244,31,FALSE) * P104</f>
        <v>0</v>
      </c>
      <c r="AB104">
        <f>VLOOKUP(F104&amp;":"&amp;J104,'CNF Data'!$B$1:$AI$2244,32,FALSE) * P104</f>
        <v>0</v>
      </c>
      <c r="AC104">
        <f>VLOOKUP(F104&amp;":"&amp;J104,'CNF Data'!$B$1:$AI$2244,33,FALSE) * P104</f>
        <v>0</v>
      </c>
      <c r="AD104">
        <f>VLOOKUP(F104&amp;":"&amp;J104,'CNF Data'!$B$1:$AI$2244,34,FALSE) * P104</f>
        <v>0</v>
      </c>
    </row>
    <row r="105" spans="1:30">
      <c r="A105" s="1">
        <v>103</v>
      </c>
      <c r="C105">
        <v>60</v>
      </c>
      <c r="D105" t="s">
        <v>79</v>
      </c>
      <c r="E105" t="s">
        <v>114</v>
      </c>
      <c r="F105">
        <v>198</v>
      </c>
      <c r="G105" t="s">
        <v>170</v>
      </c>
      <c r="H105">
        <f>VALUE(LEFT(J105, MAX(ISNUMBER(VALUE(MID(J105,{1,2,3,4,5,6,7,8,9},1)))*{1,2,3,4,5,6,7,8,9})+1-1))</f>
        <v>0</v>
      </c>
      <c r="I105">
        <f>TRIM(RIGHT(J105, LEN(J105) - MAX(ISNUMBER(VALUE(MID(J105,{1,2,3,4,5,6,7,8,9},1)))*{1,2,3,4,5,6,7,8,9})))</f>
        <v>0</v>
      </c>
      <c r="K105">
        <f>VLOOKUP(F105&amp;":"&amp;J105,'CNF Data'!$B$1:$AI$244,5,FALSE)</f>
        <v>0</v>
      </c>
      <c r="L105">
        <f>VLOOKUP(F105&amp;":"&amp;J105,'CNF Data'!$B$1:$AI$244,6,FALSE)</f>
        <v>0</v>
      </c>
      <c r="M105">
        <f>C105*L105/H105* 100</f>
        <v>0</v>
      </c>
      <c r="P105">
        <f>C105/H105</f>
        <v>0</v>
      </c>
      <c r="Q105">
        <f>VLOOKUP(F105&amp;":"&amp;J105,'CNF Data'!$B$1:$AI$2244,21,FALSE) * P105</f>
        <v>0</v>
      </c>
      <c r="R105">
        <f>VLOOKUP(F105&amp;":"&amp;J105,'CNF Data'!$B$1:$AI$2244,22,FALSE) * P105</f>
        <v>0</v>
      </c>
      <c r="S105">
        <f>VLOOKUP(F105&amp;":"&amp;J105,'CNF Data'!$B$1:$AI$2244,23,FALSE) * P105</f>
        <v>0</v>
      </c>
      <c r="T105">
        <f>VLOOKUP(F105&amp;":"&amp;J105,'CNF Data'!$B$1:$AI$2244,24,FALSE) * P105</f>
        <v>0</v>
      </c>
      <c r="U105">
        <f>VLOOKUP(F105&amp;":"&amp;J105,'CNF Data'!$B$1:$AI$2244,25,FALSE) * P105</f>
        <v>0</v>
      </c>
      <c r="V105">
        <f>VLOOKUP(F105&amp;":"&amp;J105,'CNF Data'!$B$1:$AI$2244,26,FALSE) * P105</f>
        <v>0</v>
      </c>
      <c r="W105">
        <f>VLOOKUP(F105&amp;":"&amp;J105,'CNF Data'!$B$1:$AI$2244,27,FALSE) * P105</f>
        <v>0</v>
      </c>
      <c r="X105">
        <f>VLOOKUP(F105&amp;":"&amp;J105,'CNF Data'!$B$1:$AI$2244,28,FALSE) * P105</f>
        <v>0</v>
      </c>
      <c r="Y105">
        <f>VLOOKUP(F105&amp;":"&amp;J105,'CNF Data'!$B$1:$AI$2244,29,FALSE) * P105</f>
        <v>0</v>
      </c>
      <c r="Z105">
        <f>VLOOKUP(F105&amp;":"&amp;J105,'CNF Data'!$B$1:$AI$2244,30,FALSE) * P105</f>
        <v>0</v>
      </c>
      <c r="AA105">
        <f>VLOOKUP(F105&amp;":"&amp;J105,'CNF Data'!$B$1:$AI$2244,31,FALSE) * P105</f>
        <v>0</v>
      </c>
      <c r="AB105">
        <f>VLOOKUP(F105&amp;":"&amp;J105,'CNF Data'!$B$1:$AI$2244,32,FALSE) * P105</f>
        <v>0</v>
      </c>
      <c r="AC105">
        <f>VLOOKUP(F105&amp;":"&amp;J105,'CNF Data'!$B$1:$AI$2244,33,FALSE) * P105</f>
        <v>0</v>
      </c>
      <c r="AD105">
        <f>VLOOKUP(F105&amp;":"&amp;J105,'CNF Data'!$B$1:$AI$2244,34,FALSE) * P105</f>
        <v>0</v>
      </c>
    </row>
    <row r="106" spans="1:30">
      <c r="A106" s="1">
        <v>104</v>
      </c>
      <c r="C106">
        <v>583.66</v>
      </c>
      <c r="D106" t="s">
        <v>84</v>
      </c>
      <c r="E106" t="s">
        <v>115</v>
      </c>
      <c r="F106">
        <v>1589</v>
      </c>
      <c r="G106" t="s">
        <v>170</v>
      </c>
      <c r="H106">
        <f>VALUE(LEFT(J106, MAX(ISNUMBER(VALUE(MID(J106,{1,2,3,4,5,6,7,8,9},1)))*{1,2,3,4,5,6,7,8,9})+1-1))</f>
        <v>0</v>
      </c>
      <c r="I106">
        <f>TRIM(RIGHT(J106, LEN(J106) - MAX(ISNUMBER(VALUE(MID(J106,{1,2,3,4,5,6,7,8,9},1)))*{1,2,3,4,5,6,7,8,9})))</f>
        <v>0</v>
      </c>
      <c r="K106">
        <f>VLOOKUP(F106&amp;":"&amp;J106,'CNF Data'!$B$1:$AI$244,5,FALSE)</f>
        <v>0</v>
      </c>
      <c r="L106">
        <f>VLOOKUP(F106&amp;":"&amp;J106,'CNF Data'!$B$1:$AI$244,6,FALSE)</f>
        <v>0</v>
      </c>
      <c r="M106">
        <f>C106*L106/H106* 100</f>
        <v>0</v>
      </c>
      <c r="P106">
        <f>C106/H106</f>
        <v>0</v>
      </c>
      <c r="Q106">
        <f>VLOOKUP(F106&amp;":"&amp;J106,'CNF Data'!$B$1:$AI$2244,21,FALSE) * P106</f>
        <v>0</v>
      </c>
      <c r="R106">
        <f>VLOOKUP(F106&amp;":"&amp;J106,'CNF Data'!$B$1:$AI$2244,22,FALSE) * P106</f>
        <v>0</v>
      </c>
      <c r="S106">
        <f>VLOOKUP(F106&amp;":"&amp;J106,'CNF Data'!$B$1:$AI$2244,23,FALSE) * P106</f>
        <v>0</v>
      </c>
      <c r="T106">
        <f>VLOOKUP(F106&amp;":"&amp;J106,'CNF Data'!$B$1:$AI$2244,24,FALSE) * P106</f>
        <v>0</v>
      </c>
      <c r="U106">
        <f>VLOOKUP(F106&amp;":"&amp;J106,'CNF Data'!$B$1:$AI$2244,25,FALSE) * P106</f>
        <v>0</v>
      </c>
      <c r="V106">
        <f>VLOOKUP(F106&amp;":"&amp;J106,'CNF Data'!$B$1:$AI$2244,26,FALSE) * P106</f>
        <v>0</v>
      </c>
      <c r="W106">
        <f>VLOOKUP(F106&amp;":"&amp;J106,'CNF Data'!$B$1:$AI$2244,27,FALSE) * P106</f>
        <v>0</v>
      </c>
      <c r="X106">
        <f>VLOOKUP(F106&amp;":"&amp;J106,'CNF Data'!$B$1:$AI$2244,28,FALSE) * P106</f>
        <v>0</v>
      </c>
      <c r="Y106">
        <f>VLOOKUP(F106&amp;":"&amp;J106,'CNF Data'!$B$1:$AI$2244,29,FALSE) * P106</f>
        <v>0</v>
      </c>
      <c r="Z106">
        <f>VLOOKUP(F106&amp;":"&amp;J106,'CNF Data'!$B$1:$AI$2244,30,FALSE) * P106</f>
        <v>0</v>
      </c>
      <c r="AA106">
        <f>VLOOKUP(F106&amp;":"&amp;J106,'CNF Data'!$B$1:$AI$2244,31,FALSE) * P106</f>
        <v>0</v>
      </c>
      <c r="AB106">
        <f>VLOOKUP(F106&amp;":"&amp;J106,'CNF Data'!$B$1:$AI$2244,32,FALSE) * P106</f>
        <v>0</v>
      </c>
      <c r="AC106">
        <f>VLOOKUP(F106&amp;":"&amp;J106,'CNF Data'!$B$1:$AI$2244,33,FALSE) * P106</f>
        <v>0</v>
      </c>
      <c r="AD106">
        <f>VLOOKUP(F106&amp;":"&amp;J106,'CNF Data'!$B$1:$AI$2244,34,FALSE) * P106</f>
        <v>0</v>
      </c>
    </row>
    <row r="107" spans="1:30">
      <c r="A107" s="1">
        <v>105</v>
      </c>
      <c r="C107">
        <v>6000</v>
      </c>
      <c r="D107" t="s">
        <v>79</v>
      </c>
      <c r="E107" t="s">
        <v>95</v>
      </c>
      <c r="F107">
        <v>422</v>
      </c>
      <c r="G107" t="s">
        <v>171</v>
      </c>
      <c r="H107">
        <f>VALUE(LEFT(J107, MAX(ISNUMBER(VALUE(MID(J107,{1,2,3,4,5,6,7,8,9},1)))*{1,2,3,4,5,6,7,8,9})+1-1))</f>
        <v>0</v>
      </c>
      <c r="I107">
        <f>TRIM(RIGHT(J107, LEN(J107) - MAX(ISNUMBER(VALUE(MID(J107,{1,2,3,4,5,6,7,8,9},1)))*{1,2,3,4,5,6,7,8,9})))</f>
        <v>0</v>
      </c>
      <c r="K107">
        <f>VLOOKUP(F107&amp;":"&amp;J107,'CNF Data'!$B$1:$AI$244,5,FALSE)</f>
        <v>0</v>
      </c>
      <c r="L107">
        <f>VLOOKUP(F107&amp;":"&amp;J107,'CNF Data'!$B$1:$AI$244,6,FALSE)</f>
        <v>0</v>
      </c>
      <c r="M107">
        <f>C107*L107/H107* 100</f>
        <v>0</v>
      </c>
      <c r="N107">
        <f>VLOOKUP(E107, Premades!B1: R18, 2, FALSE)</f>
        <v>0</v>
      </c>
      <c r="O107">
        <f>VLOOKUP(E107, Premades!B1: R18, 3, FALSE)</f>
        <v>0</v>
      </c>
      <c r="P107">
        <f>C107/N107</f>
        <v>0</v>
      </c>
      <c r="Q107">
        <f>VLOOKUP(E107, Premades!B1: R18, 4, FALSE) * P107</f>
        <v>0</v>
      </c>
      <c r="R107">
        <f>VLOOKUP(E107, Premades!B1: R18, 5, FALSE) * P107</f>
        <v>0</v>
      </c>
      <c r="S107">
        <f>VLOOKUP(E107, Premades!B1: R18, 6, FALSE) * P107</f>
        <v>0</v>
      </c>
      <c r="T107">
        <f>VLOOKUP(E107, Premades!B1: R18, 7, FALSE) * P107</f>
        <v>0</v>
      </c>
      <c r="U107">
        <f>VLOOKUP(E107, Premades!B1: R18, 8, FALSE) * P107</f>
        <v>0</v>
      </c>
      <c r="V107">
        <f>VLOOKUP(E107, Premades!B1: R18, 9, FALSE) * P107</f>
        <v>0</v>
      </c>
      <c r="W107">
        <f>VLOOKUP(E107, Premades!B1: R18, 10, FALSE) * P107</f>
        <v>0</v>
      </c>
      <c r="X107">
        <f>VLOOKUP(E107, Premades!B1: R18, 11, FALSE) * P107</f>
        <v>0</v>
      </c>
      <c r="Y107">
        <f>VLOOKUP(E107, Premades!B1: R18, 12, FALSE) * P107</f>
        <v>0</v>
      </c>
      <c r="Z107">
        <f>VLOOKUP(E107, Premades!B1: R18, 13, FALSE) * P107</f>
        <v>0</v>
      </c>
      <c r="AA107">
        <f>VLOOKUP(E107, Premades!B1: R18, 14, FALSE) * P107</f>
        <v>0</v>
      </c>
      <c r="AB107">
        <f>VLOOKUP(E107, Premades!B1: R18, 15, FALSE) * P107</f>
        <v>0</v>
      </c>
      <c r="AC107">
        <f>VLOOKUP(E107, Premades!B1: R18, 16, FALSE) * P107</f>
        <v>0</v>
      </c>
      <c r="AD107">
        <f>VLOOKUP(E107, Premades!B1: R18, 17, FALSE) * P107</f>
        <v>0</v>
      </c>
    </row>
    <row r="108" spans="1:30">
      <c r="A108" s="1">
        <v>106</v>
      </c>
      <c r="C108">
        <v>2750</v>
      </c>
      <c r="D108" t="s">
        <v>84</v>
      </c>
      <c r="E108" t="s">
        <v>116</v>
      </c>
      <c r="G108" t="s">
        <v>172</v>
      </c>
      <c r="M108">
        <f>C108</f>
        <v>0</v>
      </c>
      <c r="N108">
        <f>VLOOKUP(E108, Premades!B1: R18, 2, FALSE)</f>
        <v>0</v>
      </c>
      <c r="O108">
        <f>VLOOKUP(E108, Premades!B1: R18, 3, FALSE)</f>
        <v>0</v>
      </c>
      <c r="P108">
        <f>C108/N108</f>
        <v>0</v>
      </c>
      <c r="Q108">
        <f>VLOOKUP(E108, Premades!B1: R18, 4, FALSE) * P108</f>
        <v>0</v>
      </c>
      <c r="R108">
        <f>VLOOKUP(E108, Premades!B1: R18, 5, FALSE) * P108</f>
        <v>0</v>
      </c>
      <c r="S108">
        <f>VLOOKUP(E108, Premades!B1: R18, 6, FALSE) * P108</f>
        <v>0</v>
      </c>
      <c r="T108">
        <f>VLOOKUP(E108, Premades!B1: R18, 7, FALSE) * P108</f>
        <v>0</v>
      </c>
      <c r="U108">
        <f>VLOOKUP(E108, Premades!B1: R18, 8, FALSE) * P108</f>
        <v>0</v>
      </c>
      <c r="V108">
        <f>VLOOKUP(E108, Premades!B1: R18, 9, FALSE) * P108</f>
        <v>0</v>
      </c>
      <c r="W108">
        <f>VLOOKUP(E108, Premades!B1: R18, 10, FALSE) * P108</f>
        <v>0</v>
      </c>
      <c r="X108">
        <f>VLOOKUP(E108, Premades!B1: R18, 11, FALSE) * P108</f>
        <v>0</v>
      </c>
      <c r="Y108">
        <f>VLOOKUP(E108, Premades!B1: R18, 12, FALSE) * P108</f>
        <v>0</v>
      </c>
      <c r="Z108">
        <f>VLOOKUP(E108, Premades!B1: R18, 13, FALSE) * P108</f>
        <v>0</v>
      </c>
      <c r="AA108">
        <f>VLOOKUP(E108, Premades!B1: R18, 14, FALSE) * P108</f>
        <v>0</v>
      </c>
      <c r="AB108">
        <f>VLOOKUP(E108, Premades!B1: R18, 15, FALSE) * P108</f>
        <v>0</v>
      </c>
      <c r="AC108">
        <f>VLOOKUP(E108, Premades!B1: R18, 16, FALSE) * P108</f>
        <v>0</v>
      </c>
      <c r="AD108">
        <f>VLOOKUP(E108, Premades!B1: R18, 17, FALSE) * P108</f>
        <v>0</v>
      </c>
    </row>
    <row r="109" spans="1:30">
      <c r="A109" s="1">
        <v>107</v>
      </c>
      <c r="B109" t="s">
        <v>30</v>
      </c>
      <c r="C109">
        <v>100</v>
      </c>
      <c r="D109" t="s">
        <v>78</v>
      </c>
      <c r="E109" t="s">
        <v>125</v>
      </c>
      <c r="M109">
        <f>SUM(M99:M108)</f>
        <v>0</v>
      </c>
      <c r="P109">
        <f>M109/C109</f>
        <v>0</v>
      </c>
      <c r="Q109">
        <f>SUM(Q99:Q108) / P109</f>
        <v>0</v>
      </c>
      <c r="R109">
        <f>SUM(R99:R108) / P109</f>
        <v>0</v>
      </c>
      <c r="S109">
        <f>SUM(S99:S108) / P109</f>
        <v>0</v>
      </c>
      <c r="T109">
        <f>SUM(T99:T108) / P109</f>
        <v>0</v>
      </c>
      <c r="U109">
        <f>SUM(U99:U108) / P109</f>
        <v>0</v>
      </c>
      <c r="V109">
        <f>SUM(V99:V108) / P109</f>
        <v>0</v>
      </c>
      <c r="W109">
        <f>SUM(W99:W108) / P109</f>
        <v>0</v>
      </c>
      <c r="X109">
        <f>SUM(X99:X108) / P109</f>
        <v>0</v>
      </c>
      <c r="Y109">
        <f>SUM(Y99:Y108) / P109</f>
        <v>0</v>
      </c>
      <c r="Z109">
        <f>SUM(Z99:Z108) / P109</f>
        <v>0</v>
      </c>
      <c r="AA109">
        <f>SUM(AA99:AA108) / P109</f>
        <v>0</v>
      </c>
      <c r="AB109">
        <f>SUM(AB99:AB108) / P109</f>
        <v>0</v>
      </c>
      <c r="AC109">
        <f>SUM(AC99:AC108) / P109</f>
        <v>0</v>
      </c>
      <c r="AD109">
        <f>SUM(AD99:AD108) / P109</f>
        <v>0</v>
      </c>
    </row>
    <row r="110" spans="1:30">
      <c r="A110" s="1">
        <v>108</v>
      </c>
    </row>
    <row r="111" spans="1:30">
      <c r="A111" s="1">
        <v>109</v>
      </c>
      <c r="B111" t="s">
        <v>29</v>
      </c>
      <c r="C111" t="s">
        <v>44</v>
      </c>
    </row>
    <row r="112" spans="1:30">
      <c r="A112" s="1">
        <v>110</v>
      </c>
      <c r="C112">
        <v>11</v>
      </c>
      <c r="D112" t="s">
        <v>85</v>
      </c>
      <c r="G112" t="s">
        <v>169</v>
      </c>
    </row>
    <row r="113" spans="1:30">
      <c r="A113" s="1">
        <v>111</v>
      </c>
      <c r="C113">
        <v>750</v>
      </c>
      <c r="D113" t="s">
        <v>79</v>
      </c>
      <c r="E113" t="s">
        <v>126</v>
      </c>
      <c r="F113">
        <v>2394</v>
      </c>
      <c r="G113" t="s">
        <v>170</v>
      </c>
      <c r="H113">
        <f>VALUE(LEFT(J113, MAX(ISNUMBER(VALUE(MID(J113,{1,2,3,4,5,6,7,8,9},1)))*{1,2,3,4,5,6,7,8,9})+1-1))</f>
        <v>0</v>
      </c>
      <c r="I113">
        <f>TRIM(RIGHT(J113, LEN(J113) - MAX(ISNUMBER(VALUE(MID(J113,{1,2,3,4,5,6,7,8,9},1)))*{1,2,3,4,5,6,7,8,9})))</f>
        <v>0</v>
      </c>
      <c r="K113">
        <f>VLOOKUP(F113&amp;":"&amp;J113,'CNF Data'!$B$1:$AI$244,5,FALSE)</f>
        <v>0</v>
      </c>
      <c r="L113">
        <f>VLOOKUP(F113&amp;":"&amp;J113,'CNF Data'!$B$1:$AI$244,6,FALSE)</f>
        <v>0</v>
      </c>
      <c r="M113">
        <f>C113*L113/H113* 100</f>
        <v>0</v>
      </c>
      <c r="P113">
        <f>C113/H113</f>
        <v>0</v>
      </c>
      <c r="Q113">
        <f>VLOOKUP(F113&amp;":"&amp;J113,'CNF Data'!$B$1:$AI$2244,21,FALSE) * P113</f>
        <v>0</v>
      </c>
      <c r="R113">
        <f>VLOOKUP(F113&amp;":"&amp;J113,'CNF Data'!$B$1:$AI$2244,22,FALSE) * P113</f>
        <v>0</v>
      </c>
      <c r="S113">
        <f>VLOOKUP(F113&amp;":"&amp;J113,'CNF Data'!$B$1:$AI$2244,23,FALSE) * P113</f>
        <v>0</v>
      </c>
      <c r="T113">
        <f>VLOOKUP(F113&amp;":"&amp;J113,'CNF Data'!$B$1:$AI$2244,24,FALSE) * P113</f>
        <v>0</v>
      </c>
      <c r="U113">
        <f>VLOOKUP(F113&amp;":"&amp;J113,'CNF Data'!$B$1:$AI$2244,25,FALSE) * P113</f>
        <v>0</v>
      </c>
      <c r="V113">
        <f>VLOOKUP(F113&amp;":"&amp;J113,'CNF Data'!$B$1:$AI$2244,26,FALSE) * P113</f>
        <v>0</v>
      </c>
      <c r="W113">
        <f>VLOOKUP(F113&amp;":"&amp;J113,'CNF Data'!$B$1:$AI$2244,27,FALSE) * P113</f>
        <v>0</v>
      </c>
      <c r="X113">
        <f>VLOOKUP(F113&amp;":"&amp;J113,'CNF Data'!$B$1:$AI$2244,28,FALSE) * P113</f>
        <v>0</v>
      </c>
      <c r="Y113">
        <f>VLOOKUP(F113&amp;":"&amp;J113,'CNF Data'!$B$1:$AI$2244,29,FALSE) * P113</f>
        <v>0</v>
      </c>
      <c r="Z113">
        <f>VLOOKUP(F113&amp;":"&amp;J113,'CNF Data'!$B$1:$AI$2244,30,FALSE) * P113</f>
        <v>0</v>
      </c>
      <c r="AA113">
        <f>VLOOKUP(F113&amp;":"&amp;J113,'CNF Data'!$B$1:$AI$2244,31,FALSE) * P113</f>
        <v>0</v>
      </c>
      <c r="AB113">
        <f>VLOOKUP(F113&amp;":"&amp;J113,'CNF Data'!$B$1:$AI$2244,32,FALSE) * P113</f>
        <v>0</v>
      </c>
      <c r="AC113">
        <f>VLOOKUP(F113&amp;":"&amp;J113,'CNF Data'!$B$1:$AI$2244,33,FALSE) * P113</f>
        <v>0</v>
      </c>
      <c r="AD113">
        <f>VLOOKUP(F113&amp;":"&amp;J113,'CNF Data'!$B$1:$AI$2244,34,FALSE) * P113</f>
        <v>0</v>
      </c>
    </row>
    <row r="114" spans="1:30">
      <c r="A114" s="1">
        <v>112</v>
      </c>
      <c r="C114">
        <v>60</v>
      </c>
      <c r="D114" t="s">
        <v>79</v>
      </c>
      <c r="E114" t="s">
        <v>127</v>
      </c>
      <c r="F114">
        <v>198</v>
      </c>
      <c r="G114" t="s">
        <v>170</v>
      </c>
      <c r="H114">
        <f>VALUE(LEFT(J114, MAX(ISNUMBER(VALUE(MID(J114,{1,2,3,4,5,6,7,8,9},1)))*{1,2,3,4,5,6,7,8,9})+1-1))</f>
        <v>0</v>
      </c>
      <c r="I114">
        <f>TRIM(RIGHT(J114, LEN(J114) - MAX(ISNUMBER(VALUE(MID(J114,{1,2,3,4,5,6,7,8,9},1)))*{1,2,3,4,5,6,7,8,9})))</f>
        <v>0</v>
      </c>
      <c r="K114">
        <f>VLOOKUP(F114&amp;":"&amp;J114,'CNF Data'!$B$1:$AI$244,5,FALSE)</f>
        <v>0</v>
      </c>
      <c r="L114">
        <f>VLOOKUP(F114&amp;":"&amp;J114,'CNF Data'!$B$1:$AI$244,6,FALSE)</f>
        <v>0</v>
      </c>
      <c r="M114">
        <f>C114*L114/H114* 100</f>
        <v>0</v>
      </c>
      <c r="P114">
        <f>C114/H114</f>
        <v>0</v>
      </c>
      <c r="Q114">
        <f>VLOOKUP(F114&amp;":"&amp;J114,'CNF Data'!$B$1:$AI$2244,21,FALSE) * P114</f>
        <v>0</v>
      </c>
      <c r="R114">
        <f>VLOOKUP(F114&amp;":"&amp;J114,'CNF Data'!$B$1:$AI$2244,22,FALSE) * P114</f>
        <v>0</v>
      </c>
      <c r="S114">
        <f>VLOOKUP(F114&amp;":"&amp;J114,'CNF Data'!$B$1:$AI$2244,23,FALSE) * P114</f>
        <v>0</v>
      </c>
      <c r="T114">
        <f>VLOOKUP(F114&amp;":"&amp;J114,'CNF Data'!$B$1:$AI$2244,24,FALSE) * P114</f>
        <v>0</v>
      </c>
      <c r="U114">
        <f>VLOOKUP(F114&amp;":"&amp;J114,'CNF Data'!$B$1:$AI$2244,25,FALSE) * P114</f>
        <v>0</v>
      </c>
      <c r="V114">
        <f>VLOOKUP(F114&amp;":"&amp;J114,'CNF Data'!$B$1:$AI$2244,26,FALSE) * P114</f>
        <v>0</v>
      </c>
      <c r="W114">
        <f>VLOOKUP(F114&amp;":"&amp;J114,'CNF Data'!$B$1:$AI$2244,27,FALSE) * P114</f>
        <v>0</v>
      </c>
      <c r="X114">
        <f>VLOOKUP(F114&amp;":"&amp;J114,'CNF Data'!$B$1:$AI$2244,28,FALSE) * P114</f>
        <v>0</v>
      </c>
      <c r="Y114">
        <f>VLOOKUP(F114&amp;":"&amp;J114,'CNF Data'!$B$1:$AI$2244,29,FALSE) * P114</f>
        <v>0</v>
      </c>
      <c r="Z114">
        <f>VLOOKUP(F114&amp;":"&amp;J114,'CNF Data'!$B$1:$AI$2244,30,FALSE) * P114</f>
        <v>0</v>
      </c>
      <c r="AA114">
        <f>VLOOKUP(F114&amp;":"&amp;J114,'CNF Data'!$B$1:$AI$2244,31,FALSE) * P114</f>
        <v>0</v>
      </c>
      <c r="AB114">
        <f>VLOOKUP(F114&amp;":"&amp;J114,'CNF Data'!$B$1:$AI$2244,32,FALSE) * P114</f>
        <v>0</v>
      </c>
      <c r="AC114">
        <f>VLOOKUP(F114&amp;":"&amp;J114,'CNF Data'!$B$1:$AI$2244,33,FALSE) * P114</f>
        <v>0</v>
      </c>
      <c r="AD114">
        <f>VLOOKUP(F114&amp;":"&amp;J114,'CNF Data'!$B$1:$AI$2244,34,FALSE) * P114</f>
        <v>0</v>
      </c>
    </row>
    <row r="115" spans="1:30">
      <c r="A115" s="1">
        <v>113</v>
      </c>
      <c r="C115">
        <v>500</v>
      </c>
      <c r="D115" t="s">
        <v>79</v>
      </c>
      <c r="E115" t="s">
        <v>122</v>
      </c>
      <c r="F115">
        <v>14</v>
      </c>
      <c r="G115" t="s">
        <v>170</v>
      </c>
      <c r="H115">
        <f>VALUE(LEFT(J115, MAX(ISNUMBER(VALUE(MID(J115,{1,2,3,4,5,6,7,8,9},1)))*{1,2,3,4,5,6,7,8,9})+1-1))</f>
        <v>0</v>
      </c>
      <c r="I115">
        <f>TRIM(RIGHT(J115, LEN(J115) - MAX(ISNUMBER(VALUE(MID(J115,{1,2,3,4,5,6,7,8,9},1)))*{1,2,3,4,5,6,7,8,9})))</f>
        <v>0</v>
      </c>
      <c r="K115">
        <f>VLOOKUP(F115&amp;":"&amp;J115,'CNF Data'!$B$1:$AI$244,5,FALSE)</f>
        <v>0</v>
      </c>
      <c r="L115">
        <f>VLOOKUP(F115&amp;":"&amp;J115,'CNF Data'!$B$1:$AI$244,6,FALSE)</f>
        <v>0</v>
      </c>
      <c r="M115">
        <f>C115*L115/H115* 100</f>
        <v>0</v>
      </c>
      <c r="P115">
        <f>C115/H115</f>
        <v>0</v>
      </c>
      <c r="Q115">
        <f>VLOOKUP(F115&amp;":"&amp;J115,'CNF Data'!$B$1:$AI$2244,21,FALSE) * P115</f>
        <v>0</v>
      </c>
      <c r="R115">
        <f>VLOOKUP(F115&amp;":"&amp;J115,'CNF Data'!$B$1:$AI$2244,22,FALSE) * P115</f>
        <v>0</v>
      </c>
      <c r="S115">
        <f>VLOOKUP(F115&amp;":"&amp;J115,'CNF Data'!$B$1:$AI$2244,23,FALSE) * P115</f>
        <v>0</v>
      </c>
      <c r="T115">
        <f>VLOOKUP(F115&amp;":"&amp;J115,'CNF Data'!$B$1:$AI$2244,24,FALSE) * P115</f>
        <v>0</v>
      </c>
      <c r="U115">
        <f>VLOOKUP(F115&amp;":"&amp;J115,'CNF Data'!$B$1:$AI$2244,25,FALSE) * P115</f>
        <v>0</v>
      </c>
      <c r="V115">
        <f>VLOOKUP(F115&amp;":"&amp;J115,'CNF Data'!$B$1:$AI$2244,26,FALSE) * P115</f>
        <v>0</v>
      </c>
      <c r="W115">
        <f>VLOOKUP(F115&amp;":"&amp;J115,'CNF Data'!$B$1:$AI$2244,27,FALSE) * P115</f>
        <v>0</v>
      </c>
      <c r="X115">
        <f>VLOOKUP(F115&amp;":"&amp;J115,'CNF Data'!$B$1:$AI$2244,28,FALSE) * P115</f>
        <v>0</v>
      </c>
      <c r="Y115">
        <f>VLOOKUP(F115&amp;":"&amp;J115,'CNF Data'!$B$1:$AI$2244,29,FALSE) * P115</f>
        <v>0</v>
      </c>
      <c r="Z115">
        <f>VLOOKUP(F115&amp;":"&amp;J115,'CNF Data'!$B$1:$AI$2244,30,FALSE) * P115</f>
        <v>0</v>
      </c>
      <c r="AA115">
        <f>VLOOKUP(F115&amp;":"&amp;J115,'CNF Data'!$B$1:$AI$2244,31,FALSE) * P115</f>
        <v>0</v>
      </c>
      <c r="AB115">
        <f>VLOOKUP(F115&amp;":"&amp;J115,'CNF Data'!$B$1:$AI$2244,32,FALSE) * P115</f>
        <v>0</v>
      </c>
      <c r="AC115">
        <f>VLOOKUP(F115&amp;":"&amp;J115,'CNF Data'!$B$1:$AI$2244,33,FALSE) * P115</f>
        <v>0</v>
      </c>
      <c r="AD115">
        <f>VLOOKUP(F115&amp;":"&amp;J115,'CNF Data'!$B$1:$AI$2244,34,FALSE) * P115</f>
        <v>0</v>
      </c>
    </row>
    <row r="116" spans="1:30">
      <c r="A116" s="1">
        <v>114</v>
      </c>
      <c r="C116">
        <v>60</v>
      </c>
      <c r="D116" t="s">
        <v>79</v>
      </c>
      <c r="E116" t="s">
        <v>113</v>
      </c>
      <c r="F116">
        <v>214</v>
      </c>
      <c r="G116" t="s">
        <v>170</v>
      </c>
      <c r="H116">
        <f>VALUE(LEFT(J116, MAX(ISNUMBER(VALUE(MID(J116,{1,2,3,4,5,6,7,8,9},1)))*{1,2,3,4,5,6,7,8,9})+1-1))</f>
        <v>0</v>
      </c>
      <c r="I116">
        <f>TRIM(RIGHT(J116, LEN(J116) - MAX(ISNUMBER(VALUE(MID(J116,{1,2,3,4,5,6,7,8,9},1)))*{1,2,3,4,5,6,7,8,9})))</f>
        <v>0</v>
      </c>
      <c r="K116">
        <f>VLOOKUP(F116&amp;":"&amp;J116,'CNF Data'!$B$1:$AI$244,5,FALSE)</f>
        <v>0</v>
      </c>
      <c r="L116">
        <f>VLOOKUP(F116&amp;":"&amp;J116,'CNF Data'!$B$1:$AI$244,6,FALSE)</f>
        <v>0</v>
      </c>
      <c r="M116">
        <f>C116*L116/H116* 100</f>
        <v>0</v>
      </c>
      <c r="P116">
        <f>C116/H116</f>
        <v>0</v>
      </c>
      <c r="Q116">
        <f>VLOOKUP(F116&amp;":"&amp;J116,'CNF Data'!$B$1:$AI$2244,21,FALSE) * P116</f>
        <v>0</v>
      </c>
      <c r="R116">
        <f>VLOOKUP(F116&amp;":"&amp;J116,'CNF Data'!$B$1:$AI$2244,22,FALSE) * P116</f>
        <v>0</v>
      </c>
      <c r="S116">
        <f>VLOOKUP(F116&amp;":"&amp;J116,'CNF Data'!$B$1:$AI$2244,23,FALSE) * P116</f>
        <v>0</v>
      </c>
      <c r="T116">
        <f>VLOOKUP(F116&amp;":"&amp;J116,'CNF Data'!$B$1:$AI$2244,24,FALSE) * P116</f>
        <v>0</v>
      </c>
      <c r="U116">
        <f>VLOOKUP(F116&amp;":"&amp;J116,'CNF Data'!$B$1:$AI$2244,25,FALSE) * P116</f>
        <v>0</v>
      </c>
      <c r="V116">
        <f>VLOOKUP(F116&amp;":"&amp;J116,'CNF Data'!$B$1:$AI$2244,26,FALSE) * P116</f>
        <v>0</v>
      </c>
      <c r="W116">
        <f>VLOOKUP(F116&amp;":"&amp;J116,'CNF Data'!$B$1:$AI$2244,27,FALSE) * P116</f>
        <v>0</v>
      </c>
      <c r="X116">
        <f>VLOOKUP(F116&amp;":"&amp;J116,'CNF Data'!$B$1:$AI$2244,28,FALSE) * P116</f>
        <v>0</v>
      </c>
      <c r="Y116">
        <f>VLOOKUP(F116&amp;":"&amp;J116,'CNF Data'!$B$1:$AI$2244,29,FALSE) * P116</f>
        <v>0</v>
      </c>
      <c r="Z116">
        <f>VLOOKUP(F116&amp;":"&amp;J116,'CNF Data'!$B$1:$AI$2244,30,FALSE) * P116</f>
        <v>0</v>
      </c>
      <c r="AA116">
        <f>VLOOKUP(F116&amp;":"&amp;J116,'CNF Data'!$B$1:$AI$2244,31,FALSE) * P116</f>
        <v>0</v>
      </c>
      <c r="AB116">
        <f>VLOOKUP(F116&amp;":"&amp;J116,'CNF Data'!$B$1:$AI$2244,32,FALSE) * P116</f>
        <v>0</v>
      </c>
      <c r="AC116">
        <f>VLOOKUP(F116&amp;":"&amp;J116,'CNF Data'!$B$1:$AI$2244,33,FALSE) * P116</f>
        <v>0</v>
      </c>
      <c r="AD116">
        <f>VLOOKUP(F116&amp;":"&amp;J116,'CNF Data'!$B$1:$AI$2244,34,FALSE) * P116</f>
        <v>0</v>
      </c>
    </row>
    <row r="117" spans="1:30">
      <c r="A117" s="1">
        <v>115</v>
      </c>
      <c r="C117">
        <v>60</v>
      </c>
      <c r="D117" t="s">
        <v>79</v>
      </c>
      <c r="E117" t="s">
        <v>114</v>
      </c>
      <c r="F117">
        <v>198</v>
      </c>
      <c r="G117" t="s">
        <v>170</v>
      </c>
      <c r="H117">
        <f>VALUE(LEFT(J117, MAX(ISNUMBER(VALUE(MID(J117,{1,2,3,4,5,6,7,8,9},1)))*{1,2,3,4,5,6,7,8,9})+1-1))</f>
        <v>0</v>
      </c>
      <c r="I117">
        <f>TRIM(RIGHT(J117, LEN(J117) - MAX(ISNUMBER(VALUE(MID(J117,{1,2,3,4,5,6,7,8,9},1)))*{1,2,3,4,5,6,7,8,9})))</f>
        <v>0</v>
      </c>
      <c r="K117">
        <f>VLOOKUP(F117&amp;":"&amp;J117,'CNF Data'!$B$1:$AI$244,5,FALSE)</f>
        <v>0</v>
      </c>
      <c r="L117">
        <f>VLOOKUP(F117&amp;":"&amp;J117,'CNF Data'!$B$1:$AI$244,6,FALSE)</f>
        <v>0</v>
      </c>
      <c r="M117">
        <f>C117*L117/H117* 100</f>
        <v>0</v>
      </c>
      <c r="P117">
        <f>C117/H117</f>
        <v>0</v>
      </c>
      <c r="Q117">
        <f>VLOOKUP(F117&amp;":"&amp;J117,'CNF Data'!$B$1:$AI$2244,21,FALSE) * P117</f>
        <v>0</v>
      </c>
      <c r="R117">
        <f>VLOOKUP(F117&amp;":"&amp;J117,'CNF Data'!$B$1:$AI$2244,22,FALSE) * P117</f>
        <v>0</v>
      </c>
      <c r="S117">
        <f>VLOOKUP(F117&amp;":"&amp;J117,'CNF Data'!$B$1:$AI$2244,23,FALSE) * P117</f>
        <v>0</v>
      </c>
      <c r="T117">
        <f>VLOOKUP(F117&amp;":"&amp;J117,'CNF Data'!$B$1:$AI$2244,24,FALSE) * P117</f>
        <v>0</v>
      </c>
      <c r="U117">
        <f>VLOOKUP(F117&amp;":"&amp;J117,'CNF Data'!$B$1:$AI$2244,25,FALSE) * P117</f>
        <v>0</v>
      </c>
      <c r="V117">
        <f>VLOOKUP(F117&amp;":"&amp;J117,'CNF Data'!$B$1:$AI$2244,26,FALSE) * P117</f>
        <v>0</v>
      </c>
      <c r="W117">
        <f>VLOOKUP(F117&amp;":"&amp;J117,'CNF Data'!$B$1:$AI$2244,27,FALSE) * P117</f>
        <v>0</v>
      </c>
      <c r="X117">
        <f>VLOOKUP(F117&amp;":"&amp;J117,'CNF Data'!$B$1:$AI$2244,28,FALSE) * P117</f>
        <v>0</v>
      </c>
      <c r="Y117">
        <f>VLOOKUP(F117&amp;":"&amp;J117,'CNF Data'!$B$1:$AI$2244,29,FALSE) * P117</f>
        <v>0</v>
      </c>
      <c r="Z117">
        <f>VLOOKUP(F117&amp;":"&amp;J117,'CNF Data'!$B$1:$AI$2244,30,FALSE) * P117</f>
        <v>0</v>
      </c>
      <c r="AA117">
        <f>VLOOKUP(F117&amp;":"&amp;J117,'CNF Data'!$B$1:$AI$2244,31,FALSE) * P117</f>
        <v>0</v>
      </c>
      <c r="AB117">
        <f>VLOOKUP(F117&amp;":"&amp;J117,'CNF Data'!$B$1:$AI$2244,32,FALSE) * P117</f>
        <v>0</v>
      </c>
      <c r="AC117">
        <f>VLOOKUP(F117&amp;":"&amp;J117,'CNF Data'!$B$1:$AI$2244,33,FALSE) * P117</f>
        <v>0</v>
      </c>
      <c r="AD117">
        <f>VLOOKUP(F117&amp;":"&amp;J117,'CNF Data'!$B$1:$AI$2244,34,FALSE) * P117</f>
        <v>0</v>
      </c>
    </row>
    <row r="118" spans="1:30">
      <c r="A118" s="1">
        <v>116</v>
      </c>
      <c r="C118">
        <v>583.66</v>
      </c>
      <c r="D118" t="s">
        <v>84</v>
      </c>
      <c r="E118" t="s">
        <v>115</v>
      </c>
      <c r="F118">
        <v>1589</v>
      </c>
      <c r="G118" t="s">
        <v>170</v>
      </c>
      <c r="H118">
        <f>VALUE(LEFT(J118, MAX(ISNUMBER(VALUE(MID(J118,{1,2,3,4,5,6,7,8,9},1)))*{1,2,3,4,5,6,7,8,9})+1-1))</f>
        <v>0</v>
      </c>
      <c r="I118">
        <f>TRIM(RIGHT(J118, LEN(J118) - MAX(ISNUMBER(VALUE(MID(J118,{1,2,3,4,5,6,7,8,9},1)))*{1,2,3,4,5,6,7,8,9})))</f>
        <v>0</v>
      </c>
      <c r="K118">
        <f>VLOOKUP(F118&amp;":"&amp;J118,'CNF Data'!$B$1:$AI$244,5,FALSE)</f>
        <v>0</v>
      </c>
      <c r="L118">
        <f>VLOOKUP(F118&amp;":"&amp;J118,'CNF Data'!$B$1:$AI$244,6,FALSE)</f>
        <v>0</v>
      </c>
      <c r="M118">
        <f>C118*L118/H118* 100</f>
        <v>0</v>
      </c>
      <c r="P118">
        <f>C118/H118</f>
        <v>0</v>
      </c>
      <c r="Q118">
        <f>VLOOKUP(F118&amp;":"&amp;J118,'CNF Data'!$B$1:$AI$2244,21,FALSE) * P118</f>
        <v>0</v>
      </c>
      <c r="R118">
        <f>VLOOKUP(F118&amp;":"&amp;J118,'CNF Data'!$B$1:$AI$2244,22,FALSE) * P118</f>
        <v>0</v>
      </c>
      <c r="S118">
        <f>VLOOKUP(F118&amp;":"&amp;J118,'CNF Data'!$B$1:$AI$2244,23,FALSE) * P118</f>
        <v>0</v>
      </c>
      <c r="T118">
        <f>VLOOKUP(F118&amp;":"&amp;J118,'CNF Data'!$B$1:$AI$2244,24,FALSE) * P118</f>
        <v>0</v>
      </c>
      <c r="U118">
        <f>VLOOKUP(F118&amp;":"&amp;J118,'CNF Data'!$B$1:$AI$2244,25,FALSE) * P118</f>
        <v>0</v>
      </c>
      <c r="V118">
        <f>VLOOKUP(F118&amp;":"&amp;J118,'CNF Data'!$B$1:$AI$2244,26,FALSE) * P118</f>
        <v>0</v>
      </c>
      <c r="W118">
        <f>VLOOKUP(F118&amp;":"&amp;J118,'CNF Data'!$B$1:$AI$2244,27,FALSE) * P118</f>
        <v>0</v>
      </c>
      <c r="X118">
        <f>VLOOKUP(F118&amp;":"&amp;J118,'CNF Data'!$B$1:$AI$2244,28,FALSE) * P118</f>
        <v>0</v>
      </c>
      <c r="Y118">
        <f>VLOOKUP(F118&amp;":"&amp;J118,'CNF Data'!$B$1:$AI$2244,29,FALSE) * P118</f>
        <v>0</v>
      </c>
      <c r="Z118">
        <f>VLOOKUP(F118&amp;":"&amp;J118,'CNF Data'!$B$1:$AI$2244,30,FALSE) * P118</f>
        <v>0</v>
      </c>
      <c r="AA118">
        <f>VLOOKUP(F118&amp;":"&amp;J118,'CNF Data'!$B$1:$AI$2244,31,FALSE) * P118</f>
        <v>0</v>
      </c>
      <c r="AB118">
        <f>VLOOKUP(F118&amp;":"&amp;J118,'CNF Data'!$B$1:$AI$2244,32,FALSE) * P118</f>
        <v>0</v>
      </c>
      <c r="AC118">
        <f>VLOOKUP(F118&amp;":"&amp;J118,'CNF Data'!$B$1:$AI$2244,33,FALSE) * P118</f>
        <v>0</v>
      </c>
      <c r="AD118">
        <f>VLOOKUP(F118&amp;":"&amp;J118,'CNF Data'!$B$1:$AI$2244,34,FALSE) * P118</f>
        <v>0</v>
      </c>
    </row>
    <row r="119" spans="1:30">
      <c r="A119" s="1">
        <v>117</v>
      </c>
      <c r="C119">
        <v>6000</v>
      </c>
      <c r="D119" t="s">
        <v>79</v>
      </c>
      <c r="E119" t="s">
        <v>95</v>
      </c>
      <c r="F119">
        <v>422</v>
      </c>
      <c r="G119" t="s">
        <v>171</v>
      </c>
      <c r="H119">
        <f>VALUE(LEFT(J119, MAX(ISNUMBER(VALUE(MID(J119,{1,2,3,4,5,6,7,8,9},1)))*{1,2,3,4,5,6,7,8,9})+1-1))</f>
        <v>0</v>
      </c>
      <c r="I119">
        <f>TRIM(RIGHT(J119, LEN(J119) - MAX(ISNUMBER(VALUE(MID(J119,{1,2,3,4,5,6,7,8,9},1)))*{1,2,3,4,5,6,7,8,9})))</f>
        <v>0</v>
      </c>
      <c r="K119">
        <f>VLOOKUP(F119&amp;":"&amp;J119,'CNF Data'!$B$1:$AI$244,5,FALSE)</f>
        <v>0</v>
      </c>
      <c r="L119">
        <f>VLOOKUP(F119&amp;":"&amp;J119,'CNF Data'!$B$1:$AI$244,6,FALSE)</f>
        <v>0</v>
      </c>
      <c r="M119">
        <f>C119*L119/H119* 100</f>
        <v>0</v>
      </c>
      <c r="N119">
        <f>VLOOKUP(E119, Premades!B1: R18, 2, FALSE)</f>
        <v>0</v>
      </c>
      <c r="O119">
        <f>VLOOKUP(E119, Premades!B1: R18, 3, FALSE)</f>
        <v>0</v>
      </c>
      <c r="P119">
        <f>C119/N119</f>
        <v>0</v>
      </c>
      <c r="Q119">
        <f>VLOOKUP(E119, Premades!B1: R18, 4, FALSE) * P119</f>
        <v>0</v>
      </c>
      <c r="R119">
        <f>VLOOKUP(E119, Premades!B1: R18, 5, FALSE) * P119</f>
        <v>0</v>
      </c>
      <c r="S119">
        <f>VLOOKUP(E119, Premades!B1: R18, 6, FALSE) * P119</f>
        <v>0</v>
      </c>
      <c r="T119">
        <f>VLOOKUP(E119, Premades!B1: R18, 7, FALSE) * P119</f>
        <v>0</v>
      </c>
      <c r="U119">
        <f>VLOOKUP(E119, Premades!B1: R18, 8, FALSE) * P119</f>
        <v>0</v>
      </c>
      <c r="V119">
        <f>VLOOKUP(E119, Premades!B1: R18, 9, FALSE) * P119</f>
        <v>0</v>
      </c>
      <c r="W119">
        <f>VLOOKUP(E119, Premades!B1: R18, 10, FALSE) * P119</f>
        <v>0</v>
      </c>
      <c r="X119">
        <f>VLOOKUP(E119, Premades!B1: R18, 11, FALSE) * P119</f>
        <v>0</v>
      </c>
      <c r="Y119">
        <f>VLOOKUP(E119, Premades!B1: R18, 12, FALSE) * P119</f>
        <v>0</v>
      </c>
      <c r="Z119">
        <f>VLOOKUP(E119, Premades!B1: R18, 13, FALSE) * P119</f>
        <v>0</v>
      </c>
      <c r="AA119">
        <f>VLOOKUP(E119, Premades!B1: R18, 14, FALSE) * P119</f>
        <v>0</v>
      </c>
      <c r="AB119">
        <f>VLOOKUP(E119, Premades!B1: R18, 15, FALSE) * P119</f>
        <v>0</v>
      </c>
      <c r="AC119">
        <f>VLOOKUP(E119, Premades!B1: R18, 16, FALSE) * P119</f>
        <v>0</v>
      </c>
      <c r="AD119">
        <f>VLOOKUP(E119, Premades!B1: R18, 17, FALSE) * P119</f>
        <v>0</v>
      </c>
    </row>
    <row r="120" spans="1:30">
      <c r="A120" s="1">
        <v>118</v>
      </c>
      <c r="C120">
        <v>2750</v>
      </c>
      <c r="D120" t="s">
        <v>84</v>
      </c>
      <c r="E120" t="s">
        <v>116</v>
      </c>
      <c r="F120">
        <v>7045</v>
      </c>
      <c r="G120" t="s">
        <v>171</v>
      </c>
      <c r="H120">
        <f>VALUE(LEFT(J120, MAX(ISNUMBER(VALUE(MID(J120,{1,2,3,4,5,6,7,8,9},1)))*{1,2,3,4,5,6,7,8,9})+1-1))</f>
        <v>0</v>
      </c>
      <c r="I120">
        <f>TRIM(RIGHT(J120, LEN(J120) - MAX(ISNUMBER(VALUE(MID(J120,{1,2,3,4,5,6,7,8,9},1)))*{1,2,3,4,5,6,7,8,9})))</f>
        <v>0</v>
      </c>
      <c r="K120">
        <f>VLOOKUP(F120&amp;":"&amp;J120,'CNF Data'!$B$1:$AI$244,5,FALSE)</f>
        <v>0</v>
      </c>
      <c r="L120">
        <f>VLOOKUP(F120&amp;":"&amp;J120,'CNF Data'!$B$1:$AI$244,6,FALSE)</f>
        <v>0</v>
      </c>
      <c r="M120">
        <f>C120*L120/H120* 100</f>
        <v>0</v>
      </c>
      <c r="N120">
        <f>VLOOKUP(E120, Premades!B1: R18, 2, FALSE)</f>
        <v>0</v>
      </c>
      <c r="O120">
        <f>VLOOKUP(E120, Premades!B1: R18, 3, FALSE)</f>
        <v>0</v>
      </c>
      <c r="P120">
        <f>C120/N120</f>
        <v>0</v>
      </c>
      <c r="Q120">
        <f>VLOOKUP(E120, Premades!B1: R18, 4, FALSE) * P120</f>
        <v>0</v>
      </c>
      <c r="R120">
        <f>VLOOKUP(E120, Premades!B1: R18, 5, FALSE) * P120</f>
        <v>0</v>
      </c>
      <c r="S120">
        <f>VLOOKUP(E120, Premades!B1: R18, 6, FALSE) * P120</f>
        <v>0</v>
      </c>
      <c r="T120">
        <f>VLOOKUP(E120, Premades!B1: R18, 7, FALSE) * P120</f>
        <v>0</v>
      </c>
      <c r="U120">
        <f>VLOOKUP(E120, Premades!B1: R18, 8, FALSE) * P120</f>
        <v>0</v>
      </c>
      <c r="V120">
        <f>VLOOKUP(E120, Premades!B1: R18, 9, FALSE) * P120</f>
        <v>0</v>
      </c>
      <c r="W120">
        <f>VLOOKUP(E120, Premades!B1: R18, 10, FALSE) * P120</f>
        <v>0</v>
      </c>
      <c r="X120">
        <f>VLOOKUP(E120, Premades!B1: R18, 11, FALSE) * P120</f>
        <v>0</v>
      </c>
      <c r="Y120">
        <f>VLOOKUP(E120, Premades!B1: R18, 12, FALSE) * P120</f>
        <v>0</v>
      </c>
      <c r="Z120">
        <f>VLOOKUP(E120, Premades!B1: R18, 13, FALSE) * P120</f>
        <v>0</v>
      </c>
      <c r="AA120">
        <f>VLOOKUP(E120, Premades!B1: R18, 14, FALSE) * P120</f>
        <v>0</v>
      </c>
      <c r="AB120">
        <f>VLOOKUP(E120, Premades!B1: R18, 15, FALSE) * P120</f>
        <v>0</v>
      </c>
      <c r="AC120">
        <f>VLOOKUP(E120, Premades!B1: R18, 16, FALSE) * P120</f>
        <v>0</v>
      </c>
      <c r="AD120">
        <f>VLOOKUP(E120, Premades!B1: R18, 17, FALSE) * P120</f>
        <v>0</v>
      </c>
    </row>
    <row r="121" spans="1:30">
      <c r="A121" s="1">
        <v>119</v>
      </c>
      <c r="B121" t="s">
        <v>30</v>
      </c>
      <c r="C121">
        <v>100</v>
      </c>
      <c r="D121" t="s">
        <v>78</v>
      </c>
      <c r="E121" t="s">
        <v>128</v>
      </c>
      <c r="M121">
        <f>SUM(M111:M120)</f>
        <v>0</v>
      </c>
      <c r="P121">
        <f>M121/C121</f>
        <v>0</v>
      </c>
      <c r="Q121">
        <f>SUM(Q111:Q120) / P121</f>
        <v>0</v>
      </c>
      <c r="R121">
        <f>SUM(R111:R120) / P121</f>
        <v>0</v>
      </c>
      <c r="S121">
        <f>SUM(S111:S120) / P121</f>
        <v>0</v>
      </c>
      <c r="T121">
        <f>SUM(T111:T120) / P121</f>
        <v>0</v>
      </c>
      <c r="U121">
        <f>SUM(U111:U120) / P121</f>
        <v>0</v>
      </c>
      <c r="V121">
        <f>SUM(V111:V120) / P121</f>
        <v>0</v>
      </c>
      <c r="W121">
        <f>SUM(W111:W120) / P121</f>
        <v>0</v>
      </c>
      <c r="X121">
        <f>SUM(X111:X120) / P121</f>
        <v>0</v>
      </c>
      <c r="Y121">
        <f>SUM(Y111:Y120) / P121</f>
        <v>0</v>
      </c>
      <c r="Z121">
        <f>SUM(Z111:Z120) / P121</f>
        <v>0</v>
      </c>
      <c r="AA121">
        <f>SUM(AA111:AA120) / P121</f>
        <v>0</v>
      </c>
      <c r="AB121">
        <f>SUM(AB111:AB120) / P121</f>
        <v>0</v>
      </c>
      <c r="AC121">
        <f>SUM(AC111:AC120) / P121</f>
        <v>0</v>
      </c>
      <c r="AD121">
        <f>SUM(AD111:AD120) / P121</f>
        <v>0</v>
      </c>
    </row>
    <row r="122" spans="1:30">
      <c r="A122" s="1">
        <v>120</v>
      </c>
    </row>
    <row r="123" spans="1:30">
      <c r="A123" s="1">
        <v>121</v>
      </c>
    </row>
    <row r="124" spans="1:30">
      <c r="A124" s="1">
        <v>122</v>
      </c>
      <c r="B124" t="s">
        <v>29</v>
      </c>
      <c r="C124" t="s">
        <v>45</v>
      </c>
    </row>
    <row r="125" spans="1:30">
      <c r="A125" s="1">
        <v>123</v>
      </c>
      <c r="C125">
        <v>400</v>
      </c>
      <c r="D125" t="s">
        <v>87</v>
      </c>
      <c r="G125" t="s">
        <v>169</v>
      </c>
    </row>
    <row r="126" spans="1:30">
      <c r="A126" s="1">
        <v>124</v>
      </c>
      <c r="C126">
        <v>4000</v>
      </c>
      <c r="D126" t="s">
        <v>78</v>
      </c>
      <c r="E126" t="s">
        <v>129</v>
      </c>
      <c r="F126">
        <v>2348</v>
      </c>
      <c r="G126" t="s">
        <v>170</v>
      </c>
      <c r="H126">
        <f>VALUE(LEFT(J126, MAX(ISNUMBER(VALUE(MID(J126,{1,2,3,4,5,6,7,8,9},1)))*{1,2,3,4,5,6,7,8,9})+1-1))</f>
        <v>0</v>
      </c>
      <c r="I126">
        <f>TRIM(RIGHT(J126, LEN(J126) - MAX(ISNUMBER(VALUE(MID(J126,{1,2,3,4,5,6,7,8,9},1)))*{1,2,3,4,5,6,7,8,9})))</f>
        <v>0</v>
      </c>
      <c r="K126">
        <f>VLOOKUP(F126&amp;":"&amp;J126,'CNF Data'!$B$1:$AI$244,5,FALSE)</f>
        <v>0</v>
      </c>
      <c r="L126">
        <f>VLOOKUP(F126&amp;":"&amp;J126,'CNF Data'!$B$1:$AI$244,6,FALSE)</f>
        <v>0</v>
      </c>
      <c r="M126">
        <f>C126*L126/H126* 100</f>
        <v>0</v>
      </c>
      <c r="P126">
        <f>C126/H126</f>
        <v>0</v>
      </c>
      <c r="Q126">
        <f>VLOOKUP(F126&amp;":"&amp;J126,'CNF Data'!$B$1:$AI$2244,21,FALSE) * P126</f>
        <v>0</v>
      </c>
      <c r="R126">
        <f>VLOOKUP(F126&amp;":"&amp;J126,'CNF Data'!$B$1:$AI$2244,22,FALSE) * P126</f>
        <v>0</v>
      </c>
      <c r="S126">
        <f>VLOOKUP(F126&amp;":"&amp;J126,'CNF Data'!$B$1:$AI$2244,23,FALSE) * P126</f>
        <v>0</v>
      </c>
      <c r="T126">
        <f>VLOOKUP(F126&amp;":"&amp;J126,'CNF Data'!$B$1:$AI$2244,24,FALSE) * P126</f>
        <v>0</v>
      </c>
      <c r="U126">
        <f>VLOOKUP(F126&amp;":"&amp;J126,'CNF Data'!$B$1:$AI$2244,25,FALSE) * P126</f>
        <v>0</v>
      </c>
      <c r="V126">
        <f>VLOOKUP(F126&amp;":"&amp;J126,'CNF Data'!$B$1:$AI$2244,26,FALSE) * P126</f>
        <v>0</v>
      </c>
      <c r="W126">
        <f>VLOOKUP(F126&amp;":"&amp;J126,'CNF Data'!$B$1:$AI$2244,27,FALSE) * P126</f>
        <v>0</v>
      </c>
      <c r="X126">
        <f>VLOOKUP(F126&amp;":"&amp;J126,'CNF Data'!$B$1:$AI$2244,28,FALSE) * P126</f>
        <v>0</v>
      </c>
      <c r="Y126">
        <f>VLOOKUP(F126&amp;":"&amp;J126,'CNF Data'!$B$1:$AI$2244,29,FALSE) * P126</f>
        <v>0</v>
      </c>
      <c r="Z126">
        <f>VLOOKUP(F126&amp;":"&amp;J126,'CNF Data'!$B$1:$AI$2244,30,FALSE) * P126</f>
        <v>0</v>
      </c>
      <c r="AA126">
        <f>VLOOKUP(F126&amp;":"&amp;J126,'CNF Data'!$B$1:$AI$2244,31,FALSE) * P126</f>
        <v>0</v>
      </c>
      <c r="AB126">
        <f>VLOOKUP(F126&amp;":"&amp;J126,'CNF Data'!$B$1:$AI$2244,32,FALSE) * P126</f>
        <v>0</v>
      </c>
      <c r="AC126">
        <f>VLOOKUP(F126&amp;":"&amp;J126,'CNF Data'!$B$1:$AI$2244,33,FALSE) * P126</f>
        <v>0</v>
      </c>
      <c r="AD126">
        <f>VLOOKUP(F126&amp;":"&amp;J126,'CNF Data'!$B$1:$AI$2244,34,FALSE) * P126</f>
        <v>0</v>
      </c>
    </row>
    <row r="127" spans="1:30">
      <c r="A127" s="1">
        <v>125</v>
      </c>
      <c r="C127">
        <v>2957</v>
      </c>
      <c r="D127" t="s">
        <v>79</v>
      </c>
      <c r="E127" t="s">
        <v>130</v>
      </c>
      <c r="F127">
        <v>2462</v>
      </c>
      <c r="G127" t="s">
        <v>171</v>
      </c>
      <c r="H127">
        <f>VALUE(LEFT(J127, MAX(ISNUMBER(VALUE(MID(J127,{1,2,3,4,5,6,7,8,9},1)))*{1,2,3,4,5,6,7,8,9})+1-1))</f>
        <v>0</v>
      </c>
      <c r="I127">
        <f>TRIM(RIGHT(J127, LEN(J127) - MAX(ISNUMBER(VALUE(MID(J127,{1,2,3,4,5,6,7,8,9},1)))*{1,2,3,4,5,6,7,8,9})))</f>
        <v>0</v>
      </c>
      <c r="K127">
        <f>VLOOKUP(F127&amp;":"&amp;J127,'CNF Data'!$B$1:$AI$244,5,FALSE)</f>
        <v>0</v>
      </c>
      <c r="L127">
        <f>VLOOKUP(F127&amp;":"&amp;J127,'CNF Data'!$B$1:$AI$244,6,FALSE)</f>
        <v>0</v>
      </c>
      <c r="M127">
        <f>C127*L127/H127* 100</f>
        <v>0</v>
      </c>
      <c r="N127">
        <f>VLOOKUP(E127, Premades!B1: R18, 2, FALSE)</f>
        <v>0</v>
      </c>
      <c r="O127">
        <f>VLOOKUP(E127, Premades!B1: R18, 3, FALSE)</f>
        <v>0</v>
      </c>
      <c r="P127">
        <f>C127/N127</f>
        <v>0</v>
      </c>
      <c r="Q127">
        <f>VLOOKUP(E127, Premades!B1: R18, 4, FALSE) * P127</f>
        <v>0</v>
      </c>
      <c r="R127">
        <f>VLOOKUP(E127, Premades!B1: R18, 5, FALSE) * P127</f>
        <v>0</v>
      </c>
      <c r="S127">
        <f>VLOOKUP(E127, Premades!B1: R18, 6, FALSE) * P127</f>
        <v>0</v>
      </c>
      <c r="T127">
        <f>VLOOKUP(E127, Premades!B1: R18, 7, FALSE) * P127</f>
        <v>0</v>
      </c>
      <c r="U127">
        <f>VLOOKUP(E127, Premades!B1: R18, 8, FALSE) * P127</f>
        <v>0</v>
      </c>
      <c r="V127">
        <f>VLOOKUP(E127, Premades!B1: R18, 9, FALSE) * P127</f>
        <v>0</v>
      </c>
      <c r="W127">
        <f>VLOOKUP(E127, Premades!B1: R18, 10, FALSE) * P127</f>
        <v>0</v>
      </c>
      <c r="X127">
        <f>VLOOKUP(E127, Premades!B1: R18, 11, FALSE) * P127</f>
        <v>0</v>
      </c>
      <c r="Y127">
        <f>VLOOKUP(E127, Premades!B1: R18, 12, FALSE) * P127</f>
        <v>0</v>
      </c>
      <c r="Z127">
        <f>VLOOKUP(E127, Premades!B1: R18, 13, FALSE) * P127</f>
        <v>0</v>
      </c>
      <c r="AA127">
        <f>VLOOKUP(E127, Premades!B1: R18, 14, FALSE) * P127</f>
        <v>0</v>
      </c>
      <c r="AB127">
        <f>VLOOKUP(E127, Premades!B1: R18, 15, FALSE) * P127</f>
        <v>0</v>
      </c>
      <c r="AC127">
        <f>VLOOKUP(E127, Premades!B1: R18, 16, FALSE) * P127</f>
        <v>0</v>
      </c>
      <c r="AD127">
        <f>VLOOKUP(E127, Premades!B1: R18, 17, FALSE) * P127</f>
        <v>0</v>
      </c>
    </row>
    <row r="128" spans="1:30">
      <c r="A128" s="1">
        <v>126</v>
      </c>
      <c r="C128">
        <v>125</v>
      </c>
      <c r="D128" t="s">
        <v>79</v>
      </c>
      <c r="E128" t="s">
        <v>113</v>
      </c>
      <c r="F128">
        <v>214</v>
      </c>
      <c r="G128" t="s">
        <v>170</v>
      </c>
      <c r="H128">
        <f>VALUE(LEFT(J128, MAX(ISNUMBER(VALUE(MID(J128,{1,2,3,4,5,6,7,8,9},1)))*{1,2,3,4,5,6,7,8,9})+1-1))</f>
        <v>0</v>
      </c>
      <c r="I128">
        <f>TRIM(RIGHT(J128, LEN(J128) - MAX(ISNUMBER(VALUE(MID(J128,{1,2,3,4,5,6,7,8,9},1)))*{1,2,3,4,5,6,7,8,9})))</f>
        <v>0</v>
      </c>
      <c r="K128">
        <f>VLOOKUP(F128&amp;":"&amp;J128,'CNF Data'!$B$1:$AI$244,5,FALSE)</f>
        <v>0</v>
      </c>
      <c r="L128">
        <f>VLOOKUP(F128&amp;":"&amp;J128,'CNF Data'!$B$1:$AI$244,6,FALSE)</f>
        <v>0</v>
      </c>
      <c r="M128">
        <f>C128*L128/H128* 100</f>
        <v>0</v>
      </c>
      <c r="P128">
        <f>C128/H128</f>
        <v>0</v>
      </c>
      <c r="Q128">
        <f>VLOOKUP(F128&amp;":"&amp;J128,'CNF Data'!$B$1:$AI$2244,21,FALSE) * P128</f>
        <v>0</v>
      </c>
      <c r="R128">
        <f>VLOOKUP(F128&amp;":"&amp;J128,'CNF Data'!$B$1:$AI$2244,22,FALSE) * P128</f>
        <v>0</v>
      </c>
      <c r="S128">
        <f>VLOOKUP(F128&amp;":"&amp;J128,'CNF Data'!$B$1:$AI$2244,23,FALSE) * P128</f>
        <v>0</v>
      </c>
      <c r="T128">
        <f>VLOOKUP(F128&amp;":"&amp;J128,'CNF Data'!$B$1:$AI$2244,24,FALSE) * P128</f>
        <v>0</v>
      </c>
      <c r="U128">
        <f>VLOOKUP(F128&amp;":"&amp;J128,'CNF Data'!$B$1:$AI$2244,25,FALSE) * P128</f>
        <v>0</v>
      </c>
      <c r="V128">
        <f>VLOOKUP(F128&amp;":"&amp;J128,'CNF Data'!$B$1:$AI$2244,26,FALSE) * P128</f>
        <v>0</v>
      </c>
      <c r="W128">
        <f>VLOOKUP(F128&amp;":"&amp;J128,'CNF Data'!$B$1:$AI$2244,27,FALSE) * P128</f>
        <v>0</v>
      </c>
      <c r="X128">
        <f>VLOOKUP(F128&amp;":"&amp;J128,'CNF Data'!$B$1:$AI$2244,28,FALSE) * P128</f>
        <v>0</v>
      </c>
      <c r="Y128">
        <f>VLOOKUP(F128&amp;":"&amp;J128,'CNF Data'!$B$1:$AI$2244,29,FALSE) * P128</f>
        <v>0</v>
      </c>
      <c r="Z128">
        <f>VLOOKUP(F128&amp;":"&amp;J128,'CNF Data'!$B$1:$AI$2244,30,FALSE) * P128</f>
        <v>0</v>
      </c>
      <c r="AA128">
        <f>VLOOKUP(F128&amp;":"&amp;J128,'CNF Data'!$B$1:$AI$2244,31,FALSE) * P128</f>
        <v>0</v>
      </c>
      <c r="AB128">
        <f>VLOOKUP(F128&amp;":"&amp;J128,'CNF Data'!$B$1:$AI$2244,32,FALSE) * P128</f>
        <v>0</v>
      </c>
      <c r="AC128">
        <f>VLOOKUP(F128&amp;":"&amp;J128,'CNF Data'!$B$1:$AI$2244,33,FALSE) * P128</f>
        <v>0</v>
      </c>
      <c r="AD128">
        <f>VLOOKUP(F128&amp;":"&amp;J128,'CNF Data'!$B$1:$AI$2244,34,FALSE) * P128</f>
        <v>0</v>
      </c>
    </row>
    <row r="129" spans="1:30">
      <c r="A129" s="1">
        <v>127</v>
      </c>
      <c r="C129">
        <v>60</v>
      </c>
      <c r="D129" t="s">
        <v>79</v>
      </c>
      <c r="E129" t="s">
        <v>97</v>
      </c>
      <c r="F129">
        <v>198</v>
      </c>
      <c r="G129" t="s">
        <v>170</v>
      </c>
      <c r="H129">
        <f>VALUE(LEFT(J129, MAX(ISNUMBER(VALUE(MID(J129,{1,2,3,4,5,6,7,8,9},1)))*{1,2,3,4,5,6,7,8,9})+1-1))</f>
        <v>0</v>
      </c>
      <c r="I129">
        <f>TRIM(RIGHT(J129, LEN(J129) - MAX(ISNUMBER(VALUE(MID(J129,{1,2,3,4,5,6,7,8,9},1)))*{1,2,3,4,5,6,7,8,9})))</f>
        <v>0</v>
      </c>
      <c r="K129">
        <f>VLOOKUP(F129&amp;":"&amp;J129,'CNF Data'!$B$1:$AI$244,5,FALSE)</f>
        <v>0</v>
      </c>
      <c r="L129">
        <f>VLOOKUP(F129&amp;":"&amp;J129,'CNF Data'!$B$1:$AI$244,6,FALSE)</f>
        <v>0</v>
      </c>
      <c r="M129">
        <f>C129*L129/H129* 100</f>
        <v>0</v>
      </c>
      <c r="P129">
        <f>C129/H129</f>
        <v>0</v>
      </c>
      <c r="Q129">
        <f>VLOOKUP(F129&amp;":"&amp;J129,'CNF Data'!$B$1:$AI$2244,21,FALSE) * P129</f>
        <v>0</v>
      </c>
      <c r="R129">
        <f>VLOOKUP(F129&amp;":"&amp;J129,'CNF Data'!$B$1:$AI$2244,22,FALSE) * P129</f>
        <v>0</v>
      </c>
      <c r="S129">
        <f>VLOOKUP(F129&amp;":"&amp;J129,'CNF Data'!$B$1:$AI$2244,23,FALSE) * P129</f>
        <v>0</v>
      </c>
      <c r="T129">
        <f>VLOOKUP(F129&amp;":"&amp;J129,'CNF Data'!$B$1:$AI$2244,24,FALSE) * P129</f>
        <v>0</v>
      </c>
      <c r="U129">
        <f>VLOOKUP(F129&amp;":"&amp;J129,'CNF Data'!$B$1:$AI$2244,25,FALSE) * P129</f>
        <v>0</v>
      </c>
      <c r="V129">
        <f>VLOOKUP(F129&amp;":"&amp;J129,'CNF Data'!$B$1:$AI$2244,26,FALSE) * P129</f>
        <v>0</v>
      </c>
      <c r="W129">
        <f>VLOOKUP(F129&amp;":"&amp;J129,'CNF Data'!$B$1:$AI$2244,27,FALSE) * P129</f>
        <v>0</v>
      </c>
      <c r="X129">
        <f>VLOOKUP(F129&amp;":"&amp;J129,'CNF Data'!$B$1:$AI$2244,28,FALSE) * P129</f>
        <v>0</v>
      </c>
      <c r="Y129">
        <f>VLOOKUP(F129&amp;":"&amp;J129,'CNF Data'!$B$1:$AI$2244,29,FALSE) * P129</f>
        <v>0</v>
      </c>
      <c r="Z129">
        <f>VLOOKUP(F129&amp;":"&amp;J129,'CNF Data'!$B$1:$AI$2244,30,FALSE) * P129</f>
        <v>0</v>
      </c>
      <c r="AA129">
        <f>VLOOKUP(F129&amp;":"&amp;J129,'CNF Data'!$B$1:$AI$2244,31,FALSE) * P129</f>
        <v>0</v>
      </c>
      <c r="AB129">
        <f>VLOOKUP(F129&amp;":"&amp;J129,'CNF Data'!$B$1:$AI$2244,32,FALSE) * P129</f>
        <v>0</v>
      </c>
      <c r="AC129">
        <f>VLOOKUP(F129&amp;":"&amp;J129,'CNF Data'!$B$1:$AI$2244,33,FALSE) * P129</f>
        <v>0</v>
      </c>
      <c r="AD129">
        <f>VLOOKUP(F129&amp;":"&amp;J129,'CNF Data'!$B$1:$AI$2244,34,FALSE) * P129</f>
        <v>0</v>
      </c>
    </row>
    <row r="130" spans="1:30">
      <c r="A130" s="1">
        <v>128</v>
      </c>
      <c r="C130">
        <v>3000</v>
      </c>
      <c r="D130" t="s">
        <v>79</v>
      </c>
      <c r="E130" t="s">
        <v>95</v>
      </c>
      <c r="F130">
        <v>422</v>
      </c>
      <c r="G130" t="s">
        <v>171</v>
      </c>
      <c r="H130">
        <f>VALUE(LEFT(J130, MAX(ISNUMBER(VALUE(MID(J130,{1,2,3,4,5,6,7,8,9},1)))*{1,2,3,4,5,6,7,8,9})+1-1))</f>
        <v>0</v>
      </c>
      <c r="I130">
        <f>TRIM(RIGHT(J130, LEN(J130) - MAX(ISNUMBER(VALUE(MID(J130,{1,2,3,4,5,6,7,8,9},1)))*{1,2,3,4,5,6,7,8,9})))</f>
        <v>0</v>
      </c>
      <c r="K130">
        <f>VLOOKUP(F130&amp;":"&amp;J130,'CNF Data'!$B$1:$AI$244,5,FALSE)</f>
        <v>0</v>
      </c>
      <c r="L130">
        <f>VLOOKUP(F130&amp;":"&amp;J130,'CNF Data'!$B$1:$AI$244,6,FALSE)</f>
        <v>0</v>
      </c>
      <c r="M130">
        <f>C130*L130/H130* 100</f>
        <v>0</v>
      </c>
      <c r="N130">
        <f>VLOOKUP(E130, Premades!B1: R18, 2, FALSE)</f>
        <v>0</v>
      </c>
      <c r="O130">
        <f>VLOOKUP(E130, Premades!B1: R18, 3, FALSE)</f>
        <v>0</v>
      </c>
      <c r="P130">
        <f>C130/N130</f>
        <v>0</v>
      </c>
      <c r="Q130">
        <f>VLOOKUP(E130, Premades!B1: R18, 4, FALSE) * P130</f>
        <v>0</v>
      </c>
      <c r="R130">
        <f>VLOOKUP(E130, Premades!B1: R18, 5, FALSE) * P130</f>
        <v>0</v>
      </c>
      <c r="S130">
        <f>VLOOKUP(E130, Premades!B1: R18, 6, FALSE) * P130</f>
        <v>0</v>
      </c>
      <c r="T130">
        <f>VLOOKUP(E130, Premades!B1: R18, 7, FALSE) * P130</f>
        <v>0</v>
      </c>
      <c r="U130">
        <f>VLOOKUP(E130, Premades!B1: R18, 8, FALSE) * P130</f>
        <v>0</v>
      </c>
      <c r="V130">
        <f>VLOOKUP(E130, Premades!B1: R18, 9, FALSE) * P130</f>
        <v>0</v>
      </c>
      <c r="W130">
        <f>VLOOKUP(E130, Premades!B1: R18, 10, FALSE) * P130</f>
        <v>0</v>
      </c>
      <c r="X130">
        <f>VLOOKUP(E130, Premades!B1: R18, 11, FALSE) * P130</f>
        <v>0</v>
      </c>
      <c r="Y130">
        <f>VLOOKUP(E130, Premades!B1: R18, 12, FALSE) * P130</f>
        <v>0</v>
      </c>
      <c r="Z130">
        <f>VLOOKUP(E130, Premades!B1: R18, 13, FALSE) * P130</f>
        <v>0</v>
      </c>
      <c r="AA130">
        <f>VLOOKUP(E130, Premades!B1: R18, 14, FALSE) * P130</f>
        <v>0</v>
      </c>
      <c r="AB130">
        <f>VLOOKUP(E130, Premades!B1: R18, 15, FALSE) * P130</f>
        <v>0</v>
      </c>
      <c r="AC130">
        <f>VLOOKUP(E130, Premades!B1: R18, 16, FALSE) * P130</f>
        <v>0</v>
      </c>
      <c r="AD130">
        <f>VLOOKUP(E130, Premades!B1: R18, 17, FALSE) * P130</f>
        <v>0</v>
      </c>
    </row>
    <row r="131" spans="1:30">
      <c r="A131" s="1">
        <v>129</v>
      </c>
      <c r="C131">
        <v>750</v>
      </c>
      <c r="D131" t="s">
        <v>79</v>
      </c>
      <c r="E131" t="s">
        <v>131</v>
      </c>
      <c r="F131">
        <v>5417</v>
      </c>
      <c r="G131" t="s">
        <v>170</v>
      </c>
      <c r="H131">
        <f>VALUE(LEFT(J131, MAX(ISNUMBER(VALUE(MID(J131,{1,2,3,4,5,6,7,8,9},1)))*{1,2,3,4,5,6,7,8,9})+1-1))</f>
        <v>0</v>
      </c>
      <c r="I131">
        <f>TRIM(RIGHT(J131, LEN(J131) - MAX(ISNUMBER(VALUE(MID(J131,{1,2,3,4,5,6,7,8,9},1)))*{1,2,3,4,5,6,7,8,9})))</f>
        <v>0</v>
      </c>
      <c r="K131">
        <f>VLOOKUP(F131&amp;":"&amp;J131,'CNF Data'!$B$1:$AI$244,5,FALSE)</f>
        <v>0</v>
      </c>
      <c r="L131">
        <f>VLOOKUP(F131&amp;":"&amp;J131,'CNF Data'!$B$1:$AI$244,6,FALSE)</f>
        <v>0</v>
      </c>
      <c r="M131">
        <f>C131*L131/H131* 100</f>
        <v>0</v>
      </c>
      <c r="P131">
        <f>C131/H131</f>
        <v>0</v>
      </c>
      <c r="Q131">
        <f>VLOOKUP(F131&amp;":"&amp;J131,'CNF Data'!$B$1:$AI$2244,21,FALSE) * P131</f>
        <v>0</v>
      </c>
      <c r="R131">
        <f>VLOOKUP(F131&amp;":"&amp;J131,'CNF Data'!$B$1:$AI$2244,22,FALSE) * P131</f>
        <v>0</v>
      </c>
      <c r="S131">
        <f>VLOOKUP(F131&amp;":"&amp;J131,'CNF Data'!$B$1:$AI$2244,23,FALSE) * P131</f>
        <v>0</v>
      </c>
      <c r="T131">
        <f>VLOOKUP(F131&amp;":"&amp;J131,'CNF Data'!$B$1:$AI$2244,24,FALSE) * P131</f>
        <v>0</v>
      </c>
      <c r="U131">
        <f>VLOOKUP(F131&amp;":"&amp;J131,'CNF Data'!$B$1:$AI$2244,25,FALSE) * P131</f>
        <v>0</v>
      </c>
      <c r="V131">
        <f>VLOOKUP(F131&amp;":"&amp;J131,'CNF Data'!$B$1:$AI$2244,26,FALSE) * P131</f>
        <v>0</v>
      </c>
      <c r="W131">
        <f>VLOOKUP(F131&amp;":"&amp;J131,'CNF Data'!$B$1:$AI$2244,27,FALSE) * P131</f>
        <v>0</v>
      </c>
      <c r="X131">
        <f>VLOOKUP(F131&amp;":"&amp;J131,'CNF Data'!$B$1:$AI$2244,28,FALSE) * P131</f>
        <v>0</v>
      </c>
      <c r="Y131">
        <f>VLOOKUP(F131&amp;":"&amp;J131,'CNF Data'!$B$1:$AI$2244,29,FALSE) * P131</f>
        <v>0</v>
      </c>
      <c r="Z131">
        <f>VLOOKUP(F131&amp;":"&amp;J131,'CNF Data'!$B$1:$AI$2244,30,FALSE) * P131</f>
        <v>0</v>
      </c>
      <c r="AA131">
        <f>VLOOKUP(F131&amp;":"&amp;J131,'CNF Data'!$B$1:$AI$2244,31,FALSE) * P131</f>
        <v>0</v>
      </c>
      <c r="AB131">
        <f>VLOOKUP(F131&amp;":"&amp;J131,'CNF Data'!$B$1:$AI$2244,32,FALSE) * P131</f>
        <v>0</v>
      </c>
      <c r="AC131">
        <f>VLOOKUP(F131&amp;":"&amp;J131,'CNF Data'!$B$1:$AI$2244,33,FALSE) * P131</f>
        <v>0</v>
      </c>
      <c r="AD131">
        <f>VLOOKUP(F131&amp;":"&amp;J131,'CNF Data'!$B$1:$AI$2244,34,FALSE) * P131</f>
        <v>0</v>
      </c>
    </row>
    <row r="132" spans="1:30">
      <c r="A132" s="1">
        <v>130</v>
      </c>
      <c r="C132">
        <v>500</v>
      </c>
      <c r="D132" t="s">
        <v>84</v>
      </c>
      <c r="E132" t="s">
        <v>115</v>
      </c>
      <c r="F132">
        <v>1589</v>
      </c>
      <c r="G132" t="s">
        <v>170</v>
      </c>
      <c r="H132">
        <f>VALUE(LEFT(J132, MAX(ISNUMBER(VALUE(MID(J132,{1,2,3,4,5,6,7,8,9},1)))*{1,2,3,4,5,6,7,8,9})+1-1))</f>
        <v>0</v>
      </c>
      <c r="I132">
        <f>TRIM(RIGHT(J132, LEN(J132) - MAX(ISNUMBER(VALUE(MID(J132,{1,2,3,4,5,6,7,8,9},1)))*{1,2,3,4,5,6,7,8,9})))</f>
        <v>0</v>
      </c>
      <c r="K132">
        <f>VLOOKUP(F132&amp;":"&amp;J132,'CNF Data'!$B$1:$AI$244,5,FALSE)</f>
        <v>0</v>
      </c>
      <c r="L132">
        <f>VLOOKUP(F132&amp;":"&amp;J132,'CNF Data'!$B$1:$AI$244,6,FALSE)</f>
        <v>0</v>
      </c>
      <c r="M132">
        <f>C132*L132/H132* 100</f>
        <v>0</v>
      </c>
      <c r="P132">
        <f>C132/H132</f>
        <v>0</v>
      </c>
      <c r="Q132">
        <f>VLOOKUP(F132&amp;":"&amp;J132,'CNF Data'!$B$1:$AI$2244,21,FALSE) * P132</f>
        <v>0</v>
      </c>
      <c r="R132">
        <f>VLOOKUP(F132&amp;":"&amp;J132,'CNF Data'!$B$1:$AI$2244,22,FALSE) * P132</f>
        <v>0</v>
      </c>
      <c r="S132">
        <f>VLOOKUP(F132&amp;":"&amp;J132,'CNF Data'!$B$1:$AI$2244,23,FALSE) * P132</f>
        <v>0</v>
      </c>
      <c r="T132">
        <f>VLOOKUP(F132&amp;":"&amp;J132,'CNF Data'!$B$1:$AI$2244,24,FALSE) * P132</f>
        <v>0</v>
      </c>
      <c r="U132">
        <f>VLOOKUP(F132&amp;":"&amp;J132,'CNF Data'!$B$1:$AI$2244,25,FALSE) * P132</f>
        <v>0</v>
      </c>
      <c r="V132">
        <f>VLOOKUP(F132&amp;":"&amp;J132,'CNF Data'!$B$1:$AI$2244,26,FALSE) * P132</f>
        <v>0</v>
      </c>
      <c r="W132">
        <f>VLOOKUP(F132&amp;":"&amp;J132,'CNF Data'!$B$1:$AI$2244,27,FALSE) * P132</f>
        <v>0</v>
      </c>
      <c r="X132">
        <f>VLOOKUP(F132&amp;":"&amp;J132,'CNF Data'!$B$1:$AI$2244,28,FALSE) * P132</f>
        <v>0</v>
      </c>
      <c r="Y132">
        <f>VLOOKUP(F132&amp;":"&amp;J132,'CNF Data'!$B$1:$AI$2244,29,FALSE) * P132</f>
        <v>0</v>
      </c>
      <c r="Z132">
        <f>VLOOKUP(F132&amp;":"&amp;J132,'CNF Data'!$B$1:$AI$2244,30,FALSE) * P132</f>
        <v>0</v>
      </c>
      <c r="AA132">
        <f>VLOOKUP(F132&amp;":"&amp;J132,'CNF Data'!$B$1:$AI$2244,31,FALSE) * P132</f>
        <v>0</v>
      </c>
      <c r="AB132">
        <f>VLOOKUP(F132&amp;":"&amp;J132,'CNF Data'!$B$1:$AI$2244,32,FALSE) * P132</f>
        <v>0</v>
      </c>
      <c r="AC132">
        <f>VLOOKUP(F132&amp;":"&amp;J132,'CNF Data'!$B$1:$AI$2244,33,FALSE) * P132</f>
        <v>0</v>
      </c>
      <c r="AD132">
        <f>VLOOKUP(F132&amp;":"&amp;J132,'CNF Data'!$B$1:$AI$2244,34,FALSE) * P132</f>
        <v>0</v>
      </c>
    </row>
    <row r="133" spans="1:30">
      <c r="A133" s="1">
        <v>131</v>
      </c>
      <c r="B133" t="s">
        <v>30</v>
      </c>
      <c r="C133">
        <v>100</v>
      </c>
      <c r="D133" t="s">
        <v>78</v>
      </c>
      <c r="E133" t="s">
        <v>45</v>
      </c>
      <c r="M133">
        <f>SUM(M124:M132)</f>
        <v>0</v>
      </c>
      <c r="P133">
        <f>M133/C133</f>
        <v>0</v>
      </c>
      <c r="Q133">
        <f>SUM(Q124:Q132) / P133</f>
        <v>0</v>
      </c>
      <c r="R133">
        <f>SUM(R124:R132) / P133</f>
        <v>0</v>
      </c>
      <c r="S133">
        <f>SUM(S124:S132) / P133</f>
        <v>0</v>
      </c>
      <c r="T133">
        <f>SUM(T124:T132) / P133</f>
        <v>0</v>
      </c>
      <c r="U133">
        <f>SUM(U124:U132) / P133</f>
        <v>0</v>
      </c>
      <c r="V133">
        <f>SUM(V124:V132) / P133</f>
        <v>0</v>
      </c>
      <c r="W133">
        <f>SUM(W124:W132) / P133</f>
        <v>0</v>
      </c>
      <c r="X133">
        <f>SUM(X124:X132) / P133</f>
        <v>0</v>
      </c>
      <c r="Y133">
        <f>SUM(Y124:Y132) / P133</f>
        <v>0</v>
      </c>
      <c r="Z133">
        <f>SUM(Z124:Z132) / P133</f>
        <v>0</v>
      </c>
      <c r="AA133">
        <f>SUM(AA124:AA132) / P133</f>
        <v>0</v>
      </c>
      <c r="AB133">
        <f>SUM(AB124:AB132) / P133</f>
        <v>0</v>
      </c>
      <c r="AC133">
        <f>SUM(AC124:AC132) / P133</f>
        <v>0</v>
      </c>
      <c r="AD133">
        <f>SUM(AD124:AD132) / P133</f>
        <v>0</v>
      </c>
    </row>
    <row r="134" spans="1:30">
      <c r="A134" s="1">
        <v>132</v>
      </c>
    </row>
    <row r="135" spans="1:30">
      <c r="A135" s="1">
        <v>133</v>
      </c>
      <c r="B135" t="s">
        <v>29</v>
      </c>
      <c r="C135" t="s">
        <v>46</v>
      </c>
    </row>
    <row r="136" spans="1:30">
      <c r="A136" s="1">
        <v>134</v>
      </c>
      <c r="C136">
        <v>350</v>
      </c>
      <c r="D136" t="s">
        <v>88</v>
      </c>
      <c r="G136" t="s">
        <v>169</v>
      </c>
    </row>
    <row r="137" spans="1:30">
      <c r="A137" s="1">
        <v>135</v>
      </c>
      <c r="C137">
        <v>2840</v>
      </c>
      <c r="D137" t="s">
        <v>79</v>
      </c>
      <c r="E137" t="s">
        <v>132</v>
      </c>
      <c r="F137">
        <v>7061</v>
      </c>
      <c r="G137" t="s">
        <v>171</v>
      </c>
      <c r="H137">
        <f>VALUE(LEFT(J137, MAX(ISNUMBER(VALUE(MID(J137,{1,2,3,4,5,6,7,8,9},1)))*{1,2,3,4,5,6,7,8,9})+1-1))</f>
        <v>0</v>
      </c>
      <c r="I137">
        <f>TRIM(RIGHT(J137, LEN(J137) - MAX(ISNUMBER(VALUE(MID(J137,{1,2,3,4,5,6,7,8,9},1)))*{1,2,3,4,5,6,7,8,9})))</f>
        <v>0</v>
      </c>
      <c r="K137">
        <f>VLOOKUP(F137&amp;":"&amp;J137,'CNF Data'!$B$1:$AI$244,5,FALSE)</f>
        <v>0</v>
      </c>
      <c r="L137">
        <f>VLOOKUP(F137&amp;":"&amp;J137,'CNF Data'!$B$1:$AI$244,6,FALSE)</f>
        <v>0</v>
      </c>
      <c r="M137">
        <f>C137*L137/H137* 100</f>
        <v>0</v>
      </c>
      <c r="N137">
        <f>VLOOKUP(E137, Premades!B1: R18, 2, FALSE)</f>
        <v>0</v>
      </c>
      <c r="O137">
        <f>VLOOKUP(E137, Premades!B1: R18, 3, FALSE)</f>
        <v>0</v>
      </c>
      <c r="P137">
        <f>C137/N137</f>
        <v>0</v>
      </c>
      <c r="Q137">
        <f>VLOOKUP(E137, Premades!B1: R18, 4, FALSE) * P137</f>
        <v>0</v>
      </c>
      <c r="R137">
        <f>VLOOKUP(E137, Premades!B1: R18, 5, FALSE) * P137</f>
        <v>0</v>
      </c>
      <c r="S137">
        <f>VLOOKUP(E137, Premades!B1: R18, 6, FALSE) * P137</f>
        <v>0</v>
      </c>
      <c r="T137">
        <f>VLOOKUP(E137, Premades!B1: R18, 7, FALSE) * P137</f>
        <v>0</v>
      </c>
      <c r="U137">
        <f>VLOOKUP(E137, Premades!B1: R18, 8, FALSE) * P137</f>
        <v>0</v>
      </c>
      <c r="V137">
        <f>VLOOKUP(E137, Premades!B1: R18, 9, FALSE) * P137</f>
        <v>0</v>
      </c>
      <c r="W137">
        <f>VLOOKUP(E137, Premades!B1: R18, 10, FALSE) * P137</f>
        <v>0</v>
      </c>
      <c r="X137">
        <f>VLOOKUP(E137, Premades!B1: R18, 11, FALSE) * P137</f>
        <v>0</v>
      </c>
      <c r="Y137">
        <f>VLOOKUP(E137, Premades!B1: R18, 12, FALSE) * P137</f>
        <v>0</v>
      </c>
      <c r="Z137">
        <f>VLOOKUP(E137, Premades!B1: R18, 13, FALSE) * P137</f>
        <v>0</v>
      </c>
      <c r="AA137">
        <f>VLOOKUP(E137, Premades!B1: R18, 14, FALSE) * P137</f>
        <v>0</v>
      </c>
      <c r="AB137">
        <f>VLOOKUP(E137, Premades!B1: R18, 15, FALSE) * P137</f>
        <v>0</v>
      </c>
      <c r="AC137">
        <f>VLOOKUP(E137, Premades!B1: R18, 16, FALSE) * P137</f>
        <v>0</v>
      </c>
      <c r="AD137">
        <f>VLOOKUP(E137, Premades!B1: R18, 17, FALSE) * P137</f>
        <v>0</v>
      </c>
    </row>
    <row r="138" spans="1:30">
      <c r="A138" s="1">
        <v>136</v>
      </c>
      <c r="C138">
        <v>625</v>
      </c>
      <c r="D138" t="s">
        <v>79</v>
      </c>
      <c r="E138" t="s">
        <v>112</v>
      </c>
      <c r="F138">
        <v>2394</v>
      </c>
      <c r="G138" t="s">
        <v>170</v>
      </c>
      <c r="H138">
        <f>VALUE(LEFT(J138, MAX(ISNUMBER(VALUE(MID(J138,{1,2,3,4,5,6,7,8,9},1)))*{1,2,3,4,5,6,7,8,9})+1-1))</f>
        <v>0</v>
      </c>
      <c r="I138">
        <f>TRIM(RIGHT(J138, LEN(J138) - MAX(ISNUMBER(VALUE(MID(J138,{1,2,3,4,5,6,7,8,9},1)))*{1,2,3,4,5,6,7,8,9})))</f>
        <v>0</v>
      </c>
      <c r="K138">
        <f>VLOOKUP(F138&amp;":"&amp;J138,'CNF Data'!$B$1:$AI$244,5,FALSE)</f>
        <v>0</v>
      </c>
      <c r="L138">
        <f>VLOOKUP(F138&amp;":"&amp;J138,'CNF Data'!$B$1:$AI$244,6,FALSE)</f>
        <v>0</v>
      </c>
      <c r="M138">
        <f>C138*L138/H138* 100</f>
        <v>0</v>
      </c>
      <c r="P138">
        <f>C138/H138</f>
        <v>0</v>
      </c>
      <c r="Q138">
        <f>VLOOKUP(F138&amp;":"&amp;J138,'CNF Data'!$B$1:$AI$2244,21,FALSE) * P138</f>
        <v>0</v>
      </c>
      <c r="R138">
        <f>VLOOKUP(F138&amp;":"&amp;J138,'CNF Data'!$B$1:$AI$2244,22,FALSE) * P138</f>
        <v>0</v>
      </c>
      <c r="S138">
        <f>VLOOKUP(F138&amp;":"&amp;J138,'CNF Data'!$B$1:$AI$2244,23,FALSE) * P138</f>
        <v>0</v>
      </c>
      <c r="T138">
        <f>VLOOKUP(F138&amp;":"&amp;J138,'CNF Data'!$B$1:$AI$2244,24,FALSE) * P138</f>
        <v>0</v>
      </c>
      <c r="U138">
        <f>VLOOKUP(F138&amp;":"&amp;J138,'CNF Data'!$B$1:$AI$2244,25,FALSE) * P138</f>
        <v>0</v>
      </c>
      <c r="V138">
        <f>VLOOKUP(F138&amp;":"&amp;J138,'CNF Data'!$B$1:$AI$2244,26,FALSE) * P138</f>
        <v>0</v>
      </c>
      <c r="W138">
        <f>VLOOKUP(F138&amp;":"&amp;J138,'CNF Data'!$B$1:$AI$2244,27,FALSE) * P138</f>
        <v>0</v>
      </c>
      <c r="X138">
        <f>VLOOKUP(F138&amp;":"&amp;J138,'CNF Data'!$B$1:$AI$2244,28,FALSE) * P138</f>
        <v>0</v>
      </c>
      <c r="Y138">
        <f>VLOOKUP(F138&amp;":"&amp;J138,'CNF Data'!$B$1:$AI$2244,29,FALSE) * P138</f>
        <v>0</v>
      </c>
      <c r="Z138">
        <f>VLOOKUP(F138&amp;":"&amp;J138,'CNF Data'!$B$1:$AI$2244,30,FALSE) * P138</f>
        <v>0</v>
      </c>
      <c r="AA138">
        <f>VLOOKUP(F138&amp;":"&amp;J138,'CNF Data'!$B$1:$AI$2244,31,FALSE) * P138</f>
        <v>0</v>
      </c>
      <c r="AB138">
        <f>VLOOKUP(F138&amp;":"&amp;J138,'CNF Data'!$B$1:$AI$2244,32,FALSE) * P138</f>
        <v>0</v>
      </c>
      <c r="AC138">
        <f>VLOOKUP(F138&amp;":"&amp;J138,'CNF Data'!$B$1:$AI$2244,33,FALSE) * P138</f>
        <v>0</v>
      </c>
      <c r="AD138">
        <f>VLOOKUP(F138&amp;":"&amp;J138,'CNF Data'!$B$1:$AI$2244,34,FALSE) * P138</f>
        <v>0</v>
      </c>
    </row>
    <row r="139" spans="1:30">
      <c r="A139" s="1">
        <v>137</v>
      </c>
      <c r="C139">
        <v>60</v>
      </c>
      <c r="D139" t="s">
        <v>79</v>
      </c>
      <c r="E139" t="s">
        <v>96</v>
      </c>
      <c r="F139">
        <v>214</v>
      </c>
      <c r="G139" t="s">
        <v>170</v>
      </c>
      <c r="H139">
        <f>VALUE(LEFT(J139, MAX(ISNUMBER(VALUE(MID(J139,{1,2,3,4,5,6,7,8,9},1)))*{1,2,3,4,5,6,7,8,9})+1-1))</f>
        <v>0</v>
      </c>
      <c r="I139">
        <f>TRIM(RIGHT(J139, LEN(J139) - MAX(ISNUMBER(VALUE(MID(J139,{1,2,3,4,5,6,7,8,9},1)))*{1,2,3,4,5,6,7,8,9})))</f>
        <v>0</v>
      </c>
      <c r="K139">
        <f>VLOOKUP(F139&amp;":"&amp;J139,'CNF Data'!$B$1:$AI$244,5,FALSE)</f>
        <v>0</v>
      </c>
      <c r="L139">
        <f>VLOOKUP(F139&amp;":"&amp;J139,'CNF Data'!$B$1:$AI$244,6,FALSE)</f>
        <v>0</v>
      </c>
      <c r="M139">
        <f>C139*L139/H139* 100</f>
        <v>0</v>
      </c>
      <c r="P139">
        <f>C139/H139</f>
        <v>0</v>
      </c>
      <c r="Q139">
        <f>VLOOKUP(F139&amp;":"&amp;J139,'CNF Data'!$B$1:$AI$2244,21,FALSE) * P139</f>
        <v>0</v>
      </c>
      <c r="R139">
        <f>VLOOKUP(F139&amp;":"&amp;J139,'CNF Data'!$B$1:$AI$2244,22,FALSE) * P139</f>
        <v>0</v>
      </c>
      <c r="S139">
        <f>VLOOKUP(F139&amp;":"&amp;J139,'CNF Data'!$B$1:$AI$2244,23,FALSE) * P139</f>
        <v>0</v>
      </c>
      <c r="T139">
        <f>VLOOKUP(F139&amp;":"&amp;J139,'CNF Data'!$B$1:$AI$2244,24,FALSE) * P139</f>
        <v>0</v>
      </c>
      <c r="U139">
        <f>VLOOKUP(F139&amp;":"&amp;J139,'CNF Data'!$B$1:$AI$2244,25,FALSE) * P139</f>
        <v>0</v>
      </c>
      <c r="V139">
        <f>VLOOKUP(F139&amp;":"&amp;J139,'CNF Data'!$B$1:$AI$2244,26,FALSE) * P139</f>
        <v>0</v>
      </c>
      <c r="W139">
        <f>VLOOKUP(F139&amp;":"&amp;J139,'CNF Data'!$B$1:$AI$2244,27,FALSE) * P139</f>
        <v>0</v>
      </c>
      <c r="X139">
        <f>VLOOKUP(F139&amp;":"&amp;J139,'CNF Data'!$B$1:$AI$2244,28,FALSE) * P139</f>
        <v>0</v>
      </c>
      <c r="Y139">
        <f>VLOOKUP(F139&amp;":"&amp;J139,'CNF Data'!$B$1:$AI$2244,29,FALSE) * P139</f>
        <v>0</v>
      </c>
      <c r="Z139">
        <f>VLOOKUP(F139&amp;":"&amp;J139,'CNF Data'!$B$1:$AI$2244,30,FALSE) * P139</f>
        <v>0</v>
      </c>
      <c r="AA139">
        <f>VLOOKUP(F139&amp;":"&amp;J139,'CNF Data'!$B$1:$AI$2244,31,FALSE) * P139</f>
        <v>0</v>
      </c>
      <c r="AB139">
        <f>VLOOKUP(F139&amp;":"&amp;J139,'CNF Data'!$B$1:$AI$2244,32,FALSE) * P139</f>
        <v>0</v>
      </c>
      <c r="AC139">
        <f>VLOOKUP(F139&amp;":"&amp;J139,'CNF Data'!$B$1:$AI$2244,33,FALSE) * P139</f>
        <v>0</v>
      </c>
      <c r="AD139">
        <f>VLOOKUP(F139&amp;":"&amp;J139,'CNF Data'!$B$1:$AI$2244,34,FALSE) * P139</f>
        <v>0</v>
      </c>
    </row>
    <row r="140" spans="1:30">
      <c r="A140" s="1">
        <v>138</v>
      </c>
      <c r="C140">
        <v>500</v>
      </c>
      <c r="D140" t="s">
        <v>79</v>
      </c>
      <c r="E140" t="s">
        <v>115</v>
      </c>
      <c r="F140">
        <v>1589</v>
      </c>
      <c r="G140" t="s">
        <v>170</v>
      </c>
      <c r="H140">
        <f>VALUE(LEFT(J140, MAX(ISNUMBER(VALUE(MID(J140,{1,2,3,4,5,6,7,8,9},1)))*{1,2,3,4,5,6,7,8,9})+1-1))</f>
        <v>0</v>
      </c>
      <c r="I140">
        <f>TRIM(RIGHT(J140, LEN(J140) - MAX(ISNUMBER(VALUE(MID(J140,{1,2,3,4,5,6,7,8,9},1)))*{1,2,3,4,5,6,7,8,9})))</f>
        <v>0</v>
      </c>
      <c r="K140">
        <f>VLOOKUP(F140&amp;":"&amp;J140,'CNF Data'!$B$1:$AI$244,5,FALSE)</f>
        <v>0</v>
      </c>
      <c r="L140">
        <f>VLOOKUP(F140&amp;":"&amp;J140,'CNF Data'!$B$1:$AI$244,6,FALSE)</f>
        <v>0</v>
      </c>
      <c r="M140">
        <f>C140*L140/H140* 100</f>
        <v>0</v>
      </c>
      <c r="P140">
        <f>C140/H140</f>
        <v>0</v>
      </c>
      <c r="Q140">
        <f>VLOOKUP(F140&amp;":"&amp;J140,'CNF Data'!$B$1:$AI$2244,21,FALSE) * P140</f>
        <v>0</v>
      </c>
      <c r="R140">
        <f>VLOOKUP(F140&amp;":"&amp;J140,'CNF Data'!$B$1:$AI$2244,22,FALSE) * P140</f>
        <v>0</v>
      </c>
      <c r="S140">
        <f>VLOOKUP(F140&amp;":"&amp;J140,'CNF Data'!$B$1:$AI$2244,23,FALSE) * P140</f>
        <v>0</v>
      </c>
      <c r="T140">
        <f>VLOOKUP(F140&amp;":"&amp;J140,'CNF Data'!$B$1:$AI$2244,24,FALSE) * P140</f>
        <v>0</v>
      </c>
      <c r="U140">
        <f>VLOOKUP(F140&amp;":"&amp;J140,'CNF Data'!$B$1:$AI$2244,25,FALSE) * P140</f>
        <v>0</v>
      </c>
      <c r="V140">
        <f>VLOOKUP(F140&amp;":"&amp;J140,'CNF Data'!$B$1:$AI$2244,26,FALSE) * P140</f>
        <v>0</v>
      </c>
      <c r="W140">
        <f>VLOOKUP(F140&amp;":"&amp;J140,'CNF Data'!$B$1:$AI$2244,27,FALSE) * P140</f>
        <v>0</v>
      </c>
      <c r="X140">
        <f>VLOOKUP(F140&amp;":"&amp;J140,'CNF Data'!$B$1:$AI$2244,28,FALSE) * P140</f>
        <v>0</v>
      </c>
      <c r="Y140">
        <f>VLOOKUP(F140&amp;":"&amp;J140,'CNF Data'!$B$1:$AI$2244,29,FALSE) * P140</f>
        <v>0</v>
      </c>
      <c r="Z140">
        <f>VLOOKUP(F140&amp;":"&amp;J140,'CNF Data'!$B$1:$AI$2244,30,FALSE) * P140</f>
        <v>0</v>
      </c>
      <c r="AA140">
        <f>VLOOKUP(F140&amp;":"&amp;J140,'CNF Data'!$B$1:$AI$2244,31,FALSE) * P140</f>
        <v>0</v>
      </c>
      <c r="AB140">
        <f>VLOOKUP(F140&amp;":"&amp;J140,'CNF Data'!$B$1:$AI$2244,32,FALSE) * P140</f>
        <v>0</v>
      </c>
      <c r="AC140">
        <f>VLOOKUP(F140&amp;":"&amp;J140,'CNF Data'!$B$1:$AI$2244,33,FALSE) * P140</f>
        <v>0</v>
      </c>
      <c r="AD140">
        <f>VLOOKUP(F140&amp;":"&amp;J140,'CNF Data'!$B$1:$AI$2244,34,FALSE) * P140</f>
        <v>0</v>
      </c>
    </row>
    <row r="141" spans="1:30">
      <c r="A141" s="1">
        <v>139</v>
      </c>
      <c r="C141">
        <v>750</v>
      </c>
      <c r="D141" t="s">
        <v>79</v>
      </c>
      <c r="E141" t="s">
        <v>95</v>
      </c>
      <c r="F141">
        <v>422</v>
      </c>
      <c r="G141" t="s">
        <v>171</v>
      </c>
      <c r="H141">
        <f>VALUE(LEFT(J141, MAX(ISNUMBER(VALUE(MID(J141,{1,2,3,4,5,6,7,8,9},1)))*{1,2,3,4,5,6,7,8,9})+1-1))</f>
        <v>0</v>
      </c>
      <c r="I141">
        <f>TRIM(RIGHT(J141, LEN(J141) - MAX(ISNUMBER(VALUE(MID(J141,{1,2,3,4,5,6,7,8,9},1)))*{1,2,3,4,5,6,7,8,9})))</f>
        <v>0</v>
      </c>
      <c r="K141">
        <f>VLOOKUP(F141&amp;":"&amp;J141,'CNF Data'!$B$1:$AI$244,5,FALSE)</f>
        <v>0</v>
      </c>
      <c r="L141">
        <f>VLOOKUP(F141&amp;":"&amp;J141,'CNF Data'!$B$1:$AI$244,6,FALSE)</f>
        <v>0</v>
      </c>
      <c r="M141">
        <f>C141*L141/H141* 100</f>
        <v>0</v>
      </c>
      <c r="N141">
        <f>VLOOKUP(E141, Premades!B1: R18, 2, FALSE)</f>
        <v>0</v>
      </c>
      <c r="O141">
        <f>VLOOKUP(E141, Premades!B1: R18, 3, FALSE)</f>
        <v>0</v>
      </c>
      <c r="P141">
        <f>C141/N141</f>
        <v>0</v>
      </c>
      <c r="Q141">
        <f>VLOOKUP(E141, Premades!B1: R18, 4, FALSE) * P141</f>
        <v>0</v>
      </c>
      <c r="R141">
        <f>VLOOKUP(E141, Premades!B1: R18, 5, FALSE) * P141</f>
        <v>0</v>
      </c>
      <c r="S141">
        <f>VLOOKUP(E141, Premades!B1: R18, 6, FALSE) * P141</f>
        <v>0</v>
      </c>
      <c r="T141">
        <f>VLOOKUP(E141, Premades!B1: R18, 7, FALSE) * P141</f>
        <v>0</v>
      </c>
      <c r="U141">
        <f>VLOOKUP(E141, Premades!B1: R18, 8, FALSE) * P141</f>
        <v>0</v>
      </c>
      <c r="V141">
        <f>VLOOKUP(E141, Premades!B1: R18, 9, FALSE) * P141</f>
        <v>0</v>
      </c>
      <c r="W141">
        <f>VLOOKUP(E141, Premades!B1: R18, 10, FALSE) * P141</f>
        <v>0</v>
      </c>
      <c r="X141">
        <f>VLOOKUP(E141, Premades!B1: R18, 11, FALSE) * P141</f>
        <v>0</v>
      </c>
      <c r="Y141">
        <f>VLOOKUP(E141, Premades!B1: R18, 12, FALSE) * P141</f>
        <v>0</v>
      </c>
      <c r="Z141">
        <f>VLOOKUP(E141, Premades!B1: R18, 13, FALSE) * P141</f>
        <v>0</v>
      </c>
      <c r="AA141">
        <f>VLOOKUP(E141, Premades!B1: R18, 14, FALSE) * P141</f>
        <v>0</v>
      </c>
      <c r="AB141">
        <f>VLOOKUP(E141, Premades!B1: R18, 15, FALSE) * P141</f>
        <v>0</v>
      </c>
      <c r="AC141">
        <f>VLOOKUP(E141, Premades!B1: R18, 16, FALSE) * P141</f>
        <v>0</v>
      </c>
      <c r="AD141">
        <f>VLOOKUP(E141, Premades!B1: R18, 17, FALSE) * P141</f>
        <v>0</v>
      </c>
    </row>
    <row r="142" spans="1:30">
      <c r="A142" s="1">
        <v>140</v>
      </c>
      <c r="C142">
        <v>60</v>
      </c>
      <c r="D142" t="s">
        <v>79</v>
      </c>
      <c r="E142" t="s">
        <v>127</v>
      </c>
      <c r="F142">
        <v>198</v>
      </c>
      <c r="G142" t="s">
        <v>170</v>
      </c>
      <c r="H142">
        <f>VALUE(LEFT(J142, MAX(ISNUMBER(VALUE(MID(J142,{1,2,3,4,5,6,7,8,9},1)))*{1,2,3,4,5,6,7,8,9})+1-1))</f>
        <v>0</v>
      </c>
      <c r="I142">
        <f>TRIM(RIGHT(J142, LEN(J142) - MAX(ISNUMBER(VALUE(MID(J142,{1,2,3,4,5,6,7,8,9},1)))*{1,2,3,4,5,6,7,8,9})))</f>
        <v>0</v>
      </c>
      <c r="K142">
        <f>VLOOKUP(F142&amp;":"&amp;J142,'CNF Data'!$B$1:$AI$244,5,FALSE)</f>
        <v>0</v>
      </c>
      <c r="L142">
        <f>VLOOKUP(F142&amp;":"&amp;J142,'CNF Data'!$B$1:$AI$244,6,FALSE)</f>
        <v>0</v>
      </c>
      <c r="M142">
        <f>C142*L142/H142* 100</f>
        <v>0</v>
      </c>
      <c r="P142">
        <f>C142/H142</f>
        <v>0</v>
      </c>
      <c r="Q142">
        <f>VLOOKUP(F142&amp;":"&amp;J142,'CNF Data'!$B$1:$AI$2244,21,FALSE) * P142</f>
        <v>0</v>
      </c>
      <c r="R142">
        <f>VLOOKUP(F142&amp;":"&amp;J142,'CNF Data'!$B$1:$AI$2244,22,FALSE) * P142</f>
        <v>0</v>
      </c>
      <c r="S142">
        <f>VLOOKUP(F142&amp;":"&amp;J142,'CNF Data'!$B$1:$AI$2244,23,FALSE) * P142</f>
        <v>0</v>
      </c>
      <c r="T142">
        <f>VLOOKUP(F142&amp;":"&amp;J142,'CNF Data'!$B$1:$AI$2244,24,FALSE) * P142</f>
        <v>0</v>
      </c>
      <c r="U142">
        <f>VLOOKUP(F142&amp;":"&amp;J142,'CNF Data'!$B$1:$AI$2244,25,FALSE) * P142</f>
        <v>0</v>
      </c>
      <c r="V142">
        <f>VLOOKUP(F142&amp;":"&amp;J142,'CNF Data'!$B$1:$AI$2244,26,FALSE) * P142</f>
        <v>0</v>
      </c>
      <c r="W142">
        <f>VLOOKUP(F142&amp;":"&amp;J142,'CNF Data'!$B$1:$AI$2244,27,FALSE) * P142</f>
        <v>0</v>
      </c>
      <c r="X142">
        <f>VLOOKUP(F142&amp;":"&amp;J142,'CNF Data'!$B$1:$AI$2244,28,FALSE) * P142</f>
        <v>0</v>
      </c>
      <c r="Y142">
        <f>VLOOKUP(F142&amp;":"&amp;J142,'CNF Data'!$B$1:$AI$2244,29,FALSE) * P142</f>
        <v>0</v>
      </c>
      <c r="Z142">
        <f>VLOOKUP(F142&amp;":"&amp;J142,'CNF Data'!$B$1:$AI$2244,30,FALSE) * P142</f>
        <v>0</v>
      </c>
      <c r="AA142">
        <f>VLOOKUP(F142&amp;":"&amp;J142,'CNF Data'!$B$1:$AI$2244,31,FALSE) * P142</f>
        <v>0</v>
      </c>
      <c r="AB142">
        <f>VLOOKUP(F142&amp;":"&amp;J142,'CNF Data'!$B$1:$AI$2244,32,FALSE) * P142</f>
        <v>0</v>
      </c>
      <c r="AC142">
        <f>VLOOKUP(F142&amp;":"&amp;J142,'CNF Data'!$B$1:$AI$2244,33,FALSE) * P142</f>
        <v>0</v>
      </c>
      <c r="AD142">
        <f>VLOOKUP(F142&amp;":"&amp;J142,'CNF Data'!$B$1:$AI$2244,34,FALSE) * P142</f>
        <v>0</v>
      </c>
    </row>
    <row r="143" spans="1:30">
      <c r="A143" s="1">
        <v>141</v>
      </c>
      <c r="B143" t="s">
        <v>30</v>
      </c>
      <c r="C143">
        <v>100</v>
      </c>
      <c r="D143" t="s">
        <v>78</v>
      </c>
      <c r="E143" t="s">
        <v>44</v>
      </c>
      <c r="M143">
        <f>SUM(M135:M142)</f>
        <v>0</v>
      </c>
      <c r="P143">
        <f>M143/C143</f>
        <v>0</v>
      </c>
      <c r="Q143">
        <f>SUM(Q135:Q142) / P143</f>
        <v>0</v>
      </c>
      <c r="R143">
        <f>SUM(R135:R142) / P143</f>
        <v>0</v>
      </c>
      <c r="S143">
        <f>SUM(S135:S142) / P143</f>
        <v>0</v>
      </c>
      <c r="T143">
        <f>SUM(T135:T142) / P143</f>
        <v>0</v>
      </c>
      <c r="U143">
        <f>SUM(U135:U142) / P143</f>
        <v>0</v>
      </c>
      <c r="V143">
        <f>SUM(V135:V142) / P143</f>
        <v>0</v>
      </c>
      <c r="W143">
        <f>SUM(W135:W142) / P143</f>
        <v>0</v>
      </c>
      <c r="X143">
        <f>SUM(X135:X142) / P143</f>
        <v>0</v>
      </c>
      <c r="Y143">
        <f>SUM(Y135:Y142) / P143</f>
        <v>0</v>
      </c>
      <c r="Z143">
        <f>SUM(Z135:Z142) / P143</f>
        <v>0</v>
      </c>
      <c r="AA143">
        <f>SUM(AA135:AA142) / P143</f>
        <v>0</v>
      </c>
      <c r="AB143">
        <f>SUM(AB135:AB142) / P143</f>
        <v>0</v>
      </c>
      <c r="AC143">
        <f>SUM(AC135:AC142) / P143</f>
        <v>0</v>
      </c>
      <c r="AD143">
        <f>SUM(AD135:AD142) / P143</f>
        <v>0</v>
      </c>
    </row>
    <row r="144" spans="1:30">
      <c r="A144" s="1">
        <v>142</v>
      </c>
    </row>
    <row r="145" spans="1:30">
      <c r="A145" s="1">
        <v>143</v>
      </c>
      <c r="B145" t="s">
        <v>29</v>
      </c>
      <c r="C145" t="s">
        <v>47</v>
      </c>
    </row>
    <row r="146" spans="1:30">
      <c r="A146" s="1">
        <v>144</v>
      </c>
      <c r="C146">
        <v>100</v>
      </c>
      <c r="D146" t="s">
        <v>81</v>
      </c>
      <c r="G146" t="s">
        <v>169</v>
      </c>
    </row>
    <row r="147" spans="1:30">
      <c r="A147" s="1">
        <v>145</v>
      </c>
      <c r="C147">
        <v>40</v>
      </c>
      <c r="D147" t="s">
        <v>78</v>
      </c>
      <c r="E147" t="s">
        <v>133</v>
      </c>
      <c r="F147">
        <v>2322</v>
      </c>
      <c r="G147" t="s">
        <v>170</v>
      </c>
      <c r="H147">
        <f>VALUE(LEFT(J147, MAX(ISNUMBER(VALUE(MID(J147,{1,2,3,4,5,6,7,8,9},1)))*{1,2,3,4,5,6,7,8,9})+1-1))</f>
        <v>0</v>
      </c>
      <c r="I147">
        <f>TRIM(RIGHT(J147, LEN(J147) - MAX(ISNUMBER(VALUE(MID(J147,{1,2,3,4,5,6,7,8,9},1)))*{1,2,3,4,5,6,7,8,9})))</f>
        <v>0</v>
      </c>
      <c r="K147">
        <f>VLOOKUP(F147&amp;":"&amp;J147,'CNF Data'!$B$1:$AI$244,5,FALSE)</f>
        <v>0</v>
      </c>
      <c r="L147">
        <f>VLOOKUP(F147&amp;":"&amp;J147,'CNF Data'!$B$1:$AI$244,6,FALSE)</f>
        <v>0</v>
      </c>
      <c r="M147">
        <f>C147*L147/H147* 100</f>
        <v>0</v>
      </c>
      <c r="P147">
        <f>C147/H147</f>
        <v>0</v>
      </c>
      <c r="Q147">
        <f>VLOOKUP(F147&amp;":"&amp;J147,'CNF Data'!$B$1:$AI$2244,21,FALSE) * P147</f>
        <v>0</v>
      </c>
      <c r="R147">
        <f>VLOOKUP(F147&amp;":"&amp;J147,'CNF Data'!$B$1:$AI$2244,22,FALSE) * P147</f>
        <v>0</v>
      </c>
      <c r="S147">
        <f>VLOOKUP(F147&amp;":"&amp;J147,'CNF Data'!$B$1:$AI$2244,23,FALSE) * P147</f>
        <v>0</v>
      </c>
      <c r="T147">
        <f>VLOOKUP(F147&amp;":"&amp;J147,'CNF Data'!$B$1:$AI$2244,24,FALSE) * P147</f>
        <v>0</v>
      </c>
      <c r="U147">
        <f>VLOOKUP(F147&amp;":"&amp;J147,'CNF Data'!$B$1:$AI$2244,25,FALSE) * P147</f>
        <v>0</v>
      </c>
      <c r="V147">
        <f>VLOOKUP(F147&amp;":"&amp;J147,'CNF Data'!$B$1:$AI$2244,26,FALSE) * P147</f>
        <v>0</v>
      </c>
      <c r="W147">
        <f>VLOOKUP(F147&amp;":"&amp;J147,'CNF Data'!$B$1:$AI$2244,27,FALSE) * P147</f>
        <v>0</v>
      </c>
      <c r="X147">
        <f>VLOOKUP(F147&amp;":"&amp;J147,'CNF Data'!$B$1:$AI$2244,28,FALSE) * P147</f>
        <v>0</v>
      </c>
      <c r="Y147">
        <f>VLOOKUP(F147&amp;":"&amp;J147,'CNF Data'!$B$1:$AI$2244,29,FALSE) * P147</f>
        <v>0</v>
      </c>
      <c r="Z147">
        <f>VLOOKUP(F147&amp;":"&amp;J147,'CNF Data'!$B$1:$AI$2244,30,FALSE) * P147</f>
        <v>0</v>
      </c>
      <c r="AA147">
        <f>VLOOKUP(F147&amp;":"&amp;J147,'CNF Data'!$B$1:$AI$2244,31,FALSE) * P147</f>
        <v>0</v>
      </c>
      <c r="AB147">
        <f>VLOOKUP(F147&amp;":"&amp;J147,'CNF Data'!$B$1:$AI$2244,32,FALSE) * P147</f>
        <v>0</v>
      </c>
      <c r="AC147">
        <f>VLOOKUP(F147&amp;":"&amp;J147,'CNF Data'!$B$1:$AI$2244,33,FALSE) * P147</f>
        <v>0</v>
      </c>
      <c r="AD147">
        <f>VLOOKUP(F147&amp;":"&amp;J147,'CNF Data'!$B$1:$AI$2244,34,FALSE) * P147</f>
        <v>0</v>
      </c>
    </row>
    <row r="148" spans="1:30">
      <c r="A148" s="1">
        <v>146</v>
      </c>
      <c r="C148">
        <v>580</v>
      </c>
      <c r="D148" t="s">
        <v>78</v>
      </c>
      <c r="E148" t="s">
        <v>134</v>
      </c>
      <c r="G148" t="s">
        <v>172</v>
      </c>
      <c r="M148">
        <f>C148</f>
        <v>0</v>
      </c>
      <c r="N148">
        <f>VLOOKUP(E148, Premades!B1: R18, 2, FALSE)</f>
        <v>0</v>
      </c>
      <c r="O148">
        <f>VLOOKUP(E148, Premades!B1: R18, 3, FALSE)</f>
        <v>0</v>
      </c>
      <c r="P148">
        <f>C148/N148</f>
        <v>0</v>
      </c>
      <c r="Q148">
        <f>VLOOKUP(E148, Premades!B1: R18, 4, FALSE) * P148</f>
        <v>0</v>
      </c>
      <c r="R148">
        <f>VLOOKUP(E148, Premades!B1: R18, 5, FALSE) * P148</f>
        <v>0</v>
      </c>
      <c r="S148">
        <f>VLOOKUP(E148, Premades!B1: R18, 6, FALSE) * P148</f>
        <v>0</v>
      </c>
      <c r="T148">
        <f>VLOOKUP(E148, Premades!B1: R18, 7, FALSE) * P148</f>
        <v>0</v>
      </c>
      <c r="U148">
        <f>VLOOKUP(E148, Premades!B1: R18, 8, FALSE) * P148</f>
        <v>0</v>
      </c>
      <c r="V148">
        <f>VLOOKUP(E148, Premades!B1: R18, 9, FALSE) * P148</f>
        <v>0</v>
      </c>
      <c r="W148">
        <f>VLOOKUP(E148, Premades!B1: R18, 10, FALSE) * P148</f>
        <v>0</v>
      </c>
      <c r="X148">
        <f>VLOOKUP(E148, Premades!B1: R18, 11, FALSE) * P148</f>
        <v>0</v>
      </c>
      <c r="Y148">
        <f>VLOOKUP(E148, Premades!B1: R18, 12, FALSE) * P148</f>
        <v>0</v>
      </c>
      <c r="Z148">
        <f>VLOOKUP(E148, Premades!B1: R18, 13, FALSE) * P148</f>
        <v>0</v>
      </c>
      <c r="AA148">
        <f>VLOOKUP(E148, Premades!B1: R18, 14, FALSE) * P148</f>
        <v>0</v>
      </c>
      <c r="AB148">
        <f>VLOOKUP(E148, Premades!B1: R18, 15, FALSE) * P148</f>
        <v>0</v>
      </c>
      <c r="AC148">
        <f>VLOOKUP(E148, Premades!B1: R18, 16, FALSE) * P148</f>
        <v>0</v>
      </c>
      <c r="AD148">
        <f>VLOOKUP(E148, Premades!B1: R18, 17, FALSE) * P148</f>
        <v>0</v>
      </c>
    </row>
    <row r="149" spans="1:30">
      <c r="A149" s="1">
        <v>147</v>
      </c>
      <c r="C149">
        <v>2000</v>
      </c>
      <c r="D149" t="s">
        <v>78</v>
      </c>
      <c r="E149" t="s">
        <v>135</v>
      </c>
      <c r="F149">
        <v>2405</v>
      </c>
      <c r="G149" t="s">
        <v>170</v>
      </c>
      <c r="H149">
        <f>VALUE(LEFT(J149, MAX(ISNUMBER(VALUE(MID(J149,{1,2,3,4,5,6,7,8,9},1)))*{1,2,3,4,5,6,7,8,9})+1-1))</f>
        <v>0</v>
      </c>
      <c r="I149">
        <f>TRIM(RIGHT(J149, LEN(J149) - MAX(ISNUMBER(VALUE(MID(J149,{1,2,3,4,5,6,7,8,9},1)))*{1,2,3,4,5,6,7,8,9})))</f>
        <v>0</v>
      </c>
      <c r="K149">
        <f>VLOOKUP(F149&amp;":"&amp;J149,'CNF Data'!$B$1:$AI$244,5,FALSE)</f>
        <v>0</v>
      </c>
      <c r="L149">
        <f>VLOOKUP(F149&amp;":"&amp;J149,'CNF Data'!$B$1:$AI$244,6,FALSE)</f>
        <v>0</v>
      </c>
      <c r="M149">
        <f>C149*L149/H149* 100</f>
        <v>0</v>
      </c>
      <c r="P149">
        <f>C149/H149</f>
        <v>0</v>
      </c>
      <c r="Q149">
        <f>VLOOKUP(F149&amp;":"&amp;J149,'CNF Data'!$B$1:$AI$2244,21,FALSE) * P149</f>
        <v>0</v>
      </c>
      <c r="R149">
        <f>VLOOKUP(F149&amp;":"&amp;J149,'CNF Data'!$B$1:$AI$2244,22,FALSE) * P149</f>
        <v>0</v>
      </c>
      <c r="S149">
        <f>VLOOKUP(F149&amp;":"&amp;J149,'CNF Data'!$B$1:$AI$2244,23,FALSE) * P149</f>
        <v>0</v>
      </c>
      <c r="T149">
        <f>VLOOKUP(F149&amp;":"&amp;J149,'CNF Data'!$B$1:$AI$2244,24,FALSE) * P149</f>
        <v>0</v>
      </c>
      <c r="U149">
        <f>VLOOKUP(F149&amp;":"&amp;J149,'CNF Data'!$B$1:$AI$2244,25,FALSE) * P149</f>
        <v>0</v>
      </c>
      <c r="V149">
        <f>VLOOKUP(F149&amp;":"&amp;J149,'CNF Data'!$B$1:$AI$2244,26,FALSE) * P149</f>
        <v>0</v>
      </c>
      <c r="W149">
        <f>VLOOKUP(F149&amp;":"&amp;J149,'CNF Data'!$B$1:$AI$2244,27,FALSE) * P149</f>
        <v>0</v>
      </c>
      <c r="X149">
        <f>VLOOKUP(F149&amp;":"&amp;J149,'CNF Data'!$B$1:$AI$2244,28,FALSE) * P149</f>
        <v>0</v>
      </c>
      <c r="Y149">
        <f>VLOOKUP(F149&amp;":"&amp;J149,'CNF Data'!$B$1:$AI$2244,29,FALSE) * P149</f>
        <v>0</v>
      </c>
      <c r="Z149">
        <f>VLOOKUP(F149&amp;":"&amp;J149,'CNF Data'!$B$1:$AI$2244,30,FALSE) * P149</f>
        <v>0</v>
      </c>
      <c r="AA149">
        <f>VLOOKUP(F149&amp;":"&amp;J149,'CNF Data'!$B$1:$AI$2244,31,FALSE) * P149</f>
        <v>0</v>
      </c>
      <c r="AB149">
        <f>VLOOKUP(F149&amp;":"&amp;J149,'CNF Data'!$B$1:$AI$2244,32,FALSE) * P149</f>
        <v>0</v>
      </c>
      <c r="AC149">
        <f>VLOOKUP(F149&amp;":"&amp;J149,'CNF Data'!$B$1:$AI$2244,33,FALSE) * P149</f>
        <v>0</v>
      </c>
      <c r="AD149">
        <f>VLOOKUP(F149&amp;":"&amp;J149,'CNF Data'!$B$1:$AI$2244,34,FALSE) * P149</f>
        <v>0</v>
      </c>
    </row>
    <row r="150" spans="1:30">
      <c r="A150" s="1">
        <v>148</v>
      </c>
      <c r="C150">
        <v>500</v>
      </c>
      <c r="D150" t="s">
        <v>79</v>
      </c>
      <c r="E150" t="s">
        <v>115</v>
      </c>
      <c r="F150">
        <v>1589</v>
      </c>
      <c r="G150" t="s">
        <v>170</v>
      </c>
      <c r="H150">
        <f>VALUE(LEFT(J150, MAX(ISNUMBER(VALUE(MID(J150,{1,2,3,4,5,6,7,8,9},1)))*{1,2,3,4,5,6,7,8,9})+1-1))</f>
        <v>0</v>
      </c>
      <c r="I150">
        <f>TRIM(RIGHT(J150, LEN(J150) - MAX(ISNUMBER(VALUE(MID(J150,{1,2,3,4,5,6,7,8,9},1)))*{1,2,3,4,5,6,7,8,9})))</f>
        <v>0</v>
      </c>
      <c r="K150">
        <f>VLOOKUP(F150&amp;":"&amp;J150,'CNF Data'!$B$1:$AI$244,5,FALSE)</f>
        <v>0</v>
      </c>
      <c r="L150">
        <f>VLOOKUP(F150&amp;":"&amp;J150,'CNF Data'!$B$1:$AI$244,6,FALSE)</f>
        <v>0</v>
      </c>
      <c r="M150">
        <f>C150*L150/H150* 100</f>
        <v>0</v>
      </c>
      <c r="P150">
        <f>C150/H150</f>
        <v>0</v>
      </c>
      <c r="Q150">
        <f>VLOOKUP(F150&amp;":"&amp;J150,'CNF Data'!$B$1:$AI$2244,21,FALSE) * P150</f>
        <v>0</v>
      </c>
      <c r="R150">
        <f>VLOOKUP(F150&amp;":"&amp;J150,'CNF Data'!$B$1:$AI$2244,22,FALSE) * P150</f>
        <v>0</v>
      </c>
      <c r="S150">
        <f>VLOOKUP(F150&amp;":"&amp;J150,'CNF Data'!$B$1:$AI$2244,23,FALSE) * P150</f>
        <v>0</v>
      </c>
      <c r="T150">
        <f>VLOOKUP(F150&amp;":"&amp;J150,'CNF Data'!$B$1:$AI$2244,24,FALSE) * P150</f>
        <v>0</v>
      </c>
      <c r="U150">
        <f>VLOOKUP(F150&amp;":"&amp;J150,'CNF Data'!$B$1:$AI$2244,25,FALSE) * P150</f>
        <v>0</v>
      </c>
      <c r="V150">
        <f>VLOOKUP(F150&amp;":"&amp;J150,'CNF Data'!$B$1:$AI$2244,26,FALSE) * P150</f>
        <v>0</v>
      </c>
      <c r="W150">
        <f>VLOOKUP(F150&amp;":"&amp;J150,'CNF Data'!$B$1:$AI$2244,27,FALSE) * P150</f>
        <v>0</v>
      </c>
      <c r="X150">
        <f>VLOOKUP(F150&amp;":"&amp;J150,'CNF Data'!$B$1:$AI$2244,28,FALSE) * P150</f>
        <v>0</v>
      </c>
      <c r="Y150">
        <f>VLOOKUP(F150&amp;":"&amp;J150,'CNF Data'!$B$1:$AI$2244,29,FALSE) * P150</f>
        <v>0</v>
      </c>
      <c r="Z150">
        <f>VLOOKUP(F150&amp;":"&amp;J150,'CNF Data'!$B$1:$AI$2244,30,FALSE) * P150</f>
        <v>0</v>
      </c>
      <c r="AA150">
        <f>VLOOKUP(F150&amp;":"&amp;J150,'CNF Data'!$B$1:$AI$2244,31,FALSE) * P150</f>
        <v>0</v>
      </c>
      <c r="AB150">
        <f>VLOOKUP(F150&amp;":"&amp;J150,'CNF Data'!$B$1:$AI$2244,32,FALSE) * P150</f>
        <v>0</v>
      </c>
      <c r="AC150">
        <f>VLOOKUP(F150&amp;":"&amp;J150,'CNF Data'!$B$1:$AI$2244,33,FALSE) * P150</f>
        <v>0</v>
      </c>
      <c r="AD150">
        <f>VLOOKUP(F150&amp;":"&amp;J150,'CNF Data'!$B$1:$AI$2244,34,FALSE) * P150</f>
        <v>0</v>
      </c>
    </row>
    <row r="151" spans="1:30">
      <c r="A151" s="1">
        <v>149</v>
      </c>
      <c r="C151">
        <v>175</v>
      </c>
      <c r="D151" t="s">
        <v>79</v>
      </c>
      <c r="E151" t="s">
        <v>96</v>
      </c>
      <c r="F151">
        <v>214</v>
      </c>
      <c r="G151" t="s">
        <v>170</v>
      </c>
      <c r="H151">
        <f>VALUE(LEFT(J151, MAX(ISNUMBER(VALUE(MID(J151,{1,2,3,4,5,6,7,8,9},1)))*{1,2,3,4,5,6,7,8,9})+1-1))</f>
        <v>0</v>
      </c>
      <c r="I151">
        <f>TRIM(RIGHT(J151, LEN(J151) - MAX(ISNUMBER(VALUE(MID(J151,{1,2,3,4,5,6,7,8,9},1)))*{1,2,3,4,5,6,7,8,9})))</f>
        <v>0</v>
      </c>
      <c r="K151">
        <f>VLOOKUP(F151&amp;":"&amp;J151,'CNF Data'!$B$1:$AI$244,5,FALSE)</f>
        <v>0</v>
      </c>
      <c r="L151">
        <f>VLOOKUP(F151&amp;":"&amp;J151,'CNF Data'!$B$1:$AI$244,6,FALSE)</f>
        <v>0</v>
      </c>
      <c r="M151">
        <f>C151*L151/H151* 100</f>
        <v>0</v>
      </c>
      <c r="P151">
        <f>C151/H151</f>
        <v>0</v>
      </c>
      <c r="Q151">
        <f>VLOOKUP(F151&amp;":"&amp;J151,'CNF Data'!$B$1:$AI$2244,21,FALSE) * P151</f>
        <v>0</v>
      </c>
      <c r="R151">
        <f>VLOOKUP(F151&amp;":"&amp;J151,'CNF Data'!$B$1:$AI$2244,22,FALSE) * P151</f>
        <v>0</v>
      </c>
      <c r="S151">
        <f>VLOOKUP(F151&amp;":"&amp;J151,'CNF Data'!$B$1:$AI$2244,23,FALSE) * P151</f>
        <v>0</v>
      </c>
      <c r="T151">
        <f>VLOOKUP(F151&amp;":"&amp;J151,'CNF Data'!$B$1:$AI$2244,24,FALSE) * P151</f>
        <v>0</v>
      </c>
      <c r="U151">
        <f>VLOOKUP(F151&amp;":"&amp;J151,'CNF Data'!$B$1:$AI$2244,25,FALSE) * P151</f>
        <v>0</v>
      </c>
      <c r="V151">
        <f>VLOOKUP(F151&amp;":"&amp;J151,'CNF Data'!$B$1:$AI$2244,26,FALSE) * P151</f>
        <v>0</v>
      </c>
      <c r="W151">
        <f>VLOOKUP(F151&amp;":"&amp;J151,'CNF Data'!$B$1:$AI$2244,27,FALSE) * P151</f>
        <v>0</v>
      </c>
      <c r="X151">
        <f>VLOOKUP(F151&amp;":"&amp;J151,'CNF Data'!$B$1:$AI$2244,28,FALSE) * P151</f>
        <v>0</v>
      </c>
      <c r="Y151">
        <f>VLOOKUP(F151&amp;":"&amp;J151,'CNF Data'!$B$1:$AI$2244,29,FALSE) * P151</f>
        <v>0</v>
      </c>
      <c r="Z151">
        <f>VLOOKUP(F151&amp;":"&amp;J151,'CNF Data'!$B$1:$AI$2244,30,FALSE) * P151</f>
        <v>0</v>
      </c>
      <c r="AA151">
        <f>VLOOKUP(F151&amp;":"&amp;J151,'CNF Data'!$B$1:$AI$2244,31,FALSE) * P151</f>
        <v>0</v>
      </c>
      <c r="AB151">
        <f>VLOOKUP(F151&amp;":"&amp;J151,'CNF Data'!$B$1:$AI$2244,32,FALSE) * P151</f>
        <v>0</v>
      </c>
      <c r="AC151">
        <f>VLOOKUP(F151&amp;":"&amp;J151,'CNF Data'!$B$1:$AI$2244,33,FALSE) * P151</f>
        <v>0</v>
      </c>
      <c r="AD151">
        <f>VLOOKUP(F151&amp;":"&amp;J151,'CNF Data'!$B$1:$AI$2244,34,FALSE) * P151</f>
        <v>0</v>
      </c>
    </row>
    <row r="152" spans="1:30">
      <c r="A152" s="1">
        <v>150</v>
      </c>
      <c r="C152">
        <v>60</v>
      </c>
      <c r="D152" t="s">
        <v>79</v>
      </c>
      <c r="E152" t="s">
        <v>97</v>
      </c>
      <c r="F152">
        <v>198</v>
      </c>
      <c r="G152" t="s">
        <v>170</v>
      </c>
      <c r="H152">
        <f>VALUE(LEFT(J152, MAX(ISNUMBER(VALUE(MID(J152,{1,2,3,4,5,6,7,8,9},1)))*{1,2,3,4,5,6,7,8,9})+1-1))</f>
        <v>0</v>
      </c>
      <c r="I152">
        <f>TRIM(RIGHT(J152, LEN(J152) - MAX(ISNUMBER(VALUE(MID(J152,{1,2,3,4,5,6,7,8,9},1)))*{1,2,3,4,5,6,7,8,9})))</f>
        <v>0</v>
      </c>
      <c r="K152">
        <f>VLOOKUP(F152&amp;":"&amp;J152,'CNF Data'!$B$1:$AI$244,5,FALSE)</f>
        <v>0</v>
      </c>
      <c r="L152">
        <f>VLOOKUP(F152&amp;":"&amp;J152,'CNF Data'!$B$1:$AI$244,6,FALSE)</f>
        <v>0</v>
      </c>
      <c r="M152">
        <f>C152*L152/H152* 100</f>
        <v>0</v>
      </c>
      <c r="P152">
        <f>C152/H152</f>
        <v>0</v>
      </c>
      <c r="Q152">
        <f>VLOOKUP(F152&amp;":"&amp;J152,'CNF Data'!$B$1:$AI$2244,21,FALSE) * P152</f>
        <v>0</v>
      </c>
      <c r="R152">
        <f>VLOOKUP(F152&amp;":"&amp;J152,'CNF Data'!$B$1:$AI$2244,22,FALSE) * P152</f>
        <v>0</v>
      </c>
      <c r="S152">
        <f>VLOOKUP(F152&amp;":"&amp;J152,'CNF Data'!$B$1:$AI$2244,23,FALSE) * P152</f>
        <v>0</v>
      </c>
      <c r="T152">
        <f>VLOOKUP(F152&amp;":"&amp;J152,'CNF Data'!$B$1:$AI$2244,24,FALSE) * P152</f>
        <v>0</v>
      </c>
      <c r="U152">
        <f>VLOOKUP(F152&amp;":"&amp;J152,'CNF Data'!$B$1:$AI$2244,25,FALSE) * P152</f>
        <v>0</v>
      </c>
      <c r="V152">
        <f>VLOOKUP(F152&amp;":"&amp;J152,'CNF Data'!$B$1:$AI$2244,26,FALSE) * P152</f>
        <v>0</v>
      </c>
      <c r="W152">
        <f>VLOOKUP(F152&amp;":"&amp;J152,'CNF Data'!$B$1:$AI$2244,27,FALSE) * P152</f>
        <v>0</v>
      </c>
      <c r="X152">
        <f>VLOOKUP(F152&amp;":"&amp;J152,'CNF Data'!$B$1:$AI$2244,28,FALSE) * P152</f>
        <v>0</v>
      </c>
      <c r="Y152">
        <f>VLOOKUP(F152&amp;":"&amp;J152,'CNF Data'!$B$1:$AI$2244,29,FALSE) * P152</f>
        <v>0</v>
      </c>
      <c r="Z152">
        <f>VLOOKUP(F152&amp;":"&amp;J152,'CNF Data'!$B$1:$AI$2244,30,FALSE) * P152</f>
        <v>0</v>
      </c>
      <c r="AA152">
        <f>VLOOKUP(F152&amp;":"&amp;J152,'CNF Data'!$B$1:$AI$2244,31,FALSE) * P152</f>
        <v>0</v>
      </c>
      <c r="AB152">
        <f>VLOOKUP(F152&amp;":"&amp;J152,'CNF Data'!$B$1:$AI$2244,32,FALSE) * P152</f>
        <v>0</v>
      </c>
      <c r="AC152">
        <f>VLOOKUP(F152&amp;":"&amp;J152,'CNF Data'!$B$1:$AI$2244,33,FALSE) * P152</f>
        <v>0</v>
      </c>
      <c r="AD152">
        <f>VLOOKUP(F152&amp;":"&amp;J152,'CNF Data'!$B$1:$AI$2244,34,FALSE) * P152</f>
        <v>0</v>
      </c>
    </row>
    <row r="153" spans="1:30">
      <c r="A153" s="1">
        <v>151</v>
      </c>
      <c r="C153">
        <v>125</v>
      </c>
      <c r="D153" t="s">
        <v>79</v>
      </c>
      <c r="E153" t="s">
        <v>112</v>
      </c>
      <c r="F153">
        <v>2394</v>
      </c>
      <c r="G153" t="s">
        <v>170</v>
      </c>
      <c r="H153">
        <f>VALUE(LEFT(J153, MAX(ISNUMBER(VALUE(MID(J153,{1,2,3,4,5,6,7,8,9},1)))*{1,2,3,4,5,6,7,8,9})+1-1))</f>
        <v>0</v>
      </c>
      <c r="I153">
        <f>TRIM(RIGHT(J153, LEN(J153) - MAX(ISNUMBER(VALUE(MID(J153,{1,2,3,4,5,6,7,8,9},1)))*{1,2,3,4,5,6,7,8,9})))</f>
        <v>0</v>
      </c>
      <c r="K153">
        <f>VLOOKUP(F153&amp;":"&amp;J153,'CNF Data'!$B$1:$AI$244,5,FALSE)</f>
        <v>0</v>
      </c>
      <c r="L153">
        <f>VLOOKUP(F153&amp;":"&amp;J153,'CNF Data'!$B$1:$AI$244,6,FALSE)</f>
        <v>0</v>
      </c>
      <c r="M153">
        <f>C153*L153/H153* 100</f>
        <v>0</v>
      </c>
      <c r="P153">
        <f>C153/H153</f>
        <v>0</v>
      </c>
      <c r="Q153">
        <f>VLOOKUP(F153&amp;":"&amp;J153,'CNF Data'!$B$1:$AI$2244,21,FALSE) * P153</f>
        <v>0</v>
      </c>
      <c r="R153">
        <f>VLOOKUP(F153&amp;":"&amp;J153,'CNF Data'!$B$1:$AI$2244,22,FALSE) * P153</f>
        <v>0</v>
      </c>
      <c r="S153">
        <f>VLOOKUP(F153&amp;":"&amp;J153,'CNF Data'!$B$1:$AI$2244,23,FALSE) * P153</f>
        <v>0</v>
      </c>
      <c r="T153">
        <f>VLOOKUP(F153&amp;":"&amp;J153,'CNF Data'!$B$1:$AI$2244,24,FALSE) * P153</f>
        <v>0</v>
      </c>
      <c r="U153">
        <f>VLOOKUP(F153&amp;":"&amp;J153,'CNF Data'!$B$1:$AI$2244,25,FALSE) * P153</f>
        <v>0</v>
      </c>
      <c r="V153">
        <f>VLOOKUP(F153&amp;":"&amp;J153,'CNF Data'!$B$1:$AI$2244,26,FALSE) * P153</f>
        <v>0</v>
      </c>
      <c r="W153">
        <f>VLOOKUP(F153&amp;":"&amp;J153,'CNF Data'!$B$1:$AI$2244,27,FALSE) * P153</f>
        <v>0</v>
      </c>
      <c r="X153">
        <f>VLOOKUP(F153&amp;":"&amp;J153,'CNF Data'!$B$1:$AI$2244,28,FALSE) * P153</f>
        <v>0</v>
      </c>
      <c r="Y153">
        <f>VLOOKUP(F153&amp;":"&amp;J153,'CNF Data'!$B$1:$AI$2244,29,FALSE) * P153</f>
        <v>0</v>
      </c>
      <c r="Z153">
        <f>VLOOKUP(F153&amp;":"&amp;J153,'CNF Data'!$B$1:$AI$2244,30,FALSE) * P153</f>
        <v>0</v>
      </c>
      <c r="AA153">
        <f>VLOOKUP(F153&amp;":"&amp;J153,'CNF Data'!$B$1:$AI$2244,31,FALSE) * P153</f>
        <v>0</v>
      </c>
      <c r="AB153">
        <f>VLOOKUP(F153&amp;":"&amp;J153,'CNF Data'!$B$1:$AI$2244,32,FALSE) * P153</f>
        <v>0</v>
      </c>
      <c r="AC153">
        <f>VLOOKUP(F153&amp;":"&amp;J153,'CNF Data'!$B$1:$AI$2244,33,FALSE) * P153</f>
        <v>0</v>
      </c>
      <c r="AD153">
        <f>VLOOKUP(F153&amp;":"&amp;J153,'CNF Data'!$B$1:$AI$2244,34,FALSE) * P153</f>
        <v>0</v>
      </c>
    </row>
    <row r="154" spans="1:30">
      <c r="A154" s="1">
        <v>152</v>
      </c>
      <c r="C154">
        <v>250</v>
      </c>
      <c r="D154" t="s">
        <v>79</v>
      </c>
      <c r="E154" t="s">
        <v>136</v>
      </c>
      <c r="F154">
        <v>14</v>
      </c>
      <c r="G154" t="s">
        <v>170</v>
      </c>
      <c r="H154">
        <f>VALUE(LEFT(J154, MAX(ISNUMBER(VALUE(MID(J154,{1,2,3,4,5,6,7,8,9},1)))*{1,2,3,4,5,6,7,8,9})+1-1))</f>
        <v>0</v>
      </c>
      <c r="I154">
        <f>TRIM(RIGHT(J154, LEN(J154) - MAX(ISNUMBER(VALUE(MID(J154,{1,2,3,4,5,6,7,8,9},1)))*{1,2,3,4,5,6,7,8,9})))</f>
        <v>0</v>
      </c>
      <c r="K154">
        <f>VLOOKUP(F154&amp;":"&amp;J154,'CNF Data'!$B$1:$AI$244,5,FALSE)</f>
        <v>0</v>
      </c>
      <c r="L154">
        <f>VLOOKUP(F154&amp;":"&amp;J154,'CNF Data'!$B$1:$AI$244,6,FALSE)</f>
        <v>0</v>
      </c>
      <c r="M154">
        <f>C154*L154/H154* 100</f>
        <v>0</v>
      </c>
      <c r="P154">
        <f>C154/H154</f>
        <v>0</v>
      </c>
      <c r="Q154">
        <f>VLOOKUP(F154&amp;":"&amp;J154,'CNF Data'!$B$1:$AI$2244,21,FALSE) * P154</f>
        <v>0</v>
      </c>
      <c r="R154">
        <f>VLOOKUP(F154&amp;":"&amp;J154,'CNF Data'!$B$1:$AI$2244,22,FALSE) * P154</f>
        <v>0</v>
      </c>
      <c r="S154">
        <f>VLOOKUP(F154&amp;":"&amp;J154,'CNF Data'!$B$1:$AI$2244,23,FALSE) * P154</f>
        <v>0</v>
      </c>
      <c r="T154">
        <f>VLOOKUP(F154&amp;":"&amp;J154,'CNF Data'!$B$1:$AI$2244,24,FALSE) * P154</f>
        <v>0</v>
      </c>
      <c r="U154">
        <f>VLOOKUP(F154&amp;":"&amp;J154,'CNF Data'!$B$1:$AI$2244,25,FALSE) * P154</f>
        <v>0</v>
      </c>
      <c r="V154">
        <f>VLOOKUP(F154&amp;":"&amp;J154,'CNF Data'!$B$1:$AI$2244,26,FALSE) * P154</f>
        <v>0</v>
      </c>
      <c r="W154">
        <f>VLOOKUP(F154&amp;":"&amp;J154,'CNF Data'!$B$1:$AI$2244,27,FALSE) * P154</f>
        <v>0</v>
      </c>
      <c r="X154">
        <f>VLOOKUP(F154&amp;":"&amp;J154,'CNF Data'!$B$1:$AI$2244,28,FALSE) * P154</f>
        <v>0</v>
      </c>
      <c r="Y154">
        <f>VLOOKUP(F154&amp;":"&amp;J154,'CNF Data'!$B$1:$AI$2244,29,FALSE) * P154</f>
        <v>0</v>
      </c>
      <c r="Z154">
        <f>VLOOKUP(F154&amp;":"&amp;J154,'CNF Data'!$B$1:$AI$2244,30,FALSE) * P154</f>
        <v>0</v>
      </c>
      <c r="AA154">
        <f>VLOOKUP(F154&amp;":"&amp;J154,'CNF Data'!$B$1:$AI$2244,31,FALSE) * P154</f>
        <v>0</v>
      </c>
      <c r="AB154">
        <f>VLOOKUP(F154&amp;":"&amp;J154,'CNF Data'!$B$1:$AI$2244,32,FALSE) * P154</f>
        <v>0</v>
      </c>
      <c r="AC154">
        <f>VLOOKUP(F154&amp;":"&amp;J154,'CNF Data'!$B$1:$AI$2244,33,FALSE) * P154</f>
        <v>0</v>
      </c>
      <c r="AD154">
        <f>VLOOKUP(F154&amp;":"&amp;J154,'CNF Data'!$B$1:$AI$2244,34,FALSE) * P154</f>
        <v>0</v>
      </c>
    </row>
    <row r="155" spans="1:30">
      <c r="A155" s="1">
        <v>153</v>
      </c>
      <c r="B155" t="s">
        <v>30</v>
      </c>
      <c r="C155">
        <v>100</v>
      </c>
      <c r="D155" t="s">
        <v>78</v>
      </c>
      <c r="E155" t="s">
        <v>47</v>
      </c>
      <c r="M155">
        <f>SUM(M145:M154)</f>
        <v>0</v>
      </c>
      <c r="P155">
        <f>M155/C155</f>
        <v>0</v>
      </c>
      <c r="Q155">
        <f>SUM(Q145:Q154) / P155</f>
        <v>0</v>
      </c>
      <c r="R155">
        <f>SUM(R145:R154) / P155</f>
        <v>0</v>
      </c>
      <c r="S155">
        <f>SUM(S145:S154) / P155</f>
        <v>0</v>
      </c>
      <c r="T155">
        <f>SUM(T145:T154) / P155</f>
        <v>0</v>
      </c>
      <c r="U155">
        <f>SUM(U145:U154) / P155</f>
        <v>0</v>
      </c>
      <c r="V155">
        <f>SUM(V145:V154) / P155</f>
        <v>0</v>
      </c>
      <c r="W155">
        <f>SUM(W145:W154) / P155</f>
        <v>0</v>
      </c>
      <c r="X155">
        <f>SUM(X145:X154) / P155</f>
        <v>0</v>
      </c>
      <c r="Y155">
        <f>SUM(Y145:Y154) / P155</f>
        <v>0</v>
      </c>
      <c r="Z155">
        <f>SUM(Z145:Z154) / P155</f>
        <v>0</v>
      </c>
      <c r="AA155">
        <f>SUM(AA145:AA154) / P155</f>
        <v>0</v>
      </c>
      <c r="AB155">
        <f>SUM(AB145:AB154) / P155</f>
        <v>0</v>
      </c>
      <c r="AC155">
        <f>SUM(AC145:AC154) / P155</f>
        <v>0</v>
      </c>
      <c r="AD155">
        <f>SUM(AD145:AD154) / P155</f>
        <v>0</v>
      </c>
    </row>
    <row r="156" spans="1:30">
      <c r="A156" s="1">
        <v>154</v>
      </c>
    </row>
    <row r="157" spans="1:30">
      <c r="A157" s="1">
        <v>155</v>
      </c>
      <c r="B157" t="s">
        <v>29</v>
      </c>
      <c r="C157" t="s">
        <v>48</v>
      </c>
    </row>
    <row r="158" spans="1:30">
      <c r="A158" s="1">
        <v>156</v>
      </c>
      <c r="C158">
        <v>100</v>
      </c>
      <c r="D158" t="s">
        <v>81</v>
      </c>
      <c r="G158" t="s">
        <v>169</v>
      </c>
    </row>
    <row r="159" spans="1:30">
      <c r="A159" s="1">
        <v>157</v>
      </c>
      <c r="C159">
        <v>25</v>
      </c>
      <c r="D159" t="s">
        <v>89</v>
      </c>
      <c r="E159" t="s">
        <v>120</v>
      </c>
      <c r="F159">
        <v>1511</v>
      </c>
      <c r="G159" t="s">
        <v>170</v>
      </c>
      <c r="H159">
        <f>VALUE(LEFT(J159, MAX(ISNUMBER(VALUE(MID(J159,{1,2,3,4,5,6,7,8,9},1)))*{1,2,3,4,5,6,7,8,9})+1-1))</f>
        <v>0</v>
      </c>
      <c r="I159">
        <f>TRIM(RIGHT(J159, LEN(J159) - MAX(ISNUMBER(VALUE(MID(J159,{1,2,3,4,5,6,7,8,9},1)))*{1,2,3,4,5,6,7,8,9})))</f>
        <v>0</v>
      </c>
      <c r="K159">
        <f>VLOOKUP(F159&amp;":"&amp;J159,'CNF Data'!$B$1:$AI$244,5,FALSE)</f>
        <v>0</v>
      </c>
      <c r="L159">
        <f>VLOOKUP(F159&amp;":"&amp;J159,'CNF Data'!$B$1:$AI$244,6,FALSE)</f>
        <v>0</v>
      </c>
      <c r="M159">
        <f>C159*L159/H159* 100</f>
        <v>0</v>
      </c>
      <c r="P159">
        <f>C159/H159</f>
        <v>0</v>
      </c>
      <c r="Q159">
        <f>VLOOKUP(F159&amp;":"&amp;J159,'CNF Data'!$B$1:$AI$2244,21,FALSE) * P159</f>
        <v>0</v>
      </c>
      <c r="R159">
        <f>VLOOKUP(F159&amp;":"&amp;J159,'CNF Data'!$B$1:$AI$2244,22,FALSE) * P159</f>
        <v>0</v>
      </c>
      <c r="S159">
        <f>VLOOKUP(F159&amp;":"&amp;J159,'CNF Data'!$B$1:$AI$2244,23,FALSE) * P159</f>
        <v>0</v>
      </c>
      <c r="T159">
        <f>VLOOKUP(F159&amp;":"&amp;J159,'CNF Data'!$B$1:$AI$2244,24,FALSE) * P159</f>
        <v>0</v>
      </c>
      <c r="U159">
        <f>VLOOKUP(F159&amp;":"&amp;J159,'CNF Data'!$B$1:$AI$2244,25,FALSE) * P159</f>
        <v>0</v>
      </c>
      <c r="V159">
        <f>VLOOKUP(F159&amp;":"&amp;J159,'CNF Data'!$B$1:$AI$2244,26,FALSE) * P159</f>
        <v>0</v>
      </c>
      <c r="W159">
        <f>VLOOKUP(F159&amp;":"&amp;J159,'CNF Data'!$B$1:$AI$2244,27,FALSE) * P159</f>
        <v>0</v>
      </c>
      <c r="X159">
        <f>VLOOKUP(F159&amp;":"&amp;J159,'CNF Data'!$B$1:$AI$2244,28,FALSE) * P159</f>
        <v>0</v>
      </c>
      <c r="Y159">
        <f>VLOOKUP(F159&amp;":"&amp;J159,'CNF Data'!$B$1:$AI$2244,29,FALSE) * P159</f>
        <v>0</v>
      </c>
      <c r="Z159">
        <f>VLOOKUP(F159&amp;":"&amp;J159,'CNF Data'!$B$1:$AI$2244,30,FALSE) * P159</f>
        <v>0</v>
      </c>
      <c r="AA159">
        <f>VLOOKUP(F159&amp;":"&amp;J159,'CNF Data'!$B$1:$AI$2244,31,FALSE) * P159</f>
        <v>0</v>
      </c>
      <c r="AB159">
        <f>VLOOKUP(F159&amp;":"&amp;J159,'CNF Data'!$B$1:$AI$2244,32,FALSE) * P159</f>
        <v>0</v>
      </c>
      <c r="AC159">
        <f>VLOOKUP(F159&amp;":"&amp;J159,'CNF Data'!$B$1:$AI$2244,33,FALSE) * P159</f>
        <v>0</v>
      </c>
      <c r="AD159">
        <f>VLOOKUP(F159&amp;":"&amp;J159,'CNF Data'!$B$1:$AI$2244,34,FALSE) * P159</f>
        <v>0</v>
      </c>
    </row>
    <row r="160" spans="1:30">
      <c r="A160" s="1">
        <v>158</v>
      </c>
      <c r="C160">
        <v>1000</v>
      </c>
      <c r="D160" t="s">
        <v>79</v>
      </c>
      <c r="E160" t="s">
        <v>137</v>
      </c>
      <c r="F160">
        <v>1589</v>
      </c>
      <c r="G160" t="s">
        <v>170</v>
      </c>
      <c r="H160">
        <f>VALUE(LEFT(J160, MAX(ISNUMBER(VALUE(MID(J160,{1,2,3,4,5,6,7,8,9},1)))*{1,2,3,4,5,6,7,8,9})+1-1))</f>
        <v>0</v>
      </c>
      <c r="I160">
        <f>TRIM(RIGHT(J160, LEN(J160) - MAX(ISNUMBER(VALUE(MID(J160,{1,2,3,4,5,6,7,8,9},1)))*{1,2,3,4,5,6,7,8,9})))</f>
        <v>0</v>
      </c>
      <c r="K160">
        <f>VLOOKUP(F160&amp;":"&amp;J160,'CNF Data'!$B$1:$AI$244,5,FALSE)</f>
        <v>0</v>
      </c>
      <c r="L160">
        <f>VLOOKUP(F160&amp;":"&amp;J160,'CNF Data'!$B$1:$AI$244,6,FALSE)</f>
        <v>0</v>
      </c>
      <c r="M160">
        <f>C160*L160/H160* 100</f>
        <v>0</v>
      </c>
      <c r="P160">
        <f>C160/H160</f>
        <v>0</v>
      </c>
      <c r="Q160">
        <f>VLOOKUP(F160&amp;":"&amp;J160,'CNF Data'!$B$1:$AI$2244,21,FALSE) * P160</f>
        <v>0</v>
      </c>
      <c r="R160">
        <f>VLOOKUP(F160&amp;":"&amp;J160,'CNF Data'!$B$1:$AI$2244,22,FALSE) * P160</f>
        <v>0</v>
      </c>
      <c r="S160">
        <f>VLOOKUP(F160&amp;":"&amp;J160,'CNF Data'!$B$1:$AI$2244,23,FALSE) * P160</f>
        <v>0</v>
      </c>
      <c r="T160">
        <f>VLOOKUP(F160&amp;":"&amp;J160,'CNF Data'!$B$1:$AI$2244,24,FALSE) * P160</f>
        <v>0</v>
      </c>
      <c r="U160">
        <f>VLOOKUP(F160&amp;":"&amp;J160,'CNF Data'!$B$1:$AI$2244,25,FALSE) * P160</f>
        <v>0</v>
      </c>
      <c r="V160">
        <f>VLOOKUP(F160&amp;":"&amp;J160,'CNF Data'!$B$1:$AI$2244,26,FALSE) * P160</f>
        <v>0</v>
      </c>
      <c r="W160">
        <f>VLOOKUP(F160&amp;":"&amp;J160,'CNF Data'!$B$1:$AI$2244,27,FALSE) * P160</f>
        <v>0</v>
      </c>
      <c r="X160">
        <f>VLOOKUP(F160&amp;":"&amp;J160,'CNF Data'!$B$1:$AI$2244,28,FALSE) * P160</f>
        <v>0</v>
      </c>
      <c r="Y160">
        <f>VLOOKUP(F160&amp;":"&amp;J160,'CNF Data'!$B$1:$AI$2244,29,FALSE) * P160</f>
        <v>0</v>
      </c>
      <c r="Z160">
        <f>VLOOKUP(F160&amp;":"&amp;J160,'CNF Data'!$B$1:$AI$2244,30,FALSE) * P160</f>
        <v>0</v>
      </c>
      <c r="AA160">
        <f>VLOOKUP(F160&amp;":"&amp;J160,'CNF Data'!$B$1:$AI$2244,31,FALSE) * P160</f>
        <v>0</v>
      </c>
      <c r="AB160">
        <f>VLOOKUP(F160&amp;":"&amp;J160,'CNF Data'!$B$1:$AI$2244,32,FALSE) * P160</f>
        <v>0</v>
      </c>
      <c r="AC160">
        <f>VLOOKUP(F160&amp;":"&amp;J160,'CNF Data'!$B$1:$AI$2244,33,FALSE) * P160</f>
        <v>0</v>
      </c>
      <c r="AD160">
        <f>VLOOKUP(F160&amp;":"&amp;J160,'CNF Data'!$B$1:$AI$2244,34,FALSE) * P160</f>
        <v>0</v>
      </c>
    </row>
    <row r="161" spans="1:30">
      <c r="A161" s="1">
        <v>159</v>
      </c>
      <c r="C161">
        <v>204</v>
      </c>
      <c r="D161" t="s">
        <v>78</v>
      </c>
      <c r="E161" t="s">
        <v>138</v>
      </c>
      <c r="G161" t="s">
        <v>29</v>
      </c>
    </row>
    <row r="162" spans="1:30">
      <c r="A162" s="1">
        <v>160</v>
      </c>
      <c r="C162">
        <v>60</v>
      </c>
      <c r="D162" t="s">
        <v>79</v>
      </c>
      <c r="E162" t="s">
        <v>96</v>
      </c>
      <c r="F162">
        <v>214</v>
      </c>
      <c r="G162" t="s">
        <v>170</v>
      </c>
      <c r="H162">
        <f>VALUE(LEFT(J162, MAX(ISNUMBER(VALUE(MID(J162,{1,2,3,4,5,6,7,8,9},1)))*{1,2,3,4,5,6,7,8,9})+1-1))</f>
        <v>0</v>
      </c>
      <c r="I162">
        <f>TRIM(RIGHT(J162, LEN(J162) - MAX(ISNUMBER(VALUE(MID(J162,{1,2,3,4,5,6,7,8,9},1)))*{1,2,3,4,5,6,7,8,9})))</f>
        <v>0</v>
      </c>
      <c r="K162">
        <f>VLOOKUP(F162&amp;":"&amp;J162,'CNF Data'!$B$1:$AI$244,5,FALSE)</f>
        <v>0</v>
      </c>
      <c r="L162">
        <f>VLOOKUP(F162&amp;":"&amp;J162,'CNF Data'!$B$1:$AI$244,6,FALSE)</f>
        <v>0</v>
      </c>
      <c r="M162">
        <f>C162*L162/H162* 100</f>
        <v>0</v>
      </c>
      <c r="P162">
        <f>C162/H162</f>
        <v>0</v>
      </c>
      <c r="Q162">
        <f>VLOOKUP(F162&amp;":"&amp;J162,'CNF Data'!$B$1:$AI$2244,21,FALSE) * P162</f>
        <v>0</v>
      </c>
      <c r="R162">
        <f>VLOOKUP(F162&amp;":"&amp;J162,'CNF Data'!$B$1:$AI$2244,22,FALSE) * P162</f>
        <v>0</v>
      </c>
      <c r="S162">
        <f>VLOOKUP(F162&amp;":"&amp;J162,'CNF Data'!$B$1:$AI$2244,23,FALSE) * P162</f>
        <v>0</v>
      </c>
      <c r="T162">
        <f>VLOOKUP(F162&amp;":"&amp;J162,'CNF Data'!$B$1:$AI$2244,24,FALSE) * P162</f>
        <v>0</v>
      </c>
      <c r="U162">
        <f>VLOOKUP(F162&amp;":"&amp;J162,'CNF Data'!$B$1:$AI$2244,25,FALSE) * P162</f>
        <v>0</v>
      </c>
      <c r="V162">
        <f>VLOOKUP(F162&amp;":"&amp;J162,'CNF Data'!$B$1:$AI$2244,26,FALSE) * P162</f>
        <v>0</v>
      </c>
      <c r="W162">
        <f>VLOOKUP(F162&amp;":"&amp;J162,'CNF Data'!$B$1:$AI$2244,27,FALSE) * P162</f>
        <v>0</v>
      </c>
      <c r="X162">
        <f>VLOOKUP(F162&amp;":"&amp;J162,'CNF Data'!$B$1:$AI$2244,28,FALSE) * P162</f>
        <v>0</v>
      </c>
      <c r="Y162">
        <f>VLOOKUP(F162&amp;":"&amp;J162,'CNF Data'!$B$1:$AI$2244,29,FALSE) * P162</f>
        <v>0</v>
      </c>
      <c r="Z162">
        <f>VLOOKUP(F162&amp;":"&amp;J162,'CNF Data'!$B$1:$AI$2244,30,FALSE) * P162</f>
        <v>0</v>
      </c>
      <c r="AA162">
        <f>VLOOKUP(F162&amp;":"&amp;J162,'CNF Data'!$B$1:$AI$2244,31,FALSE) * P162</f>
        <v>0</v>
      </c>
      <c r="AB162">
        <f>VLOOKUP(F162&amp;":"&amp;J162,'CNF Data'!$B$1:$AI$2244,32,FALSE) * P162</f>
        <v>0</v>
      </c>
      <c r="AC162">
        <f>VLOOKUP(F162&amp;":"&amp;J162,'CNF Data'!$B$1:$AI$2244,33,FALSE) * P162</f>
        <v>0</v>
      </c>
      <c r="AD162">
        <f>VLOOKUP(F162&amp;":"&amp;J162,'CNF Data'!$B$1:$AI$2244,34,FALSE) * P162</f>
        <v>0</v>
      </c>
    </row>
    <row r="163" spans="1:30">
      <c r="A163" s="1">
        <v>161</v>
      </c>
      <c r="C163">
        <v>30</v>
      </c>
      <c r="D163" t="s">
        <v>79</v>
      </c>
      <c r="E163" t="s">
        <v>97</v>
      </c>
      <c r="F163">
        <v>198</v>
      </c>
      <c r="G163" t="s">
        <v>170</v>
      </c>
      <c r="H163">
        <f>VALUE(LEFT(J163, MAX(ISNUMBER(VALUE(MID(J163,{1,2,3,4,5,6,7,8,9},1)))*{1,2,3,4,5,6,7,8,9})+1-1))</f>
        <v>0</v>
      </c>
      <c r="I163">
        <f>TRIM(RIGHT(J163, LEN(J163) - MAX(ISNUMBER(VALUE(MID(J163,{1,2,3,4,5,6,7,8,9},1)))*{1,2,3,4,5,6,7,8,9})))</f>
        <v>0</v>
      </c>
      <c r="K163">
        <f>VLOOKUP(F163&amp;":"&amp;J163,'CNF Data'!$B$1:$AI$244,5,FALSE)</f>
        <v>0</v>
      </c>
      <c r="L163">
        <f>VLOOKUP(F163&amp;":"&amp;J163,'CNF Data'!$B$1:$AI$244,6,FALSE)</f>
        <v>0</v>
      </c>
      <c r="M163">
        <f>C163*L163/H163* 100</f>
        <v>0</v>
      </c>
      <c r="P163">
        <f>C163/H163</f>
        <v>0</v>
      </c>
      <c r="Q163">
        <f>VLOOKUP(F163&amp;":"&amp;J163,'CNF Data'!$B$1:$AI$2244,21,FALSE) * P163</f>
        <v>0</v>
      </c>
      <c r="R163">
        <f>VLOOKUP(F163&amp;":"&amp;J163,'CNF Data'!$B$1:$AI$2244,22,FALSE) * P163</f>
        <v>0</v>
      </c>
      <c r="S163">
        <f>VLOOKUP(F163&amp;":"&amp;J163,'CNF Data'!$B$1:$AI$2244,23,FALSE) * P163</f>
        <v>0</v>
      </c>
      <c r="T163">
        <f>VLOOKUP(F163&amp;":"&amp;J163,'CNF Data'!$B$1:$AI$2244,24,FALSE) * P163</f>
        <v>0</v>
      </c>
      <c r="U163">
        <f>VLOOKUP(F163&amp;":"&amp;J163,'CNF Data'!$B$1:$AI$2244,25,FALSE) * P163</f>
        <v>0</v>
      </c>
      <c r="V163">
        <f>VLOOKUP(F163&amp;":"&amp;J163,'CNF Data'!$B$1:$AI$2244,26,FALSE) * P163</f>
        <v>0</v>
      </c>
      <c r="W163">
        <f>VLOOKUP(F163&amp;":"&amp;J163,'CNF Data'!$B$1:$AI$2244,27,FALSE) * P163</f>
        <v>0</v>
      </c>
      <c r="X163">
        <f>VLOOKUP(F163&amp;":"&amp;J163,'CNF Data'!$B$1:$AI$2244,28,FALSE) * P163</f>
        <v>0</v>
      </c>
      <c r="Y163">
        <f>VLOOKUP(F163&amp;":"&amp;J163,'CNF Data'!$B$1:$AI$2244,29,FALSE) * P163</f>
        <v>0</v>
      </c>
      <c r="Z163">
        <f>VLOOKUP(F163&amp;":"&amp;J163,'CNF Data'!$B$1:$AI$2244,30,FALSE) * P163</f>
        <v>0</v>
      </c>
      <c r="AA163">
        <f>VLOOKUP(F163&amp;":"&amp;J163,'CNF Data'!$B$1:$AI$2244,31,FALSE) * P163</f>
        <v>0</v>
      </c>
      <c r="AB163">
        <f>VLOOKUP(F163&amp;":"&amp;J163,'CNF Data'!$B$1:$AI$2244,32,FALSE) * P163</f>
        <v>0</v>
      </c>
      <c r="AC163">
        <f>VLOOKUP(F163&amp;":"&amp;J163,'CNF Data'!$B$1:$AI$2244,33,FALSE) * P163</f>
        <v>0</v>
      </c>
      <c r="AD163">
        <f>VLOOKUP(F163&amp;":"&amp;J163,'CNF Data'!$B$1:$AI$2244,34,FALSE) * P163</f>
        <v>0</v>
      </c>
    </row>
    <row r="164" spans="1:30">
      <c r="A164" s="1">
        <v>162</v>
      </c>
      <c r="C164">
        <v>1420</v>
      </c>
      <c r="D164" t="s">
        <v>79</v>
      </c>
      <c r="E164" t="s">
        <v>139</v>
      </c>
      <c r="F164">
        <v>7061</v>
      </c>
      <c r="G164" t="s">
        <v>171</v>
      </c>
      <c r="H164">
        <f>VALUE(LEFT(J164, MAX(ISNUMBER(VALUE(MID(J164,{1,2,3,4,5,6,7,8,9},1)))*{1,2,3,4,5,6,7,8,9})+1-1))</f>
        <v>0</v>
      </c>
      <c r="I164">
        <f>TRIM(RIGHT(J164, LEN(J164) - MAX(ISNUMBER(VALUE(MID(J164,{1,2,3,4,5,6,7,8,9},1)))*{1,2,3,4,5,6,7,8,9})))</f>
        <v>0</v>
      </c>
      <c r="K164">
        <f>VLOOKUP(F164&amp;":"&amp;J164,'CNF Data'!$B$1:$AI$244,5,FALSE)</f>
        <v>0</v>
      </c>
      <c r="L164">
        <f>VLOOKUP(F164&amp;":"&amp;J164,'CNF Data'!$B$1:$AI$244,6,FALSE)</f>
        <v>0</v>
      </c>
      <c r="M164">
        <f>C164*L164/H164* 100</f>
        <v>0</v>
      </c>
      <c r="N164">
        <f>VLOOKUP(E164, Premades!B1: R18, 2, FALSE)</f>
        <v>0</v>
      </c>
      <c r="O164">
        <f>VLOOKUP(E164, Premades!B1: R18, 3, FALSE)</f>
        <v>0</v>
      </c>
      <c r="P164">
        <f>C164/N164</f>
        <v>0</v>
      </c>
      <c r="Q164">
        <f>VLOOKUP(E164, Premades!B1: R18, 4, FALSE) * P164</f>
        <v>0</v>
      </c>
      <c r="R164">
        <f>VLOOKUP(E164, Premades!B1: R18, 5, FALSE) * P164</f>
        <v>0</v>
      </c>
      <c r="S164">
        <f>VLOOKUP(E164, Premades!B1: R18, 6, FALSE) * P164</f>
        <v>0</v>
      </c>
      <c r="T164">
        <f>VLOOKUP(E164, Premades!B1: R18, 7, FALSE) * P164</f>
        <v>0</v>
      </c>
      <c r="U164">
        <f>VLOOKUP(E164, Premades!B1: R18, 8, FALSE) * P164</f>
        <v>0</v>
      </c>
      <c r="V164">
        <f>VLOOKUP(E164, Premades!B1: R18, 9, FALSE) * P164</f>
        <v>0</v>
      </c>
      <c r="W164">
        <f>VLOOKUP(E164, Premades!B1: R18, 10, FALSE) * P164</f>
        <v>0</v>
      </c>
      <c r="X164">
        <f>VLOOKUP(E164, Premades!B1: R18, 11, FALSE) * P164</f>
        <v>0</v>
      </c>
      <c r="Y164">
        <f>VLOOKUP(E164, Premades!B1: R18, 12, FALSE) * P164</f>
        <v>0</v>
      </c>
      <c r="Z164">
        <f>VLOOKUP(E164, Premades!B1: R18, 13, FALSE) * P164</f>
        <v>0</v>
      </c>
      <c r="AA164">
        <f>VLOOKUP(E164, Premades!B1: R18, 14, FALSE) * P164</f>
        <v>0</v>
      </c>
      <c r="AB164">
        <f>VLOOKUP(E164, Premades!B1: R18, 15, FALSE) * P164</f>
        <v>0</v>
      </c>
      <c r="AC164">
        <f>VLOOKUP(E164, Premades!B1: R18, 16, FALSE) * P164</f>
        <v>0</v>
      </c>
      <c r="AD164">
        <f>VLOOKUP(E164, Premades!B1: R18, 17, FALSE) * P164</f>
        <v>0</v>
      </c>
    </row>
    <row r="165" spans="1:30">
      <c r="A165" s="1">
        <v>163</v>
      </c>
      <c r="B165" t="s">
        <v>30</v>
      </c>
      <c r="C165">
        <v>100</v>
      </c>
      <c r="D165" t="s">
        <v>78</v>
      </c>
      <c r="E165" t="s">
        <v>48</v>
      </c>
      <c r="M165">
        <f>SUM(M157:M164)</f>
        <v>0</v>
      </c>
      <c r="P165">
        <f>M165/C165</f>
        <v>0</v>
      </c>
      <c r="Q165">
        <f>SUM(Q157:Q164) / P165</f>
        <v>0</v>
      </c>
      <c r="R165">
        <f>SUM(R157:R164) / P165</f>
        <v>0</v>
      </c>
      <c r="S165">
        <f>SUM(S157:S164) / P165</f>
        <v>0</v>
      </c>
      <c r="T165">
        <f>SUM(T157:T164) / P165</f>
        <v>0</v>
      </c>
      <c r="U165">
        <f>SUM(U157:U164) / P165</f>
        <v>0</v>
      </c>
      <c r="V165">
        <f>SUM(V157:V164) / P165</f>
        <v>0</v>
      </c>
      <c r="W165">
        <f>SUM(W157:W164) / P165</f>
        <v>0</v>
      </c>
      <c r="X165">
        <f>SUM(X157:X164) / P165</f>
        <v>0</v>
      </c>
      <c r="Y165">
        <f>SUM(Y157:Y164) / P165</f>
        <v>0</v>
      </c>
      <c r="Z165">
        <f>SUM(Z157:Z164) / P165</f>
        <v>0</v>
      </c>
      <c r="AA165">
        <f>SUM(AA157:AA164) / P165</f>
        <v>0</v>
      </c>
      <c r="AB165">
        <f>SUM(AB157:AB164) / P165</f>
        <v>0</v>
      </c>
      <c r="AC165">
        <f>SUM(AC157:AC164) / P165</f>
        <v>0</v>
      </c>
      <c r="AD165">
        <f>SUM(AD157:AD164) / P165</f>
        <v>0</v>
      </c>
    </row>
    <row r="166" spans="1:30">
      <c r="A166" s="1">
        <v>164</v>
      </c>
    </row>
    <row r="167" spans="1:30">
      <c r="A167" s="1">
        <v>165</v>
      </c>
      <c r="B167" t="s">
        <v>29</v>
      </c>
      <c r="C167" t="s">
        <v>49</v>
      </c>
    </row>
    <row r="168" spans="1:30">
      <c r="A168" s="1">
        <v>166</v>
      </c>
      <c r="C168">
        <v>96</v>
      </c>
      <c r="D168" t="s">
        <v>88</v>
      </c>
      <c r="G168" t="s">
        <v>169</v>
      </c>
    </row>
    <row r="169" spans="1:30">
      <c r="A169" s="1">
        <v>167</v>
      </c>
      <c r="C169">
        <v>75</v>
      </c>
      <c r="D169" t="s">
        <v>82</v>
      </c>
      <c r="E169" t="s">
        <v>140</v>
      </c>
      <c r="F169">
        <v>527</v>
      </c>
      <c r="G169" t="s">
        <v>171</v>
      </c>
      <c r="H169">
        <f>VALUE(LEFT(J169, MAX(ISNUMBER(VALUE(MID(J169,{1,2,3,4,5,6,7,8,9},1)))*{1,2,3,4,5,6,7,8,9})+1-1))</f>
        <v>0</v>
      </c>
      <c r="I169">
        <f>TRIM(RIGHT(J169, LEN(J169) - MAX(ISNUMBER(VALUE(MID(J169,{1,2,3,4,5,6,7,8,9},1)))*{1,2,3,4,5,6,7,8,9})))</f>
        <v>0</v>
      </c>
      <c r="K169">
        <f>VLOOKUP(F169&amp;":"&amp;J169,'CNF Data'!$B$1:$AI$244,5,FALSE)</f>
        <v>0</v>
      </c>
      <c r="L169">
        <f>VLOOKUP(F169&amp;":"&amp;J169,'CNF Data'!$B$1:$AI$244,6,FALSE)</f>
        <v>0</v>
      </c>
      <c r="M169">
        <f>C169*L169/H169* 100</f>
        <v>0</v>
      </c>
      <c r="N169">
        <f>VLOOKUP(E169, Premades!B1: R18, 2, FALSE)</f>
        <v>0</v>
      </c>
      <c r="O169">
        <f>VLOOKUP(E169, Premades!B1: R18, 3, FALSE)</f>
        <v>0</v>
      </c>
      <c r="P169">
        <f>C169/N169</f>
        <v>0</v>
      </c>
      <c r="Q169">
        <f>VLOOKUP(E169, Premades!B1: R18, 4, FALSE) * P169</f>
        <v>0</v>
      </c>
      <c r="R169">
        <f>VLOOKUP(E169, Premades!B1: R18, 5, FALSE) * P169</f>
        <v>0</v>
      </c>
      <c r="S169">
        <f>VLOOKUP(E169, Premades!B1: R18, 6, FALSE) * P169</f>
        <v>0</v>
      </c>
      <c r="T169">
        <f>VLOOKUP(E169, Premades!B1: R18, 7, FALSE) * P169</f>
        <v>0</v>
      </c>
      <c r="U169">
        <f>VLOOKUP(E169, Premades!B1: R18, 8, FALSE) * P169</f>
        <v>0</v>
      </c>
      <c r="V169">
        <f>VLOOKUP(E169, Premades!B1: R18, 9, FALSE) * P169</f>
        <v>0</v>
      </c>
      <c r="W169">
        <f>VLOOKUP(E169, Premades!B1: R18, 10, FALSE) * P169</f>
        <v>0</v>
      </c>
      <c r="X169">
        <f>VLOOKUP(E169, Premades!B1: R18, 11, FALSE) * P169</f>
        <v>0</v>
      </c>
      <c r="Y169">
        <f>VLOOKUP(E169, Premades!B1: R18, 12, FALSE) * P169</f>
        <v>0</v>
      </c>
      <c r="Z169">
        <f>VLOOKUP(E169, Premades!B1: R18, 13, FALSE) * P169</f>
        <v>0</v>
      </c>
      <c r="AA169">
        <f>VLOOKUP(E169, Premades!B1: R18, 14, FALSE) * P169</f>
        <v>0</v>
      </c>
      <c r="AB169">
        <f>VLOOKUP(E169, Premades!B1: R18, 15, FALSE) * P169</f>
        <v>0</v>
      </c>
      <c r="AC169">
        <f>VLOOKUP(E169, Premades!B1: R18, 16, FALSE) * P169</f>
        <v>0</v>
      </c>
      <c r="AD169">
        <f>VLOOKUP(E169, Premades!B1: R18, 17, FALSE) * P169</f>
        <v>0</v>
      </c>
    </row>
    <row r="170" spans="1:30">
      <c r="A170" s="1">
        <v>168</v>
      </c>
      <c r="C170">
        <v>20</v>
      </c>
      <c r="D170" t="s">
        <v>82</v>
      </c>
      <c r="E170" t="s">
        <v>141</v>
      </c>
      <c r="G170" t="s">
        <v>172</v>
      </c>
      <c r="M170">
        <f>C170</f>
        <v>0</v>
      </c>
      <c r="N170">
        <f>VLOOKUP(E170, Premades!B1: R18, 2, FALSE)</f>
        <v>0</v>
      </c>
      <c r="O170">
        <f>VLOOKUP(E170, Premades!B1: R18, 3, FALSE)</f>
        <v>0</v>
      </c>
      <c r="P170">
        <f>C170/N170</f>
        <v>0</v>
      </c>
      <c r="Q170">
        <f>VLOOKUP(E170, Premades!B1: R18, 4, FALSE) * P170</f>
        <v>0</v>
      </c>
      <c r="R170">
        <f>VLOOKUP(E170, Premades!B1: R18, 5, FALSE) * P170</f>
        <v>0</v>
      </c>
      <c r="S170">
        <f>VLOOKUP(E170, Premades!B1: R18, 6, FALSE) * P170</f>
        <v>0</v>
      </c>
      <c r="T170">
        <f>VLOOKUP(E170, Premades!B1: R18, 7, FALSE) * P170</f>
        <v>0</v>
      </c>
      <c r="U170">
        <f>VLOOKUP(E170, Premades!B1: R18, 8, FALSE) * P170</f>
        <v>0</v>
      </c>
      <c r="V170">
        <f>VLOOKUP(E170, Premades!B1: R18, 9, FALSE) * P170</f>
        <v>0</v>
      </c>
      <c r="W170">
        <f>VLOOKUP(E170, Premades!B1: R18, 10, FALSE) * P170</f>
        <v>0</v>
      </c>
      <c r="X170">
        <f>VLOOKUP(E170, Premades!B1: R18, 11, FALSE) * P170</f>
        <v>0</v>
      </c>
      <c r="Y170">
        <f>VLOOKUP(E170, Premades!B1: R18, 12, FALSE) * P170</f>
        <v>0</v>
      </c>
      <c r="Z170">
        <f>VLOOKUP(E170, Premades!B1: R18, 13, FALSE) * P170</f>
        <v>0</v>
      </c>
      <c r="AA170">
        <f>VLOOKUP(E170, Premades!B1: R18, 14, FALSE) * P170</f>
        <v>0</v>
      </c>
      <c r="AB170">
        <f>VLOOKUP(E170, Premades!B1: R18, 15, FALSE) * P170</f>
        <v>0</v>
      </c>
      <c r="AC170">
        <f>VLOOKUP(E170, Premades!B1: R18, 16, FALSE) * P170</f>
        <v>0</v>
      </c>
      <c r="AD170">
        <f>VLOOKUP(E170, Premades!B1: R18, 17, FALSE) * P170</f>
        <v>0</v>
      </c>
    </row>
    <row r="171" spans="1:30">
      <c r="A171" s="1">
        <v>169</v>
      </c>
      <c r="C171">
        <v>5</v>
      </c>
      <c r="D171" t="s">
        <v>82</v>
      </c>
      <c r="E171" t="s">
        <v>142</v>
      </c>
      <c r="F171">
        <v>197</v>
      </c>
      <c r="G171" t="s">
        <v>170</v>
      </c>
      <c r="H171">
        <f>VALUE(LEFT(J171, MAX(ISNUMBER(VALUE(MID(J171,{1,2,3,4,5,6,7,8,9},1)))*{1,2,3,4,5,6,7,8,9})+1-1))</f>
        <v>0</v>
      </c>
      <c r="I171">
        <f>TRIM(RIGHT(J171, LEN(J171) - MAX(ISNUMBER(VALUE(MID(J171,{1,2,3,4,5,6,7,8,9},1)))*{1,2,3,4,5,6,7,8,9})))</f>
        <v>0</v>
      </c>
      <c r="K171">
        <f>VLOOKUP(F171&amp;":"&amp;J171,'CNF Data'!$B$1:$AI$244,5,FALSE)</f>
        <v>0</v>
      </c>
      <c r="L171">
        <f>VLOOKUP(F171&amp;":"&amp;J171,'CNF Data'!$B$1:$AI$244,6,FALSE)</f>
        <v>0</v>
      </c>
      <c r="M171">
        <f>C171*L171/H171* 100</f>
        <v>0</v>
      </c>
      <c r="P171">
        <f>C171/H171</f>
        <v>0</v>
      </c>
      <c r="Q171">
        <f>VLOOKUP(F171&amp;":"&amp;J171,'CNF Data'!$B$1:$AI$2244,21,FALSE) * P171</f>
        <v>0</v>
      </c>
      <c r="R171">
        <f>VLOOKUP(F171&amp;":"&amp;J171,'CNF Data'!$B$1:$AI$2244,22,FALSE) * P171</f>
        <v>0</v>
      </c>
      <c r="S171">
        <f>VLOOKUP(F171&amp;":"&amp;J171,'CNF Data'!$B$1:$AI$2244,23,FALSE) * P171</f>
        <v>0</v>
      </c>
      <c r="T171">
        <f>VLOOKUP(F171&amp;":"&amp;J171,'CNF Data'!$B$1:$AI$2244,24,FALSE) * P171</f>
        <v>0</v>
      </c>
      <c r="U171">
        <f>VLOOKUP(F171&amp;":"&amp;J171,'CNF Data'!$B$1:$AI$2244,25,FALSE) * P171</f>
        <v>0</v>
      </c>
      <c r="V171">
        <f>VLOOKUP(F171&amp;":"&amp;J171,'CNF Data'!$B$1:$AI$2244,26,FALSE) * P171</f>
        <v>0</v>
      </c>
      <c r="W171">
        <f>VLOOKUP(F171&amp;":"&amp;J171,'CNF Data'!$B$1:$AI$2244,27,FALSE) * P171</f>
        <v>0</v>
      </c>
      <c r="X171">
        <f>VLOOKUP(F171&amp;":"&amp;J171,'CNF Data'!$B$1:$AI$2244,28,FALSE) * P171</f>
        <v>0</v>
      </c>
      <c r="Y171">
        <f>VLOOKUP(F171&amp;":"&amp;J171,'CNF Data'!$B$1:$AI$2244,29,FALSE) * P171</f>
        <v>0</v>
      </c>
      <c r="Z171">
        <f>VLOOKUP(F171&amp;":"&amp;J171,'CNF Data'!$B$1:$AI$2244,30,FALSE) * P171</f>
        <v>0</v>
      </c>
      <c r="AA171">
        <f>VLOOKUP(F171&amp;":"&amp;J171,'CNF Data'!$B$1:$AI$2244,31,FALSE) * P171</f>
        <v>0</v>
      </c>
      <c r="AB171">
        <f>VLOOKUP(F171&amp;":"&amp;J171,'CNF Data'!$B$1:$AI$2244,32,FALSE) * P171</f>
        <v>0</v>
      </c>
      <c r="AC171">
        <f>VLOOKUP(F171&amp;":"&amp;J171,'CNF Data'!$B$1:$AI$2244,33,FALSE) * P171</f>
        <v>0</v>
      </c>
      <c r="AD171">
        <f>VLOOKUP(F171&amp;":"&amp;J171,'CNF Data'!$B$1:$AI$2244,34,FALSE) * P171</f>
        <v>0</v>
      </c>
    </row>
    <row r="172" spans="1:30">
      <c r="A172" s="1">
        <v>170</v>
      </c>
      <c r="B172" t="s">
        <v>30</v>
      </c>
      <c r="C172">
        <v>100</v>
      </c>
      <c r="D172" t="s">
        <v>78</v>
      </c>
      <c r="E172" t="s">
        <v>49</v>
      </c>
      <c r="M172">
        <f>SUM(M167:M171)</f>
        <v>0</v>
      </c>
      <c r="P172">
        <f>M172/C172</f>
        <v>0</v>
      </c>
      <c r="Q172">
        <f>SUM(Q167:Q171) / P172</f>
        <v>0</v>
      </c>
      <c r="R172">
        <f>SUM(R167:R171) / P172</f>
        <v>0</v>
      </c>
      <c r="S172">
        <f>SUM(S167:S171) / P172</f>
        <v>0</v>
      </c>
      <c r="T172">
        <f>SUM(T167:T171) / P172</f>
        <v>0</v>
      </c>
      <c r="U172">
        <f>SUM(U167:U171) / P172</f>
        <v>0</v>
      </c>
      <c r="V172">
        <f>SUM(V167:V171) / P172</f>
        <v>0</v>
      </c>
      <c r="W172">
        <f>SUM(W167:W171) / P172</f>
        <v>0</v>
      </c>
      <c r="X172">
        <f>SUM(X167:X171) / P172</f>
        <v>0</v>
      </c>
      <c r="Y172">
        <f>SUM(Y167:Y171) / P172</f>
        <v>0</v>
      </c>
      <c r="Z172">
        <f>SUM(Z167:Z171) / P172</f>
        <v>0</v>
      </c>
      <c r="AA172">
        <f>SUM(AA167:AA171) / P172</f>
        <v>0</v>
      </c>
      <c r="AB172">
        <f>SUM(AB167:AB171) / P172</f>
        <v>0</v>
      </c>
      <c r="AC172">
        <f>SUM(AC167:AC171) / P172</f>
        <v>0</v>
      </c>
      <c r="AD172">
        <f>SUM(AD167:AD171) / P172</f>
        <v>0</v>
      </c>
    </row>
    <row r="173" spans="1:30">
      <c r="A173" s="1">
        <v>171</v>
      </c>
    </row>
    <row r="174" spans="1:30">
      <c r="A174" s="1">
        <v>172</v>
      </c>
      <c r="B174" t="s">
        <v>29</v>
      </c>
      <c r="C174" t="s">
        <v>50</v>
      </c>
    </row>
    <row r="175" spans="1:30">
      <c r="A175" s="1">
        <v>173</v>
      </c>
      <c r="C175">
        <v>2840</v>
      </c>
      <c r="D175" t="s">
        <v>79</v>
      </c>
      <c r="E175" t="s">
        <v>143</v>
      </c>
      <c r="G175" t="s">
        <v>172</v>
      </c>
      <c r="M175">
        <f>C175</f>
        <v>0</v>
      </c>
      <c r="N175">
        <f>VLOOKUP(E175, Premades!B1: R18, 2, FALSE)</f>
        <v>0</v>
      </c>
      <c r="O175">
        <f>VLOOKUP(E175, Premades!B1: R18, 3, FALSE)</f>
        <v>0</v>
      </c>
      <c r="P175">
        <f>C175/N175</f>
        <v>0</v>
      </c>
      <c r="Q175">
        <f>VLOOKUP(E175, Premades!B1: R18, 4, FALSE) * P175</f>
        <v>0</v>
      </c>
      <c r="R175">
        <f>VLOOKUP(E175, Premades!B1: R18, 5, FALSE) * P175</f>
        <v>0</v>
      </c>
      <c r="S175">
        <f>VLOOKUP(E175, Premades!B1: R18, 6, FALSE) * P175</f>
        <v>0</v>
      </c>
      <c r="T175">
        <f>VLOOKUP(E175, Premades!B1: R18, 7, FALSE) * P175</f>
        <v>0</v>
      </c>
      <c r="U175">
        <f>VLOOKUP(E175, Premades!B1: R18, 8, FALSE) * P175</f>
        <v>0</v>
      </c>
      <c r="V175">
        <f>VLOOKUP(E175, Premades!B1: R18, 9, FALSE) * P175</f>
        <v>0</v>
      </c>
      <c r="W175">
        <f>VLOOKUP(E175, Premades!B1: R18, 10, FALSE) * P175</f>
        <v>0</v>
      </c>
      <c r="X175">
        <f>VLOOKUP(E175, Premades!B1: R18, 11, FALSE) * P175</f>
        <v>0</v>
      </c>
      <c r="Y175">
        <f>VLOOKUP(E175, Premades!B1: R18, 12, FALSE) * P175</f>
        <v>0</v>
      </c>
      <c r="Z175">
        <f>VLOOKUP(E175, Premades!B1: R18, 13, FALSE) * P175</f>
        <v>0</v>
      </c>
      <c r="AA175">
        <f>VLOOKUP(E175, Premades!B1: R18, 14, FALSE) * P175</f>
        <v>0</v>
      </c>
      <c r="AB175">
        <f>VLOOKUP(E175, Premades!B1: R18, 15, FALSE) * P175</f>
        <v>0</v>
      </c>
      <c r="AC175">
        <f>VLOOKUP(E175, Premades!B1: R18, 16, FALSE) * P175</f>
        <v>0</v>
      </c>
      <c r="AD175">
        <f>VLOOKUP(E175, Premades!B1: R18, 17, FALSE) * P175</f>
        <v>0</v>
      </c>
    </row>
    <row r="176" spans="1:30">
      <c r="A176" s="1">
        <v>174</v>
      </c>
      <c r="C176">
        <v>15</v>
      </c>
      <c r="D176" t="s">
        <v>79</v>
      </c>
      <c r="E176" t="s">
        <v>142</v>
      </c>
      <c r="F176">
        <v>197</v>
      </c>
      <c r="G176" t="s">
        <v>170</v>
      </c>
      <c r="H176">
        <f>VALUE(LEFT(J176, MAX(ISNUMBER(VALUE(MID(J176,{1,2,3,4,5,6,7,8,9},1)))*{1,2,3,4,5,6,7,8,9})+1-1))</f>
        <v>0</v>
      </c>
      <c r="I176">
        <f>TRIM(RIGHT(J176, LEN(J176) - MAX(ISNUMBER(VALUE(MID(J176,{1,2,3,4,5,6,7,8,9},1)))*{1,2,3,4,5,6,7,8,9})))</f>
        <v>0</v>
      </c>
      <c r="K176">
        <f>VLOOKUP(F176&amp;":"&amp;J176,'CNF Data'!$B$1:$AI$244,5,FALSE)</f>
        <v>0</v>
      </c>
      <c r="L176">
        <f>VLOOKUP(F176&amp;":"&amp;J176,'CNF Data'!$B$1:$AI$244,6,FALSE)</f>
        <v>0</v>
      </c>
      <c r="M176">
        <f>C176*L176/H176* 100</f>
        <v>0</v>
      </c>
      <c r="P176">
        <f>C176/H176</f>
        <v>0</v>
      </c>
      <c r="Q176">
        <f>VLOOKUP(F176&amp;":"&amp;J176,'CNF Data'!$B$1:$AI$2244,21,FALSE) * P176</f>
        <v>0</v>
      </c>
      <c r="R176">
        <f>VLOOKUP(F176&amp;":"&amp;J176,'CNF Data'!$B$1:$AI$2244,22,FALSE) * P176</f>
        <v>0</v>
      </c>
      <c r="S176">
        <f>VLOOKUP(F176&amp;":"&amp;J176,'CNF Data'!$B$1:$AI$2244,23,FALSE) * P176</f>
        <v>0</v>
      </c>
      <c r="T176">
        <f>VLOOKUP(F176&amp;":"&amp;J176,'CNF Data'!$B$1:$AI$2244,24,FALSE) * P176</f>
        <v>0</v>
      </c>
      <c r="U176">
        <f>VLOOKUP(F176&amp;":"&amp;J176,'CNF Data'!$B$1:$AI$2244,25,FALSE) * P176</f>
        <v>0</v>
      </c>
      <c r="V176">
        <f>VLOOKUP(F176&amp;":"&amp;J176,'CNF Data'!$B$1:$AI$2244,26,FALSE) * P176</f>
        <v>0</v>
      </c>
      <c r="W176">
        <f>VLOOKUP(F176&amp;":"&amp;J176,'CNF Data'!$B$1:$AI$2244,27,FALSE) * P176</f>
        <v>0</v>
      </c>
      <c r="X176">
        <f>VLOOKUP(F176&amp;":"&amp;J176,'CNF Data'!$B$1:$AI$2244,28,FALSE) * P176</f>
        <v>0</v>
      </c>
      <c r="Y176">
        <f>VLOOKUP(F176&amp;":"&amp;J176,'CNF Data'!$B$1:$AI$2244,29,FALSE) * P176</f>
        <v>0</v>
      </c>
      <c r="Z176">
        <f>VLOOKUP(F176&amp;":"&amp;J176,'CNF Data'!$B$1:$AI$2244,30,FALSE) * P176</f>
        <v>0</v>
      </c>
      <c r="AA176">
        <f>VLOOKUP(F176&amp;":"&amp;J176,'CNF Data'!$B$1:$AI$2244,31,FALSE) * P176</f>
        <v>0</v>
      </c>
      <c r="AB176">
        <f>VLOOKUP(F176&amp;":"&amp;J176,'CNF Data'!$B$1:$AI$2244,32,FALSE) * P176</f>
        <v>0</v>
      </c>
      <c r="AC176">
        <f>VLOOKUP(F176&amp;":"&amp;J176,'CNF Data'!$B$1:$AI$2244,33,FALSE) * P176</f>
        <v>0</v>
      </c>
      <c r="AD176">
        <f>VLOOKUP(F176&amp;":"&amp;J176,'CNF Data'!$B$1:$AI$2244,34,FALSE) * P176</f>
        <v>0</v>
      </c>
    </row>
    <row r="177" spans="1:30">
      <c r="A177" s="1">
        <v>175</v>
      </c>
      <c r="C177">
        <v>60</v>
      </c>
      <c r="D177" t="s">
        <v>79</v>
      </c>
      <c r="E177" t="s">
        <v>124</v>
      </c>
      <c r="F177">
        <v>196</v>
      </c>
      <c r="G177" t="s">
        <v>170</v>
      </c>
      <c r="H177">
        <f>VALUE(LEFT(J177, MAX(ISNUMBER(VALUE(MID(J177,{1,2,3,4,5,6,7,8,9},1)))*{1,2,3,4,5,6,7,8,9})+1-1))</f>
        <v>0</v>
      </c>
      <c r="I177">
        <f>TRIM(RIGHT(J177, LEN(J177) - MAX(ISNUMBER(VALUE(MID(J177,{1,2,3,4,5,6,7,8,9},1)))*{1,2,3,4,5,6,7,8,9})))</f>
        <v>0</v>
      </c>
      <c r="K177">
        <f>VLOOKUP(F177&amp;":"&amp;J177,'CNF Data'!$B$1:$AI$244,5,FALSE)</f>
        <v>0</v>
      </c>
      <c r="L177">
        <f>VLOOKUP(F177&amp;":"&amp;J177,'CNF Data'!$B$1:$AI$244,6,FALSE)</f>
        <v>0</v>
      </c>
      <c r="M177">
        <f>C177*L177/H177* 100</f>
        <v>0</v>
      </c>
      <c r="P177">
        <f>C177/H177</f>
        <v>0</v>
      </c>
      <c r="Q177">
        <f>VLOOKUP(F177&amp;":"&amp;J177,'CNF Data'!$B$1:$AI$2244,21,FALSE) * P177</f>
        <v>0</v>
      </c>
      <c r="R177">
        <f>VLOOKUP(F177&amp;":"&amp;J177,'CNF Data'!$B$1:$AI$2244,22,FALSE) * P177</f>
        <v>0</v>
      </c>
      <c r="S177">
        <f>VLOOKUP(F177&amp;":"&amp;J177,'CNF Data'!$B$1:$AI$2244,23,FALSE) * P177</f>
        <v>0</v>
      </c>
      <c r="T177">
        <f>VLOOKUP(F177&amp;":"&amp;J177,'CNF Data'!$B$1:$AI$2244,24,FALSE) * P177</f>
        <v>0</v>
      </c>
      <c r="U177">
        <f>VLOOKUP(F177&amp;":"&amp;J177,'CNF Data'!$B$1:$AI$2244,25,FALSE) * P177</f>
        <v>0</v>
      </c>
      <c r="V177">
        <f>VLOOKUP(F177&amp;":"&amp;J177,'CNF Data'!$B$1:$AI$2244,26,FALSE) * P177</f>
        <v>0</v>
      </c>
      <c r="W177">
        <f>VLOOKUP(F177&amp;":"&amp;J177,'CNF Data'!$B$1:$AI$2244,27,FALSE) * P177</f>
        <v>0</v>
      </c>
      <c r="X177">
        <f>VLOOKUP(F177&amp;":"&amp;J177,'CNF Data'!$B$1:$AI$2244,28,FALSE) * P177</f>
        <v>0</v>
      </c>
      <c r="Y177">
        <f>VLOOKUP(F177&amp;":"&amp;J177,'CNF Data'!$B$1:$AI$2244,29,FALSE) * P177</f>
        <v>0</v>
      </c>
      <c r="Z177">
        <f>VLOOKUP(F177&amp;":"&amp;J177,'CNF Data'!$B$1:$AI$2244,30,FALSE) * P177</f>
        <v>0</v>
      </c>
      <c r="AA177">
        <f>VLOOKUP(F177&amp;":"&amp;J177,'CNF Data'!$B$1:$AI$2244,31,FALSE) * P177</f>
        <v>0</v>
      </c>
      <c r="AB177">
        <f>VLOOKUP(F177&amp;":"&amp;J177,'CNF Data'!$B$1:$AI$2244,32,FALSE) * P177</f>
        <v>0</v>
      </c>
      <c r="AC177">
        <f>VLOOKUP(F177&amp;":"&amp;J177,'CNF Data'!$B$1:$AI$2244,33,FALSE) * P177</f>
        <v>0</v>
      </c>
      <c r="AD177">
        <f>VLOOKUP(F177&amp;":"&amp;J177,'CNF Data'!$B$1:$AI$2244,34,FALSE) * P177</f>
        <v>0</v>
      </c>
    </row>
    <row r="178" spans="1:30">
      <c r="A178" s="1">
        <v>176</v>
      </c>
      <c r="C178">
        <v>60</v>
      </c>
      <c r="D178" t="s">
        <v>79</v>
      </c>
      <c r="E178" t="s">
        <v>95</v>
      </c>
      <c r="F178">
        <v>422</v>
      </c>
      <c r="G178" t="s">
        <v>171</v>
      </c>
      <c r="H178">
        <f>VALUE(LEFT(J178, MAX(ISNUMBER(VALUE(MID(J178,{1,2,3,4,5,6,7,8,9},1)))*{1,2,3,4,5,6,7,8,9})+1-1))</f>
        <v>0</v>
      </c>
      <c r="I178">
        <f>TRIM(RIGHT(J178, LEN(J178) - MAX(ISNUMBER(VALUE(MID(J178,{1,2,3,4,5,6,7,8,9},1)))*{1,2,3,4,5,6,7,8,9})))</f>
        <v>0</v>
      </c>
      <c r="K178">
        <f>VLOOKUP(F178&amp;":"&amp;J178,'CNF Data'!$B$1:$AI$244,5,FALSE)</f>
        <v>0</v>
      </c>
      <c r="L178">
        <f>VLOOKUP(F178&amp;":"&amp;J178,'CNF Data'!$B$1:$AI$244,6,FALSE)</f>
        <v>0</v>
      </c>
      <c r="M178">
        <f>C178*L178/H178* 100</f>
        <v>0</v>
      </c>
      <c r="N178">
        <f>VLOOKUP(E178, Premades!B1: R18, 2, FALSE)</f>
        <v>0</v>
      </c>
      <c r="O178">
        <f>VLOOKUP(E178, Premades!B1: R18, 3, FALSE)</f>
        <v>0</v>
      </c>
      <c r="P178">
        <f>C178/N178</f>
        <v>0</v>
      </c>
      <c r="Q178">
        <f>VLOOKUP(E178, Premades!B1: R18, 4, FALSE) * P178</f>
        <v>0</v>
      </c>
      <c r="R178">
        <f>VLOOKUP(E178, Premades!B1: R18, 5, FALSE) * P178</f>
        <v>0</v>
      </c>
      <c r="S178">
        <f>VLOOKUP(E178, Premades!B1: R18, 6, FALSE) * P178</f>
        <v>0</v>
      </c>
      <c r="T178">
        <f>VLOOKUP(E178, Premades!B1: R18, 7, FALSE) * P178</f>
        <v>0</v>
      </c>
      <c r="U178">
        <f>VLOOKUP(E178, Premades!B1: R18, 8, FALSE) * P178</f>
        <v>0</v>
      </c>
      <c r="V178">
        <f>VLOOKUP(E178, Premades!B1: R18, 9, FALSE) * P178</f>
        <v>0</v>
      </c>
      <c r="W178">
        <f>VLOOKUP(E178, Premades!B1: R18, 10, FALSE) * P178</f>
        <v>0</v>
      </c>
      <c r="X178">
        <f>VLOOKUP(E178, Premades!B1: R18, 11, FALSE) * P178</f>
        <v>0</v>
      </c>
      <c r="Y178">
        <f>VLOOKUP(E178, Premades!B1: R18, 12, FALSE) * P178</f>
        <v>0</v>
      </c>
      <c r="Z178">
        <f>VLOOKUP(E178, Premades!B1: R18, 13, FALSE) * P178</f>
        <v>0</v>
      </c>
      <c r="AA178">
        <f>VLOOKUP(E178, Premades!B1: R18, 14, FALSE) * P178</f>
        <v>0</v>
      </c>
      <c r="AB178">
        <f>VLOOKUP(E178, Premades!B1: R18, 15, FALSE) * P178</f>
        <v>0</v>
      </c>
      <c r="AC178">
        <f>VLOOKUP(E178, Premades!B1: R18, 16, FALSE) * P178</f>
        <v>0</v>
      </c>
      <c r="AD178">
        <f>VLOOKUP(E178, Premades!B1: R18, 17, FALSE) * P178</f>
        <v>0</v>
      </c>
    </row>
    <row r="179" spans="1:30">
      <c r="A179" s="1">
        <v>177</v>
      </c>
      <c r="B179" t="s">
        <v>30</v>
      </c>
      <c r="C179">
        <v>100</v>
      </c>
      <c r="D179" t="s">
        <v>78</v>
      </c>
      <c r="E179" t="s">
        <v>50</v>
      </c>
      <c r="M179">
        <f>SUM(M174:M178)</f>
        <v>0</v>
      </c>
      <c r="P179">
        <f>M179/C179</f>
        <v>0</v>
      </c>
      <c r="Q179">
        <f>SUM(Q174:Q178) / P179</f>
        <v>0</v>
      </c>
      <c r="R179">
        <f>SUM(R174:R178) / P179</f>
        <v>0</v>
      </c>
      <c r="S179">
        <f>SUM(S174:S178) / P179</f>
        <v>0</v>
      </c>
      <c r="T179">
        <f>SUM(T174:T178) / P179</f>
        <v>0</v>
      </c>
      <c r="U179">
        <f>SUM(U174:U178) / P179</f>
        <v>0</v>
      </c>
      <c r="V179">
        <f>SUM(V174:V178) / P179</f>
        <v>0</v>
      </c>
      <c r="W179">
        <f>SUM(W174:W178) / P179</f>
        <v>0</v>
      </c>
      <c r="X179">
        <f>SUM(X174:X178) / P179</f>
        <v>0</v>
      </c>
      <c r="Y179">
        <f>SUM(Y174:Y178) / P179</f>
        <v>0</v>
      </c>
      <c r="Z179">
        <f>SUM(Z174:Z178) / P179</f>
        <v>0</v>
      </c>
      <c r="AA179">
        <f>SUM(AA174:AA178) / P179</f>
        <v>0</v>
      </c>
      <c r="AB179">
        <f>SUM(AB174:AB178) / P179</f>
        <v>0</v>
      </c>
      <c r="AC179">
        <f>SUM(AC174:AC178) / P179</f>
        <v>0</v>
      </c>
      <c r="AD179">
        <f>SUM(AD174:AD178) / P179</f>
        <v>0</v>
      </c>
    </row>
    <row r="180" spans="1:30">
      <c r="A180" s="1">
        <v>178</v>
      </c>
    </row>
    <row r="181" spans="1:30">
      <c r="A181" s="1">
        <v>179</v>
      </c>
      <c r="B181" t="s">
        <v>29</v>
      </c>
      <c r="C181" t="s">
        <v>51</v>
      </c>
    </row>
    <row r="182" spans="1:30">
      <c r="A182" s="1">
        <v>180</v>
      </c>
      <c r="C182">
        <v>4000</v>
      </c>
      <c r="D182" t="s">
        <v>78</v>
      </c>
      <c r="E182" t="s">
        <v>144</v>
      </c>
      <c r="F182">
        <v>7052</v>
      </c>
      <c r="G182" t="s">
        <v>170</v>
      </c>
      <c r="H182">
        <f>VALUE(LEFT(J182, MAX(ISNUMBER(VALUE(MID(J182,{1,2,3,4,5,6,7,8,9},1)))*{1,2,3,4,5,6,7,8,9})+1-1))</f>
        <v>0</v>
      </c>
      <c r="I182">
        <f>TRIM(RIGHT(J182, LEN(J182) - MAX(ISNUMBER(VALUE(MID(J182,{1,2,3,4,5,6,7,8,9},1)))*{1,2,3,4,5,6,7,8,9})))</f>
        <v>0</v>
      </c>
      <c r="K182">
        <f>VLOOKUP(F182&amp;":"&amp;J182,'CNF Data'!$B$1:$AI$244,5,FALSE)</f>
        <v>0</v>
      </c>
      <c r="L182">
        <f>VLOOKUP(F182&amp;":"&amp;J182,'CNF Data'!$B$1:$AI$244,6,FALSE)</f>
        <v>0</v>
      </c>
      <c r="M182">
        <f>C182*L182/H182* 100</f>
        <v>0</v>
      </c>
      <c r="P182">
        <f>C182/H182</f>
        <v>0</v>
      </c>
      <c r="Q182">
        <f>VLOOKUP(F182&amp;":"&amp;J182,'CNF Data'!$B$1:$AI$2244,21,FALSE) * P182</f>
        <v>0</v>
      </c>
      <c r="R182">
        <f>VLOOKUP(F182&amp;":"&amp;J182,'CNF Data'!$B$1:$AI$2244,22,FALSE) * P182</f>
        <v>0</v>
      </c>
      <c r="S182">
        <f>VLOOKUP(F182&amp;":"&amp;J182,'CNF Data'!$B$1:$AI$2244,23,FALSE) * P182</f>
        <v>0</v>
      </c>
      <c r="T182">
        <f>VLOOKUP(F182&amp;":"&amp;J182,'CNF Data'!$B$1:$AI$2244,24,FALSE) * P182</f>
        <v>0</v>
      </c>
      <c r="U182">
        <f>VLOOKUP(F182&amp;":"&amp;J182,'CNF Data'!$B$1:$AI$2244,25,FALSE) * P182</f>
        <v>0</v>
      </c>
      <c r="V182">
        <f>VLOOKUP(F182&amp;":"&amp;J182,'CNF Data'!$B$1:$AI$2244,26,FALSE) * P182</f>
        <v>0</v>
      </c>
      <c r="W182">
        <f>VLOOKUP(F182&amp;":"&amp;J182,'CNF Data'!$B$1:$AI$2244,27,FALSE) * P182</f>
        <v>0</v>
      </c>
      <c r="X182">
        <f>VLOOKUP(F182&amp;":"&amp;J182,'CNF Data'!$B$1:$AI$2244,28,FALSE) * P182</f>
        <v>0</v>
      </c>
      <c r="Y182">
        <f>VLOOKUP(F182&amp;":"&amp;J182,'CNF Data'!$B$1:$AI$2244,29,FALSE) * P182</f>
        <v>0</v>
      </c>
      <c r="Z182">
        <f>VLOOKUP(F182&amp;":"&amp;J182,'CNF Data'!$B$1:$AI$2244,30,FALSE) * P182</f>
        <v>0</v>
      </c>
      <c r="AA182">
        <f>VLOOKUP(F182&amp;":"&amp;J182,'CNF Data'!$B$1:$AI$2244,31,FALSE) * P182</f>
        <v>0</v>
      </c>
      <c r="AB182">
        <f>VLOOKUP(F182&amp;":"&amp;J182,'CNF Data'!$B$1:$AI$2244,32,FALSE) * P182</f>
        <v>0</v>
      </c>
      <c r="AC182">
        <f>VLOOKUP(F182&amp;":"&amp;J182,'CNF Data'!$B$1:$AI$2244,33,FALSE) * P182</f>
        <v>0</v>
      </c>
      <c r="AD182">
        <f>VLOOKUP(F182&amp;":"&amp;J182,'CNF Data'!$B$1:$AI$2244,34,FALSE) * P182</f>
        <v>0</v>
      </c>
    </row>
    <row r="183" spans="1:30">
      <c r="A183" s="1">
        <v>181</v>
      </c>
      <c r="C183">
        <v>60</v>
      </c>
      <c r="D183" t="s">
        <v>79</v>
      </c>
      <c r="E183" t="s">
        <v>142</v>
      </c>
      <c r="F183">
        <v>197</v>
      </c>
      <c r="G183" t="s">
        <v>170</v>
      </c>
      <c r="H183">
        <f>VALUE(LEFT(J183, MAX(ISNUMBER(VALUE(MID(J183,{1,2,3,4,5,6,7,8,9},1)))*{1,2,3,4,5,6,7,8,9})+1-1))</f>
        <v>0</v>
      </c>
      <c r="I183">
        <f>TRIM(RIGHT(J183, LEN(J183) - MAX(ISNUMBER(VALUE(MID(J183,{1,2,3,4,5,6,7,8,9},1)))*{1,2,3,4,5,6,7,8,9})))</f>
        <v>0</v>
      </c>
      <c r="K183">
        <f>VLOOKUP(F183&amp;":"&amp;J183,'CNF Data'!$B$1:$AI$244,5,FALSE)</f>
        <v>0</v>
      </c>
      <c r="L183">
        <f>VLOOKUP(F183&amp;":"&amp;J183,'CNF Data'!$B$1:$AI$244,6,FALSE)</f>
        <v>0</v>
      </c>
      <c r="M183">
        <f>C183*L183/H183* 100</f>
        <v>0</v>
      </c>
      <c r="P183">
        <f>C183/H183</f>
        <v>0</v>
      </c>
      <c r="Q183">
        <f>VLOOKUP(F183&amp;":"&amp;J183,'CNF Data'!$B$1:$AI$2244,21,FALSE) * P183</f>
        <v>0</v>
      </c>
      <c r="R183">
        <f>VLOOKUP(F183&amp;":"&amp;J183,'CNF Data'!$B$1:$AI$2244,22,FALSE) * P183</f>
        <v>0</v>
      </c>
      <c r="S183">
        <f>VLOOKUP(F183&amp;":"&amp;J183,'CNF Data'!$B$1:$AI$2244,23,FALSE) * P183</f>
        <v>0</v>
      </c>
      <c r="T183">
        <f>VLOOKUP(F183&amp;":"&amp;J183,'CNF Data'!$B$1:$AI$2244,24,FALSE) * P183</f>
        <v>0</v>
      </c>
      <c r="U183">
        <f>VLOOKUP(F183&amp;":"&amp;J183,'CNF Data'!$B$1:$AI$2244,25,FALSE) * P183</f>
        <v>0</v>
      </c>
      <c r="V183">
        <f>VLOOKUP(F183&amp;":"&amp;J183,'CNF Data'!$B$1:$AI$2244,26,FALSE) * P183</f>
        <v>0</v>
      </c>
      <c r="W183">
        <f>VLOOKUP(F183&amp;":"&amp;J183,'CNF Data'!$B$1:$AI$2244,27,FALSE) * P183</f>
        <v>0</v>
      </c>
      <c r="X183">
        <f>VLOOKUP(F183&amp;":"&amp;J183,'CNF Data'!$B$1:$AI$2244,28,FALSE) * P183</f>
        <v>0</v>
      </c>
      <c r="Y183">
        <f>VLOOKUP(F183&amp;":"&amp;J183,'CNF Data'!$B$1:$AI$2244,29,FALSE) * P183</f>
        <v>0</v>
      </c>
      <c r="Z183">
        <f>VLOOKUP(F183&amp;":"&amp;J183,'CNF Data'!$B$1:$AI$2244,30,FALSE) * P183</f>
        <v>0</v>
      </c>
      <c r="AA183">
        <f>VLOOKUP(F183&amp;":"&amp;J183,'CNF Data'!$B$1:$AI$2244,31,FALSE) * P183</f>
        <v>0</v>
      </c>
      <c r="AB183">
        <f>VLOOKUP(F183&amp;":"&amp;J183,'CNF Data'!$B$1:$AI$2244,32,FALSE) * P183</f>
        <v>0</v>
      </c>
      <c r="AC183">
        <f>VLOOKUP(F183&amp;":"&amp;J183,'CNF Data'!$B$1:$AI$2244,33,FALSE) * P183</f>
        <v>0</v>
      </c>
      <c r="AD183">
        <f>VLOOKUP(F183&amp;":"&amp;J183,'CNF Data'!$B$1:$AI$2244,34,FALSE) * P183</f>
        <v>0</v>
      </c>
    </row>
    <row r="184" spans="1:30">
      <c r="A184" s="1">
        <v>182</v>
      </c>
      <c r="C184">
        <v>60</v>
      </c>
      <c r="D184" t="s">
        <v>79</v>
      </c>
      <c r="E184" t="s">
        <v>95</v>
      </c>
      <c r="F184">
        <v>422</v>
      </c>
      <c r="G184" t="s">
        <v>171</v>
      </c>
      <c r="H184">
        <f>VALUE(LEFT(J184, MAX(ISNUMBER(VALUE(MID(J184,{1,2,3,4,5,6,7,8,9},1)))*{1,2,3,4,5,6,7,8,9})+1-1))</f>
        <v>0</v>
      </c>
      <c r="I184">
        <f>TRIM(RIGHT(J184, LEN(J184) - MAX(ISNUMBER(VALUE(MID(J184,{1,2,3,4,5,6,7,8,9},1)))*{1,2,3,4,5,6,7,8,9})))</f>
        <v>0</v>
      </c>
      <c r="K184">
        <f>VLOOKUP(F184&amp;":"&amp;J184,'CNF Data'!$B$1:$AI$244,5,FALSE)</f>
        <v>0</v>
      </c>
      <c r="L184">
        <f>VLOOKUP(F184&amp;":"&amp;J184,'CNF Data'!$B$1:$AI$244,6,FALSE)</f>
        <v>0</v>
      </c>
      <c r="M184">
        <f>C184*L184/H184* 100</f>
        <v>0</v>
      </c>
      <c r="N184">
        <f>VLOOKUP(E184, Premades!B1: R18, 2, FALSE)</f>
        <v>0</v>
      </c>
      <c r="O184">
        <f>VLOOKUP(E184, Premades!B1: R18, 3, FALSE)</f>
        <v>0</v>
      </c>
      <c r="P184">
        <f>C184/N184</f>
        <v>0</v>
      </c>
      <c r="Q184">
        <f>VLOOKUP(E184, Premades!B1: R18, 4, FALSE) * P184</f>
        <v>0</v>
      </c>
      <c r="R184">
        <f>VLOOKUP(E184, Premades!B1: R18, 5, FALSE) * P184</f>
        <v>0</v>
      </c>
      <c r="S184">
        <f>VLOOKUP(E184, Premades!B1: R18, 6, FALSE) * P184</f>
        <v>0</v>
      </c>
      <c r="T184">
        <f>VLOOKUP(E184, Premades!B1: R18, 7, FALSE) * P184</f>
        <v>0</v>
      </c>
      <c r="U184">
        <f>VLOOKUP(E184, Premades!B1: R18, 8, FALSE) * P184</f>
        <v>0</v>
      </c>
      <c r="V184">
        <f>VLOOKUP(E184, Premades!B1: R18, 9, FALSE) * P184</f>
        <v>0</v>
      </c>
      <c r="W184">
        <f>VLOOKUP(E184, Premades!B1: R18, 10, FALSE) * P184</f>
        <v>0</v>
      </c>
      <c r="X184">
        <f>VLOOKUP(E184, Premades!B1: R18, 11, FALSE) * P184</f>
        <v>0</v>
      </c>
      <c r="Y184">
        <f>VLOOKUP(E184, Premades!B1: R18, 12, FALSE) * P184</f>
        <v>0</v>
      </c>
      <c r="Z184">
        <f>VLOOKUP(E184, Premades!B1: R18, 13, FALSE) * P184</f>
        <v>0</v>
      </c>
      <c r="AA184">
        <f>VLOOKUP(E184, Premades!B1: R18, 14, FALSE) * P184</f>
        <v>0</v>
      </c>
      <c r="AB184">
        <f>VLOOKUP(E184, Premades!B1: R18, 15, FALSE) * P184</f>
        <v>0</v>
      </c>
      <c r="AC184">
        <f>VLOOKUP(E184, Premades!B1: R18, 16, FALSE) * P184</f>
        <v>0</v>
      </c>
      <c r="AD184">
        <f>VLOOKUP(E184, Premades!B1: R18, 17, FALSE) * P184</f>
        <v>0</v>
      </c>
    </row>
    <row r="185" spans="1:30">
      <c r="A185" s="1">
        <v>183</v>
      </c>
      <c r="B185" t="s">
        <v>30</v>
      </c>
      <c r="C185">
        <v>100</v>
      </c>
      <c r="D185" t="s">
        <v>78</v>
      </c>
      <c r="E185" t="s">
        <v>51</v>
      </c>
      <c r="M185">
        <f>SUM(M181:M184)</f>
        <v>0</v>
      </c>
      <c r="P185">
        <f>M185/C185</f>
        <v>0</v>
      </c>
      <c r="Q185">
        <f>SUM(Q181:Q184) / P185</f>
        <v>0</v>
      </c>
      <c r="R185">
        <f>SUM(R181:R184) / P185</f>
        <v>0</v>
      </c>
      <c r="S185">
        <f>SUM(S181:S184) / P185</f>
        <v>0</v>
      </c>
      <c r="T185">
        <f>SUM(T181:T184) / P185</f>
        <v>0</v>
      </c>
      <c r="U185">
        <f>SUM(U181:U184) / P185</f>
        <v>0</v>
      </c>
      <c r="V185">
        <f>SUM(V181:V184) / P185</f>
        <v>0</v>
      </c>
      <c r="W185">
        <f>SUM(W181:W184) / P185</f>
        <v>0</v>
      </c>
      <c r="X185">
        <f>SUM(X181:X184) / P185</f>
        <v>0</v>
      </c>
      <c r="Y185">
        <f>SUM(Y181:Y184) / P185</f>
        <v>0</v>
      </c>
      <c r="Z185">
        <f>SUM(Z181:Z184) / P185</f>
        <v>0</v>
      </c>
      <c r="AA185">
        <f>SUM(AA181:AA184) / P185</f>
        <v>0</v>
      </c>
      <c r="AB185">
        <f>SUM(AB181:AB184) / P185</f>
        <v>0</v>
      </c>
      <c r="AC185">
        <f>SUM(AC181:AC184) / P185</f>
        <v>0</v>
      </c>
      <c r="AD185">
        <f>SUM(AD181:AD184) / P185</f>
        <v>0</v>
      </c>
    </row>
    <row r="186" spans="1:30">
      <c r="A186" s="1">
        <v>184</v>
      </c>
    </row>
    <row r="187" spans="1:30">
      <c r="A187" s="1">
        <v>185</v>
      </c>
      <c r="B187" t="s">
        <v>29</v>
      </c>
      <c r="C187" t="s">
        <v>52</v>
      </c>
    </row>
    <row r="188" spans="1:30">
      <c r="A188" s="1">
        <v>186</v>
      </c>
      <c r="C188">
        <v>3</v>
      </c>
      <c r="D188" t="s">
        <v>90</v>
      </c>
      <c r="E188" t="s">
        <v>145</v>
      </c>
      <c r="F188">
        <v>2361</v>
      </c>
      <c r="G188" t="s">
        <v>170</v>
      </c>
      <c r="H188">
        <f>VALUE(LEFT(J188, MAX(ISNUMBER(VALUE(MID(J188,{1,2,3,4,5,6,7,8,9},1)))*{1,2,3,4,5,6,7,8,9})+1-1))</f>
        <v>0</v>
      </c>
      <c r="I188">
        <f>TRIM(RIGHT(J188, LEN(J188) - MAX(ISNUMBER(VALUE(MID(J188,{1,2,3,4,5,6,7,8,9},1)))*{1,2,3,4,5,6,7,8,9})))</f>
        <v>0</v>
      </c>
      <c r="K188">
        <f>VLOOKUP(F188&amp;":"&amp;J188,'CNF Data'!$B$1:$AI$244,5,FALSE)</f>
        <v>0</v>
      </c>
      <c r="L188">
        <f>VLOOKUP(F188&amp;":"&amp;J188,'CNF Data'!$B$1:$AI$244,6,FALSE)</f>
        <v>0</v>
      </c>
      <c r="M188">
        <f>C188*L188/H188* 100</f>
        <v>0</v>
      </c>
      <c r="P188">
        <f>C188/H188</f>
        <v>0</v>
      </c>
      <c r="Q188">
        <f>VLOOKUP(F188&amp;":"&amp;J188,'CNF Data'!$B$1:$AI$2244,21,FALSE) * P188</f>
        <v>0</v>
      </c>
      <c r="R188">
        <f>VLOOKUP(F188&amp;":"&amp;J188,'CNF Data'!$B$1:$AI$2244,22,FALSE) * P188</f>
        <v>0</v>
      </c>
      <c r="S188">
        <f>VLOOKUP(F188&amp;":"&amp;J188,'CNF Data'!$B$1:$AI$2244,23,FALSE) * P188</f>
        <v>0</v>
      </c>
      <c r="T188">
        <f>VLOOKUP(F188&amp;":"&amp;J188,'CNF Data'!$B$1:$AI$2244,24,FALSE) * P188</f>
        <v>0</v>
      </c>
      <c r="U188">
        <f>VLOOKUP(F188&amp;":"&amp;J188,'CNF Data'!$B$1:$AI$2244,25,FALSE) * P188</f>
        <v>0</v>
      </c>
      <c r="V188">
        <f>VLOOKUP(F188&amp;":"&amp;J188,'CNF Data'!$B$1:$AI$2244,26,FALSE) * P188</f>
        <v>0</v>
      </c>
      <c r="W188">
        <f>VLOOKUP(F188&amp;":"&amp;J188,'CNF Data'!$B$1:$AI$2244,27,FALSE) * P188</f>
        <v>0</v>
      </c>
      <c r="X188">
        <f>VLOOKUP(F188&amp;":"&amp;J188,'CNF Data'!$B$1:$AI$2244,28,FALSE) * P188</f>
        <v>0</v>
      </c>
      <c r="Y188">
        <f>VLOOKUP(F188&amp;":"&amp;J188,'CNF Data'!$B$1:$AI$2244,29,FALSE) * P188</f>
        <v>0</v>
      </c>
      <c r="Z188">
        <f>VLOOKUP(F188&amp;":"&amp;J188,'CNF Data'!$B$1:$AI$2244,30,FALSE) * P188</f>
        <v>0</v>
      </c>
      <c r="AA188">
        <f>VLOOKUP(F188&amp;":"&amp;J188,'CNF Data'!$B$1:$AI$2244,31,FALSE) * P188</f>
        <v>0</v>
      </c>
      <c r="AB188">
        <f>VLOOKUP(F188&amp;":"&amp;J188,'CNF Data'!$B$1:$AI$2244,32,FALSE) * P188</f>
        <v>0</v>
      </c>
      <c r="AC188">
        <f>VLOOKUP(F188&amp;":"&amp;J188,'CNF Data'!$B$1:$AI$2244,33,FALSE) * P188</f>
        <v>0</v>
      </c>
      <c r="AD188">
        <f>VLOOKUP(F188&amp;":"&amp;J188,'CNF Data'!$B$1:$AI$2244,34,FALSE) * P188</f>
        <v>0</v>
      </c>
    </row>
    <row r="189" spans="1:30">
      <c r="A189" s="1">
        <v>187</v>
      </c>
      <c r="C189">
        <v>1</v>
      </c>
      <c r="D189" t="s">
        <v>91</v>
      </c>
      <c r="E189" t="s">
        <v>146</v>
      </c>
      <c r="F189">
        <v>2034</v>
      </c>
      <c r="G189" t="s">
        <v>170</v>
      </c>
      <c r="H189">
        <f>VALUE(LEFT(J189, MAX(ISNUMBER(VALUE(MID(J189,{1,2,3,4,5,6,7,8,9},1)))*{1,2,3,4,5,6,7,8,9})+1-1))</f>
        <v>0</v>
      </c>
      <c r="I189">
        <f>TRIM(RIGHT(J189, LEN(J189) - MAX(ISNUMBER(VALUE(MID(J189,{1,2,3,4,5,6,7,8,9},1)))*{1,2,3,4,5,6,7,8,9})))</f>
        <v>0</v>
      </c>
      <c r="K189">
        <f>VLOOKUP(F189&amp;":"&amp;J189,'CNF Data'!$B$1:$AI$244,5,FALSE)</f>
        <v>0</v>
      </c>
      <c r="L189">
        <f>VLOOKUP(F189&amp;":"&amp;J189,'CNF Data'!$B$1:$AI$244,6,FALSE)</f>
        <v>0</v>
      </c>
      <c r="M189">
        <f>C189*L189/H189* 100</f>
        <v>0</v>
      </c>
      <c r="P189">
        <f>C189/H189</f>
        <v>0</v>
      </c>
      <c r="Q189">
        <f>VLOOKUP(F189&amp;":"&amp;J189,'CNF Data'!$B$1:$AI$2244,21,FALSE) * P189</f>
        <v>0</v>
      </c>
      <c r="R189">
        <f>VLOOKUP(F189&amp;":"&amp;J189,'CNF Data'!$B$1:$AI$2244,22,FALSE) * P189</f>
        <v>0</v>
      </c>
      <c r="S189">
        <f>VLOOKUP(F189&amp;":"&amp;J189,'CNF Data'!$B$1:$AI$2244,23,FALSE) * P189</f>
        <v>0</v>
      </c>
      <c r="T189">
        <f>VLOOKUP(F189&amp;":"&amp;J189,'CNF Data'!$B$1:$AI$2244,24,FALSE) * P189</f>
        <v>0</v>
      </c>
      <c r="U189">
        <f>VLOOKUP(F189&amp;":"&amp;J189,'CNF Data'!$B$1:$AI$2244,25,FALSE) * P189</f>
        <v>0</v>
      </c>
      <c r="V189">
        <f>VLOOKUP(F189&amp;":"&amp;J189,'CNF Data'!$B$1:$AI$2244,26,FALSE) * P189</f>
        <v>0</v>
      </c>
      <c r="W189">
        <f>VLOOKUP(F189&amp;":"&amp;J189,'CNF Data'!$B$1:$AI$2244,27,FALSE) * P189</f>
        <v>0</v>
      </c>
      <c r="X189">
        <f>VLOOKUP(F189&amp;":"&amp;J189,'CNF Data'!$B$1:$AI$2244,28,FALSE) * P189</f>
        <v>0</v>
      </c>
      <c r="Y189">
        <f>VLOOKUP(F189&amp;":"&amp;J189,'CNF Data'!$B$1:$AI$2244,29,FALSE) * P189</f>
        <v>0</v>
      </c>
      <c r="Z189">
        <f>VLOOKUP(F189&amp;":"&amp;J189,'CNF Data'!$B$1:$AI$2244,30,FALSE) * P189</f>
        <v>0</v>
      </c>
      <c r="AA189">
        <f>VLOOKUP(F189&amp;":"&amp;J189,'CNF Data'!$B$1:$AI$2244,31,FALSE) * P189</f>
        <v>0</v>
      </c>
      <c r="AB189">
        <f>VLOOKUP(F189&amp;":"&amp;J189,'CNF Data'!$B$1:$AI$2244,32,FALSE) * P189</f>
        <v>0</v>
      </c>
      <c r="AC189">
        <f>VLOOKUP(F189&amp;":"&amp;J189,'CNF Data'!$B$1:$AI$2244,33,FALSE) * P189</f>
        <v>0</v>
      </c>
      <c r="AD189">
        <f>VLOOKUP(F189&amp;":"&amp;J189,'CNF Data'!$B$1:$AI$2244,34,FALSE) * P189</f>
        <v>0</v>
      </c>
    </row>
    <row r="190" spans="1:30">
      <c r="A190" s="1">
        <v>188</v>
      </c>
      <c r="C190">
        <v>0.5</v>
      </c>
      <c r="D190" t="s">
        <v>91</v>
      </c>
      <c r="E190" t="s">
        <v>147</v>
      </c>
      <c r="F190">
        <v>2350</v>
      </c>
      <c r="G190" t="s">
        <v>170</v>
      </c>
      <c r="H190">
        <f>VALUE(LEFT(J190, MAX(ISNUMBER(VALUE(MID(J190,{1,2,3,4,5,6,7,8,9},1)))*{1,2,3,4,5,6,7,8,9})+1-1))</f>
        <v>0</v>
      </c>
      <c r="I190">
        <f>TRIM(RIGHT(J190, LEN(J190) - MAX(ISNUMBER(VALUE(MID(J190,{1,2,3,4,5,6,7,8,9},1)))*{1,2,3,4,5,6,7,8,9})))</f>
        <v>0</v>
      </c>
      <c r="K190">
        <f>VLOOKUP(F190&amp;":"&amp;J190,'CNF Data'!$B$1:$AI$244,5,FALSE)</f>
        <v>0</v>
      </c>
      <c r="L190">
        <f>VLOOKUP(F190&amp;":"&amp;J190,'CNF Data'!$B$1:$AI$244,6,FALSE)</f>
        <v>0</v>
      </c>
      <c r="M190">
        <f>C190*L190/H190* 100</f>
        <v>0</v>
      </c>
      <c r="P190">
        <f>C190/H190</f>
        <v>0</v>
      </c>
      <c r="Q190">
        <f>VLOOKUP(F190&amp;":"&amp;J190,'CNF Data'!$B$1:$AI$2244,21,FALSE) * P190</f>
        <v>0</v>
      </c>
      <c r="R190">
        <f>VLOOKUP(F190&amp;":"&amp;J190,'CNF Data'!$B$1:$AI$2244,22,FALSE) * P190</f>
        <v>0</v>
      </c>
      <c r="S190">
        <f>VLOOKUP(F190&amp;":"&amp;J190,'CNF Data'!$B$1:$AI$2244,23,FALSE) * P190</f>
        <v>0</v>
      </c>
      <c r="T190">
        <f>VLOOKUP(F190&amp;":"&amp;J190,'CNF Data'!$B$1:$AI$2244,24,FALSE) * P190</f>
        <v>0</v>
      </c>
      <c r="U190">
        <f>VLOOKUP(F190&amp;":"&amp;J190,'CNF Data'!$B$1:$AI$2244,25,FALSE) * P190</f>
        <v>0</v>
      </c>
      <c r="V190">
        <f>VLOOKUP(F190&amp;":"&amp;J190,'CNF Data'!$B$1:$AI$2244,26,FALSE) * P190</f>
        <v>0</v>
      </c>
      <c r="W190">
        <f>VLOOKUP(F190&amp;":"&amp;J190,'CNF Data'!$B$1:$AI$2244,27,FALSE) * P190</f>
        <v>0</v>
      </c>
      <c r="X190">
        <f>VLOOKUP(F190&amp;":"&amp;J190,'CNF Data'!$B$1:$AI$2244,28,FALSE) * P190</f>
        <v>0</v>
      </c>
      <c r="Y190">
        <f>VLOOKUP(F190&amp;":"&amp;J190,'CNF Data'!$B$1:$AI$2244,29,FALSE) * P190</f>
        <v>0</v>
      </c>
      <c r="Z190">
        <f>VLOOKUP(F190&amp;":"&amp;J190,'CNF Data'!$B$1:$AI$2244,30,FALSE) * P190</f>
        <v>0</v>
      </c>
      <c r="AA190">
        <f>VLOOKUP(F190&amp;":"&amp;J190,'CNF Data'!$B$1:$AI$2244,31,FALSE) * P190</f>
        <v>0</v>
      </c>
      <c r="AB190">
        <f>VLOOKUP(F190&amp;":"&amp;J190,'CNF Data'!$B$1:$AI$2244,32,FALSE) * P190</f>
        <v>0</v>
      </c>
      <c r="AC190">
        <f>VLOOKUP(F190&amp;":"&amp;J190,'CNF Data'!$B$1:$AI$2244,33,FALSE) * P190</f>
        <v>0</v>
      </c>
      <c r="AD190">
        <f>VLOOKUP(F190&amp;":"&amp;J190,'CNF Data'!$B$1:$AI$2244,34,FALSE) * P190</f>
        <v>0</v>
      </c>
    </row>
    <row r="191" spans="1:30">
      <c r="A191" s="1">
        <v>189</v>
      </c>
      <c r="C191">
        <v>3</v>
      </c>
      <c r="D191" t="s">
        <v>92</v>
      </c>
      <c r="E191" t="s">
        <v>148</v>
      </c>
      <c r="F191">
        <v>2225</v>
      </c>
      <c r="G191" t="s">
        <v>170</v>
      </c>
      <c r="H191">
        <f>VALUE(LEFT(J191, MAX(ISNUMBER(VALUE(MID(J191,{1,2,3,4,5,6,7,8,9},1)))*{1,2,3,4,5,6,7,8,9})+1-1))</f>
        <v>0</v>
      </c>
      <c r="I191">
        <f>TRIM(RIGHT(J191, LEN(J191) - MAX(ISNUMBER(VALUE(MID(J191,{1,2,3,4,5,6,7,8,9},1)))*{1,2,3,4,5,6,7,8,9})))</f>
        <v>0</v>
      </c>
      <c r="K191">
        <f>VLOOKUP(F191&amp;":"&amp;J191,'CNF Data'!$B$1:$AI$244,5,FALSE)</f>
        <v>0</v>
      </c>
      <c r="L191">
        <f>VLOOKUP(F191&amp;":"&amp;J191,'CNF Data'!$B$1:$AI$244,6,FALSE)</f>
        <v>0</v>
      </c>
      <c r="M191">
        <f>C191*L191/H191* 100</f>
        <v>0</v>
      </c>
      <c r="P191">
        <f>C191/H191</f>
        <v>0</v>
      </c>
      <c r="Q191">
        <f>VLOOKUP(F191&amp;":"&amp;J191,'CNF Data'!$B$1:$AI$2244,21,FALSE) * P191</f>
        <v>0</v>
      </c>
      <c r="R191">
        <f>VLOOKUP(F191&amp;":"&amp;J191,'CNF Data'!$B$1:$AI$2244,22,FALSE) * P191</f>
        <v>0</v>
      </c>
      <c r="S191">
        <f>VLOOKUP(F191&amp;":"&amp;J191,'CNF Data'!$B$1:$AI$2244,23,FALSE) * P191</f>
        <v>0</v>
      </c>
      <c r="T191">
        <f>VLOOKUP(F191&amp;":"&amp;J191,'CNF Data'!$B$1:$AI$2244,24,FALSE) * P191</f>
        <v>0</v>
      </c>
      <c r="U191">
        <f>VLOOKUP(F191&amp;":"&amp;J191,'CNF Data'!$B$1:$AI$2244,25,FALSE) * P191</f>
        <v>0</v>
      </c>
      <c r="V191">
        <f>VLOOKUP(F191&amp;":"&amp;J191,'CNF Data'!$B$1:$AI$2244,26,FALSE) * P191</f>
        <v>0</v>
      </c>
      <c r="W191">
        <f>VLOOKUP(F191&amp;":"&amp;J191,'CNF Data'!$B$1:$AI$2244,27,FALSE) * P191</f>
        <v>0</v>
      </c>
      <c r="X191">
        <f>VLOOKUP(F191&amp;":"&amp;J191,'CNF Data'!$B$1:$AI$2244,28,FALSE) * P191</f>
        <v>0</v>
      </c>
      <c r="Y191">
        <f>VLOOKUP(F191&amp;":"&amp;J191,'CNF Data'!$B$1:$AI$2244,29,FALSE) * P191</f>
        <v>0</v>
      </c>
      <c r="Z191">
        <f>VLOOKUP(F191&amp;":"&amp;J191,'CNF Data'!$B$1:$AI$2244,30,FALSE) * P191</f>
        <v>0</v>
      </c>
      <c r="AA191">
        <f>VLOOKUP(F191&amp;":"&amp;J191,'CNF Data'!$B$1:$AI$2244,31,FALSE) * P191</f>
        <v>0</v>
      </c>
      <c r="AB191">
        <f>VLOOKUP(F191&amp;":"&amp;J191,'CNF Data'!$B$1:$AI$2244,32,FALSE) * P191</f>
        <v>0</v>
      </c>
      <c r="AC191">
        <f>VLOOKUP(F191&amp;":"&amp;J191,'CNF Data'!$B$1:$AI$2244,33,FALSE) * P191</f>
        <v>0</v>
      </c>
      <c r="AD191">
        <f>VLOOKUP(F191&amp;":"&amp;J191,'CNF Data'!$B$1:$AI$2244,34,FALSE) * P191</f>
        <v>0</v>
      </c>
    </row>
    <row r="192" spans="1:30">
      <c r="A192" s="1">
        <v>190</v>
      </c>
      <c r="C192">
        <v>3</v>
      </c>
      <c r="D192" t="s">
        <v>90</v>
      </c>
      <c r="E192" t="s">
        <v>149</v>
      </c>
      <c r="F192">
        <v>2380</v>
      </c>
      <c r="G192" t="s">
        <v>170</v>
      </c>
      <c r="H192">
        <f>VALUE(LEFT(J192, MAX(ISNUMBER(VALUE(MID(J192,{1,2,3,4,5,6,7,8,9},1)))*{1,2,3,4,5,6,7,8,9})+1-1))</f>
        <v>0</v>
      </c>
      <c r="I192">
        <f>TRIM(RIGHT(J192, LEN(J192) - MAX(ISNUMBER(VALUE(MID(J192,{1,2,3,4,5,6,7,8,9},1)))*{1,2,3,4,5,6,7,8,9})))</f>
        <v>0</v>
      </c>
      <c r="K192">
        <f>VLOOKUP(F192&amp;":"&amp;J192,'CNF Data'!$B$1:$AI$244,5,FALSE)</f>
        <v>0</v>
      </c>
      <c r="L192">
        <f>VLOOKUP(F192&amp;":"&amp;J192,'CNF Data'!$B$1:$AI$244,6,FALSE)</f>
        <v>0</v>
      </c>
      <c r="M192">
        <f>C192*L192/H192* 100</f>
        <v>0</v>
      </c>
      <c r="P192">
        <f>C192/H192</f>
        <v>0</v>
      </c>
      <c r="Q192">
        <f>VLOOKUP(F192&amp;":"&amp;J192,'CNF Data'!$B$1:$AI$2244,21,FALSE) * P192</f>
        <v>0</v>
      </c>
      <c r="R192">
        <f>VLOOKUP(F192&amp;":"&amp;J192,'CNF Data'!$B$1:$AI$2244,22,FALSE) * P192</f>
        <v>0</v>
      </c>
      <c r="S192">
        <f>VLOOKUP(F192&amp;":"&amp;J192,'CNF Data'!$B$1:$AI$2244,23,FALSE) * P192</f>
        <v>0</v>
      </c>
      <c r="T192">
        <f>VLOOKUP(F192&amp;":"&amp;J192,'CNF Data'!$B$1:$AI$2244,24,FALSE) * P192</f>
        <v>0</v>
      </c>
      <c r="U192">
        <f>VLOOKUP(F192&amp;":"&amp;J192,'CNF Data'!$B$1:$AI$2244,25,FALSE) * P192</f>
        <v>0</v>
      </c>
      <c r="V192">
        <f>VLOOKUP(F192&amp;":"&amp;J192,'CNF Data'!$B$1:$AI$2244,26,FALSE) * P192</f>
        <v>0</v>
      </c>
      <c r="W192">
        <f>VLOOKUP(F192&amp;":"&amp;J192,'CNF Data'!$B$1:$AI$2244,27,FALSE) * P192</f>
        <v>0</v>
      </c>
      <c r="X192">
        <f>VLOOKUP(F192&amp;":"&amp;J192,'CNF Data'!$B$1:$AI$2244,28,FALSE) * P192</f>
        <v>0</v>
      </c>
      <c r="Y192">
        <f>VLOOKUP(F192&amp;":"&amp;J192,'CNF Data'!$B$1:$AI$2244,29,FALSE) * P192</f>
        <v>0</v>
      </c>
      <c r="Z192">
        <f>VLOOKUP(F192&amp;":"&amp;J192,'CNF Data'!$B$1:$AI$2244,30,FALSE) * P192</f>
        <v>0</v>
      </c>
      <c r="AA192">
        <f>VLOOKUP(F192&amp;":"&amp;J192,'CNF Data'!$B$1:$AI$2244,31,FALSE) * P192</f>
        <v>0</v>
      </c>
      <c r="AB192">
        <f>VLOOKUP(F192&amp;":"&amp;J192,'CNF Data'!$B$1:$AI$2244,32,FALSE) * P192</f>
        <v>0</v>
      </c>
      <c r="AC192">
        <f>VLOOKUP(F192&amp;":"&amp;J192,'CNF Data'!$B$1:$AI$2244,33,FALSE) * P192</f>
        <v>0</v>
      </c>
      <c r="AD192">
        <f>VLOOKUP(F192&amp;":"&amp;J192,'CNF Data'!$B$1:$AI$2244,34,FALSE) * P192</f>
        <v>0</v>
      </c>
    </row>
    <row r="193" spans="1:30">
      <c r="A193" s="1">
        <v>191</v>
      </c>
      <c r="C193">
        <v>60</v>
      </c>
      <c r="D193" t="s">
        <v>79</v>
      </c>
      <c r="E193" t="s">
        <v>96</v>
      </c>
      <c r="F193">
        <v>214</v>
      </c>
      <c r="G193" t="s">
        <v>170</v>
      </c>
      <c r="H193">
        <f>VALUE(LEFT(J193, MAX(ISNUMBER(VALUE(MID(J193,{1,2,3,4,5,6,7,8,9},1)))*{1,2,3,4,5,6,7,8,9})+1-1))</f>
        <v>0</v>
      </c>
      <c r="I193">
        <f>TRIM(RIGHT(J193, LEN(J193) - MAX(ISNUMBER(VALUE(MID(J193,{1,2,3,4,5,6,7,8,9},1)))*{1,2,3,4,5,6,7,8,9})))</f>
        <v>0</v>
      </c>
      <c r="K193">
        <f>VLOOKUP(F193&amp;":"&amp;J193,'CNF Data'!$B$1:$AI$244,5,FALSE)</f>
        <v>0</v>
      </c>
      <c r="L193">
        <f>VLOOKUP(F193&amp;":"&amp;J193,'CNF Data'!$B$1:$AI$244,6,FALSE)</f>
        <v>0</v>
      </c>
      <c r="M193">
        <f>C193*L193/H193* 100</f>
        <v>0</v>
      </c>
      <c r="P193">
        <f>C193/H193</f>
        <v>0</v>
      </c>
      <c r="Q193">
        <f>VLOOKUP(F193&amp;":"&amp;J193,'CNF Data'!$B$1:$AI$2244,21,FALSE) * P193</f>
        <v>0</v>
      </c>
      <c r="R193">
        <f>VLOOKUP(F193&amp;":"&amp;J193,'CNF Data'!$B$1:$AI$2244,22,FALSE) * P193</f>
        <v>0</v>
      </c>
      <c r="S193">
        <f>VLOOKUP(F193&amp;":"&amp;J193,'CNF Data'!$B$1:$AI$2244,23,FALSE) * P193</f>
        <v>0</v>
      </c>
      <c r="T193">
        <f>VLOOKUP(F193&amp;":"&amp;J193,'CNF Data'!$B$1:$AI$2244,24,FALSE) * P193</f>
        <v>0</v>
      </c>
      <c r="U193">
        <f>VLOOKUP(F193&amp;":"&amp;J193,'CNF Data'!$B$1:$AI$2244,25,FALSE) * P193</f>
        <v>0</v>
      </c>
      <c r="V193">
        <f>VLOOKUP(F193&amp;":"&amp;J193,'CNF Data'!$B$1:$AI$2244,26,FALSE) * P193</f>
        <v>0</v>
      </c>
      <c r="W193">
        <f>VLOOKUP(F193&amp;":"&amp;J193,'CNF Data'!$B$1:$AI$2244,27,FALSE) * P193</f>
        <v>0</v>
      </c>
      <c r="X193">
        <f>VLOOKUP(F193&amp;":"&amp;J193,'CNF Data'!$B$1:$AI$2244,28,FALSE) * P193</f>
        <v>0</v>
      </c>
      <c r="Y193">
        <f>VLOOKUP(F193&amp;":"&amp;J193,'CNF Data'!$B$1:$AI$2244,29,FALSE) * P193</f>
        <v>0</v>
      </c>
      <c r="Z193">
        <f>VLOOKUP(F193&amp;":"&amp;J193,'CNF Data'!$B$1:$AI$2244,30,FALSE) * P193</f>
        <v>0</v>
      </c>
      <c r="AA193">
        <f>VLOOKUP(F193&amp;":"&amp;J193,'CNF Data'!$B$1:$AI$2244,31,FALSE) * P193</f>
        <v>0</v>
      </c>
      <c r="AB193">
        <f>VLOOKUP(F193&amp;":"&amp;J193,'CNF Data'!$B$1:$AI$2244,32,FALSE) * P193</f>
        <v>0</v>
      </c>
      <c r="AC193">
        <f>VLOOKUP(F193&amp;":"&amp;J193,'CNF Data'!$B$1:$AI$2244,33,FALSE) * P193</f>
        <v>0</v>
      </c>
      <c r="AD193">
        <f>VLOOKUP(F193&amp;":"&amp;J193,'CNF Data'!$B$1:$AI$2244,34,FALSE) * P193</f>
        <v>0</v>
      </c>
    </row>
    <row r="194" spans="1:30">
      <c r="A194" s="1">
        <v>192</v>
      </c>
      <c r="C194">
        <v>60</v>
      </c>
      <c r="D194" t="s">
        <v>79</v>
      </c>
      <c r="E194" t="s">
        <v>97</v>
      </c>
      <c r="F194">
        <v>198</v>
      </c>
      <c r="G194" t="s">
        <v>170</v>
      </c>
      <c r="H194">
        <f>VALUE(LEFT(J194, MAX(ISNUMBER(VALUE(MID(J194,{1,2,3,4,5,6,7,8,9},1)))*{1,2,3,4,5,6,7,8,9})+1-1))</f>
        <v>0</v>
      </c>
      <c r="I194">
        <f>TRIM(RIGHT(J194, LEN(J194) - MAX(ISNUMBER(VALUE(MID(J194,{1,2,3,4,5,6,7,8,9},1)))*{1,2,3,4,5,6,7,8,9})))</f>
        <v>0</v>
      </c>
      <c r="K194">
        <f>VLOOKUP(F194&amp;":"&amp;J194,'CNF Data'!$B$1:$AI$244,5,FALSE)</f>
        <v>0</v>
      </c>
      <c r="L194">
        <f>VLOOKUP(F194&amp;":"&amp;J194,'CNF Data'!$B$1:$AI$244,6,FALSE)</f>
        <v>0</v>
      </c>
      <c r="M194">
        <f>C194*L194/H194* 100</f>
        <v>0</v>
      </c>
      <c r="P194">
        <f>C194/H194</f>
        <v>0</v>
      </c>
      <c r="Q194">
        <f>VLOOKUP(F194&amp;":"&amp;J194,'CNF Data'!$B$1:$AI$2244,21,FALSE) * P194</f>
        <v>0</v>
      </c>
      <c r="R194">
        <f>VLOOKUP(F194&amp;":"&amp;J194,'CNF Data'!$B$1:$AI$2244,22,FALSE) * P194</f>
        <v>0</v>
      </c>
      <c r="S194">
        <f>VLOOKUP(F194&amp;":"&amp;J194,'CNF Data'!$B$1:$AI$2244,23,FALSE) * P194</f>
        <v>0</v>
      </c>
      <c r="T194">
        <f>VLOOKUP(F194&amp;":"&amp;J194,'CNF Data'!$B$1:$AI$2244,24,FALSE) * P194</f>
        <v>0</v>
      </c>
      <c r="U194">
        <f>VLOOKUP(F194&amp;":"&amp;J194,'CNF Data'!$B$1:$AI$2244,25,FALSE) * P194</f>
        <v>0</v>
      </c>
      <c r="V194">
        <f>VLOOKUP(F194&amp;":"&amp;J194,'CNF Data'!$B$1:$AI$2244,26,FALSE) * P194</f>
        <v>0</v>
      </c>
      <c r="W194">
        <f>VLOOKUP(F194&amp;":"&amp;J194,'CNF Data'!$B$1:$AI$2244,27,FALSE) * P194</f>
        <v>0</v>
      </c>
      <c r="X194">
        <f>VLOOKUP(F194&amp;":"&amp;J194,'CNF Data'!$B$1:$AI$2244,28,FALSE) * P194</f>
        <v>0</v>
      </c>
      <c r="Y194">
        <f>VLOOKUP(F194&amp;":"&amp;J194,'CNF Data'!$B$1:$AI$2244,29,FALSE) * P194</f>
        <v>0</v>
      </c>
      <c r="Z194">
        <f>VLOOKUP(F194&amp;":"&amp;J194,'CNF Data'!$B$1:$AI$2244,30,FALSE) * P194</f>
        <v>0</v>
      </c>
      <c r="AA194">
        <f>VLOOKUP(F194&amp;":"&amp;J194,'CNF Data'!$B$1:$AI$2244,31,FALSE) * P194</f>
        <v>0</v>
      </c>
      <c r="AB194">
        <f>VLOOKUP(F194&amp;":"&amp;J194,'CNF Data'!$B$1:$AI$2244,32,FALSE) * P194</f>
        <v>0</v>
      </c>
      <c r="AC194">
        <f>VLOOKUP(F194&amp;":"&amp;J194,'CNF Data'!$B$1:$AI$2244,33,FALSE) * P194</f>
        <v>0</v>
      </c>
      <c r="AD194">
        <f>VLOOKUP(F194&amp;":"&amp;J194,'CNF Data'!$B$1:$AI$2244,34,FALSE) * P194</f>
        <v>0</v>
      </c>
    </row>
    <row r="195" spans="1:30">
      <c r="A195" s="1">
        <v>193</v>
      </c>
      <c r="C195">
        <v>175</v>
      </c>
      <c r="D195" t="s">
        <v>79</v>
      </c>
      <c r="E195" t="s">
        <v>95</v>
      </c>
      <c r="F195">
        <v>422</v>
      </c>
      <c r="G195" t="s">
        <v>171</v>
      </c>
      <c r="H195">
        <f>VALUE(LEFT(J195, MAX(ISNUMBER(VALUE(MID(J195,{1,2,3,4,5,6,7,8,9},1)))*{1,2,3,4,5,6,7,8,9})+1-1))</f>
        <v>0</v>
      </c>
      <c r="I195">
        <f>TRIM(RIGHT(J195, LEN(J195) - MAX(ISNUMBER(VALUE(MID(J195,{1,2,3,4,5,6,7,8,9},1)))*{1,2,3,4,5,6,7,8,9})))</f>
        <v>0</v>
      </c>
      <c r="K195">
        <f>VLOOKUP(F195&amp;":"&amp;J195,'CNF Data'!$B$1:$AI$244,5,FALSE)</f>
        <v>0</v>
      </c>
      <c r="L195">
        <f>VLOOKUP(F195&amp;":"&amp;J195,'CNF Data'!$B$1:$AI$244,6,FALSE)</f>
        <v>0</v>
      </c>
      <c r="M195">
        <f>C195*L195/H195* 100</f>
        <v>0</v>
      </c>
      <c r="N195">
        <f>VLOOKUP(E195, Premades!B1: R18, 2, FALSE)</f>
        <v>0</v>
      </c>
      <c r="O195">
        <f>VLOOKUP(E195, Premades!B1: R18, 3, FALSE)</f>
        <v>0</v>
      </c>
      <c r="P195">
        <f>C195/N195</f>
        <v>0</v>
      </c>
      <c r="Q195">
        <f>VLOOKUP(E195, Premades!B1: R18, 4, FALSE) * P195</f>
        <v>0</v>
      </c>
      <c r="R195">
        <f>VLOOKUP(E195, Premades!B1: R18, 5, FALSE) * P195</f>
        <v>0</v>
      </c>
      <c r="S195">
        <f>VLOOKUP(E195, Premades!B1: R18, 6, FALSE) * P195</f>
        <v>0</v>
      </c>
      <c r="T195">
        <f>VLOOKUP(E195, Premades!B1: R18, 7, FALSE) * P195</f>
        <v>0</v>
      </c>
      <c r="U195">
        <f>VLOOKUP(E195, Premades!B1: R18, 8, FALSE) * P195</f>
        <v>0</v>
      </c>
      <c r="V195">
        <f>VLOOKUP(E195, Premades!B1: R18, 9, FALSE) * P195</f>
        <v>0</v>
      </c>
      <c r="W195">
        <f>VLOOKUP(E195, Premades!B1: R18, 10, FALSE) * P195</f>
        <v>0</v>
      </c>
      <c r="X195">
        <f>VLOOKUP(E195, Premades!B1: R18, 11, FALSE) * P195</f>
        <v>0</v>
      </c>
      <c r="Y195">
        <f>VLOOKUP(E195, Premades!B1: R18, 12, FALSE) * P195</f>
        <v>0</v>
      </c>
      <c r="Z195">
        <f>VLOOKUP(E195, Premades!B1: R18, 13, FALSE) * P195</f>
        <v>0</v>
      </c>
      <c r="AA195">
        <f>VLOOKUP(E195, Premades!B1: R18, 14, FALSE) * P195</f>
        <v>0</v>
      </c>
      <c r="AB195">
        <f>VLOOKUP(E195, Premades!B1: R18, 15, FALSE) * P195</f>
        <v>0</v>
      </c>
      <c r="AC195">
        <f>VLOOKUP(E195, Premades!B1: R18, 16, FALSE) * P195</f>
        <v>0</v>
      </c>
      <c r="AD195">
        <f>VLOOKUP(E195, Premades!B1: R18, 17, FALSE) * P195</f>
        <v>0</v>
      </c>
    </row>
    <row r="196" spans="1:30">
      <c r="A196" s="1">
        <v>194</v>
      </c>
      <c r="C196">
        <v>175</v>
      </c>
      <c r="D196" t="s">
        <v>79</v>
      </c>
      <c r="E196" t="s">
        <v>115</v>
      </c>
      <c r="F196">
        <v>1589</v>
      </c>
      <c r="G196" t="s">
        <v>170</v>
      </c>
      <c r="H196">
        <f>VALUE(LEFT(J196, MAX(ISNUMBER(VALUE(MID(J196,{1,2,3,4,5,6,7,8,9},1)))*{1,2,3,4,5,6,7,8,9})+1-1))</f>
        <v>0</v>
      </c>
      <c r="I196">
        <f>TRIM(RIGHT(J196, LEN(J196) - MAX(ISNUMBER(VALUE(MID(J196,{1,2,3,4,5,6,7,8,9},1)))*{1,2,3,4,5,6,7,8,9})))</f>
        <v>0</v>
      </c>
      <c r="K196">
        <f>VLOOKUP(F196&amp;":"&amp;J196,'CNF Data'!$B$1:$AI$244,5,FALSE)</f>
        <v>0</v>
      </c>
      <c r="L196">
        <f>VLOOKUP(F196&amp;":"&amp;J196,'CNF Data'!$B$1:$AI$244,6,FALSE)</f>
        <v>0</v>
      </c>
      <c r="M196">
        <f>C196*L196/H196* 100</f>
        <v>0</v>
      </c>
      <c r="P196">
        <f>C196/H196</f>
        <v>0</v>
      </c>
      <c r="Q196">
        <f>VLOOKUP(F196&amp;":"&amp;J196,'CNF Data'!$B$1:$AI$2244,21,FALSE) * P196</f>
        <v>0</v>
      </c>
      <c r="R196">
        <f>VLOOKUP(F196&amp;":"&amp;J196,'CNF Data'!$B$1:$AI$2244,22,FALSE) * P196</f>
        <v>0</v>
      </c>
      <c r="S196">
        <f>VLOOKUP(F196&amp;":"&amp;J196,'CNF Data'!$B$1:$AI$2244,23,FALSE) * P196</f>
        <v>0</v>
      </c>
      <c r="T196">
        <f>VLOOKUP(F196&amp;":"&amp;J196,'CNF Data'!$B$1:$AI$2244,24,FALSE) * P196</f>
        <v>0</v>
      </c>
      <c r="U196">
        <f>VLOOKUP(F196&amp;":"&amp;J196,'CNF Data'!$B$1:$AI$2244,25,FALSE) * P196</f>
        <v>0</v>
      </c>
      <c r="V196">
        <f>VLOOKUP(F196&amp;":"&amp;J196,'CNF Data'!$B$1:$AI$2244,26,FALSE) * P196</f>
        <v>0</v>
      </c>
      <c r="W196">
        <f>VLOOKUP(F196&amp;":"&amp;J196,'CNF Data'!$B$1:$AI$2244,27,FALSE) * P196</f>
        <v>0</v>
      </c>
      <c r="X196">
        <f>VLOOKUP(F196&amp;":"&amp;J196,'CNF Data'!$B$1:$AI$2244,28,FALSE) * P196</f>
        <v>0</v>
      </c>
      <c r="Y196">
        <f>VLOOKUP(F196&amp;":"&amp;J196,'CNF Data'!$B$1:$AI$2244,29,FALSE) * P196</f>
        <v>0</v>
      </c>
      <c r="Z196">
        <f>VLOOKUP(F196&amp;":"&amp;J196,'CNF Data'!$B$1:$AI$2244,30,FALSE) * P196</f>
        <v>0</v>
      </c>
      <c r="AA196">
        <f>VLOOKUP(F196&amp;":"&amp;J196,'CNF Data'!$B$1:$AI$2244,31,FALSE) * P196</f>
        <v>0</v>
      </c>
      <c r="AB196">
        <f>VLOOKUP(F196&amp;":"&amp;J196,'CNF Data'!$B$1:$AI$2244,32,FALSE) * P196</f>
        <v>0</v>
      </c>
      <c r="AC196">
        <f>VLOOKUP(F196&amp;":"&amp;J196,'CNF Data'!$B$1:$AI$2244,33,FALSE) * P196</f>
        <v>0</v>
      </c>
      <c r="AD196">
        <f>VLOOKUP(F196&amp;":"&amp;J196,'CNF Data'!$B$1:$AI$2244,34,FALSE) * P196</f>
        <v>0</v>
      </c>
    </row>
    <row r="197" spans="1:30">
      <c r="A197" s="1">
        <v>195</v>
      </c>
      <c r="B197" t="s">
        <v>30</v>
      </c>
      <c r="C197">
        <v>100</v>
      </c>
      <c r="D197" t="s">
        <v>78</v>
      </c>
      <c r="E197" t="s">
        <v>150</v>
      </c>
      <c r="M197">
        <f>SUM(M187:M196)</f>
        <v>0</v>
      </c>
      <c r="P197">
        <f>M197/C197</f>
        <v>0</v>
      </c>
      <c r="Q197">
        <f>SUM(Q187:Q196) / P197</f>
        <v>0</v>
      </c>
      <c r="R197">
        <f>SUM(R187:R196) / P197</f>
        <v>0</v>
      </c>
      <c r="S197">
        <f>SUM(S187:S196) / P197</f>
        <v>0</v>
      </c>
      <c r="T197">
        <f>SUM(T187:T196) / P197</f>
        <v>0</v>
      </c>
      <c r="U197">
        <f>SUM(U187:U196) / P197</f>
        <v>0</v>
      </c>
      <c r="V197">
        <f>SUM(V187:V196) / P197</f>
        <v>0</v>
      </c>
      <c r="W197">
        <f>SUM(W187:W196) / P197</f>
        <v>0</v>
      </c>
      <c r="X197">
        <f>SUM(X187:X196) / P197</f>
        <v>0</v>
      </c>
      <c r="Y197">
        <f>SUM(Y187:Y196) / P197</f>
        <v>0</v>
      </c>
      <c r="Z197">
        <f>SUM(Z187:Z196) / P197</f>
        <v>0</v>
      </c>
      <c r="AA197">
        <f>SUM(AA187:AA196) / P197</f>
        <v>0</v>
      </c>
      <c r="AB197">
        <f>SUM(AB187:AB196) / P197</f>
        <v>0</v>
      </c>
      <c r="AC197">
        <f>SUM(AC187:AC196) / P197</f>
        <v>0</v>
      </c>
      <c r="AD197">
        <f>SUM(AD187:AD196) / P197</f>
        <v>0</v>
      </c>
    </row>
    <row r="198" spans="1:30">
      <c r="A198" s="1">
        <v>196</v>
      </c>
    </row>
    <row r="199" spans="1:30">
      <c r="A199" s="1">
        <v>197</v>
      </c>
      <c r="B199" t="s">
        <v>29</v>
      </c>
      <c r="C199" t="s">
        <v>53</v>
      </c>
    </row>
    <row r="200" spans="1:30">
      <c r="A200" s="1">
        <v>198</v>
      </c>
      <c r="C200">
        <v>24</v>
      </c>
      <c r="D200" t="s">
        <v>90</v>
      </c>
      <c r="E200" t="s">
        <v>151</v>
      </c>
      <c r="F200">
        <v>2363</v>
      </c>
      <c r="G200" t="s">
        <v>170</v>
      </c>
      <c r="H200">
        <f>VALUE(LEFT(J200, MAX(ISNUMBER(VALUE(MID(J200,{1,2,3,4,5,6,7,8,9},1)))*{1,2,3,4,5,6,7,8,9})+1-1))</f>
        <v>0</v>
      </c>
      <c r="I200">
        <f>TRIM(RIGHT(J200, LEN(J200) - MAX(ISNUMBER(VALUE(MID(J200,{1,2,3,4,5,6,7,8,9},1)))*{1,2,3,4,5,6,7,8,9})))</f>
        <v>0</v>
      </c>
      <c r="K200">
        <f>VLOOKUP(F200&amp;":"&amp;J200,'CNF Data'!$B$1:$AI$244,5,FALSE)</f>
        <v>0</v>
      </c>
      <c r="L200">
        <f>VLOOKUP(F200&amp;":"&amp;J200,'CNF Data'!$B$1:$AI$244,6,FALSE)</f>
        <v>0</v>
      </c>
      <c r="M200">
        <f>C200*L200/H200* 100</f>
        <v>0</v>
      </c>
      <c r="P200">
        <f>C200/H200</f>
        <v>0</v>
      </c>
      <c r="Q200">
        <f>VLOOKUP(F200&amp;":"&amp;J200,'CNF Data'!$B$1:$AI$2244,21,FALSE) * P200</f>
        <v>0</v>
      </c>
      <c r="R200">
        <f>VLOOKUP(F200&amp;":"&amp;J200,'CNF Data'!$B$1:$AI$2244,22,FALSE) * P200</f>
        <v>0</v>
      </c>
      <c r="S200">
        <f>VLOOKUP(F200&amp;":"&amp;J200,'CNF Data'!$B$1:$AI$2244,23,FALSE) * P200</f>
        <v>0</v>
      </c>
      <c r="T200">
        <f>VLOOKUP(F200&amp;":"&amp;J200,'CNF Data'!$B$1:$AI$2244,24,FALSE) * P200</f>
        <v>0</v>
      </c>
      <c r="U200">
        <f>VLOOKUP(F200&amp;":"&amp;J200,'CNF Data'!$B$1:$AI$2244,25,FALSE) * P200</f>
        <v>0</v>
      </c>
      <c r="V200">
        <f>VLOOKUP(F200&amp;":"&amp;J200,'CNF Data'!$B$1:$AI$2244,26,FALSE) * P200</f>
        <v>0</v>
      </c>
      <c r="W200">
        <f>VLOOKUP(F200&amp;":"&amp;J200,'CNF Data'!$B$1:$AI$2244,27,FALSE) * P200</f>
        <v>0</v>
      </c>
      <c r="X200">
        <f>VLOOKUP(F200&amp;":"&amp;J200,'CNF Data'!$B$1:$AI$2244,28,FALSE) * P200</f>
        <v>0</v>
      </c>
      <c r="Y200">
        <f>VLOOKUP(F200&amp;":"&amp;J200,'CNF Data'!$B$1:$AI$2244,29,FALSE) * P200</f>
        <v>0</v>
      </c>
      <c r="Z200">
        <f>VLOOKUP(F200&amp;":"&amp;J200,'CNF Data'!$B$1:$AI$2244,30,FALSE) * P200</f>
        <v>0</v>
      </c>
      <c r="AA200">
        <f>VLOOKUP(F200&amp;":"&amp;J200,'CNF Data'!$B$1:$AI$2244,31,FALSE) * P200</f>
        <v>0</v>
      </c>
      <c r="AB200">
        <f>VLOOKUP(F200&amp;":"&amp;J200,'CNF Data'!$B$1:$AI$2244,32,FALSE) * P200</f>
        <v>0</v>
      </c>
      <c r="AC200">
        <f>VLOOKUP(F200&amp;":"&amp;J200,'CNF Data'!$B$1:$AI$2244,33,FALSE) * P200</f>
        <v>0</v>
      </c>
      <c r="AD200">
        <f>VLOOKUP(F200&amp;":"&amp;J200,'CNF Data'!$B$1:$AI$2244,34,FALSE) * P200</f>
        <v>0</v>
      </c>
    </row>
    <row r="201" spans="1:30">
      <c r="A201" s="1">
        <v>199</v>
      </c>
      <c r="C201">
        <v>35</v>
      </c>
      <c r="D201" t="s">
        <v>90</v>
      </c>
      <c r="E201" t="s">
        <v>152</v>
      </c>
      <c r="F201">
        <v>2460</v>
      </c>
      <c r="G201" t="s">
        <v>170</v>
      </c>
      <c r="H201">
        <f>VALUE(LEFT(J201, MAX(ISNUMBER(VALUE(MID(J201,{1,2,3,4,5,6,7,8,9},1)))*{1,2,3,4,5,6,7,8,9})+1-1))</f>
        <v>0</v>
      </c>
      <c r="I201">
        <f>TRIM(RIGHT(J201, LEN(J201) - MAX(ISNUMBER(VALUE(MID(J201,{1,2,3,4,5,6,7,8,9},1)))*{1,2,3,4,5,6,7,8,9})))</f>
        <v>0</v>
      </c>
      <c r="K201">
        <f>VLOOKUP(F201&amp;":"&amp;J201,'CNF Data'!$B$1:$AI$244,5,FALSE)</f>
        <v>0</v>
      </c>
      <c r="L201">
        <f>VLOOKUP(F201&amp;":"&amp;J201,'CNF Data'!$B$1:$AI$244,6,FALSE)</f>
        <v>0</v>
      </c>
      <c r="M201">
        <f>C201*L201/H201* 100</f>
        <v>0</v>
      </c>
      <c r="P201">
        <f>C201/H201</f>
        <v>0</v>
      </c>
      <c r="Q201">
        <f>VLOOKUP(F201&amp;":"&amp;J201,'CNF Data'!$B$1:$AI$2244,21,FALSE) * P201</f>
        <v>0</v>
      </c>
      <c r="R201">
        <f>VLOOKUP(F201&amp;":"&amp;J201,'CNF Data'!$B$1:$AI$2244,22,FALSE) * P201</f>
        <v>0</v>
      </c>
      <c r="S201">
        <f>VLOOKUP(F201&amp;":"&amp;J201,'CNF Data'!$B$1:$AI$2244,23,FALSE) * P201</f>
        <v>0</v>
      </c>
      <c r="T201">
        <f>VLOOKUP(F201&amp;":"&amp;J201,'CNF Data'!$B$1:$AI$2244,24,FALSE) * P201</f>
        <v>0</v>
      </c>
      <c r="U201">
        <f>VLOOKUP(F201&amp;":"&amp;J201,'CNF Data'!$B$1:$AI$2244,25,FALSE) * P201</f>
        <v>0</v>
      </c>
      <c r="V201">
        <f>VLOOKUP(F201&amp;":"&amp;J201,'CNF Data'!$B$1:$AI$2244,26,FALSE) * P201</f>
        <v>0</v>
      </c>
      <c r="W201">
        <f>VLOOKUP(F201&amp;":"&amp;J201,'CNF Data'!$B$1:$AI$2244,27,FALSE) * P201</f>
        <v>0</v>
      </c>
      <c r="X201">
        <f>VLOOKUP(F201&amp;":"&amp;J201,'CNF Data'!$B$1:$AI$2244,28,FALSE) * P201</f>
        <v>0</v>
      </c>
      <c r="Y201">
        <f>VLOOKUP(F201&amp;":"&amp;J201,'CNF Data'!$B$1:$AI$2244,29,FALSE) * P201</f>
        <v>0</v>
      </c>
      <c r="Z201">
        <f>VLOOKUP(F201&amp;":"&amp;J201,'CNF Data'!$B$1:$AI$2244,30,FALSE) * P201</f>
        <v>0</v>
      </c>
      <c r="AA201">
        <f>VLOOKUP(F201&amp;":"&amp;J201,'CNF Data'!$B$1:$AI$2244,31,FALSE) * P201</f>
        <v>0</v>
      </c>
      <c r="AB201">
        <f>VLOOKUP(F201&amp;":"&amp;J201,'CNF Data'!$B$1:$AI$2244,32,FALSE) * P201</f>
        <v>0</v>
      </c>
      <c r="AC201">
        <f>VLOOKUP(F201&amp;":"&amp;J201,'CNF Data'!$B$1:$AI$2244,33,FALSE) * P201</f>
        <v>0</v>
      </c>
      <c r="AD201">
        <f>VLOOKUP(F201&amp;":"&amp;J201,'CNF Data'!$B$1:$AI$2244,34,FALSE) * P201</f>
        <v>0</v>
      </c>
    </row>
    <row r="202" spans="1:30">
      <c r="A202" s="1">
        <v>200</v>
      </c>
      <c r="C202">
        <v>5</v>
      </c>
      <c r="D202" t="s">
        <v>90</v>
      </c>
      <c r="E202" t="s">
        <v>153</v>
      </c>
      <c r="F202">
        <v>2402</v>
      </c>
      <c r="G202" t="s">
        <v>170</v>
      </c>
      <c r="H202">
        <f>VALUE(LEFT(J202, MAX(ISNUMBER(VALUE(MID(J202,{1,2,3,4,5,6,7,8,9},1)))*{1,2,3,4,5,6,7,8,9})+1-1))</f>
        <v>0</v>
      </c>
      <c r="I202">
        <f>TRIM(RIGHT(J202, LEN(J202) - MAX(ISNUMBER(VALUE(MID(J202,{1,2,3,4,5,6,7,8,9},1)))*{1,2,3,4,5,6,7,8,9})))</f>
        <v>0</v>
      </c>
      <c r="K202">
        <f>VLOOKUP(F202&amp;":"&amp;J202,'CNF Data'!$B$1:$AI$244,5,FALSE)</f>
        <v>0</v>
      </c>
      <c r="L202">
        <f>VLOOKUP(F202&amp;":"&amp;J202,'CNF Data'!$B$1:$AI$244,6,FALSE)</f>
        <v>0</v>
      </c>
      <c r="M202">
        <f>C202*L202/H202* 100</f>
        <v>0</v>
      </c>
      <c r="P202">
        <f>C202/H202</f>
        <v>0</v>
      </c>
      <c r="Q202">
        <f>VLOOKUP(F202&amp;":"&amp;J202,'CNF Data'!$B$1:$AI$2244,21,FALSE) * P202</f>
        <v>0</v>
      </c>
      <c r="R202">
        <f>VLOOKUP(F202&amp;":"&amp;J202,'CNF Data'!$B$1:$AI$2244,22,FALSE) * P202</f>
        <v>0</v>
      </c>
      <c r="S202">
        <f>VLOOKUP(F202&amp;":"&amp;J202,'CNF Data'!$B$1:$AI$2244,23,FALSE) * P202</f>
        <v>0</v>
      </c>
      <c r="T202">
        <f>VLOOKUP(F202&amp;":"&amp;J202,'CNF Data'!$B$1:$AI$2244,24,FALSE) * P202</f>
        <v>0</v>
      </c>
      <c r="U202">
        <f>VLOOKUP(F202&amp;":"&amp;J202,'CNF Data'!$B$1:$AI$2244,25,FALSE) * P202</f>
        <v>0</v>
      </c>
      <c r="V202">
        <f>VLOOKUP(F202&amp;":"&amp;J202,'CNF Data'!$B$1:$AI$2244,26,FALSE) * P202</f>
        <v>0</v>
      </c>
      <c r="W202">
        <f>VLOOKUP(F202&amp;":"&amp;J202,'CNF Data'!$B$1:$AI$2244,27,FALSE) * P202</f>
        <v>0</v>
      </c>
      <c r="X202">
        <f>VLOOKUP(F202&amp;":"&amp;J202,'CNF Data'!$B$1:$AI$2244,28,FALSE) * P202</f>
        <v>0</v>
      </c>
      <c r="Y202">
        <f>VLOOKUP(F202&amp;":"&amp;J202,'CNF Data'!$B$1:$AI$2244,29,FALSE) * P202</f>
        <v>0</v>
      </c>
      <c r="Z202">
        <f>VLOOKUP(F202&amp;":"&amp;J202,'CNF Data'!$B$1:$AI$2244,30,FALSE) * P202</f>
        <v>0</v>
      </c>
      <c r="AA202">
        <f>VLOOKUP(F202&amp;":"&amp;J202,'CNF Data'!$B$1:$AI$2244,31,FALSE) * P202</f>
        <v>0</v>
      </c>
      <c r="AB202">
        <f>VLOOKUP(F202&amp;":"&amp;J202,'CNF Data'!$B$1:$AI$2244,32,FALSE) * P202</f>
        <v>0</v>
      </c>
      <c r="AC202">
        <f>VLOOKUP(F202&amp;":"&amp;J202,'CNF Data'!$B$1:$AI$2244,33,FALSE) * P202</f>
        <v>0</v>
      </c>
      <c r="AD202">
        <f>VLOOKUP(F202&amp;":"&amp;J202,'CNF Data'!$B$1:$AI$2244,34,FALSE) * P202</f>
        <v>0</v>
      </c>
    </row>
    <row r="203" spans="1:30">
      <c r="A203" s="1">
        <v>201</v>
      </c>
      <c r="C203">
        <v>250</v>
      </c>
      <c r="D203" t="s">
        <v>79</v>
      </c>
      <c r="E203" t="s">
        <v>95</v>
      </c>
      <c r="F203">
        <v>422</v>
      </c>
      <c r="G203" t="s">
        <v>171</v>
      </c>
      <c r="H203">
        <f>VALUE(LEFT(J203, MAX(ISNUMBER(VALUE(MID(J203,{1,2,3,4,5,6,7,8,9},1)))*{1,2,3,4,5,6,7,8,9})+1-1))</f>
        <v>0</v>
      </c>
      <c r="I203">
        <f>TRIM(RIGHT(J203, LEN(J203) - MAX(ISNUMBER(VALUE(MID(J203,{1,2,3,4,5,6,7,8,9},1)))*{1,2,3,4,5,6,7,8,9})))</f>
        <v>0</v>
      </c>
      <c r="K203">
        <f>VLOOKUP(F203&amp;":"&amp;J203,'CNF Data'!$B$1:$AI$244,5,FALSE)</f>
        <v>0</v>
      </c>
      <c r="L203">
        <f>VLOOKUP(F203&amp;":"&amp;J203,'CNF Data'!$B$1:$AI$244,6,FALSE)</f>
        <v>0</v>
      </c>
      <c r="M203">
        <f>C203*L203/H203* 100</f>
        <v>0</v>
      </c>
      <c r="N203">
        <f>VLOOKUP(E203, Premades!B1: R18, 2, FALSE)</f>
        <v>0</v>
      </c>
      <c r="O203">
        <f>VLOOKUP(E203, Premades!B1: R18, 3, FALSE)</f>
        <v>0</v>
      </c>
      <c r="P203">
        <f>C203/N203</f>
        <v>0</v>
      </c>
      <c r="Q203">
        <f>VLOOKUP(E203, Premades!B1: R18, 4, FALSE) * P203</f>
        <v>0</v>
      </c>
      <c r="R203">
        <f>VLOOKUP(E203, Premades!B1: R18, 5, FALSE) * P203</f>
        <v>0</v>
      </c>
      <c r="S203">
        <f>VLOOKUP(E203, Premades!B1: R18, 6, FALSE) * P203</f>
        <v>0</v>
      </c>
      <c r="T203">
        <f>VLOOKUP(E203, Premades!B1: R18, 7, FALSE) * P203</f>
        <v>0</v>
      </c>
      <c r="U203">
        <f>VLOOKUP(E203, Premades!B1: R18, 8, FALSE) * P203</f>
        <v>0</v>
      </c>
      <c r="V203">
        <f>VLOOKUP(E203, Premades!B1: R18, 9, FALSE) * P203</f>
        <v>0</v>
      </c>
      <c r="W203">
        <f>VLOOKUP(E203, Premades!B1: R18, 10, FALSE) * P203</f>
        <v>0</v>
      </c>
      <c r="X203">
        <f>VLOOKUP(E203, Premades!B1: R18, 11, FALSE) * P203</f>
        <v>0</v>
      </c>
      <c r="Y203">
        <f>VLOOKUP(E203, Premades!B1: R18, 12, FALSE) * P203</f>
        <v>0</v>
      </c>
      <c r="Z203">
        <f>VLOOKUP(E203, Premades!B1: R18, 13, FALSE) * P203</f>
        <v>0</v>
      </c>
      <c r="AA203">
        <f>VLOOKUP(E203, Premades!B1: R18, 14, FALSE) * P203</f>
        <v>0</v>
      </c>
      <c r="AB203">
        <f>VLOOKUP(E203, Premades!B1: R18, 15, FALSE) * P203</f>
        <v>0</v>
      </c>
      <c r="AC203">
        <f>VLOOKUP(E203, Premades!B1: R18, 16, FALSE) * P203</f>
        <v>0</v>
      </c>
      <c r="AD203">
        <f>VLOOKUP(E203, Premades!B1: R18, 17, FALSE) * P203</f>
        <v>0</v>
      </c>
    </row>
    <row r="204" spans="1:30">
      <c r="A204" s="1">
        <v>202</v>
      </c>
      <c r="C204">
        <v>250</v>
      </c>
      <c r="D204" t="s">
        <v>79</v>
      </c>
      <c r="E204" t="s">
        <v>154</v>
      </c>
      <c r="F204">
        <v>1589</v>
      </c>
      <c r="G204" t="s">
        <v>170</v>
      </c>
      <c r="H204">
        <f>VALUE(LEFT(J204, MAX(ISNUMBER(VALUE(MID(J204,{1,2,3,4,5,6,7,8,9},1)))*{1,2,3,4,5,6,7,8,9})+1-1))</f>
        <v>0</v>
      </c>
      <c r="I204">
        <f>TRIM(RIGHT(J204, LEN(J204) - MAX(ISNUMBER(VALUE(MID(J204,{1,2,3,4,5,6,7,8,9},1)))*{1,2,3,4,5,6,7,8,9})))</f>
        <v>0</v>
      </c>
      <c r="K204">
        <f>VLOOKUP(F204&amp;":"&amp;J204,'CNF Data'!$B$1:$AI$244,5,FALSE)</f>
        <v>0</v>
      </c>
      <c r="L204">
        <f>VLOOKUP(F204&amp;":"&amp;J204,'CNF Data'!$B$1:$AI$244,6,FALSE)</f>
        <v>0</v>
      </c>
      <c r="M204">
        <f>C204*L204/H204* 100</f>
        <v>0</v>
      </c>
      <c r="P204">
        <f>C204/H204</f>
        <v>0</v>
      </c>
      <c r="Q204">
        <f>VLOOKUP(F204&amp;":"&amp;J204,'CNF Data'!$B$1:$AI$2244,21,FALSE) * P204</f>
        <v>0</v>
      </c>
      <c r="R204">
        <f>VLOOKUP(F204&amp;":"&amp;J204,'CNF Data'!$B$1:$AI$2244,22,FALSE) * P204</f>
        <v>0</v>
      </c>
      <c r="S204">
        <f>VLOOKUP(F204&amp;":"&amp;J204,'CNF Data'!$B$1:$AI$2244,23,FALSE) * P204</f>
        <v>0</v>
      </c>
      <c r="T204">
        <f>VLOOKUP(F204&amp;":"&amp;J204,'CNF Data'!$B$1:$AI$2244,24,FALSE) * P204</f>
        <v>0</v>
      </c>
      <c r="U204">
        <f>VLOOKUP(F204&amp;":"&amp;J204,'CNF Data'!$B$1:$AI$2244,25,FALSE) * P204</f>
        <v>0</v>
      </c>
      <c r="V204">
        <f>VLOOKUP(F204&amp;":"&amp;J204,'CNF Data'!$B$1:$AI$2244,26,FALSE) * P204</f>
        <v>0</v>
      </c>
      <c r="W204">
        <f>VLOOKUP(F204&amp;":"&amp;J204,'CNF Data'!$B$1:$AI$2244,27,FALSE) * P204</f>
        <v>0</v>
      </c>
      <c r="X204">
        <f>VLOOKUP(F204&amp;":"&amp;J204,'CNF Data'!$B$1:$AI$2244,28,FALSE) * P204</f>
        <v>0</v>
      </c>
      <c r="Y204">
        <f>VLOOKUP(F204&amp;":"&amp;J204,'CNF Data'!$B$1:$AI$2244,29,FALSE) * P204</f>
        <v>0</v>
      </c>
      <c r="Z204">
        <f>VLOOKUP(F204&amp;":"&amp;J204,'CNF Data'!$B$1:$AI$2244,30,FALSE) * P204</f>
        <v>0</v>
      </c>
      <c r="AA204">
        <f>VLOOKUP(F204&amp;":"&amp;J204,'CNF Data'!$B$1:$AI$2244,31,FALSE) * P204</f>
        <v>0</v>
      </c>
      <c r="AB204">
        <f>VLOOKUP(F204&amp;":"&amp;J204,'CNF Data'!$B$1:$AI$2244,32,FALSE) * P204</f>
        <v>0</v>
      </c>
      <c r="AC204">
        <f>VLOOKUP(F204&amp;":"&amp;J204,'CNF Data'!$B$1:$AI$2244,33,FALSE) * P204</f>
        <v>0</v>
      </c>
      <c r="AD204">
        <f>VLOOKUP(F204&amp;":"&amp;J204,'CNF Data'!$B$1:$AI$2244,34,FALSE) * P204</f>
        <v>0</v>
      </c>
    </row>
    <row r="205" spans="1:30">
      <c r="A205" s="1">
        <v>203</v>
      </c>
      <c r="C205">
        <v>15</v>
      </c>
      <c r="D205" t="s">
        <v>79</v>
      </c>
      <c r="E205" t="s">
        <v>96</v>
      </c>
      <c r="F205">
        <v>214</v>
      </c>
      <c r="G205" t="s">
        <v>170</v>
      </c>
      <c r="H205">
        <f>VALUE(LEFT(J205, MAX(ISNUMBER(VALUE(MID(J205,{1,2,3,4,5,6,7,8,9},1)))*{1,2,3,4,5,6,7,8,9})+1-1))</f>
        <v>0</v>
      </c>
      <c r="I205">
        <f>TRIM(RIGHT(J205, LEN(J205) - MAX(ISNUMBER(VALUE(MID(J205,{1,2,3,4,5,6,7,8,9},1)))*{1,2,3,4,5,6,7,8,9})))</f>
        <v>0</v>
      </c>
      <c r="K205">
        <f>VLOOKUP(F205&amp;":"&amp;J205,'CNF Data'!$B$1:$AI$244,5,FALSE)</f>
        <v>0</v>
      </c>
      <c r="L205">
        <f>VLOOKUP(F205&amp;":"&amp;J205,'CNF Data'!$B$1:$AI$244,6,FALSE)</f>
        <v>0</v>
      </c>
      <c r="M205">
        <f>C205*L205/H205* 100</f>
        <v>0</v>
      </c>
      <c r="P205">
        <f>C205/H205</f>
        <v>0</v>
      </c>
      <c r="Q205">
        <f>VLOOKUP(F205&amp;":"&amp;J205,'CNF Data'!$B$1:$AI$2244,21,FALSE) * P205</f>
        <v>0</v>
      </c>
      <c r="R205">
        <f>VLOOKUP(F205&amp;":"&amp;J205,'CNF Data'!$B$1:$AI$2244,22,FALSE) * P205</f>
        <v>0</v>
      </c>
      <c r="S205">
        <f>VLOOKUP(F205&amp;":"&amp;J205,'CNF Data'!$B$1:$AI$2244,23,FALSE) * P205</f>
        <v>0</v>
      </c>
      <c r="T205">
        <f>VLOOKUP(F205&amp;":"&amp;J205,'CNF Data'!$B$1:$AI$2244,24,FALSE) * P205</f>
        <v>0</v>
      </c>
      <c r="U205">
        <f>VLOOKUP(F205&amp;":"&amp;J205,'CNF Data'!$B$1:$AI$2244,25,FALSE) * P205</f>
        <v>0</v>
      </c>
      <c r="V205">
        <f>VLOOKUP(F205&amp;":"&amp;J205,'CNF Data'!$B$1:$AI$2244,26,FALSE) * P205</f>
        <v>0</v>
      </c>
      <c r="W205">
        <f>VLOOKUP(F205&amp;":"&amp;J205,'CNF Data'!$B$1:$AI$2244,27,FALSE) * P205</f>
        <v>0</v>
      </c>
      <c r="X205">
        <f>VLOOKUP(F205&amp;":"&amp;J205,'CNF Data'!$B$1:$AI$2244,28,FALSE) * P205</f>
        <v>0</v>
      </c>
      <c r="Y205">
        <f>VLOOKUP(F205&amp;":"&amp;J205,'CNF Data'!$B$1:$AI$2244,29,FALSE) * P205</f>
        <v>0</v>
      </c>
      <c r="Z205">
        <f>VLOOKUP(F205&amp;":"&amp;J205,'CNF Data'!$B$1:$AI$2244,30,FALSE) * P205</f>
        <v>0</v>
      </c>
      <c r="AA205">
        <f>VLOOKUP(F205&amp;":"&amp;J205,'CNF Data'!$B$1:$AI$2244,31,FALSE) * P205</f>
        <v>0</v>
      </c>
      <c r="AB205">
        <f>VLOOKUP(F205&amp;":"&amp;J205,'CNF Data'!$B$1:$AI$2244,32,FALSE) * P205</f>
        <v>0</v>
      </c>
      <c r="AC205">
        <f>VLOOKUP(F205&amp;":"&amp;J205,'CNF Data'!$B$1:$AI$2244,33,FALSE) * P205</f>
        <v>0</v>
      </c>
      <c r="AD205">
        <f>VLOOKUP(F205&amp;":"&amp;J205,'CNF Data'!$B$1:$AI$2244,34,FALSE) * P205</f>
        <v>0</v>
      </c>
    </row>
    <row r="206" spans="1:30">
      <c r="A206" s="1">
        <v>204</v>
      </c>
      <c r="C206">
        <v>15</v>
      </c>
      <c r="D206" t="s">
        <v>79</v>
      </c>
      <c r="E206" t="s">
        <v>97</v>
      </c>
      <c r="F206">
        <v>198</v>
      </c>
      <c r="G206" t="s">
        <v>170</v>
      </c>
      <c r="H206">
        <f>VALUE(LEFT(J206, MAX(ISNUMBER(VALUE(MID(J206,{1,2,3,4,5,6,7,8,9},1)))*{1,2,3,4,5,6,7,8,9})+1-1))</f>
        <v>0</v>
      </c>
      <c r="I206">
        <f>TRIM(RIGHT(J206, LEN(J206) - MAX(ISNUMBER(VALUE(MID(J206,{1,2,3,4,5,6,7,8,9},1)))*{1,2,3,4,5,6,7,8,9})))</f>
        <v>0</v>
      </c>
      <c r="K206">
        <f>VLOOKUP(F206&amp;":"&amp;J206,'CNF Data'!$B$1:$AI$244,5,FALSE)</f>
        <v>0</v>
      </c>
      <c r="L206">
        <f>VLOOKUP(F206&amp;":"&amp;J206,'CNF Data'!$B$1:$AI$244,6,FALSE)</f>
        <v>0</v>
      </c>
      <c r="M206">
        <f>C206*L206/H206* 100</f>
        <v>0</v>
      </c>
      <c r="P206">
        <f>C206/H206</f>
        <v>0</v>
      </c>
      <c r="Q206">
        <f>VLOOKUP(F206&amp;":"&amp;J206,'CNF Data'!$B$1:$AI$2244,21,FALSE) * P206</f>
        <v>0</v>
      </c>
      <c r="R206">
        <f>VLOOKUP(F206&amp;":"&amp;J206,'CNF Data'!$B$1:$AI$2244,22,FALSE) * P206</f>
        <v>0</v>
      </c>
      <c r="S206">
        <f>VLOOKUP(F206&amp;":"&amp;J206,'CNF Data'!$B$1:$AI$2244,23,FALSE) * P206</f>
        <v>0</v>
      </c>
      <c r="T206">
        <f>VLOOKUP(F206&amp;":"&amp;J206,'CNF Data'!$B$1:$AI$2244,24,FALSE) * P206</f>
        <v>0</v>
      </c>
      <c r="U206">
        <f>VLOOKUP(F206&amp;":"&amp;J206,'CNF Data'!$B$1:$AI$2244,25,FALSE) * P206</f>
        <v>0</v>
      </c>
      <c r="V206">
        <f>VLOOKUP(F206&amp;":"&amp;J206,'CNF Data'!$B$1:$AI$2244,26,FALSE) * P206</f>
        <v>0</v>
      </c>
      <c r="W206">
        <f>VLOOKUP(F206&amp;":"&amp;J206,'CNF Data'!$B$1:$AI$2244,27,FALSE) * P206</f>
        <v>0</v>
      </c>
      <c r="X206">
        <f>VLOOKUP(F206&amp;":"&amp;J206,'CNF Data'!$B$1:$AI$2244,28,FALSE) * P206</f>
        <v>0</v>
      </c>
      <c r="Y206">
        <f>VLOOKUP(F206&amp;":"&amp;J206,'CNF Data'!$B$1:$AI$2244,29,FALSE) * P206</f>
        <v>0</v>
      </c>
      <c r="Z206">
        <f>VLOOKUP(F206&amp;":"&amp;J206,'CNF Data'!$B$1:$AI$2244,30,FALSE) * P206</f>
        <v>0</v>
      </c>
      <c r="AA206">
        <f>VLOOKUP(F206&amp;":"&amp;J206,'CNF Data'!$B$1:$AI$2244,31,FALSE) * P206</f>
        <v>0</v>
      </c>
      <c r="AB206">
        <f>VLOOKUP(F206&amp;":"&amp;J206,'CNF Data'!$B$1:$AI$2244,32,FALSE) * P206</f>
        <v>0</v>
      </c>
      <c r="AC206">
        <f>VLOOKUP(F206&amp;":"&amp;J206,'CNF Data'!$B$1:$AI$2244,33,FALSE) * P206</f>
        <v>0</v>
      </c>
      <c r="AD206">
        <f>VLOOKUP(F206&amp;":"&amp;J206,'CNF Data'!$B$1:$AI$2244,34,FALSE) * P206</f>
        <v>0</v>
      </c>
    </row>
    <row r="207" spans="1:30">
      <c r="A207" s="1">
        <v>205</v>
      </c>
      <c r="B207" t="s">
        <v>30</v>
      </c>
      <c r="C207">
        <v>100</v>
      </c>
      <c r="D207" t="s">
        <v>78</v>
      </c>
      <c r="E207" t="s">
        <v>155</v>
      </c>
      <c r="M207">
        <f>SUM(M199:M206)</f>
        <v>0</v>
      </c>
      <c r="P207">
        <f>M207/C207</f>
        <v>0</v>
      </c>
      <c r="Q207">
        <f>SUM(Q199:Q206) / P207</f>
        <v>0</v>
      </c>
      <c r="R207">
        <f>SUM(R199:R206) / P207</f>
        <v>0</v>
      </c>
      <c r="S207">
        <f>SUM(S199:S206) / P207</f>
        <v>0</v>
      </c>
      <c r="T207">
        <f>SUM(T199:T206) / P207</f>
        <v>0</v>
      </c>
      <c r="U207">
        <f>SUM(U199:U206) / P207</f>
        <v>0</v>
      </c>
      <c r="V207">
        <f>SUM(V199:V206) / P207</f>
        <v>0</v>
      </c>
      <c r="W207">
        <f>SUM(W199:W206) / P207</f>
        <v>0</v>
      </c>
      <c r="X207">
        <f>SUM(X199:X206) / P207</f>
        <v>0</v>
      </c>
      <c r="Y207">
        <f>SUM(Y199:Y206) / P207</f>
        <v>0</v>
      </c>
      <c r="Z207">
        <f>SUM(Z199:Z206) / P207</f>
        <v>0</v>
      </c>
      <c r="AA207">
        <f>SUM(AA199:AA206) / P207</f>
        <v>0</v>
      </c>
      <c r="AB207">
        <f>SUM(AB199:AB206) / P207</f>
        <v>0</v>
      </c>
      <c r="AC207">
        <f>SUM(AC199:AC206) / P207</f>
        <v>0</v>
      </c>
      <c r="AD207">
        <f>SUM(AD199:AD206) / P207</f>
        <v>0</v>
      </c>
    </row>
    <row r="208" spans="1:30">
      <c r="A208" s="1">
        <v>206</v>
      </c>
    </row>
    <row r="209" spans="1:30">
      <c r="A209" s="1">
        <v>207</v>
      </c>
      <c r="B209" t="s">
        <v>29</v>
      </c>
      <c r="C209" t="s">
        <v>54</v>
      </c>
    </row>
    <row r="210" spans="1:30">
      <c r="A210" s="1">
        <v>208</v>
      </c>
      <c r="C210">
        <v>60</v>
      </c>
      <c r="D210" t="s">
        <v>79</v>
      </c>
      <c r="E210" t="s">
        <v>95</v>
      </c>
      <c r="F210">
        <v>422</v>
      </c>
      <c r="G210" t="s">
        <v>171</v>
      </c>
      <c r="H210">
        <f>VALUE(LEFT(J210, MAX(ISNUMBER(VALUE(MID(J210,{1,2,3,4,5,6,7,8,9},1)))*{1,2,3,4,5,6,7,8,9})+1-1))</f>
        <v>0</v>
      </c>
      <c r="I210">
        <f>TRIM(RIGHT(J210, LEN(J210) - MAX(ISNUMBER(VALUE(MID(J210,{1,2,3,4,5,6,7,8,9},1)))*{1,2,3,4,5,6,7,8,9})))</f>
        <v>0</v>
      </c>
      <c r="K210">
        <f>VLOOKUP(F210&amp;":"&amp;J210,'CNF Data'!$B$1:$AI$244,5,FALSE)</f>
        <v>0</v>
      </c>
      <c r="L210">
        <f>VLOOKUP(F210&amp;":"&amp;J210,'CNF Data'!$B$1:$AI$244,6,FALSE)</f>
        <v>0</v>
      </c>
      <c r="M210">
        <f>C210*L210/H210* 100</f>
        <v>0</v>
      </c>
      <c r="N210">
        <f>VLOOKUP(E210, Premades!B1: R18, 2, FALSE)</f>
        <v>0</v>
      </c>
      <c r="O210">
        <f>VLOOKUP(E210, Premades!B1: R18, 3, FALSE)</f>
        <v>0</v>
      </c>
      <c r="P210">
        <f>C210/N210</f>
        <v>0</v>
      </c>
      <c r="Q210">
        <f>VLOOKUP(E210, Premades!B1: R18, 4, FALSE) * P210</f>
        <v>0</v>
      </c>
      <c r="R210">
        <f>VLOOKUP(E210, Premades!B1: R18, 5, FALSE) * P210</f>
        <v>0</v>
      </c>
      <c r="S210">
        <f>VLOOKUP(E210, Premades!B1: R18, 6, FALSE) * P210</f>
        <v>0</v>
      </c>
      <c r="T210">
        <f>VLOOKUP(E210, Premades!B1: R18, 7, FALSE) * P210</f>
        <v>0</v>
      </c>
      <c r="U210">
        <f>VLOOKUP(E210, Premades!B1: R18, 8, FALSE) * P210</f>
        <v>0</v>
      </c>
      <c r="V210">
        <f>VLOOKUP(E210, Premades!B1: R18, 9, FALSE) * P210</f>
        <v>0</v>
      </c>
      <c r="W210">
        <f>VLOOKUP(E210, Premades!B1: R18, 10, FALSE) * P210</f>
        <v>0</v>
      </c>
      <c r="X210">
        <f>VLOOKUP(E210, Premades!B1: R18, 11, FALSE) * P210</f>
        <v>0</v>
      </c>
      <c r="Y210">
        <f>VLOOKUP(E210, Premades!B1: R18, 12, FALSE) * P210</f>
        <v>0</v>
      </c>
      <c r="Z210">
        <f>VLOOKUP(E210, Premades!B1: R18, 13, FALSE) * P210</f>
        <v>0</v>
      </c>
      <c r="AA210">
        <f>VLOOKUP(E210, Premades!B1: R18, 14, FALSE) * P210</f>
        <v>0</v>
      </c>
      <c r="AB210">
        <f>VLOOKUP(E210, Premades!B1: R18, 15, FALSE) * P210</f>
        <v>0</v>
      </c>
      <c r="AC210">
        <f>VLOOKUP(E210, Premades!B1: R18, 16, FALSE) * P210</f>
        <v>0</v>
      </c>
      <c r="AD210">
        <f>VLOOKUP(E210, Premades!B1: R18, 17, FALSE) * P210</f>
        <v>0</v>
      </c>
    </row>
    <row r="211" spans="1:30">
      <c r="A211" s="1">
        <v>209</v>
      </c>
      <c r="C211">
        <v>5</v>
      </c>
      <c r="D211" t="s">
        <v>79</v>
      </c>
      <c r="E211" t="s">
        <v>96</v>
      </c>
      <c r="F211">
        <v>214</v>
      </c>
      <c r="G211" t="s">
        <v>170</v>
      </c>
      <c r="H211">
        <f>VALUE(LEFT(J211, MAX(ISNUMBER(VALUE(MID(J211,{1,2,3,4,5,6,7,8,9},1)))*{1,2,3,4,5,6,7,8,9})+1-1))</f>
        <v>0</v>
      </c>
      <c r="I211">
        <f>TRIM(RIGHT(J211, LEN(J211) - MAX(ISNUMBER(VALUE(MID(J211,{1,2,3,4,5,6,7,8,9},1)))*{1,2,3,4,5,6,7,8,9})))</f>
        <v>0</v>
      </c>
      <c r="K211">
        <f>VLOOKUP(F211&amp;":"&amp;J211,'CNF Data'!$B$1:$AI$244,5,FALSE)</f>
        <v>0</v>
      </c>
      <c r="L211">
        <f>VLOOKUP(F211&amp;":"&amp;J211,'CNF Data'!$B$1:$AI$244,6,FALSE)</f>
        <v>0</v>
      </c>
      <c r="M211">
        <f>C211*L211/H211* 100</f>
        <v>0</v>
      </c>
      <c r="P211">
        <f>C211/H211</f>
        <v>0</v>
      </c>
      <c r="Q211">
        <f>VLOOKUP(F211&amp;":"&amp;J211,'CNF Data'!$B$1:$AI$2244,21,FALSE) * P211</f>
        <v>0</v>
      </c>
      <c r="R211">
        <f>VLOOKUP(F211&amp;":"&amp;J211,'CNF Data'!$B$1:$AI$2244,22,FALSE) * P211</f>
        <v>0</v>
      </c>
      <c r="S211">
        <f>VLOOKUP(F211&amp;":"&amp;J211,'CNF Data'!$B$1:$AI$2244,23,FALSE) * P211</f>
        <v>0</v>
      </c>
      <c r="T211">
        <f>VLOOKUP(F211&amp;":"&amp;J211,'CNF Data'!$B$1:$AI$2244,24,FALSE) * P211</f>
        <v>0</v>
      </c>
      <c r="U211">
        <f>VLOOKUP(F211&amp;":"&amp;J211,'CNF Data'!$B$1:$AI$2244,25,FALSE) * P211</f>
        <v>0</v>
      </c>
      <c r="V211">
        <f>VLOOKUP(F211&amp;":"&amp;J211,'CNF Data'!$B$1:$AI$2244,26,FALSE) * P211</f>
        <v>0</v>
      </c>
      <c r="W211">
        <f>VLOOKUP(F211&amp;":"&amp;J211,'CNF Data'!$B$1:$AI$2244,27,FALSE) * P211</f>
        <v>0</v>
      </c>
      <c r="X211">
        <f>VLOOKUP(F211&amp;":"&amp;J211,'CNF Data'!$B$1:$AI$2244,28,FALSE) * P211</f>
        <v>0</v>
      </c>
      <c r="Y211">
        <f>VLOOKUP(F211&amp;":"&amp;J211,'CNF Data'!$B$1:$AI$2244,29,FALSE) * P211</f>
        <v>0</v>
      </c>
      <c r="Z211">
        <f>VLOOKUP(F211&amp;":"&amp;J211,'CNF Data'!$B$1:$AI$2244,30,FALSE) * P211</f>
        <v>0</v>
      </c>
      <c r="AA211">
        <f>VLOOKUP(F211&amp;":"&amp;J211,'CNF Data'!$B$1:$AI$2244,31,FALSE) * P211</f>
        <v>0</v>
      </c>
      <c r="AB211">
        <f>VLOOKUP(F211&amp;":"&amp;J211,'CNF Data'!$B$1:$AI$2244,32,FALSE) * P211</f>
        <v>0</v>
      </c>
      <c r="AC211">
        <f>VLOOKUP(F211&amp;":"&amp;J211,'CNF Data'!$B$1:$AI$2244,33,FALSE) * P211</f>
        <v>0</v>
      </c>
      <c r="AD211">
        <f>VLOOKUP(F211&amp;":"&amp;J211,'CNF Data'!$B$1:$AI$2244,34,FALSE) * P211</f>
        <v>0</v>
      </c>
    </row>
    <row r="212" spans="1:30">
      <c r="A212" s="1">
        <v>210</v>
      </c>
      <c r="C212">
        <v>5</v>
      </c>
      <c r="D212" t="s">
        <v>84</v>
      </c>
      <c r="E212" t="s">
        <v>97</v>
      </c>
      <c r="F212">
        <v>198</v>
      </c>
      <c r="G212" t="s">
        <v>170</v>
      </c>
      <c r="H212">
        <f>VALUE(LEFT(J212, MAX(ISNUMBER(VALUE(MID(J212,{1,2,3,4,5,6,7,8,9},1)))*{1,2,3,4,5,6,7,8,9})+1-1))</f>
        <v>0</v>
      </c>
      <c r="I212">
        <f>TRIM(RIGHT(J212, LEN(J212) - MAX(ISNUMBER(VALUE(MID(J212,{1,2,3,4,5,6,7,8,9},1)))*{1,2,3,4,5,6,7,8,9})))</f>
        <v>0</v>
      </c>
      <c r="K212">
        <f>VLOOKUP(F212&amp;":"&amp;J212,'CNF Data'!$B$1:$AI$244,5,FALSE)</f>
        <v>0</v>
      </c>
      <c r="L212">
        <f>VLOOKUP(F212&amp;":"&amp;J212,'CNF Data'!$B$1:$AI$244,6,FALSE)</f>
        <v>0</v>
      </c>
      <c r="M212">
        <f>C212*L212/H212* 100</f>
        <v>0</v>
      </c>
      <c r="P212">
        <f>C212/H212</f>
        <v>0</v>
      </c>
      <c r="Q212">
        <f>VLOOKUP(F212&amp;":"&amp;J212,'CNF Data'!$B$1:$AI$2244,21,FALSE) * P212</f>
        <v>0</v>
      </c>
      <c r="R212">
        <f>VLOOKUP(F212&amp;":"&amp;J212,'CNF Data'!$B$1:$AI$2244,22,FALSE) * P212</f>
        <v>0</v>
      </c>
      <c r="S212">
        <f>VLOOKUP(F212&amp;":"&amp;J212,'CNF Data'!$B$1:$AI$2244,23,FALSE) * P212</f>
        <v>0</v>
      </c>
      <c r="T212">
        <f>VLOOKUP(F212&amp;":"&amp;J212,'CNF Data'!$B$1:$AI$2244,24,FALSE) * P212</f>
        <v>0</v>
      </c>
      <c r="U212">
        <f>VLOOKUP(F212&amp;":"&amp;J212,'CNF Data'!$B$1:$AI$2244,25,FALSE) * P212</f>
        <v>0</v>
      </c>
      <c r="V212">
        <f>VLOOKUP(F212&amp;":"&amp;J212,'CNF Data'!$B$1:$AI$2244,26,FALSE) * P212</f>
        <v>0</v>
      </c>
      <c r="W212">
        <f>VLOOKUP(F212&amp;":"&amp;J212,'CNF Data'!$B$1:$AI$2244,27,FALSE) * P212</f>
        <v>0</v>
      </c>
      <c r="X212">
        <f>VLOOKUP(F212&amp;":"&amp;J212,'CNF Data'!$B$1:$AI$2244,28,FALSE) * P212</f>
        <v>0</v>
      </c>
      <c r="Y212">
        <f>VLOOKUP(F212&amp;":"&amp;J212,'CNF Data'!$B$1:$AI$2244,29,FALSE) * P212</f>
        <v>0</v>
      </c>
      <c r="Z212">
        <f>VLOOKUP(F212&amp;":"&amp;J212,'CNF Data'!$B$1:$AI$2244,30,FALSE) * P212</f>
        <v>0</v>
      </c>
      <c r="AA212">
        <f>VLOOKUP(F212&amp;":"&amp;J212,'CNF Data'!$B$1:$AI$2244,31,FALSE) * P212</f>
        <v>0</v>
      </c>
      <c r="AB212">
        <f>VLOOKUP(F212&amp;":"&amp;J212,'CNF Data'!$B$1:$AI$2244,32,FALSE) * P212</f>
        <v>0</v>
      </c>
      <c r="AC212">
        <f>VLOOKUP(F212&amp;":"&amp;J212,'CNF Data'!$B$1:$AI$2244,33,FALSE) * P212</f>
        <v>0</v>
      </c>
      <c r="AD212">
        <f>VLOOKUP(F212&amp;":"&amp;J212,'CNF Data'!$B$1:$AI$2244,34,FALSE) * P212</f>
        <v>0</v>
      </c>
    </row>
    <row r="213" spans="1:30">
      <c r="A213" s="1">
        <v>211</v>
      </c>
      <c r="B213" t="s">
        <v>30</v>
      </c>
      <c r="C213">
        <v>100</v>
      </c>
      <c r="D213" t="s">
        <v>78</v>
      </c>
      <c r="E213" t="s">
        <v>54</v>
      </c>
      <c r="M213">
        <f>SUM(M209:M212)</f>
        <v>0</v>
      </c>
      <c r="P213">
        <f>M213/C213</f>
        <v>0</v>
      </c>
      <c r="Q213">
        <f>SUM(Q209:Q212) / P213</f>
        <v>0</v>
      </c>
      <c r="R213">
        <f>SUM(R209:R212) / P213</f>
        <v>0</v>
      </c>
      <c r="S213">
        <f>SUM(S209:S212) / P213</f>
        <v>0</v>
      </c>
      <c r="T213">
        <f>SUM(T209:T212) / P213</f>
        <v>0</v>
      </c>
      <c r="U213">
        <f>SUM(U209:U212) / P213</f>
        <v>0</v>
      </c>
      <c r="V213">
        <f>SUM(V209:V212) / P213</f>
        <v>0</v>
      </c>
      <c r="W213">
        <f>SUM(W209:W212) / P213</f>
        <v>0</v>
      </c>
      <c r="X213">
        <f>SUM(X209:X212) / P213</f>
        <v>0</v>
      </c>
      <c r="Y213">
        <f>SUM(Y209:Y212) / P213</f>
        <v>0</v>
      </c>
      <c r="Z213">
        <f>SUM(Z209:Z212) / P213</f>
        <v>0</v>
      </c>
      <c r="AA213">
        <f>SUM(AA209:AA212) / P213</f>
        <v>0</v>
      </c>
      <c r="AB213">
        <f>SUM(AB209:AB212) / P213</f>
        <v>0</v>
      </c>
      <c r="AC213">
        <f>SUM(AC209:AC212) / P213</f>
        <v>0</v>
      </c>
      <c r="AD213">
        <f>SUM(AD209:AD212) / P213</f>
        <v>0</v>
      </c>
    </row>
    <row r="214" spans="1:30">
      <c r="A214" s="1">
        <v>212</v>
      </c>
    </row>
    <row r="215" spans="1:30">
      <c r="A215" s="1">
        <v>213</v>
      </c>
      <c r="B215" t="s">
        <v>29</v>
      </c>
      <c r="C215" t="s">
        <v>55</v>
      </c>
    </row>
    <row r="216" spans="1:30">
      <c r="A216" s="1">
        <v>214</v>
      </c>
      <c r="C216">
        <v>15</v>
      </c>
      <c r="D216" t="s">
        <v>79</v>
      </c>
      <c r="E216" t="s">
        <v>96</v>
      </c>
      <c r="F216">
        <v>214</v>
      </c>
      <c r="G216" t="s">
        <v>170</v>
      </c>
      <c r="H216">
        <f>VALUE(LEFT(J216, MAX(ISNUMBER(VALUE(MID(J216,{1,2,3,4,5,6,7,8,9},1)))*{1,2,3,4,5,6,7,8,9})+1-1))</f>
        <v>0</v>
      </c>
      <c r="I216">
        <f>TRIM(RIGHT(J216, LEN(J216) - MAX(ISNUMBER(VALUE(MID(J216,{1,2,3,4,5,6,7,8,9},1)))*{1,2,3,4,5,6,7,8,9})))</f>
        <v>0</v>
      </c>
      <c r="K216">
        <f>VLOOKUP(F216&amp;":"&amp;J216,'CNF Data'!$B$1:$AI$244,5,FALSE)</f>
        <v>0</v>
      </c>
      <c r="L216">
        <f>VLOOKUP(F216&amp;":"&amp;J216,'CNF Data'!$B$1:$AI$244,6,FALSE)</f>
        <v>0</v>
      </c>
      <c r="M216">
        <f>C216*L216/H216* 100</f>
        <v>0</v>
      </c>
      <c r="P216">
        <f>C216/H216</f>
        <v>0</v>
      </c>
      <c r="Q216">
        <f>VLOOKUP(F216&amp;":"&amp;J216,'CNF Data'!$B$1:$AI$2244,21,FALSE) * P216</f>
        <v>0</v>
      </c>
      <c r="R216">
        <f>VLOOKUP(F216&amp;":"&amp;J216,'CNF Data'!$B$1:$AI$2244,22,FALSE) * P216</f>
        <v>0</v>
      </c>
      <c r="S216">
        <f>VLOOKUP(F216&amp;":"&amp;J216,'CNF Data'!$B$1:$AI$2244,23,FALSE) * P216</f>
        <v>0</v>
      </c>
      <c r="T216">
        <f>VLOOKUP(F216&amp;":"&amp;J216,'CNF Data'!$B$1:$AI$2244,24,FALSE) * P216</f>
        <v>0</v>
      </c>
      <c r="U216">
        <f>VLOOKUP(F216&amp;":"&amp;J216,'CNF Data'!$B$1:$AI$2244,25,FALSE) * P216</f>
        <v>0</v>
      </c>
      <c r="V216">
        <f>VLOOKUP(F216&amp;":"&amp;J216,'CNF Data'!$B$1:$AI$2244,26,FALSE) * P216</f>
        <v>0</v>
      </c>
      <c r="W216">
        <f>VLOOKUP(F216&amp;":"&amp;J216,'CNF Data'!$B$1:$AI$2244,27,FALSE) * P216</f>
        <v>0</v>
      </c>
      <c r="X216">
        <f>VLOOKUP(F216&amp;":"&amp;J216,'CNF Data'!$B$1:$AI$2244,28,FALSE) * P216</f>
        <v>0</v>
      </c>
      <c r="Y216">
        <f>VLOOKUP(F216&amp;":"&amp;J216,'CNF Data'!$B$1:$AI$2244,29,FALSE) * P216</f>
        <v>0</v>
      </c>
      <c r="Z216">
        <f>VLOOKUP(F216&amp;":"&amp;J216,'CNF Data'!$B$1:$AI$2244,30,FALSE) * P216</f>
        <v>0</v>
      </c>
      <c r="AA216">
        <f>VLOOKUP(F216&amp;":"&amp;J216,'CNF Data'!$B$1:$AI$2244,31,FALSE) * P216</f>
        <v>0</v>
      </c>
      <c r="AB216">
        <f>VLOOKUP(F216&amp;":"&amp;J216,'CNF Data'!$B$1:$AI$2244,32,FALSE) * P216</f>
        <v>0</v>
      </c>
      <c r="AC216">
        <f>VLOOKUP(F216&amp;":"&amp;J216,'CNF Data'!$B$1:$AI$2244,33,FALSE) * P216</f>
        <v>0</v>
      </c>
      <c r="AD216">
        <f>VLOOKUP(F216&amp;":"&amp;J216,'CNF Data'!$B$1:$AI$2244,34,FALSE) * P216</f>
        <v>0</v>
      </c>
    </row>
    <row r="217" spans="1:30">
      <c r="A217" s="1">
        <v>215</v>
      </c>
      <c r="C217">
        <v>15</v>
      </c>
      <c r="D217" t="s">
        <v>79</v>
      </c>
      <c r="E217" t="s">
        <v>97</v>
      </c>
      <c r="F217">
        <v>198</v>
      </c>
      <c r="G217" t="s">
        <v>170</v>
      </c>
      <c r="H217">
        <f>VALUE(LEFT(J217, MAX(ISNUMBER(VALUE(MID(J217,{1,2,3,4,5,6,7,8,9},1)))*{1,2,3,4,5,6,7,8,9})+1-1))</f>
        <v>0</v>
      </c>
      <c r="I217">
        <f>TRIM(RIGHT(J217, LEN(J217) - MAX(ISNUMBER(VALUE(MID(J217,{1,2,3,4,5,6,7,8,9},1)))*{1,2,3,4,5,6,7,8,9})))</f>
        <v>0</v>
      </c>
      <c r="K217">
        <f>VLOOKUP(F217&amp;":"&amp;J217,'CNF Data'!$B$1:$AI$244,5,FALSE)</f>
        <v>0</v>
      </c>
      <c r="L217">
        <f>VLOOKUP(F217&amp;":"&amp;J217,'CNF Data'!$B$1:$AI$244,6,FALSE)</f>
        <v>0</v>
      </c>
      <c r="M217">
        <f>C217*L217/H217* 100</f>
        <v>0</v>
      </c>
      <c r="P217">
        <f>C217/H217</f>
        <v>0</v>
      </c>
      <c r="Q217">
        <f>VLOOKUP(F217&amp;":"&amp;J217,'CNF Data'!$B$1:$AI$2244,21,FALSE) * P217</f>
        <v>0</v>
      </c>
      <c r="R217">
        <f>VLOOKUP(F217&amp;":"&amp;J217,'CNF Data'!$B$1:$AI$2244,22,FALSE) * P217</f>
        <v>0</v>
      </c>
      <c r="S217">
        <f>VLOOKUP(F217&amp;":"&amp;J217,'CNF Data'!$B$1:$AI$2244,23,FALSE) * P217</f>
        <v>0</v>
      </c>
      <c r="T217">
        <f>VLOOKUP(F217&amp;":"&amp;J217,'CNF Data'!$B$1:$AI$2244,24,FALSE) * P217</f>
        <v>0</v>
      </c>
      <c r="U217">
        <f>VLOOKUP(F217&amp;":"&amp;J217,'CNF Data'!$B$1:$AI$2244,25,FALSE) * P217</f>
        <v>0</v>
      </c>
      <c r="V217">
        <f>VLOOKUP(F217&amp;":"&amp;J217,'CNF Data'!$B$1:$AI$2244,26,FALSE) * P217</f>
        <v>0</v>
      </c>
      <c r="W217">
        <f>VLOOKUP(F217&amp;":"&amp;J217,'CNF Data'!$B$1:$AI$2244,27,FALSE) * P217</f>
        <v>0</v>
      </c>
      <c r="X217">
        <f>VLOOKUP(F217&amp;":"&amp;J217,'CNF Data'!$B$1:$AI$2244,28,FALSE) * P217</f>
        <v>0</v>
      </c>
      <c r="Y217">
        <f>VLOOKUP(F217&amp;":"&amp;J217,'CNF Data'!$B$1:$AI$2244,29,FALSE) * P217</f>
        <v>0</v>
      </c>
      <c r="Z217">
        <f>VLOOKUP(F217&amp;":"&amp;J217,'CNF Data'!$B$1:$AI$2244,30,FALSE) * P217</f>
        <v>0</v>
      </c>
      <c r="AA217">
        <f>VLOOKUP(F217&amp;":"&amp;J217,'CNF Data'!$B$1:$AI$2244,31,FALSE) * P217</f>
        <v>0</v>
      </c>
      <c r="AB217">
        <f>VLOOKUP(F217&amp;":"&amp;J217,'CNF Data'!$B$1:$AI$2244,32,FALSE) * P217</f>
        <v>0</v>
      </c>
      <c r="AC217">
        <f>VLOOKUP(F217&amp;":"&amp;J217,'CNF Data'!$B$1:$AI$2244,33,FALSE) * P217</f>
        <v>0</v>
      </c>
      <c r="AD217">
        <f>VLOOKUP(F217&amp;":"&amp;J217,'CNF Data'!$B$1:$AI$2244,34,FALSE) * P217</f>
        <v>0</v>
      </c>
    </row>
    <row r="218" spans="1:30">
      <c r="A218" s="1">
        <v>216</v>
      </c>
      <c r="C218">
        <v>15</v>
      </c>
      <c r="D218" t="s">
        <v>79</v>
      </c>
      <c r="E218" t="s">
        <v>156</v>
      </c>
      <c r="F218">
        <v>211</v>
      </c>
      <c r="G218" t="s">
        <v>170</v>
      </c>
      <c r="H218">
        <f>VALUE(LEFT(J218, MAX(ISNUMBER(VALUE(MID(J218,{1,2,3,4,5,6,7,8,9},1)))*{1,2,3,4,5,6,7,8,9})+1-1))</f>
        <v>0</v>
      </c>
      <c r="I218">
        <f>TRIM(RIGHT(J218, LEN(J218) - MAX(ISNUMBER(VALUE(MID(J218,{1,2,3,4,5,6,7,8,9},1)))*{1,2,3,4,5,6,7,8,9})))</f>
        <v>0</v>
      </c>
      <c r="K218">
        <f>VLOOKUP(F218&amp;":"&amp;J218,'CNF Data'!$B$1:$AI$244,5,FALSE)</f>
        <v>0</v>
      </c>
      <c r="L218">
        <f>VLOOKUP(F218&amp;":"&amp;J218,'CNF Data'!$B$1:$AI$244,6,FALSE)</f>
        <v>0</v>
      </c>
      <c r="M218">
        <f>C218*L218/H218* 100</f>
        <v>0</v>
      </c>
      <c r="P218">
        <f>C218/H218</f>
        <v>0</v>
      </c>
      <c r="Q218">
        <f>VLOOKUP(F218&amp;":"&amp;J218,'CNF Data'!$B$1:$AI$2244,21,FALSE) * P218</f>
        <v>0</v>
      </c>
      <c r="R218">
        <f>VLOOKUP(F218&amp;":"&amp;J218,'CNF Data'!$B$1:$AI$2244,22,FALSE) * P218</f>
        <v>0</v>
      </c>
      <c r="S218">
        <f>VLOOKUP(F218&amp;":"&amp;J218,'CNF Data'!$B$1:$AI$2244,23,FALSE) * P218</f>
        <v>0</v>
      </c>
      <c r="T218">
        <f>VLOOKUP(F218&amp;":"&amp;J218,'CNF Data'!$B$1:$AI$2244,24,FALSE) * P218</f>
        <v>0</v>
      </c>
      <c r="U218">
        <f>VLOOKUP(F218&amp;":"&amp;J218,'CNF Data'!$B$1:$AI$2244,25,FALSE) * P218</f>
        <v>0</v>
      </c>
      <c r="V218">
        <f>VLOOKUP(F218&amp;":"&amp;J218,'CNF Data'!$B$1:$AI$2244,26,FALSE) * P218</f>
        <v>0</v>
      </c>
      <c r="W218">
        <f>VLOOKUP(F218&amp;":"&amp;J218,'CNF Data'!$B$1:$AI$2244,27,FALSE) * P218</f>
        <v>0</v>
      </c>
      <c r="X218">
        <f>VLOOKUP(F218&amp;":"&amp;J218,'CNF Data'!$B$1:$AI$2244,28,FALSE) * P218</f>
        <v>0</v>
      </c>
      <c r="Y218">
        <f>VLOOKUP(F218&amp;":"&amp;J218,'CNF Data'!$B$1:$AI$2244,29,FALSE) * P218</f>
        <v>0</v>
      </c>
      <c r="Z218">
        <f>VLOOKUP(F218&amp;":"&amp;J218,'CNF Data'!$B$1:$AI$2244,30,FALSE) * P218</f>
        <v>0</v>
      </c>
      <c r="AA218">
        <f>VLOOKUP(F218&amp;":"&amp;J218,'CNF Data'!$B$1:$AI$2244,31,FALSE) * P218</f>
        <v>0</v>
      </c>
      <c r="AB218">
        <f>VLOOKUP(F218&amp;":"&amp;J218,'CNF Data'!$B$1:$AI$2244,32,FALSE) * P218</f>
        <v>0</v>
      </c>
      <c r="AC218">
        <f>VLOOKUP(F218&amp;":"&amp;J218,'CNF Data'!$B$1:$AI$2244,33,FALSE) * P218</f>
        <v>0</v>
      </c>
      <c r="AD218">
        <f>VLOOKUP(F218&amp;":"&amp;J218,'CNF Data'!$B$1:$AI$2244,34,FALSE) * P218</f>
        <v>0</v>
      </c>
    </row>
    <row r="219" spans="1:30">
      <c r="A219" s="1">
        <v>217</v>
      </c>
      <c r="C219">
        <v>2300</v>
      </c>
      <c r="D219" t="s">
        <v>78</v>
      </c>
      <c r="E219" t="s">
        <v>157</v>
      </c>
      <c r="F219">
        <v>2385</v>
      </c>
      <c r="G219" t="s">
        <v>170</v>
      </c>
      <c r="H219">
        <f>VALUE(LEFT(J219, MAX(ISNUMBER(VALUE(MID(J219,{1,2,3,4,5,6,7,8,9},1)))*{1,2,3,4,5,6,7,8,9})+1-1))</f>
        <v>0</v>
      </c>
      <c r="I219">
        <f>TRIM(RIGHT(J219, LEN(J219) - MAX(ISNUMBER(VALUE(MID(J219,{1,2,3,4,5,6,7,8,9},1)))*{1,2,3,4,5,6,7,8,9})))</f>
        <v>0</v>
      </c>
      <c r="K219">
        <f>VLOOKUP(F219&amp;":"&amp;J219,'CNF Data'!$B$1:$AI$244,5,FALSE)</f>
        <v>0</v>
      </c>
      <c r="L219">
        <f>VLOOKUP(F219&amp;":"&amp;J219,'CNF Data'!$B$1:$AI$244,6,FALSE)</f>
        <v>0</v>
      </c>
      <c r="M219">
        <f>C219*L219/H219* 100</f>
        <v>0</v>
      </c>
      <c r="P219">
        <f>C219/H219</f>
        <v>0</v>
      </c>
      <c r="Q219">
        <f>VLOOKUP(F219&amp;":"&amp;J219,'CNF Data'!$B$1:$AI$2244,21,FALSE) * P219</f>
        <v>0</v>
      </c>
      <c r="R219">
        <f>VLOOKUP(F219&amp;":"&amp;J219,'CNF Data'!$B$1:$AI$2244,22,FALSE) * P219</f>
        <v>0</v>
      </c>
      <c r="S219">
        <f>VLOOKUP(F219&amp;":"&amp;J219,'CNF Data'!$B$1:$AI$2244,23,FALSE) * P219</f>
        <v>0</v>
      </c>
      <c r="T219">
        <f>VLOOKUP(F219&amp;":"&amp;J219,'CNF Data'!$B$1:$AI$2244,24,FALSE) * P219</f>
        <v>0</v>
      </c>
      <c r="U219">
        <f>VLOOKUP(F219&amp;":"&amp;J219,'CNF Data'!$B$1:$AI$2244,25,FALSE) * P219</f>
        <v>0</v>
      </c>
      <c r="V219">
        <f>VLOOKUP(F219&amp;":"&amp;J219,'CNF Data'!$B$1:$AI$2244,26,FALSE) * P219</f>
        <v>0</v>
      </c>
      <c r="W219">
        <f>VLOOKUP(F219&amp;":"&amp;J219,'CNF Data'!$B$1:$AI$2244,27,FALSE) * P219</f>
        <v>0</v>
      </c>
      <c r="X219">
        <f>VLOOKUP(F219&amp;":"&amp;J219,'CNF Data'!$B$1:$AI$2244,28,FALSE) * P219</f>
        <v>0</v>
      </c>
      <c r="Y219">
        <f>VLOOKUP(F219&amp;":"&amp;J219,'CNF Data'!$B$1:$AI$2244,29,FALSE) * P219</f>
        <v>0</v>
      </c>
      <c r="Z219">
        <f>VLOOKUP(F219&amp;":"&amp;J219,'CNF Data'!$B$1:$AI$2244,30,FALSE) * P219</f>
        <v>0</v>
      </c>
      <c r="AA219">
        <f>VLOOKUP(F219&amp;":"&amp;J219,'CNF Data'!$B$1:$AI$2244,31,FALSE) * P219</f>
        <v>0</v>
      </c>
      <c r="AB219">
        <f>VLOOKUP(F219&amp;":"&amp;J219,'CNF Data'!$B$1:$AI$2244,32,FALSE) * P219</f>
        <v>0</v>
      </c>
      <c r="AC219">
        <f>VLOOKUP(F219&amp;":"&amp;J219,'CNF Data'!$B$1:$AI$2244,33,FALSE) * P219</f>
        <v>0</v>
      </c>
      <c r="AD219">
        <f>VLOOKUP(F219&amp;":"&amp;J219,'CNF Data'!$B$1:$AI$2244,34,FALSE) * P219</f>
        <v>0</v>
      </c>
    </row>
    <row r="220" spans="1:30">
      <c r="A220" s="1">
        <v>218</v>
      </c>
      <c r="B220" t="s">
        <v>30</v>
      </c>
      <c r="C220">
        <v>100</v>
      </c>
      <c r="D220" t="s">
        <v>78</v>
      </c>
      <c r="E220" t="s">
        <v>55</v>
      </c>
      <c r="M220">
        <f>SUM(M215:M219)</f>
        <v>0</v>
      </c>
      <c r="P220">
        <f>M220/C220</f>
        <v>0</v>
      </c>
      <c r="Q220">
        <f>SUM(Q215:Q219) / P220</f>
        <v>0</v>
      </c>
      <c r="R220">
        <f>SUM(R215:R219) / P220</f>
        <v>0</v>
      </c>
      <c r="S220">
        <f>SUM(S215:S219) / P220</f>
        <v>0</v>
      </c>
      <c r="T220">
        <f>SUM(T215:T219) / P220</f>
        <v>0</v>
      </c>
      <c r="U220">
        <f>SUM(U215:U219) / P220</f>
        <v>0</v>
      </c>
      <c r="V220">
        <f>SUM(V215:V219) / P220</f>
        <v>0</v>
      </c>
      <c r="W220">
        <f>SUM(W215:W219) / P220</f>
        <v>0</v>
      </c>
      <c r="X220">
        <f>SUM(X215:X219) / P220</f>
        <v>0</v>
      </c>
      <c r="Y220">
        <f>SUM(Y215:Y219) / P220</f>
        <v>0</v>
      </c>
      <c r="Z220">
        <f>SUM(Z215:Z219) / P220</f>
        <v>0</v>
      </c>
      <c r="AA220">
        <f>SUM(AA215:AA219) / P220</f>
        <v>0</v>
      </c>
      <c r="AB220">
        <f>SUM(AB215:AB219) / P220</f>
        <v>0</v>
      </c>
      <c r="AC220">
        <f>SUM(AC215:AC219) / P220</f>
        <v>0</v>
      </c>
      <c r="AD220">
        <f>SUM(AD215:AD219) / P220</f>
        <v>0</v>
      </c>
    </row>
    <row r="221" spans="1:30">
      <c r="A221" s="1">
        <v>219</v>
      </c>
    </row>
    <row r="222" spans="1:30">
      <c r="A222" s="1">
        <v>220</v>
      </c>
      <c r="B222" t="s">
        <v>29</v>
      </c>
      <c r="C222" t="s">
        <v>56</v>
      </c>
    </row>
    <row r="223" spans="1:30">
      <c r="A223" s="1">
        <v>221</v>
      </c>
      <c r="C223">
        <v>60</v>
      </c>
      <c r="D223" t="s">
        <v>79</v>
      </c>
      <c r="E223" t="s">
        <v>158</v>
      </c>
      <c r="F223">
        <v>2402</v>
      </c>
      <c r="G223" t="s">
        <v>170</v>
      </c>
      <c r="H223">
        <f>VALUE(LEFT(J223, MAX(ISNUMBER(VALUE(MID(J223,{1,2,3,4,5,6,7,8,9},1)))*{1,2,3,4,5,6,7,8,9})+1-1))</f>
        <v>0</v>
      </c>
      <c r="I223">
        <f>TRIM(RIGHT(J223, LEN(J223) - MAX(ISNUMBER(VALUE(MID(J223,{1,2,3,4,5,6,7,8,9},1)))*{1,2,3,4,5,6,7,8,9})))</f>
        <v>0</v>
      </c>
      <c r="K223">
        <f>VLOOKUP(F223&amp;":"&amp;J223,'CNF Data'!$B$1:$AI$244,5,FALSE)</f>
        <v>0</v>
      </c>
      <c r="L223">
        <f>VLOOKUP(F223&amp;":"&amp;J223,'CNF Data'!$B$1:$AI$244,6,FALSE)</f>
        <v>0</v>
      </c>
      <c r="M223">
        <f>C223*L223/H223* 100</f>
        <v>0</v>
      </c>
      <c r="P223">
        <f>C223/H223</f>
        <v>0</v>
      </c>
      <c r="Q223">
        <f>VLOOKUP(F223&amp;":"&amp;J223,'CNF Data'!$B$1:$AI$2244,21,FALSE) * P223</f>
        <v>0</v>
      </c>
      <c r="R223">
        <f>VLOOKUP(F223&amp;":"&amp;J223,'CNF Data'!$B$1:$AI$2244,22,FALSE) * P223</f>
        <v>0</v>
      </c>
      <c r="S223">
        <f>VLOOKUP(F223&amp;":"&amp;J223,'CNF Data'!$B$1:$AI$2244,23,FALSE) * P223</f>
        <v>0</v>
      </c>
      <c r="T223">
        <f>VLOOKUP(F223&amp;":"&amp;J223,'CNF Data'!$B$1:$AI$2244,24,FALSE) * P223</f>
        <v>0</v>
      </c>
      <c r="U223">
        <f>VLOOKUP(F223&amp;":"&amp;J223,'CNF Data'!$B$1:$AI$2244,25,FALSE) * P223</f>
        <v>0</v>
      </c>
      <c r="V223">
        <f>VLOOKUP(F223&amp;":"&amp;J223,'CNF Data'!$B$1:$AI$2244,26,FALSE) * P223</f>
        <v>0</v>
      </c>
      <c r="W223">
        <f>VLOOKUP(F223&amp;":"&amp;J223,'CNF Data'!$B$1:$AI$2244,27,FALSE) * P223</f>
        <v>0</v>
      </c>
      <c r="X223">
        <f>VLOOKUP(F223&amp;":"&amp;J223,'CNF Data'!$B$1:$AI$2244,28,FALSE) * P223</f>
        <v>0</v>
      </c>
      <c r="Y223">
        <f>VLOOKUP(F223&amp;":"&amp;J223,'CNF Data'!$B$1:$AI$2244,29,FALSE) * P223</f>
        <v>0</v>
      </c>
      <c r="Z223">
        <f>VLOOKUP(F223&amp;":"&amp;J223,'CNF Data'!$B$1:$AI$2244,30,FALSE) * P223</f>
        <v>0</v>
      </c>
      <c r="AA223">
        <f>VLOOKUP(F223&amp;":"&amp;J223,'CNF Data'!$B$1:$AI$2244,31,FALSE) * P223</f>
        <v>0</v>
      </c>
      <c r="AB223">
        <f>VLOOKUP(F223&amp;":"&amp;J223,'CNF Data'!$B$1:$AI$2244,32,FALSE) * P223</f>
        <v>0</v>
      </c>
      <c r="AC223">
        <f>VLOOKUP(F223&amp;":"&amp;J223,'CNF Data'!$B$1:$AI$2244,33,FALSE) * P223</f>
        <v>0</v>
      </c>
      <c r="AD223">
        <f>VLOOKUP(F223&amp;":"&amp;J223,'CNF Data'!$B$1:$AI$2244,34,FALSE) * P223</f>
        <v>0</v>
      </c>
    </row>
    <row r="224" spans="1:30">
      <c r="A224" s="1">
        <v>222</v>
      </c>
      <c r="C224">
        <v>2.5</v>
      </c>
      <c r="D224" t="s">
        <v>84</v>
      </c>
      <c r="E224" t="s">
        <v>159</v>
      </c>
      <c r="G224" t="s">
        <v>172</v>
      </c>
      <c r="M224">
        <f>C224</f>
        <v>0</v>
      </c>
      <c r="N224">
        <f>VLOOKUP(E224, Premades!B1: R18, 2, FALSE)</f>
        <v>0</v>
      </c>
      <c r="O224">
        <f>VLOOKUP(E224, Premades!B1: R18, 3, FALSE)</f>
        <v>0</v>
      </c>
      <c r="P224">
        <f>C224/N224</f>
        <v>0</v>
      </c>
      <c r="Q224">
        <f>VLOOKUP(E224, Premades!B1: R18, 4, FALSE) * P224</f>
        <v>0</v>
      </c>
      <c r="R224">
        <f>VLOOKUP(E224, Premades!B1: R18, 5, FALSE) * P224</f>
        <v>0</v>
      </c>
      <c r="S224">
        <f>VLOOKUP(E224, Premades!B1: R18, 6, FALSE) * P224</f>
        <v>0</v>
      </c>
      <c r="T224">
        <f>VLOOKUP(E224, Premades!B1: R18, 7, FALSE) * P224</f>
        <v>0</v>
      </c>
      <c r="U224">
        <f>VLOOKUP(E224, Premades!B1: R18, 8, FALSE) * P224</f>
        <v>0</v>
      </c>
      <c r="V224">
        <f>VLOOKUP(E224, Premades!B1: R18, 9, FALSE) * P224</f>
        <v>0</v>
      </c>
      <c r="W224">
        <f>VLOOKUP(E224, Premades!B1: R18, 10, FALSE) * P224</f>
        <v>0</v>
      </c>
      <c r="X224">
        <f>VLOOKUP(E224, Premades!B1: R18, 11, FALSE) * P224</f>
        <v>0</v>
      </c>
      <c r="Y224">
        <f>VLOOKUP(E224, Premades!B1: R18, 12, FALSE) * P224</f>
        <v>0</v>
      </c>
      <c r="Z224">
        <f>VLOOKUP(E224, Premades!B1: R18, 13, FALSE) * P224</f>
        <v>0</v>
      </c>
      <c r="AA224">
        <f>VLOOKUP(E224, Premades!B1: R18, 14, FALSE) * P224</f>
        <v>0</v>
      </c>
      <c r="AB224">
        <f>VLOOKUP(E224, Premades!B1: R18, 15, FALSE) * P224</f>
        <v>0</v>
      </c>
      <c r="AC224">
        <f>VLOOKUP(E224, Premades!B1: R18, 16, FALSE) * P224</f>
        <v>0</v>
      </c>
      <c r="AD224">
        <f>VLOOKUP(E224, Premades!B1: R18, 17, FALSE) * P224</f>
        <v>0</v>
      </c>
    </row>
    <row r="225" spans="1:30">
      <c r="A225" s="1">
        <v>223</v>
      </c>
      <c r="C225">
        <v>2.5</v>
      </c>
      <c r="D225" t="s">
        <v>79</v>
      </c>
      <c r="E225" t="s">
        <v>95</v>
      </c>
      <c r="F225">
        <v>422</v>
      </c>
      <c r="G225" t="s">
        <v>171</v>
      </c>
      <c r="H225">
        <f>VALUE(LEFT(J225, MAX(ISNUMBER(VALUE(MID(J225,{1,2,3,4,5,6,7,8,9},1)))*{1,2,3,4,5,6,7,8,9})+1-1))</f>
        <v>0</v>
      </c>
      <c r="I225">
        <f>TRIM(RIGHT(J225, LEN(J225) - MAX(ISNUMBER(VALUE(MID(J225,{1,2,3,4,5,6,7,8,9},1)))*{1,2,3,4,5,6,7,8,9})))</f>
        <v>0</v>
      </c>
      <c r="K225">
        <f>VLOOKUP(F225&amp;":"&amp;J225,'CNF Data'!$B$1:$AI$244,5,FALSE)</f>
        <v>0</v>
      </c>
      <c r="L225">
        <f>VLOOKUP(F225&amp;":"&amp;J225,'CNF Data'!$B$1:$AI$244,6,FALSE)</f>
        <v>0</v>
      </c>
      <c r="M225">
        <f>C225*L225/H225* 100</f>
        <v>0</v>
      </c>
      <c r="N225">
        <f>VLOOKUP(E225, Premades!B1: R18, 2, FALSE)</f>
        <v>0</v>
      </c>
      <c r="O225">
        <f>VLOOKUP(E225, Premades!B1: R18, 3, FALSE)</f>
        <v>0</v>
      </c>
      <c r="P225">
        <f>C225/N225</f>
        <v>0</v>
      </c>
      <c r="Q225">
        <f>VLOOKUP(E225, Premades!B1: R18, 4, FALSE) * P225</f>
        <v>0</v>
      </c>
      <c r="R225">
        <f>VLOOKUP(E225, Premades!B1: R18, 5, FALSE) * P225</f>
        <v>0</v>
      </c>
      <c r="S225">
        <f>VLOOKUP(E225, Premades!B1: R18, 6, FALSE) * P225</f>
        <v>0</v>
      </c>
      <c r="T225">
        <f>VLOOKUP(E225, Premades!B1: R18, 7, FALSE) * P225</f>
        <v>0</v>
      </c>
      <c r="U225">
        <f>VLOOKUP(E225, Premades!B1: R18, 8, FALSE) * P225</f>
        <v>0</v>
      </c>
      <c r="V225">
        <f>VLOOKUP(E225, Premades!B1: R18, 9, FALSE) * P225</f>
        <v>0</v>
      </c>
      <c r="W225">
        <f>VLOOKUP(E225, Premades!B1: R18, 10, FALSE) * P225</f>
        <v>0</v>
      </c>
      <c r="X225">
        <f>VLOOKUP(E225, Premades!B1: R18, 11, FALSE) * P225</f>
        <v>0</v>
      </c>
      <c r="Y225">
        <f>VLOOKUP(E225, Premades!B1: R18, 12, FALSE) * P225</f>
        <v>0</v>
      </c>
      <c r="Z225">
        <f>VLOOKUP(E225, Premades!B1: R18, 13, FALSE) * P225</f>
        <v>0</v>
      </c>
      <c r="AA225">
        <f>VLOOKUP(E225, Premades!B1: R18, 14, FALSE) * P225</f>
        <v>0</v>
      </c>
      <c r="AB225">
        <f>VLOOKUP(E225, Premades!B1: R18, 15, FALSE) * P225</f>
        <v>0</v>
      </c>
      <c r="AC225">
        <f>VLOOKUP(E225, Premades!B1: R18, 16, FALSE) * P225</f>
        <v>0</v>
      </c>
      <c r="AD225">
        <f>VLOOKUP(E225, Premades!B1: R18, 17, FALSE) * P225</f>
        <v>0</v>
      </c>
    </row>
    <row r="226" spans="1:30">
      <c r="A226" s="1">
        <v>224</v>
      </c>
      <c r="B226" t="s">
        <v>30</v>
      </c>
      <c r="C226">
        <v>100</v>
      </c>
      <c r="D226" t="s">
        <v>78</v>
      </c>
      <c r="E226" t="s">
        <v>160</v>
      </c>
      <c r="M226">
        <f>SUM(M222:M225)</f>
        <v>0</v>
      </c>
      <c r="P226">
        <f>M226/C226</f>
        <v>0</v>
      </c>
      <c r="Q226">
        <f>SUM(Q222:Q225) / P226</f>
        <v>0</v>
      </c>
      <c r="R226">
        <f>SUM(R222:R225) / P226</f>
        <v>0</v>
      </c>
      <c r="S226">
        <f>SUM(S222:S225) / P226</f>
        <v>0</v>
      </c>
      <c r="T226">
        <f>SUM(T222:T225) / P226</f>
        <v>0</v>
      </c>
      <c r="U226">
        <f>SUM(U222:U225) / P226</f>
        <v>0</v>
      </c>
      <c r="V226">
        <f>SUM(V222:V225) / P226</f>
        <v>0</v>
      </c>
      <c r="W226">
        <f>SUM(W222:W225) / P226</f>
        <v>0</v>
      </c>
      <c r="X226">
        <f>SUM(X222:X225) / P226</f>
        <v>0</v>
      </c>
      <c r="Y226">
        <f>SUM(Y222:Y225) / P226</f>
        <v>0</v>
      </c>
      <c r="Z226">
        <f>SUM(Z222:Z225) / P226</f>
        <v>0</v>
      </c>
      <c r="AA226">
        <f>SUM(AA222:AA225) / P226</f>
        <v>0</v>
      </c>
      <c r="AB226">
        <f>SUM(AB222:AB225) / P226</f>
        <v>0</v>
      </c>
      <c r="AC226">
        <f>SUM(AC222:AC225) / P226</f>
        <v>0</v>
      </c>
      <c r="AD226">
        <f>SUM(AD222:AD225) / P226</f>
        <v>0</v>
      </c>
    </row>
    <row r="227" spans="1:30">
      <c r="A227" s="1">
        <v>225</v>
      </c>
    </row>
    <row r="228" spans="1:30">
      <c r="A228" s="1">
        <v>226</v>
      </c>
      <c r="B228" t="s">
        <v>29</v>
      </c>
      <c r="C228" t="s">
        <v>57</v>
      </c>
    </row>
    <row r="229" spans="1:30">
      <c r="A229" s="1">
        <v>227</v>
      </c>
      <c r="C229">
        <v>2</v>
      </c>
      <c r="D229" t="s">
        <v>77</v>
      </c>
      <c r="E229" t="s">
        <v>161</v>
      </c>
      <c r="F229">
        <v>1511</v>
      </c>
      <c r="G229" t="s">
        <v>170</v>
      </c>
      <c r="H229">
        <f>VALUE(LEFT(J229, MAX(ISNUMBER(VALUE(MID(J229,{1,2,3,4,5,6,7,8,9},1)))*{1,2,3,4,5,6,7,8,9})+1-1))</f>
        <v>0</v>
      </c>
      <c r="I229">
        <f>TRIM(RIGHT(J229, LEN(J229) - MAX(ISNUMBER(VALUE(MID(J229,{1,2,3,4,5,6,7,8,9},1)))*{1,2,3,4,5,6,7,8,9})))</f>
        <v>0</v>
      </c>
      <c r="K229">
        <f>VLOOKUP(F229&amp;":"&amp;J229,'CNF Data'!$B$1:$AI$244,5,FALSE)</f>
        <v>0</v>
      </c>
      <c r="L229">
        <f>VLOOKUP(F229&amp;":"&amp;J229,'CNF Data'!$B$1:$AI$244,6,FALSE)</f>
        <v>0</v>
      </c>
      <c r="M229">
        <f>C229*L229/H229* 100</f>
        <v>0</v>
      </c>
      <c r="P229">
        <f>C229/H229</f>
        <v>0</v>
      </c>
      <c r="Q229">
        <f>VLOOKUP(F229&amp;":"&amp;J229,'CNF Data'!$B$1:$AI$2244,21,FALSE) * P229</f>
        <v>0</v>
      </c>
      <c r="R229">
        <f>VLOOKUP(F229&amp;":"&amp;J229,'CNF Data'!$B$1:$AI$2244,22,FALSE) * P229</f>
        <v>0</v>
      </c>
      <c r="S229">
        <f>VLOOKUP(F229&amp;":"&amp;J229,'CNF Data'!$B$1:$AI$2244,23,FALSE) * P229</f>
        <v>0</v>
      </c>
      <c r="T229">
        <f>VLOOKUP(F229&amp;":"&amp;J229,'CNF Data'!$B$1:$AI$2244,24,FALSE) * P229</f>
        <v>0</v>
      </c>
      <c r="U229">
        <f>VLOOKUP(F229&amp;":"&amp;J229,'CNF Data'!$B$1:$AI$2244,25,FALSE) * P229</f>
        <v>0</v>
      </c>
      <c r="V229">
        <f>VLOOKUP(F229&amp;":"&amp;J229,'CNF Data'!$B$1:$AI$2244,26,FALSE) * P229</f>
        <v>0</v>
      </c>
      <c r="W229">
        <f>VLOOKUP(F229&amp;":"&amp;J229,'CNF Data'!$B$1:$AI$2244,27,FALSE) * P229</f>
        <v>0</v>
      </c>
      <c r="X229">
        <f>VLOOKUP(F229&amp;":"&amp;J229,'CNF Data'!$B$1:$AI$2244,28,FALSE) * P229</f>
        <v>0</v>
      </c>
      <c r="Y229">
        <f>VLOOKUP(F229&amp;":"&amp;J229,'CNF Data'!$B$1:$AI$2244,29,FALSE) * P229</f>
        <v>0</v>
      </c>
      <c r="Z229">
        <f>VLOOKUP(F229&amp;":"&amp;J229,'CNF Data'!$B$1:$AI$2244,30,FALSE) * P229</f>
        <v>0</v>
      </c>
      <c r="AA229">
        <f>VLOOKUP(F229&amp;":"&amp;J229,'CNF Data'!$B$1:$AI$2244,31,FALSE) * P229</f>
        <v>0</v>
      </c>
      <c r="AB229">
        <f>VLOOKUP(F229&amp;":"&amp;J229,'CNF Data'!$B$1:$AI$2244,32,FALSE) * P229</f>
        <v>0</v>
      </c>
      <c r="AC229">
        <f>VLOOKUP(F229&amp;":"&amp;J229,'CNF Data'!$B$1:$AI$2244,33,FALSE) * P229</f>
        <v>0</v>
      </c>
      <c r="AD229">
        <f>VLOOKUP(F229&amp;":"&amp;J229,'CNF Data'!$B$1:$AI$2244,34,FALSE) * P229</f>
        <v>0</v>
      </c>
    </row>
    <row r="230" spans="1:30">
      <c r="A230" s="1">
        <v>228</v>
      </c>
      <c r="C230">
        <v>1</v>
      </c>
      <c r="D230" t="s">
        <v>93</v>
      </c>
      <c r="E230" t="s">
        <v>96</v>
      </c>
      <c r="F230">
        <v>214</v>
      </c>
      <c r="G230" t="s">
        <v>170</v>
      </c>
      <c r="H230">
        <f>VALUE(LEFT(J230, MAX(ISNUMBER(VALUE(MID(J230,{1,2,3,4,5,6,7,8,9},1)))*{1,2,3,4,5,6,7,8,9})+1-1))</f>
        <v>0</v>
      </c>
      <c r="I230">
        <f>TRIM(RIGHT(J230, LEN(J230) - MAX(ISNUMBER(VALUE(MID(J230,{1,2,3,4,5,6,7,8,9},1)))*{1,2,3,4,5,6,7,8,9})))</f>
        <v>0</v>
      </c>
      <c r="K230">
        <f>VLOOKUP(F230&amp;":"&amp;J230,'CNF Data'!$B$1:$AI$244,5,FALSE)</f>
        <v>0</v>
      </c>
      <c r="L230">
        <f>VLOOKUP(F230&amp;":"&amp;J230,'CNF Data'!$B$1:$AI$244,6,FALSE)</f>
        <v>0</v>
      </c>
      <c r="M230">
        <f>C230*L230/H230* 100</f>
        <v>0</v>
      </c>
      <c r="P230">
        <f>C230/H230</f>
        <v>0</v>
      </c>
      <c r="Q230">
        <f>VLOOKUP(F230&amp;":"&amp;J230,'CNF Data'!$B$1:$AI$2244,21,FALSE) * P230</f>
        <v>0</v>
      </c>
      <c r="R230">
        <f>VLOOKUP(F230&amp;":"&amp;J230,'CNF Data'!$B$1:$AI$2244,22,FALSE) * P230</f>
        <v>0</v>
      </c>
      <c r="S230">
        <f>VLOOKUP(F230&amp;":"&amp;J230,'CNF Data'!$B$1:$AI$2244,23,FALSE) * P230</f>
        <v>0</v>
      </c>
      <c r="T230">
        <f>VLOOKUP(F230&amp;":"&amp;J230,'CNF Data'!$B$1:$AI$2244,24,FALSE) * P230</f>
        <v>0</v>
      </c>
      <c r="U230">
        <f>VLOOKUP(F230&amp;":"&amp;J230,'CNF Data'!$B$1:$AI$2244,25,FALSE) * P230</f>
        <v>0</v>
      </c>
      <c r="V230">
        <f>VLOOKUP(F230&amp;":"&amp;J230,'CNF Data'!$B$1:$AI$2244,26,FALSE) * P230</f>
        <v>0</v>
      </c>
      <c r="W230">
        <f>VLOOKUP(F230&amp;":"&amp;J230,'CNF Data'!$B$1:$AI$2244,27,FALSE) * P230</f>
        <v>0</v>
      </c>
      <c r="X230">
        <f>VLOOKUP(F230&amp;":"&amp;J230,'CNF Data'!$B$1:$AI$2244,28,FALSE) * P230</f>
        <v>0</v>
      </c>
      <c r="Y230">
        <f>VLOOKUP(F230&amp;":"&amp;J230,'CNF Data'!$B$1:$AI$2244,29,FALSE) * P230</f>
        <v>0</v>
      </c>
      <c r="Z230">
        <f>VLOOKUP(F230&amp;":"&amp;J230,'CNF Data'!$B$1:$AI$2244,30,FALSE) * P230</f>
        <v>0</v>
      </c>
      <c r="AA230">
        <f>VLOOKUP(F230&amp;":"&amp;J230,'CNF Data'!$B$1:$AI$2244,31,FALSE) * P230</f>
        <v>0</v>
      </c>
      <c r="AB230">
        <f>VLOOKUP(F230&amp;":"&amp;J230,'CNF Data'!$B$1:$AI$2244,32,FALSE) * P230</f>
        <v>0</v>
      </c>
      <c r="AC230">
        <f>VLOOKUP(F230&amp;":"&amp;J230,'CNF Data'!$B$1:$AI$2244,33,FALSE) * P230</f>
        <v>0</v>
      </c>
      <c r="AD230">
        <f>VLOOKUP(F230&amp;":"&amp;J230,'CNF Data'!$B$1:$AI$2244,34,FALSE) * P230</f>
        <v>0</v>
      </c>
    </row>
    <row r="231" spans="1:30">
      <c r="A231" s="1">
        <v>229</v>
      </c>
      <c r="C231">
        <v>1</v>
      </c>
      <c r="D231" t="s">
        <v>93</v>
      </c>
      <c r="E231" t="s">
        <v>97</v>
      </c>
      <c r="F231">
        <v>198</v>
      </c>
      <c r="G231" t="s">
        <v>170</v>
      </c>
      <c r="H231">
        <f>VALUE(LEFT(J231, MAX(ISNUMBER(VALUE(MID(J231,{1,2,3,4,5,6,7,8,9},1)))*{1,2,3,4,5,6,7,8,9})+1-1))</f>
        <v>0</v>
      </c>
      <c r="I231">
        <f>TRIM(RIGHT(J231, LEN(J231) - MAX(ISNUMBER(VALUE(MID(J231,{1,2,3,4,5,6,7,8,9},1)))*{1,2,3,4,5,6,7,8,9})))</f>
        <v>0</v>
      </c>
      <c r="K231">
        <f>VLOOKUP(F231&amp;":"&amp;J231,'CNF Data'!$B$1:$AI$244,5,FALSE)</f>
        <v>0</v>
      </c>
      <c r="L231">
        <f>VLOOKUP(F231&amp;":"&amp;J231,'CNF Data'!$B$1:$AI$244,6,FALSE)</f>
        <v>0</v>
      </c>
      <c r="M231">
        <f>C231*L231/H231* 100</f>
        <v>0</v>
      </c>
      <c r="P231">
        <f>C231/H231</f>
        <v>0</v>
      </c>
      <c r="Q231">
        <f>VLOOKUP(F231&amp;":"&amp;J231,'CNF Data'!$B$1:$AI$2244,21,FALSE) * P231</f>
        <v>0</v>
      </c>
      <c r="R231">
        <f>VLOOKUP(F231&amp;":"&amp;J231,'CNF Data'!$B$1:$AI$2244,22,FALSE) * P231</f>
        <v>0</v>
      </c>
      <c r="S231">
        <f>VLOOKUP(F231&amp;":"&amp;J231,'CNF Data'!$B$1:$AI$2244,23,FALSE) * P231</f>
        <v>0</v>
      </c>
      <c r="T231">
        <f>VLOOKUP(F231&amp;":"&amp;J231,'CNF Data'!$B$1:$AI$2244,24,FALSE) * P231</f>
        <v>0</v>
      </c>
      <c r="U231">
        <f>VLOOKUP(F231&amp;":"&amp;J231,'CNF Data'!$B$1:$AI$2244,25,FALSE) * P231</f>
        <v>0</v>
      </c>
      <c r="V231">
        <f>VLOOKUP(F231&amp;":"&amp;J231,'CNF Data'!$B$1:$AI$2244,26,FALSE) * P231</f>
        <v>0</v>
      </c>
      <c r="W231">
        <f>VLOOKUP(F231&amp;":"&amp;J231,'CNF Data'!$B$1:$AI$2244,27,FALSE) * P231</f>
        <v>0</v>
      </c>
      <c r="X231">
        <f>VLOOKUP(F231&amp;":"&amp;J231,'CNF Data'!$B$1:$AI$2244,28,FALSE) * P231</f>
        <v>0</v>
      </c>
      <c r="Y231">
        <f>VLOOKUP(F231&amp;":"&amp;J231,'CNF Data'!$B$1:$AI$2244,29,FALSE) * P231</f>
        <v>0</v>
      </c>
      <c r="Z231">
        <f>VLOOKUP(F231&amp;":"&amp;J231,'CNF Data'!$B$1:$AI$2244,30,FALSE) * P231</f>
        <v>0</v>
      </c>
      <c r="AA231">
        <f>VLOOKUP(F231&amp;":"&amp;J231,'CNF Data'!$B$1:$AI$2244,31,FALSE) * P231</f>
        <v>0</v>
      </c>
      <c r="AB231">
        <f>VLOOKUP(F231&amp;":"&amp;J231,'CNF Data'!$B$1:$AI$2244,32,FALSE) * P231</f>
        <v>0</v>
      </c>
      <c r="AC231">
        <f>VLOOKUP(F231&amp;":"&amp;J231,'CNF Data'!$B$1:$AI$2244,33,FALSE) * P231</f>
        <v>0</v>
      </c>
      <c r="AD231">
        <f>VLOOKUP(F231&amp;":"&amp;J231,'CNF Data'!$B$1:$AI$2244,34,FALSE) * P231</f>
        <v>0</v>
      </c>
    </row>
    <row r="232" spans="1:30">
      <c r="A232" s="1">
        <v>230</v>
      </c>
      <c r="C232">
        <v>15</v>
      </c>
      <c r="D232" t="s">
        <v>79</v>
      </c>
      <c r="E232" t="s">
        <v>115</v>
      </c>
      <c r="F232">
        <v>1589</v>
      </c>
      <c r="G232" t="s">
        <v>170</v>
      </c>
      <c r="H232">
        <f>VALUE(LEFT(J232, MAX(ISNUMBER(VALUE(MID(J232,{1,2,3,4,5,6,7,8,9},1)))*{1,2,3,4,5,6,7,8,9})+1-1))</f>
        <v>0</v>
      </c>
      <c r="I232">
        <f>TRIM(RIGHT(J232, LEN(J232) - MAX(ISNUMBER(VALUE(MID(J232,{1,2,3,4,5,6,7,8,9},1)))*{1,2,3,4,5,6,7,8,9})))</f>
        <v>0</v>
      </c>
      <c r="K232">
        <f>VLOOKUP(F232&amp;":"&amp;J232,'CNF Data'!$B$1:$AI$244,5,FALSE)</f>
        <v>0</v>
      </c>
      <c r="L232">
        <f>VLOOKUP(F232&amp;":"&amp;J232,'CNF Data'!$B$1:$AI$244,6,FALSE)</f>
        <v>0</v>
      </c>
      <c r="M232">
        <f>C232*L232/H232* 100</f>
        <v>0</v>
      </c>
      <c r="P232">
        <f>C232/H232</f>
        <v>0</v>
      </c>
      <c r="Q232">
        <f>VLOOKUP(F232&amp;":"&amp;J232,'CNF Data'!$B$1:$AI$2244,21,FALSE) * P232</f>
        <v>0</v>
      </c>
      <c r="R232">
        <f>VLOOKUP(F232&amp;":"&amp;J232,'CNF Data'!$B$1:$AI$2244,22,FALSE) * P232</f>
        <v>0</v>
      </c>
      <c r="S232">
        <f>VLOOKUP(F232&amp;":"&amp;J232,'CNF Data'!$B$1:$AI$2244,23,FALSE) * P232</f>
        <v>0</v>
      </c>
      <c r="T232">
        <f>VLOOKUP(F232&amp;":"&amp;J232,'CNF Data'!$B$1:$AI$2244,24,FALSE) * P232</f>
        <v>0</v>
      </c>
      <c r="U232">
        <f>VLOOKUP(F232&amp;":"&amp;J232,'CNF Data'!$B$1:$AI$2244,25,FALSE) * P232</f>
        <v>0</v>
      </c>
      <c r="V232">
        <f>VLOOKUP(F232&amp;":"&amp;J232,'CNF Data'!$B$1:$AI$2244,26,FALSE) * P232</f>
        <v>0</v>
      </c>
      <c r="W232">
        <f>VLOOKUP(F232&amp;":"&amp;J232,'CNF Data'!$B$1:$AI$2244,27,FALSE) * P232</f>
        <v>0</v>
      </c>
      <c r="X232">
        <f>VLOOKUP(F232&amp;":"&amp;J232,'CNF Data'!$B$1:$AI$2244,28,FALSE) * P232</f>
        <v>0</v>
      </c>
      <c r="Y232">
        <f>VLOOKUP(F232&amp;":"&amp;J232,'CNF Data'!$B$1:$AI$2244,29,FALSE) * P232</f>
        <v>0</v>
      </c>
      <c r="Z232">
        <f>VLOOKUP(F232&amp;":"&amp;J232,'CNF Data'!$B$1:$AI$2244,30,FALSE) * P232</f>
        <v>0</v>
      </c>
      <c r="AA232">
        <f>VLOOKUP(F232&amp;":"&amp;J232,'CNF Data'!$B$1:$AI$2244,31,FALSE) * P232</f>
        <v>0</v>
      </c>
      <c r="AB232">
        <f>VLOOKUP(F232&amp;":"&amp;J232,'CNF Data'!$B$1:$AI$2244,32,FALSE) * P232</f>
        <v>0</v>
      </c>
      <c r="AC232">
        <f>VLOOKUP(F232&amp;":"&amp;J232,'CNF Data'!$B$1:$AI$2244,33,FALSE) * P232</f>
        <v>0</v>
      </c>
      <c r="AD232">
        <f>VLOOKUP(F232&amp;":"&amp;J232,'CNF Data'!$B$1:$AI$2244,34,FALSE) * P232</f>
        <v>0</v>
      </c>
    </row>
    <row r="233" spans="1:30">
      <c r="A233" s="1">
        <v>231</v>
      </c>
      <c r="B233" t="s">
        <v>30</v>
      </c>
      <c r="C233">
        <v>100</v>
      </c>
      <c r="D233" t="s">
        <v>78</v>
      </c>
      <c r="E233" t="s">
        <v>57</v>
      </c>
      <c r="M233">
        <f>SUM(M228:M232)</f>
        <v>0</v>
      </c>
      <c r="P233">
        <f>M233/C233</f>
        <v>0</v>
      </c>
      <c r="Q233">
        <f>SUM(Q228:Q232) / P233</f>
        <v>0</v>
      </c>
      <c r="R233">
        <f>SUM(R228:R232) / P233</f>
        <v>0</v>
      </c>
      <c r="S233">
        <f>SUM(S228:S232) / P233</f>
        <v>0</v>
      </c>
      <c r="T233">
        <f>SUM(T228:T232) / P233</f>
        <v>0</v>
      </c>
      <c r="U233">
        <f>SUM(U228:U232) / P233</f>
        <v>0</v>
      </c>
      <c r="V233">
        <f>SUM(V228:V232) / P233</f>
        <v>0</v>
      </c>
      <c r="W233">
        <f>SUM(W228:W232) / P233</f>
        <v>0</v>
      </c>
      <c r="X233">
        <f>SUM(X228:X232) / P233</f>
        <v>0</v>
      </c>
      <c r="Y233">
        <f>SUM(Y228:Y232) / P233</f>
        <v>0</v>
      </c>
      <c r="Z233">
        <f>SUM(Z228:Z232) / P233</f>
        <v>0</v>
      </c>
      <c r="AA233">
        <f>SUM(AA228:AA232) / P233</f>
        <v>0</v>
      </c>
      <c r="AB233">
        <f>SUM(AB228:AB232) / P233</f>
        <v>0</v>
      </c>
      <c r="AC233">
        <f>SUM(AC228:AC232) / P233</f>
        <v>0</v>
      </c>
      <c r="AD233">
        <f>SUM(AD228:AD232) / P233</f>
        <v>0</v>
      </c>
    </row>
    <row r="234" spans="1:30">
      <c r="A234" s="1">
        <v>232</v>
      </c>
    </row>
    <row r="235" spans="1:30">
      <c r="A235" s="1">
        <v>233</v>
      </c>
      <c r="B235" t="s">
        <v>29</v>
      </c>
      <c r="C235" t="s">
        <v>58</v>
      </c>
    </row>
    <row r="236" spans="1:30">
      <c r="A236" s="1">
        <v>234</v>
      </c>
      <c r="C236">
        <v>52.6666666666667</v>
      </c>
      <c r="D236" t="s">
        <v>78</v>
      </c>
      <c r="E236" t="s">
        <v>58</v>
      </c>
      <c r="F236">
        <v>2395</v>
      </c>
      <c r="G236" t="s">
        <v>170</v>
      </c>
      <c r="H236">
        <f>VALUE(LEFT(J236, MAX(ISNUMBER(VALUE(MID(J236,{1,2,3,4,5,6,7,8,9},1)))*{1,2,3,4,5,6,7,8,9})+1-1))</f>
        <v>0</v>
      </c>
      <c r="I236">
        <f>TRIM(RIGHT(J236, LEN(J236) - MAX(ISNUMBER(VALUE(MID(J236,{1,2,3,4,5,6,7,8,9},1)))*{1,2,3,4,5,6,7,8,9})))</f>
        <v>0</v>
      </c>
      <c r="K236">
        <f>VLOOKUP(F236&amp;":"&amp;J236,'CNF Data'!$B$1:$AI$244,5,FALSE)</f>
        <v>0</v>
      </c>
      <c r="L236">
        <f>VLOOKUP(F236&amp;":"&amp;J236,'CNF Data'!$B$1:$AI$244,6,FALSE)</f>
        <v>0</v>
      </c>
      <c r="M236">
        <f>C236*L236/H236* 100</f>
        <v>0</v>
      </c>
      <c r="P236">
        <f>C236/H236</f>
        <v>0</v>
      </c>
      <c r="Q236">
        <f>VLOOKUP(F236&amp;":"&amp;J236,'CNF Data'!$B$1:$AI$2244,21,FALSE) * P236</f>
        <v>0</v>
      </c>
      <c r="R236">
        <f>VLOOKUP(F236&amp;":"&amp;J236,'CNF Data'!$B$1:$AI$2244,22,FALSE) * P236</f>
        <v>0</v>
      </c>
      <c r="S236">
        <f>VLOOKUP(F236&amp;":"&amp;J236,'CNF Data'!$B$1:$AI$2244,23,FALSE) * P236</f>
        <v>0</v>
      </c>
      <c r="T236">
        <f>VLOOKUP(F236&amp;":"&amp;J236,'CNF Data'!$B$1:$AI$2244,24,FALSE) * P236</f>
        <v>0</v>
      </c>
      <c r="U236">
        <f>VLOOKUP(F236&amp;":"&amp;J236,'CNF Data'!$B$1:$AI$2244,25,FALSE) * P236</f>
        <v>0</v>
      </c>
      <c r="V236">
        <f>VLOOKUP(F236&amp;":"&amp;J236,'CNF Data'!$B$1:$AI$2244,26,FALSE) * P236</f>
        <v>0</v>
      </c>
      <c r="W236">
        <f>VLOOKUP(F236&amp;":"&amp;J236,'CNF Data'!$B$1:$AI$2244,27,FALSE) * P236</f>
        <v>0</v>
      </c>
      <c r="X236">
        <f>VLOOKUP(F236&amp;":"&amp;J236,'CNF Data'!$B$1:$AI$2244,28,FALSE) * P236</f>
        <v>0</v>
      </c>
      <c r="Y236">
        <f>VLOOKUP(F236&amp;":"&amp;J236,'CNF Data'!$B$1:$AI$2244,29,FALSE) * P236</f>
        <v>0</v>
      </c>
      <c r="Z236">
        <f>VLOOKUP(F236&amp;":"&amp;J236,'CNF Data'!$B$1:$AI$2244,30,FALSE) * P236</f>
        <v>0</v>
      </c>
      <c r="AA236">
        <f>VLOOKUP(F236&amp;":"&amp;J236,'CNF Data'!$B$1:$AI$2244,31,FALSE) * P236</f>
        <v>0</v>
      </c>
      <c r="AB236">
        <f>VLOOKUP(F236&amp;":"&amp;J236,'CNF Data'!$B$1:$AI$2244,32,FALSE) * P236</f>
        <v>0</v>
      </c>
      <c r="AC236">
        <f>VLOOKUP(F236&amp;":"&amp;J236,'CNF Data'!$B$1:$AI$2244,33,FALSE) * P236</f>
        <v>0</v>
      </c>
      <c r="AD236">
        <f>VLOOKUP(F236&amp;":"&amp;J236,'CNF Data'!$B$1:$AI$2244,34,FALSE) * P236</f>
        <v>0</v>
      </c>
    </row>
    <row r="237" spans="1:30">
      <c r="A237" s="1">
        <v>235</v>
      </c>
      <c r="B237" t="s">
        <v>30</v>
      </c>
      <c r="C237">
        <v>100</v>
      </c>
      <c r="D237" t="s">
        <v>78</v>
      </c>
      <c r="E237" t="s">
        <v>58</v>
      </c>
      <c r="M237">
        <f>SUM(M235:M236)</f>
        <v>0</v>
      </c>
      <c r="P237">
        <f>M237/C237</f>
        <v>0</v>
      </c>
      <c r="Q237">
        <f>SUM(Q235:Q236) / P237</f>
        <v>0</v>
      </c>
      <c r="R237">
        <f>SUM(R235:R236) / P237</f>
        <v>0</v>
      </c>
      <c r="S237">
        <f>SUM(S235:S236) / P237</f>
        <v>0</v>
      </c>
      <c r="T237">
        <f>SUM(T235:T236) / P237</f>
        <v>0</v>
      </c>
      <c r="U237">
        <f>SUM(U235:U236) / P237</f>
        <v>0</v>
      </c>
      <c r="V237">
        <f>SUM(V235:V236) / P237</f>
        <v>0</v>
      </c>
      <c r="W237">
        <f>SUM(W235:W236) / P237</f>
        <v>0</v>
      </c>
      <c r="X237">
        <f>SUM(X235:X236) / P237</f>
        <v>0</v>
      </c>
      <c r="Y237">
        <f>SUM(Y235:Y236) / P237</f>
        <v>0</v>
      </c>
      <c r="Z237">
        <f>SUM(Z235:Z236) / P237</f>
        <v>0</v>
      </c>
      <c r="AA237">
        <f>SUM(AA235:AA236) / P237</f>
        <v>0</v>
      </c>
      <c r="AB237">
        <f>SUM(AB235:AB236) / P237</f>
        <v>0</v>
      </c>
      <c r="AC237">
        <f>SUM(AC235:AC236) / P237</f>
        <v>0</v>
      </c>
      <c r="AD237">
        <f>SUM(AD235:AD236) / P237</f>
        <v>0</v>
      </c>
    </row>
    <row r="238" spans="1:30">
      <c r="A238" s="1">
        <v>236</v>
      </c>
    </row>
    <row r="239" spans="1:30">
      <c r="A239" s="1">
        <v>237</v>
      </c>
    </row>
    <row r="240" spans="1:30">
      <c r="A240" s="1">
        <v>238</v>
      </c>
      <c r="B240" t="s">
        <v>29</v>
      </c>
      <c r="C240" t="s">
        <v>59</v>
      </c>
    </row>
    <row r="241" spans="1:30">
      <c r="A241" s="1">
        <v>239</v>
      </c>
      <c r="C241">
        <v>52.6666666666667</v>
      </c>
      <c r="D241" t="s">
        <v>78</v>
      </c>
      <c r="E241" t="s">
        <v>59</v>
      </c>
      <c r="F241">
        <v>6616</v>
      </c>
      <c r="G241" t="s">
        <v>170</v>
      </c>
      <c r="H241">
        <f>VALUE(LEFT(J241, MAX(ISNUMBER(VALUE(MID(J241,{1,2,3,4,5,6,7,8,9},1)))*{1,2,3,4,5,6,7,8,9})+1-1))</f>
        <v>0</v>
      </c>
      <c r="I241">
        <f>TRIM(RIGHT(J241, LEN(J241) - MAX(ISNUMBER(VALUE(MID(J241,{1,2,3,4,5,6,7,8,9},1)))*{1,2,3,4,5,6,7,8,9})))</f>
        <v>0</v>
      </c>
      <c r="K241">
        <f>VLOOKUP(F241&amp;":"&amp;J241,'CNF Data'!$B$1:$AI$244,5,FALSE)</f>
        <v>0</v>
      </c>
      <c r="L241">
        <f>VLOOKUP(F241&amp;":"&amp;J241,'CNF Data'!$B$1:$AI$244,6,FALSE)</f>
        <v>0</v>
      </c>
      <c r="M241">
        <f>C241*L241/H241* 100</f>
        <v>0</v>
      </c>
      <c r="P241">
        <f>C241/H241</f>
        <v>0</v>
      </c>
      <c r="Q241">
        <f>VLOOKUP(F241&amp;":"&amp;J241,'CNF Data'!$B$1:$AI$2244,21,FALSE) * P241</f>
        <v>0</v>
      </c>
      <c r="R241">
        <f>VLOOKUP(F241&amp;":"&amp;J241,'CNF Data'!$B$1:$AI$2244,22,FALSE) * P241</f>
        <v>0</v>
      </c>
      <c r="S241">
        <f>VLOOKUP(F241&amp;":"&amp;J241,'CNF Data'!$B$1:$AI$2244,23,FALSE) * P241</f>
        <v>0</v>
      </c>
      <c r="T241">
        <f>VLOOKUP(F241&amp;":"&amp;J241,'CNF Data'!$B$1:$AI$2244,24,FALSE) * P241</f>
        <v>0</v>
      </c>
      <c r="U241">
        <f>VLOOKUP(F241&amp;":"&amp;J241,'CNF Data'!$B$1:$AI$2244,25,FALSE) * P241</f>
        <v>0</v>
      </c>
      <c r="V241">
        <f>VLOOKUP(F241&amp;":"&amp;J241,'CNF Data'!$B$1:$AI$2244,26,FALSE) * P241</f>
        <v>0</v>
      </c>
      <c r="W241">
        <f>VLOOKUP(F241&amp;":"&amp;J241,'CNF Data'!$B$1:$AI$2244,27,FALSE) * P241</f>
        <v>0</v>
      </c>
      <c r="X241">
        <f>VLOOKUP(F241&amp;":"&amp;J241,'CNF Data'!$B$1:$AI$2244,28,FALSE) * P241</f>
        <v>0</v>
      </c>
      <c r="Y241">
        <f>VLOOKUP(F241&amp;":"&amp;J241,'CNF Data'!$B$1:$AI$2244,29,FALSE) * P241</f>
        <v>0</v>
      </c>
      <c r="Z241">
        <f>VLOOKUP(F241&amp;":"&amp;J241,'CNF Data'!$B$1:$AI$2244,30,FALSE) * P241</f>
        <v>0</v>
      </c>
      <c r="AA241">
        <f>VLOOKUP(F241&amp;":"&amp;J241,'CNF Data'!$B$1:$AI$2244,31,FALSE) * P241</f>
        <v>0</v>
      </c>
      <c r="AB241">
        <f>VLOOKUP(F241&amp;":"&amp;J241,'CNF Data'!$B$1:$AI$2244,32,FALSE) * P241</f>
        <v>0</v>
      </c>
      <c r="AC241">
        <f>VLOOKUP(F241&amp;":"&amp;J241,'CNF Data'!$B$1:$AI$2244,33,FALSE) * P241</f>
        <v>0</v>
      </c>
      <c r="AD241">
        <f>VLOOKUP(F241&amp;":"&amp;J241,'CNF Data'!$B$1:$AI$2244,34,FALSE) * P241</f>
        <v>0</v>
      </c>
    </row>
    <row r="242" spans="1:30">
      <c r="A242" s="1">
        <v>240</v>
      </c>
      <c r="B242" t="s">
        <v>30</v>
      </c>
      <c r="C242">
        <v>100</v>
      </c>
      <c r="D242" t="s">
        <v>78</v>
      </c>
      <c r="E242" t="s">
        <v>59</v>
      </c>
      <c r="M242">
        <f>SUM(M240:M241)</f>
        <v>0</v>
      </c>
      <c r="P242">
        <f>M242/C242</f>
        <v>0</v>
      </c>
      <c r="Q242">
        <f>SUM(Q240:Q241) / P242</f>
        <v>0</v>
      </c>
      <c r="R242">
        <f>SUM(R240:R241) / P242</f>
        <v>0</v>
      </c>
      <c r="S242">
        <f>SUM(S240:S241) / P242</f>
        <v>0</v>
      </c>
      <c r="T242">
        <f>SUM(T240:T241) / P242</f>
        <v>0</v>
      </c>
      <c r="U242">
        <f>SUM(U240:U241) / P242</f>
        <v>0</v>
      </c>
      <c r="V242">
        <f>SUM(V240:V241) / P242</f>
        <v>0</v>
      </c>
      <c r="W242">
        <f>SUM(W240:W241) / P242</f>
        <v>0</v>
      </c>
      <c r="X242">
        <f>SUM(X240:X241) / P242</f>
        <v>0</v>
      </c>
      <c r="Y242">
        <f>SUM(Y240:Y241) / P242</f>
        <v>0</v>
      </c>
      <c r="Z242">
        <f>SUM(Z240:Z241) / P242</f>
        <v>0</v>
      </c>
      <c r="AA242">
        <f>SUM(AA240:AA241) / P242</f>
        <v>0</v>
      </c>
      <c r="AB242">
        <f>SUM(AB240:AB241) / P242</f>
        <v>0</v>
      </c>
      <c r="AC242">
        <f>SUM(AC240:AC241) / P242</f>
        <v>0</v>
      </c>
      <c r="AD242">
        <f>SUM(AD240:AD241) / P242</f>
        <v>0</v>
      </c>
    </row>
    <row r="243" spans="1:30">
      <c r="A243" s="1">
        <v>241</v>
      </c>
    </row>
    <row r="244" spans="1:30">
      <c r="A244" s="1">
        <v>242</v>
      </c>
      <c r="B244" t="s">
        <v>31</v>
      </c>
      <c r="C244" t="s">
        <v>60</v>
      </c>
    </row>
    <row r="245" spans="1:30">
      <c r="A245" s="1">
        <v>243</v>
      </c>
      <c r="C245">
        <v>46.67</v>
      </c>
      <c r="D245" t="s">
        <v>78</v>
      </c>
      <c r="E245" t="s">
        <v>60</v>
      </c>
      <c r="F245">
        <v>2035</v>
      </c>
      <c r="G245" t="s">
        <v>170</v>
      </c>
      <c r="H245">
        <f>VALUE(LEFT(J245, MAX(ISNUMBER(VALUE(MID(J245,{1,2,3,4,5,6,7,8,9},1)))*{1,2,3,4,5,6,7,8,9})+1-1))</f>
        <v>0</v>
      </c>
      <c r="I245">
        <f>TRIM(RIGHT(J245, LEN(J245) - MAX(ISNUMBER(VALUE(MID(J245,{1,2,3,4,5,6,7,8,9},1)))*{1,2,3,4,5,6,7,8,9})))</f>
        <v>0</v>
      </c>
      <c r="K245">
        <f>VLOOKUP(F245&amp;":"&amp;J245,'CNF Data'!$B$1:$AI$244,5,FALSE)</f>
        <v>0</v>
      </c>
      <c r="L245">
        <f>VLOOKUP(F245&amp;":"&amp;J245,'CNF Data'!$B$1:$AI$244,6,FALSE)</f>
        <v>0</v>
      </c>
      <c r="M245">
        <f>C245*L245/H245* 100</f>
        <v>0</v>
      </c>
      <c r="P245">
        <f>C245/H245</f>
        <v>0</v>
      </c>
      <c r="Q245">
        <f>VLOOKUP(F245&amp;":"&amp;J245,'CNF Data'!$B$1:$AI$2244,21,FALSE) * P245</f>
        <v>0</v>
      </c>
      <c r="R245">
        <f>VLOOKUP(F245&amp;":"&amp;J245,'CNF Data'!$B$1:$AI$2244,22,FALSE) * P245</f>
        <v>0</v>
      </c>
      <c r="S245">
        <f>VLOOKUP(F245&amp;":"&amp;J245,'CNF Data'!$B$1:$AI$2244,23,FALSE) * P245</f>
        <v>0</v>
      </c>
      <c r="T245">
        <f>VLOOKUP(F245&amp;":"&amp;J245,'CNF Data'!$B$1:$AI$2244,24,FALSE) * P245</f>
        <v>0</v>
      </c>
      <c r="U245">
        <f>VLOOKUP(F245&amp;":"&amp;J245,'CNF Data'!$B$1:$AI$2244,25,FALSE) * P245</f>
        <v>0</v>
      </c>
      <c r="V245">
        <f>VLOOKUP(F245&amp;":"&amp;J245,'CNF Data'!$B$1:$AI$2244,26,FALSE) * P245</f>
        <v>0</v>
      </c>
      <c r="W245">
        <f>VLOOKUP(F245&amp;":"&amp;J245,'CNF Data'!$B$1:$AI$2244,27,FALSE) * P245</f>
        <v>0</v>
      </c>
      <c r="X245">
        <f>VLOOKUP(F245&amp;":"&amp;J245,'CNF Data'!$B$1:$AI$2244,28,FALSE) * P245</f>
        <v>0</v>
      </c>
      <c r="Y245">
        <f>VLOOKUP(F245&amp;":"&amp;J245,'CNF Data'!$B$1:$AI$2244,29,FALSE) * P245</f>
        <v>0</v>
      </c>
      <c r="Z245">
        <f>VLOOKUP(F245&amp;":"&amp;J245,'CNF Data'!$B$1:$AI$2244,30,FALSE) * P245</f>
        <v>0</v>
      </c>
      <c r="AA245">
        <f>VLOOKUP(F245&amp;":"&amp;J245,'CNF Data'!$B$1:$AI$2244,31,FALSE) * P245</f>
        <v>0</v>
      </c>
      <c r="AB245">
        <f>VLOOKUP(F245&amp;":"&amp;J245,'CNF Data'!$B$1:$AI$2244,32,FALSE) * P245</f>
        <v>0</v>
      </c>
      <c r="AC245">
        <f>VLOOKUP(F245&amp;":"&amp;J245,'CNF Data'!$B$1:$AI$2244,33,FALSE) * P245</f>
        <v>0</v>
      </c>
      <c r="AD245">
        <f>VLOOKUP(F245&amp;":"&amp;J245,'CNF Data'!$B$1:$AI$2244,34,FALSE) * P245</f>
        <v>0</v>
      </c>
    </row>
    <row r="246" spans="1:30">
      <c r="A246" s="1">
        <v>244</v>
      </c>
      <c r="B246" t="s">
        <v>30</v>
      </c>
      <c r="C246">
        <v>100</v>
      </c>
      <c r="D246" t="s">
        <v>78</v>
      </c>
      <c r="E246" t="s">
        <v>60</v>
      </c>
      <c r="M246">
        <f>SUM(M240:M245)</f>
        <v>0</v>
      </c>
      <c r="P246">
        <f>M246/C246</f>
        <v>0</v>
      </c>
      <c r="Q246">
        <f>SUM(Q240:Q245) / P246</f>
        <v>0</v>
      </c>
      <c r="R246">
        <f>SUM(R240:R245) / P246</f>
        <v>0</v>
      </c>
      <c r="S246">
        <f>SUM(S240:S245) / P246</f>
        <v>0</v>
      </c>
      <c r="T246">
        <f>SUM(T240:T245) / P246</f>
        <v>0</v>
      </c>
      <c r="U246">
        <f>SUM(U240:U245) / P246</f>
        <v>0</v>
      </c>
      <c r="V246">
        <f>SUM(V240:V245) / P246</f>
        <v>0</v>
      </c>
      <c r="W246">
        <f>SUM(W240:W245) / P246</f>
        <v>0</v>
      </c>
      <c r="X246">
        <f>SUM(X240:X245) / P246</f>
        <v>0</v>
      </c>
      <c r="Y246">
        <f>SUM(Y240:Y245) / P246</f>
        <v>0</v>
      </c>
      <c r="Z246">
        <f>SUM(Z240:Z245) / P246</f>
        <v>0</v>
      </c>
      <c r="AA246">
        <f>SUM(AA240:AA245) / P246</f>
        <v>0</v>
      </c>
      <c r="AB246">
        <f>SUM(AB240:AB245) / P246</f>
        <v>0</v>
      </c>
      <c r="AC246">
        <f>SUM(AC240:AC245) / P246</f>
        <v>0</v>
      </c>
      <c r="AD246">
        <f>SUM(AD240:AD245) / P246</f>
        <v>0</v>
      </c>
    </row>
    <row r="247" spans="1:30">
      <c r="A247" s="1">
        <v>245</v>
      </c>
    </row>
    <row r="248" spans="1:30">
      <c r="A248" s="1">
        <v>246</v>
      </c>
      <c r="B248" t="s">
        <v>31</v>
      </c>
      <c r="C248" t="s">
        <v>61</v>
      </c>
    </row>
    <row r="249" spans="1:30">
      <c r="A249" s="1">
        <v>247</v>
      </c>
      <c r="C249">
        <v>39.33</v>
      </c>
      <c r="D249" t="s">
        <v>78</v>
      </c>
      <c r="E249" t="s">
        <v>162</v>
      </c>
      <c r="F249">
        <v>2460</v>
      </c>
      <c r="G249" t="s">
        <v>170</v>
      </c>
      <c r="H249">
        <f>VALUE(LEFT(J249, MAX(ISNUMBER(VALUE(MID(J249,{1,2,3,4,5,6,7,8,9},1)))*{1,2,3,4,5,6,7,8,9})+1-1))</f>
        <v>0</v>
      </c>
      <c r="I249">
        <f>TRIM(RIGHT(J249, LEN(J249) - MAX(ISNUMBER(VALUE(MID(J249,{1,2,3,4,5,6,7,8,9},1)))*{1,2,3,4,5,6,7,8,9})))</f>
        <v>0</v>
      </c>
      <c r="K249">
        <f>VLOOKUP(F249&amp;":"&amp;J249,'CNF Data'!$B$1:$AI$244,5,FALSE)</f>
        <v>0</v>
      </c>
      <c r="L249">
        <f>VLOOKUP(F249&amp;":"&amp;J249,'CNF Data'!$B$1:$AI$244,6,FALSE)</f>
        <v>0</v>
      </c>
      <c r="M249">
        <f>C249*L249/H249* 100</f>
        <v>0</v>
      </c>
      <c r="P249">
        <f>C249/H249</f>
        <v>0</v>
      </c>
      <c r="Q249">
        <f>VLOOKUP(F249&amp;":"&amp;J249,'CNF Data'!$B$1:$AI$2244,21,FALSE) * P249</f>
        <v>0</v>
      </c>
      <c r="R249">
        <f>VLOOKUP(F249&amp;":"&amp;J249,'CNF Data'!$B$1:$AI$2244,22,FALSE) * P249</f>
        <v>0</v>
      </c>
      <c r="S249">
        <f>VLOOKUP(F249&amp;":"&amp;J249,'CNF Data'!$B$1:$AI$2244,23,FALSE) * P249</f>
        <v>0</v>
      </c>
      <c r="T249">
        <f>VLOOKUP(F249&amp;":"&amp;J249,'CNF Data'!$B$1:$AI$2244,24,FALSE) * P249</f>
        <v>0</v>
      </c>
      <c r="U249">
        <f>VLOOKUP(F249&amp;":"&amp;J249,'CNF Data'!$B$1:$AI$2244,25,FALSE) * P249</f>
        <v>0</v>
      </c>
      <c r="V249">
        <f>VLOOKUP(F249&amp;":"&amp;J249,'CNF Data'!$B$1:$AI$2244,26,FALSE) * P249</f>
        <v>0</v>
      </c>
      <c r="W249">
        <f>VLOOKUP(F249&amp;":"&amp;J249,'CNF Data'!$B$1:$AI$2244,27,FALSE) * P249</f>
        <v>0</v>
      </c>
      <c r="X249">
        <f>VLOOKUP(F249&amp;":"&amp;J249,'CNF Data'!$B$1:$AI$2244,28,FALSE) * P249</f>
        <v>0</v>
      </c>
      <c r="Y249">
        <f>VLOOKUP(F249&amp;":"&amp;J249,'CNF Data'!$B$1:$AI$2244,29,FALSE) * P249</f>
        <v>0</v>
      </c>
      <c r="Z249">
        <f>VLOOKUP(F249&amp;":"&amp;J249,'CNF Data'!$B$1:$AI$2244,30,FALSE) * P249</f>
        <v>0</v>
      </c>
      <c r="AA249">
        <f>VLOOKUP(F249&amp;":"&amp;J249,'CNF Data'!$B$1:$AI$2244,31,FALSE) * P249</f>
        <v>0</v>
      </c>
      <c r="AB249">
        <f>VLOOKUP(F249&amp;":"&amp;J249,'CNF Data'!$B$1:$AI$2244,32,FALSE) * P249</f>
        <v>0</v>
      </c>
      <c r="AC249">
        <f>VLOOKUP(F249&amp;":"&amp;J249,'CNF Data'!$B$1:$AI$2244,33,FALSE) * P249</f>
        <v>0</v>
      </c>
      <c r="AD249">
        <f>VLOOKUP(F249&amp;":"&amp;J249,'CNF Data'!$B$1:$AI$2244,34,FALSE) * P249</f>
        <v>0</v>
      </c>
    </row>
    <row r="250" spans="1:30">
      <c r="A250" s="1">
        <v>248</v>
      </c>
      <c r="B250" t="s">
        <v>30</v>
      </c>
      <c r="C250">
        <v>100</v>
      </c>
      <c r="D250" t="s">
        <v>78</v>
      </c>
      <c r="E250" t="s">
        <v>162</v>
      </c>
      <c r="M250">
        <f>SUM(M240:M249)</f>
        <v>0</v>
      </c>
      <c r="P250">
        <f>M250/C250</f>
        <v>0</v>
      </c>
      <c r="Q250">
        <f>SUM(Q240:Q249) / P250</f>
        <v>0</v>
      </c>
      <c r="R250">
        <f>SUM(R240:R249) / P250</f>
        <v>0</v>
      </c>
      <c r="S250">
        <f>SUM(S240:S249) / P250</f>
        <v>0</v>
      </c>
      <c r="T250">
        <f>SUM(T240:T249) / P250</f>
        <v>0</v>
      </c>
      <c r="U250">
        <f>SUM(U240:U249) / P250</f>
        <v>0</v>
      </c>
      <c r="V250">
        <f>SUM(V240:V249) / P250</f>
        <v>0</v>
      </c>
      <c r="W250">
        <f>SUM(W240:W249) / P250</f>
        <v>0</v>
      </c>
      <c r="X250">
        <f>SUM(X240:X249) / P250</f>
        <v>0</v>
      </c>
      <c r="Y250">
        <f>SUM(Y240:Y249) / P250</f>
        <v>0</v>
      </c>
      <c r="Z250">
        <f>SUM(Z240:Z249) / P250</f>
        <v>0</v>
      </c>
      <c r="AA250">
        <f>SUM(AA240:AA249) / P250</f>
        <v>0</v>
      </c>
      <c r="AB250">
        <f>SUM(AB240:AB249) / P250</f>
        <v>0</v>
      </c>
      <c r="AC250">
        <f>SUM(AC240:AC249) / P250</f>
        <v>0</v>
      </c>
      <c r="AD250">
        <f>SUM(AD240:AD249) / P250</f>
        <v>0</v>
      </c>
    </row>
    <row r="251" spans="1:30">
      <c r="A251" s="1">
        <v>249</v>
      </c>
    </row>
    <row r="252" spans="1:30">
      <c r="A252" s="1">
        <v>250</v>
      </c>
      <c r="B252" t="s">
        <v>31</v>
      </c>
      <c r="C252" t="s">
        <v>62</v>
      </c>
    </row>
    <row r="253" spans="1:30">
      <c r="A253" s="1">
        <v>251</v>
      </c>
      <c r="E253" t="s">
        <v>163</v>
      </c>
      <c r="F253">
        <v>2500</v>
      </c>
      <c r="G253" t="s">
        <v>170</v>
      </c>
      <c r="H253">
        <f>VALUE(LEFT(J253, MAX(ISNUMBER(VALUE(MID(J253,{1,2,3,4,5,6,7,8,9},1)))*{1,2,3,4,5,6,7,8,9})+1-1))</f>
        <v>0</v>
      </c>
      <c r="I253">
        <f>TRIM(RIGHT(J253, LEN(J253) - MAX(ISNUMBER(VALUE(MID(J253,{1,2,3,4,5,6,7,8,9},1)))*{1,2,3,4,5,6,7,8,9})))</f>
        <v>0</v>
      </c>
      <c r="K253">
        <f>VLOOKUP(F253&amp;":"&amp;J253,'CNF Data'!$B$1:$AI$244,5,FALSE)</f>
        <v>0</v>
      </c>
      <c r="L253">
        <f>VLOOKUP(F253&amp;":"&amp;J253,'CNF Data'!$B$1:$AI$244,6,FALSE)</f>
        <v>0</v>
      </c>
      <c r="M253">
        <f>C253*L253/H253* 100</f>
        <v>0</v>
      </c>
      <c r="P253">
        <f>C253/H253</f>
        <v>0</v>
      </c>
      <c r="Q253">
        <f>VLOOKUP(F253&amp;":"&amp;J253,'CNF Data'!$B$1:$AI$2244,21,FALSE) * P253</f>
        <v>0</v>
      </c>
      <c r="R253">
        <f>VLOOKUP(F253&amp;":"&amp;J253,'CNF Data'!$B$1:$AI$2244,22,FALSE) * P253</f>
        <v>0</v>
      </c>
      <c r="S253">
        <f>VLOOKUP(F253&amp;":"&amp;J253,'CNF Data'!$B$1:$AI$2244,23,FALSE) * P253</f>
        <v>0</v>
      </c>
      <c r="T253">
        <f>VLOOKUP(F253&amp;":"&amp;J253,'CNF Data'!$B$1:$AI$2244,24,FALSE) * P253</f>
        <v>0</v>
      </c>
      <c r="U253">
        <f>VLOOKUP(F253&amp;":"&amp;J253,'CNF Data'!$B$1:$AI$2244,25,FALSE) * P253</f>
        <v>0</v>
      </c>
      <c r="V253">
        <f>VLOOKUP(F253&amp;":"&amp;J253,'CNF Data'!$B$1:$AI$2244,26,FALSE) * P253</f>
        <v>0</v>
      </c>
      <c r="W253">
        <f>VLOOKUP(F253&amp;":"&amp;J253,'CNF Data'!$B$1:$AI$2244,27,FALSE) * P253</f>
        <v>0</v>
      </c>
      <c r="X253">
        <f>VLOOKUP(F253&amp;":"&amp;J253,'CNF Data'!$B$1:$AI$2244,28,FALSE) * P253</f>
        <v>0</v>
      </c>
      <c r="Y253">
        <f>VLOOKUP(F253&amp;":"&amp;J253,'CNF Data'!$B$1:$AI$2244,29,FALSE) * P253</f>
        <v>0</v>
      </c>
      <c r="Z253">
        <f>VLOOKUP(F253&amp;":"&amp;J253,'CNF Data'!$B$1:$AI$2244,30,FALSE) * P253</f>
        <v>0</v>
      </c>
      <c r="AA253">
        <f>VLOOKUP(F253&amp;":"&amp;J253,'CNF Data'!$B$1:$AI$2244,31,FALSE) * P253</f>
        <v>0</v>
      </c>
      <c r="AB253">
        <f>VLOOKUP(F253&amp;":"&amp;J253,'CNF Data'!$B$1:$AI$2244,32,FALSE) * P253</f>
        <v>0</v>
      </c>
      <c r="AC253">
        <f>VLOOKUP(F253&amp;":"&amp;J253,'CNF Data'!$B$1:$AI$2244,33,FALSE) * P253</f>
        <v>0</v>
      </c>
      <c r="AD253">
        <f>VLOOKUP(F253&amp;":"&amp;J253,'CNF Data'!$B$1:$AI$2244,34,FALSE) * P253</f>
        <v>0</v>
      </c>
    </row>
    <row r="254" spans="1:30">
      <c r="A254" s="1">
        <v>252</v>
      </c>
      <c r="B254" t="s">
        <v>30</v>
      </c>
      <c r="C254">
        <v>100</v>
      </c>
      <c r="D254" t="s">
        <v>78</v>
      </c>
      <c r="E254" t="s">
        <v>163</v>
      </c>
      <c r="M254">
        <f>SUM(M240:M253)</f>
        <v>0</v>
      </c>
      <c r="P254">
        <f>M254/C254</f>
        <v>0</v>
      </c>
      <c r="Q254">
        <f>SUM(Q240:Q253) / P254</f>
        <v>0</v>
      </c>
      <c r="R254">
        <f>SUM(R240:R253) / P254</f>
        <v>0</v>
      </c>
      <c r="S254">
        <f>SUM(S240:S253) / P254</f>
        <v>0</v>
      </c>
      <c r="T254">
        <f>SUM(T240:T253) / P254</f>
        <v>0</v>
      </c>
      <c r="U254">
        <f>SUM(U240:U253) / P254</f>
        <v>0</v>
      </c>
      <c r="V254">
        <f>SUM(V240:V253) / P254</f>
        <v>0</v>
      </c>
      <c r="W254">
        <f>SUM(W240:W253) / P254</f>
        <v>0</v>
      </c>
      <c r="X254">
        <f>SUM(X240:X253) / P254</f>
        <v>0</v>
      </c>
      <c r="Y254">
        <f>SUM(Y240:Y253) / P254</f>
        <v>0</v>
      </c>
      <c r="Z254">
        <f>SUM(Z240:Z253) / P254</f>
        <v>0</v>
      </c>
      <c r="AA254">
        <f>SUM(AA240:AA253) / P254</f>
        <v>0</v>
      </c>
      <c r="AB254">
        <f>SUM(AB240:AB253) / P254</f>
        <v>0</v>
      </c>
      <c r="AC254">
        <f>SUM(AC240:AC253) / P254</f>
        <v>0</v>
      </c>
      <c r="AD254">
        <f>SUM(AD240:AD253) / P254</f>
        <v>0</v>
      </c>
    </row>
    <row r="255" spans="1:30">
      <c r="A255" s="1">
        <v>253</v>
      </c>
    </row>
    <row r="256" spans="1:30">
      <c r="A256" s="1">
        <v>254</v>
      </c>
      <c r="B256" t="s">
        <v>31</v>
      </c>
      <c r="C256" t="s">
        <v>63</v>
      </c>
    </row>
    <row r="257" spans="1:30">
      <c r="A257" s="1">
        <v>255</v>
      </c>
      <c r="C257">
        <v>61</v>
      </c>
      <c r="D257" t="s">
        <v>78</v>
      </c>
      <c r="E257" t="s">
        <v>164</v>
      </c>
      <c r="F257">
        <v>2380</v>
      </c>
      <c r="G257" t="s">
        <v>170</v>
      </c>
      <c r="H257">
        <f>VALUE(LEFT(J257, MAX(ISNUMBER(VALUE(MID(J257,{1,2,3,4,5,6,7,8,9},1)))*{1,2,3,4,5,6,7,8,9})+1-1))</f>
        <v>0</v>
      </c>
      <c r="I257">
        <f>TRIM(RIGHT(J257, LEN(J257) - MAX(ISNUMBER(VALUE(MID(J257,{1,2,3,4,5,6,7,8,9},1)))*{1,2,3,4,5,6,7,8,9})))</f>
        <v>0</v>
      </c>
      <c r="K257">
        <f>VLOOKUP(F257&amp;":"&amp;J257,'CNF Data'!$B$1:$AI$244,5,FALSE)</f>
        <v>0</v>
      </c>
      <c r="L257">
        <f>VLOOKUP(F257&amp;":"&amp;J257,'CNF Data'!$B$1:$AI$244,6,FALSE)</f>
        <v>0</v>
      </c>
      <c r="M257">
        <f>C257*L257/H257* 100</f>
        <v>0</v>
      </c>
      <c r="P257">
        <f>C257/H257</f>
        <v>0</v>
      </c>
      <c r="Q257">
        <f>VLOOKUP(F257&amp;":"&amp;J257,'CNF Data'!$B$1:$AI$2244,21,FALSE) * P257</f>
        <v>0</v>
      </c>
      <c r="R257">
        <f>VLOOKUP(F257&amp;":"&amp;J257,'CNF Data'!$B$1:$AI$2244,22,FALSE) * P257</f>
        <v>0</v>
      </c>
      <c r="S257">
        <f>VLOOKUP(F257&amp;":"&amp;J257,'CNF Data'!$B$1:$AI$2244,23,FALSE) * P257</f>
        <v>0</v>
      </c>
      <c r="T257">
        <f>VLOOKUP(F257&amp;":"&amp;J257,'CNF Data'!$B$1:$AI$2244,24,FALSE) * P257</f>
        <v>0</v>
      </c>
      <c r="U257">
        <f>VLOOKUP(F257&amp;":"&amp;J257,'CNF Data'!$B$1:$AI$2244,25,FALSE) * P257</f>
        <v>0</v>
      </c>
      <c r="V257">
        <f>VLOOKUP(F257&amp;":"&amp;J257,'CNF Data'!$B$1:$AI$2244,26,FALSE) * P257</f>
        <v>0</v>
      </c>
      <c r="W257">
        <f>VLOOKUP(F257&amp;":"&amp;J257,'CNF Data'!$B$1:$AI$2244,27,FALSE) * P257</f>
        <v>0</v>
      </c>
      <c r="X257">
        <f>VLOOKUP(F257&amp;":"&amp;J257,'CNF Data'!$B$1:$AI$2244,28,FALSE) * P257</f>
        <v>0</v>
      </c>
      <c r="Y257">
        <f>VLOOKUP(F257&amp;":"&amp;J257,'CNF Data'!$B$1:$AI$2244,29,FALSE) * P257</f>
        <v>0</v>
      </c>
      <c r="Z257">
        <f>VLOOKUP(F257&amp;":"&amp;J257,'CNF Data'!$B$1:$AI$2244,30,FALSE) * P257</f>
        <v>0</v>
      </c>
      <c r="AA257">
        <f>VLOOKUP(F257&amp;":"&amp;J257,'CNF Data'!$B$1:$AI$2244,31,FALSE) * P257</f>
        <v>0</v>
      </c>
      <c r="AB257">
        <f>VLOOKUP(F257&amp;":"&amp;J257,'CNF Data'!$B$1:$AI$2244,32,FALSE) * P257</f>
        <v>0</v>
      </c>
      <c r="AC257">
        <f>VLOOKUP(F257&amp;":"&amp;J257,'CNF Data'!$B$1:$AI$2244,33,FALSE) * P257</f>
        <v>0</v>
      </c>
      <c r="AD257">
        <f>VLOOKUP(F257&amp;":"&amp;J257,'CNF Data'!$B$1:$AI$2244,34,FALSE) * P257</f>
        <v>0</v>
      </c>
    </row>
    <row r="258" spans="1:30">
      <c r="A258" s="1">
        <v>256</v>
      </c>
      <c r="B258" t="s">
        <v>30</v>
      </c>
      <c r="C258">
        <v>100</v>
      </c>
      <c r="D258" t="s">
        <v>78</v>
      </c>
      <c r="E258" t="s">
        <v>164</v>
      </c>
      <c r="M258">
        <f>SUM(M240:M257)</f>
        <v>0</v>
      </c>
      <c r="P258">
        <f>M258/C258</f>
        <v>0</v>
      </c>
      <c r="Q258">
        <f>SUM(Q240:Q257) / P258</f>
        <v>0</v>
      </c>
      <c r="R258">
        <f>SUM(R240:R257) / P258</f>
        <v>0</v>
      </c>
      <c r="S258">
        <f>SUM(S240:S257) / P258</f>
        <v>0</v>
      </c>
      <c r="T258">
        <f>SUM(T240:T257) / P258</f>
        <v>0</v>
      </c>
      <c r="U258">
        <f>SUM(U240:U257) / P258</f>
        <v>0</v>
      </c>
      <c r="V258">
        <f>SUM(V240:V257) / P258</f>
        <v>0</v>
      </c>
      <c r="W258">
        <f>SUM(W240:W257) / P258</f>
        <v>0</v>
      </c>
      <c r="X258">
        <f>SUM(X240:X257) / P258</f>
        <v>0</v>
      </c>
      <c r="Y258">
        <f>SUM(Y240:Y257) / P258</f>
        <v>0</v>
      </c>
      <c r="Z258">
        <f>SUM(Z240:Z257) / P258</f>
        <v>0</v>
      </c>
      <c r="AA258">
        <f>SUM(AA240:AA257) / P258</f>
        <v>0</v>
      </c>
      <c r="AB258">
        <f>SUM(AB240:AB257) / P258</f>
        <v>0</v>
      </c>
      <c r="AC258">
        <f>SUM(AC240:AC257) / P258</f>
        <v>0</v>
      </c>
      <c r="AD258">
        <f>SUM(AD240:AD257) / P258</f>
        <v>0</v>
      </c>
    </row>
    <row r="259" spans="1:30">
      <c r="A259" s="1">
        <v>257</v>
      </c>
    </row>
    <row r="260" spans="1:30">
      <c r="A260" s="1">
        <v>258</v>
      </c>
      <c r="B260" t="s">
        <v>31</v>
      </c>
      <c r="C260" t="s">
        <v>64</v>
      </c>
    </row>
    <row r="261" spans="1:30">
      <c r="A261" s="1">
        <v>259</v>
      </c>
      <c r="C261">
        <v>100</v>
      </c>
      <c r="D261" t="s">
        <v>78</v>
      </c>
      <c r="E261" t="s">
        <v>64</v>
      </c>
      <c r="F261">
        <v>1511</v>
      </c>
      <c r="G261" t="s">
        <v>170</v>
      </c>
      <c r="H261">
        <f>VALUE(LEFT(J261, MAX(ISNUMBER(VALUE(MID(J261,{1,2,3,4,5,6,7,8,9},1)))*{1,2,3,4,5,6,7,8,9})+1-1))</f>
        <v>0</v>
      </c>
      <c r="I261">
        <f>TRIM(RIGHT(J261, LEN(J261) - MAX(ISNUMBER(VALUE(MID(J261,{1,2,3,4,5,6,7,8,9},1)))*{1,2,3,4,5,6,7,8,9})))</f>
        <v>0</v>
      </c>
      <c r="K261">
        <f>VLOOKUP(F261&amp;":"&amp;J261,'CNF Data'!$B$1:$AI$244,5,FALSE)</f>
        <v>0</v>
      </c>
      <c r="L261">
        <f>VLOOKUP(F261&amp;":"&amp;J261,'CNF Data'!$B$1:$AI$244,6,FALSE)</f>
        <v>0</v>
      </c>
      <c r="M261">
        <f>C261*L261/H261* 100</f>
        <v>0</v>
      </c>
      <c r="P261">
        <f>C261/H261</f>
        <v>0</v>
      </c>
      <c r="Q261">
        <f>VLOOKUP(F261&amp;":"&amp;J261,'CNF Data'!$B$1:$AI$2244,21,FALSE) * P261</f>
        <v>0</v>
      </c>
      <c r="R261">
        <f>VLOOKUP(F261&amp;":"&amp;J261,'CNF Data'!$B$1:$AI$2244,22,FALSE) * P261</f>
        <v>0</v>
      </c>
      <c r="S261">
        <f>VLOOKUP(F261&amp;":"&amp;J261,'CNF Data'!$B$1:$AI$2244,23,FALSE) * P261</f>
        <v>0</v>
      </c>
      <c r="T261">
        <f>VLOOKUP(F261&amp;":"&amp;J261,'CNF Data'!$B$1:$AI$2244,24,FALSE) * P261</f>
        <v>0</v>
      </c>
      <c r="U261">
        <f>VLOOKUP(F261&amp;":"&amp;J261,'CNF Data'!$B$1:$AI$2244,25,FALSE) * P261</f>
        <v>0</v>
      </c>
      <c r="V261">
        <f>VLOOKUP(F261&amp;":"&amp;J261,'CNF Data'!$B$1:$AI$2244,26,FALSE) * P261</f>
        <v>0</v>
      </c>
      <c r="W261">
        <f>VLOOKUP(F261&amp;":"&amp;J261,'CNF Data'!$B$1:$AI$2244,27,FALSE) * P261</f>
        <v>0</v>
      </c>
      <c r="X261">
        <f>VLOOKUP(F261&amp;":"&amp;J261,'CNF Data'!$B$1:$AI$2244,28,FALSE) * P261</f>
        <v>0</v>
      </c>
      <c r="Y261">
        <f>VLOOKUP(F261&amp;":"&amp;J261,'CNF Data'!$B$1:$AI$2244,29,FALSE) * P261</f>
        <v>0</v>
      </c>
      <c r="Z261">
        <f>VLOOKUP(F261&amp;":"&amp;J261,'CNF Data'!$B$1:$AI$2244,30,FALSE) * P261</f>
        <v>0</v>
      </c>
      <c r="AA261">
        <f>VLOOKUP(F261&amp;":"&amp;J261,'CNF Data'!$B$1:$AI$2244,31,FALSE) * P261</f>
        <v>0</v>
      </c>
      <c r="AB261">
        <f>VLOOKUP(F261&amp;":"&amp;J261,'CNF Data'!$B$1:$AI$2244,32,FALSE) * P261</f>
        <v>0</v>
      </c>
      <c r="AC261">
        <f>VLOOKUP(F261&amp;":"&amp;J261,'CNF Data'!$B$1:$AI$2244,33,FALSE) * P261</f>
        <v>0</v>
      </c>
      <c r="AD261">
        <f>VLOOKUP(F261&amp;":"&amp;J261,'CNF Data'!$B$1:$AI$2244,34,FALSE) * P261</f>
        <v>0</v>
      </c>
    </row>
    <row r="262" spans="1:30">
      <c r="A262" s="1">
        <v>260</v>
      </c>
      <c r="B262" t="s">
        <v>30</v>
      </c>
      <c r="C262">
        <v>100</v>
      </c>
      <c r="D262" t="s">
        <v>78</v>
      </c>
      <c r="E262" t="s">
        <v>64</v>
      </c>
      <c r="M262">
        <f>SUM(M240:M261)</f>
        <v>0</v>
      </c>
      <c r="P262">
        <f>M262/C262</f>
        <v>0</v>
      </c>
      <c r="Q262">
        <f>SUM(Q240:Q261) / P262</f>
        <v>0</v>
      </c>
      <c r="R262">
        <f>SUM(R240:R261) / P262</f>
        <v>0</v>
      </c>
      <c r="S262">
        <f>SUM(S240:S261) / P262</f>
        <v>0</v>
      </c>
      <c r="T262">
        <f>SUM(T240:T261) / P262</f>
        <v>0</v>
      </c>
      <c r="U262">
        <f>SUM(U240:U261) / P262</f>
        <v>0</v>
      </c>
      <c r="V262">
        <f>SUM(V240:V261) / P262</f>
        <v>0</v>
      </c>
      <c r="W262">
        <f>SUM(W240:W261) / P262</f>
        <v>0</v>
      </c>
      <c r="X262">
        <f>SUM(X240:X261) / P262</f>
        <v>0</v>
      </c>
      <c r="Y262">
        <f>SUM(Y240:Y261) / P262</f>
        <v>0</v>
      </c>
      <c r="Z262">
        <f>SUM(Z240:Z261) / P262</f>
        <v>0</v>
      </c>
      <c r="AA262">
        <f>SUM(AA240:AA261) / P262</f>
        <v>0</v>
      </c>
      <c r="AB262">
        <f>SUM(AB240:AB261) / P262</f>
        <v>0</v>
      </c>
      <c r="AC262">
        <f>SUM(AC240:AC261) / P262</f>
        <v>0</v>
      </c>
      <c r="AD262">
        <f>SUM(AD240:AD261) / P262</f>
        <v>0</v>
      </c>
    </row>
    <row r="263" spans="1:30">
      <c r="A263" s="1">
        <v>261</v>
      </c>
    </row>
    <row r="264" spans="1:30">
      <c r="A264" s="1">
        <v>262</v>
      </c>
      <c r="B264" t="s">
        <v>31</v>
      </c>
      <c r="C264" t="s">
        <v>65</v>
      </c>
    </row>
    <row r="265" spans="1:30">
      <c r="A265" s="1">
        <v>263</v>
      </c>
      <c r="C265">
        <v>100</v>
      </c>
      <c r="D265" t="s">
        <v>78</v>
      </c>
      <c r="E265" t="s">
        <v>65</v>
      </c>
      <c r="G265" t="s">
        <v>172</v>
      </c>
      <c r="M265">
        <f>C265</f>
        <v>0</v>
      </c>
      <c r="N265">
        <f>VLOOKUP(E265, Premades!B1: R18, 2, FALSE)</f>
        <v>0</v>
      </c>
      <c r="O265">
        <f>VLOOKUP(E265, Premades!B1: R18, 3, FALSE)</f>
        <v>0</v>
      </c>
      <c r="P265">
        <f>C265/N265</f>
        <v>0</v>
      </c>
      <c r="Q265">
        <f>VLOOKUP(E265, Premades!B1: R18, 4, FALSE) * P265</f>
        <v>0</v>
      </c>
      <c r="R265">
        <f>VLOOKUP(E265, Premades!B1: R18, 5, FALSE) * P265</f>
        <v>0</v>
      </c>
      <c r="S265">
        <f>VLOOKUP(E265, Premades!B1: R18, 6, FALSE) * P265</f>
        <v>0</v>
      </c>
      <c r="T265">
        <f>VLOOKUP(E265, Premades!B1: R18, 7, FALSE) * P265</f>
        <v>0</v>
      </c>
      <c r="U265">
        <f>VLOOKUP(E265, Premades!B1: R18, 8, FALSE) * P265</f>
        <v>0</v>
      </c>
      <c r="V265">
        <f>VLOOKUP(E265, Premades!B1: R18, 9, FALSE) * P265</f>
        <v>0</v>
      </c>
      <c r="W265">
        <f>VLOOKUP(E265, Premades!B1: R18, 10, FALSE) * P265</f>
        <v>0</v>
      </c>
      <c r="X265">
        <f>VLOOKUP(E265, Premades!B1: R18, 11, FALSE) * P265</f>
        <v>0</v>
      </c>
      <c r="Y265">
        <f>VLOOKUP(E265, Premades!B1: R18, 12, FALSE) * P265</f>
        <v>0</v>
      </c>
      <c r="Z265">
        <f>VLOOKUP(E265, Premades!B1: R18, 13, FALSE) * P265</f>
        <v>0</v>
      </c>
      <c r="AA265">
        <f>VLOOKUP(E265, Premades!B1: R18, 14, FALSE) * P265</f>
        <v>0</v>
      </c>
      <c r="AB265">
        <f>VLOOKUP(E265, Premades!B1: R18, 15, FALSE) * P265</f>
        <v>0</v>
      </c>
      <c r="AC265">
        <f>VLOOKUP(E265, Premades!B1: R18, 16, FALSE) * P265</f>
        <v>0</v>
      </c>
      <c r="AD265">
        <f>VLOOKUP(E265, Premades!B1: R18, 17, FALSE) * P265</f>
        <v>0</v>
      </c>
    </row>
    <row r="266" spans="1:30">
      <c r="A266" s="1">
        <v>264</v>
      </c>
      <c r="B266" t="s">
        <v>30</v>
      </c>
      <c r="C266">
        <v>100</v>
      </c>
      <c r="D266" t="s">
        <v>78</v>
      </c>
      <c r="E266" t="s">
        <v>65</v>
      </c>
      <c r="M266">
        <f>SUM(M240:M265)</f>
        <v>0</v>
      </c>
      <c r="P266">
        <f>M266/C266</f>
        <v>0</v>
      </c>
      <c r="Q266">
        <f>SUM(Q240:Q265) / P266</f>
        <v>0</v>
      </c>
      <c r="R266">
        <f>SUM(R240:R265) / P266</f>
        <v>0</v>
      </c>
      <c r="S266">
        <f>SUM(S240:S265) / P266</f>
        <v>0</v>
      </c>
      <c r="T266">
        <f>SUM(T240:T265) / P266</f>
        <v>0</v>
      </c>
      <c r="U266">
        <f>SUM(U240:U265) / P266</f>
        <v>0</v>
      </c>
      <c r="V266">
        <f>SUM(V240:V265) / P266</f>
        <v>0</v>
      </c>
      <c r="W266">
        <f>SUM(W240:W265) / P266</f>
        <v>0</v>
      </c>
      <c r="X266">
        <f>SUM(X240:X265) / P266</f>
        <v>0</v>
      </c>
      <c r="Y266">
        <f>SUM(Y240:Y265) / P266</f>
        <v>0</v>
      </c>
      <c r="Z266">
        <f>SUM(Z240:Z265) / P266</f>
        <v>0</v>
      </c>
      <c r="AA266">
        <f>SUM(AA240:AA265) / P266</f>
        <v>0</v>
      </c>
      <c r="AB266">
        <f>SUM(AB240:AB265) / P266</f>
        <v>0</v>
      </c>
      <c r="AC266">
        <f>SUM(AC240:AC265) / P266</f>
        <v>0</v>
      </c>
      <c r="AD266">
        <f>SUM(AD240:AD265) / P266</f>
        <v>0</v>
      </c>
    </row>
    <row r="267" spans="1:30">
      <c r="A267" s="1">
        <v>265</v>
      </c>
    </row>
    <row r="268" spans="1:30">
      <c r="A268" s="1">
        <v>266</v>
      </c>
      <c r="B268" t="s">
        <v>31</v>
      </c>
      <c r="C268" t="s">
        <v>66</v>
      </c>
    </row>
    <row r="269" spans="1:30">
      <c r="A269" s="1">
        <v>267</v>
      </c>
      <c r="C269">
        <v>100</v>
      </c>
      <c r="D269" t="s">
        <v>78</v>
      </c>
      <c r="E269" t="s">
        <v>66</v>
      </c>
      <c r="G269" t="s">
        <v>172</v>
      </c>
      <c r="M269">
        <f>C269</f>
        <v>0</v>
      </c>
      <c r="N269">
        <f>VLOOKUP(E269, Premades!B1: R18, 2, FALSE)</f>
        <v>0</v>
      </c>
      <c r="O269">
        <f>VLOOKUP(E269, Premades!B1: R18, 3, FALSE)</f>
        <v>0</v>
      </c>
      <c r="P269">
        <f>C269/N269</f>
        <v>0</v>
      </c>
      <c r="Q269">
        <f>VLOOKUP(E269, Premades!B1: R18, 4, FALSE) * P269</f>
        <v>0</v>
      </c>
      <c r="R269">
        <f>VLOOKUP(E269, Premades!B1: R18, 5, FALSE) * P269</f>
        <v>0</v>
      </c>
      <c r="S269">
        <f>VLOOKUP(E269, Premades!B1: R18, 6, FALSE) * P269</f>
        <v>0</v>
      </c>
      <c r="T269">
        <f>VLOOKUP(E269, Premades!B1: R18, 7, FALSE) * P269</f>
        <v>0</v>
      </c>
      <c r="U269">
        <f>VLOOKUP(E269, Premades!B1: R18, 8, FALSE) * P269</f>
        <v>0</v>
      </c>
      <c r="V269">
        <f>VLOOKUP(E269, Premades!B1: R18, 9, FALSE) * P269</f>
        <v>0</v>
      </c>
      <c r="W269">
        <f>VLOOKUP(E269, Premades!B1: R18, 10, FALSE) * P269</f>
        <v>0</v>
      </c>
      <c r="X269">
        <f>VLOOKUP(E269, Premades!B1: R18, 11, FALSE) * P269</f>
        <v>0</v>
      </c>
      <c r="Y269">
        <f>VLOOKUP(E269, Premades!B1: R18, 12, FALSE) * P269</f>
        <v>0</v>
      </c>
      <c r="Z269">
        <f>VLOOKUP(E269, Premades!B1: R18, 13, FALSE) * P269</f>
        <v>0</v>
      </c>
      <c r="AA269">
        <f>VLOOKUP(E269, Premades!B1: R18, 14, FALSE) * P269</f>
        <v>0</v>
      </c>
      <c r="AB269">
        <f>VLOOKUP(E269, Premades!B1: R18, 15, FALSE) * P269</f>
        <v>0</v>
      </c>
      <c r="AC269">
        <f>VLOOKUP(E269, Premades!B1: R18, 16, FALSE) * P269</f>
        <v>0</v>
      </c>
      <c r="AD269">
        <f>VLOOKUP(E269, Premades!B1: R18, 17, FALSE) * P269</f>
        <v>0</v>
      </c>
    </row>
    <row r="270" spans="1:30">
      <c r="A270" s="1">
        <v>268</v>
      </c>
      <c r="B270" t="s">
        <v>30</v>
      </c>
      <c r="C270">
        <v>100</v>
      </c>
      <c r="D270" t="s">
        <v>78</v>
      </c>
      <c r="E270" t="s">
        <v>66</v>
      </c>
      <c r="M270">
        <f>SUM(M240:M269)</f>
        <v>0</v>
      </c>
      <c r="P270">
        <f>M270/C270</f>
        <v>0</v>
      </c>
      <c r="Q270">
        <f>SUM(Q240:Q269) / P270</f>
        <v>0</v>
      </c>
      <c r="R270">
        <f>SUM(R240:R269) / P270</f>
        <v>0</v>
      </c>
      <c r="S270">
        <f>SUM(S240:S269) / P270</f>
        <v>0</v>
      </c>
      <c r="T270">
        <f>SUM(T240:T269) / P270</f>
        <v>0</v>
      </c>
      <c r="U270">
        <f>SUM(U240:U269) / P270</f>
        <v>0</v>
      </c>
      <c r="V270">
        <f>SUM(V240:V269) / P270</f>
        <v>0</v>
      </c>
      <c r="W270">
        <f>SUM(W240:W269) / P270</f>
        <v>0</v>
      </c>
      <c r="X270">
        <f>SUM(X240:X269) / P270</f>
        <v>0</v>
      </c>
      <c r="Y270">
        <f>SUM(Y240:Y269) / P270</f>
        <v>0</v>
      </c>
      <c r="Z270">
        <f>SUM(Z240:Z269) / P270</f>
        <v>0</v>
      </c>
      <c r="AA270">
        <f>SUM(AA240:AA269) / P270</f>
        <v>0</v>
      </c>
      <c r="AB270">
        <f>SUM(AB240:AB269) / P270</f>
        <v>0</v>
      </c>
      <c r="AC270">
        <f>SUM(AC240:AC269) / P270</f>
        <v>0</v>
      </c>
      <c r="AD270">
        <f>SUM(AD240:AD269) / P270</f>
        <v>0</v>
      </c>
    </row>
    <row r="271" spans="1:30">
      <c r="A271" s="1">
        <v>269</v>
      </c>
    </row>
    <row r="272" spans="1:30">
      <c r="A272" s="1">
        <v>270</v>
      </c>
      <c r="B272" t="s">
        <v>29</v>
      </c>
      <c r="C272" t="s">
        <v>67</v>
      </c>
    </row>
    <row r="273" spans="1:30">
      <c r="A273" s="1">
        <v>271</v>
      </c>
      <c r="C273">
        <v>100</v>
      </c>
      <c r="D273" t="s">
        <v>78</v>
      </c>
      <c r="E273" t="s">
        <v>67</v>
      </c>
      <c r="F273">
        <v>4857</v>
      </c>
      <c r="G273" t="s">
        <v>170</v>
      </c>
      <c r="H273">
        <f>VALUE(LEFT(J273, MAX(ISNUMBER(VALUE(MID(J273,{1,2,3,4,5,6,7,8,9},1)))*{1,2,3,4,5,6,7,8,9})+1-1))</f>
        <v>0</v>
      </c>
      <c r="I273">
        <f>TRIM(RIGHT(J273, LEN(J273) - MAX(ISNUMBER(VALUE(MID(J273,{1,2,3,4,5,6,7,8,9},1)))*{1,2,3,4,5,6,7,8,9})))</f>
        <v>0</v>
      </c>
      <c r="K273">
        <f>VLOOKUP(F273&amp;":"&amp;J273,'CNF Data'!$B$1:$AI$244,5,FALSE)</f>
        <v>0</v>
      </c>
      <c r="L273">
        <f>VLOOKUP(F273&amp;":"&amp;J273,'CNF Data'!$B$1:$AI$244,6,FALSE)</f>
        <v>0</v>
      </c>
      <c r="M273">
        <f>C273*L273/H273* 100</f>
        <v>0</v>
      </c>
      <c r="P273">
        <f>C273/H273</f>
        <v>0</v>
      </c>
      <c r="Q273">
        <f>VLOOKUP(F273&amp;":"&amp;J273,'CNF Data'!$B$1:$AI$2244,21,FALSE) * P273</f>
        <v>0</v>
      </c>
      <c r="R273">
        <f>VLOOKUP(F273&amp;":"&amp;J273,'CNF Data'!$B$1:$AI$2244,22,FALSE) * P273</f>
        <v>0</v>
      </c>
      <c r="S273">
        <f>VLOOKUP(F273&amp;":"&amp;J273,'CNF Data'!$B$1:$AI$2244,23,FALSE) * P273</f>
        <v>0</v>
      </c>
      <c r="T273">
        <f>VLOOKUP(F273&amp;":"&amp;J273,'CNF Data'!$B$1:$AI$2244,24,FALSE) * P273</f>
        <v>0</v>
      </c>
      <c r="U273">
        <f>VLOOKUP(F273&amp;":"&amp;J273,'CNF Data'!$B$1:$AI$2244,25,FALSE) * P273</f>
        <v>0</v>
      </c>
      <c r="V273">
        <f>VLOOKUP(F273&amp;":"&amp;J273,'CNF Data'!$B$1:$AI$2244,26,FALSE) * P273</f>
        <v>0</v>
      </c>
      <c r="W273">
        <f>VLOOKUP(F273&amp;":"&amp;J273,'CNF Data'!$B$1:$AI$2244,27,FALSE) * P273</f>
        <v>0</v>
      </c>
      <c r="X273">
        <f>VLOOKUP(F273&amp;":"&amp;J273,'CNF Data'!$B$1:$AI$2244,28,FALSE) * P273</f>
        <v>0</v>
      </c>
      <c r="Y273">
        <f>VLOOKUP(F273&amp;":"&amp;J273,'CNF Data'!$B$1:$AI$2244,29,FALSE) * P273</f>
        <v>0</v>
      </c>
      <c r="Z273">
        <f>VLOOKUP(F273&amp;":"&amp;J273,'CNF Data'!$B$1:$AI$2244,30,FALSE) * P273</f>
        <v>0</v>
      </c>
      <c r="AA273">
        <f>VLOOKUP(F273&amp;":"&amp;J273,'CNF Data'!$B$1:$AI$2244,31,FALSE) * P273</f>
        <v>0</v>
      </c>
      <c r="AB273">
        <f>VLOOKUP(F273&amp;":"&amp;J273,'CNF Data'!$B$1:$AI$2244,32,FALSE) * P273</f>
        <v>0</v>
      </c>
      <c r="AC273">
        <f>VLOOKUP(F273&amp;":"&amp;J273,'CNF Data'!$B$1:$AI$2244,33,FALSE) * P273</f>
        <v>0</v>
      </c>
      <c r="AD273">
        <f>VLOOKUP(F273&amp;":"&amp;J273,'CNF Data'!$B$1:$AI$2244,34,FALSE) * P273</f>
        <v>0</v>
      </c>
    </row>
    <row r="274" spans="1:30">
      <c r="A274" s="1">
        <v>272</v>
      </c>
      <c r="B274" t="s">
        <v>30</v>
      </c>
      <c r="C274">
        <v>100</v>
      </c>
      <c r="D274" t="s">
        <v>78</v>
      </c>
      <c r="E274" t="s">
        <v>67</v>
      </c>
      <c r="M274">
        <f>SUM(M272:M273)</f>
        <v>0</v>
      </c>
      <c r="P274">
        <f>M274/C274</f>
        <v>0</v>
      </c>
      <c r="Q274">
        <f>SUM(Q272:Q273) / P274</f>
        <v>0</v>
      </c>
      <c r="R274">
        <f>SUM(R272:R273) / P274</f>
        <v>0</v>
      </c>
      <c r="S274">
        <f>SUM(S272:S273) / P274</f>
        <v>0</v>
      </c>
      <c r="T274">
        <f>SUM(T272:T273) / P274</f>
        <v>0</v>
      </c>
      <c r="U274">
        <f>SUM(U272:U273) / P274</f>
        <v>0</v>
      </c>
      <c r="V274">
        <f>SUM(V272:V273) / P274</f>
        <v>0</v>
      </c>
      <c r="W274">
        <f>SUM(W272:W273) / P274</f>
        <v>0</v>
      </c>
      <c r="X274">
        <f>SUM(X272:X273) / P274</f>
        <v>0</v>
      </c>
      <c r="Y274">
        <f>SUM(Y272:Y273) / P274</f>
        <v>0</v>
      </c>
      <c r="Z274">
        <f>SUM(Z272:Z273) / P274</f>
        <v>0</v>
      </c>
      <c r="AA274">
        <f>SUM(AA272:AA273) / P274</f>
        <v>0</v>
      </c>
      <c r="AB274">
        <f>SUM(AB272:AB273) / P274</f>
        <v>0</v>
      </c>
      <c r="AC274">
        <f>SUM(AC272:AC273) / P274</f>
        <v>0</v>
      </c>
      <c r="AD274">
        <f>SUM(AD272:AD273) / P274</f>
        <v>0</v>
      </c>
    </row>
    <row r="275" spans="1:30">
      <c r="A275" s="1">
        <v>273</v>
      </c>
    </row>
    <row r="276" spans="1:30">
      <c r="A276" s="1">
        <v>274</v>
      </c>
      <c r="B276" t="s">
        <v>29</v>
      </c>
      <c r="C276" t="s">
        <v>68</v>
      </c>
    </row>
    <row r="277" spans="1:30">
      <c r="A277" s="1">
        <v>275</v>
      </c>
      <c r="C277">
        <v>100</v>
      </c>
      <c r="D277" t="s">
        <v>78</v>
      </c>
      <c r="E277" t="s">
        <v>68</v>
      </c>
      <c r="F277">
        <v>2226</v>
      </c>
      <c r="G277" t="s">
        <v>170</v>
      </c>
      <c r="H277">
        <f>VALUE(LEFT(J277, MAX(ISNUMBER(VALUE(MID(J277,{1,2,3,4,5,6,7,8,9},1)))*{1,2,3,4,5,6,7,8,9})+1-1))</f>
        <v>0</v>
      </c>
      <c r="I277">
        <f>TRIM(RIGHT(J277, LEN(J277) - MAX(ISNUMBER(VALUE(MID(J277,{1,2,3,4,5,6,7,8,9},1)))*{1,2,3,4,5,6,7,8,9})))</f>
        <v>0</v>
      </c>
      <c r="K277">
        <f>VLOOKUP(F277&amp;":"&amp;J277,'CNF Data'!$B$1:$AI$244,5,FALSE)</f>
        <v>0</v>
      </c>
      <c r="L277">
        <f>VLOOKUP(F277&amp;":"&amp;J277,'CNF Data'!$B$1:$AI$244,6,FALSE)</f>
        <v>0</v>
      </c>
      <c r="M277">
        <f>C277*L277/H277* 100</f>
        <v>0</v>
      </c>
      <c r="P277">
        <f>C277/H277</f>
        <v>0</v>
      </c>
      <c r="Q277">
        <f>VLOOKUP(F277&amp;":"&amp;J277,'CNF Data'!$B$1:$AI$2244,21,FALSE) * P277</f>
        <v>0</v>
      </c>
      <c r="R277">
        <f>VLOOKUP(F277&amp;":"&amp;J277,'CNF Data'!$B$1:$AI$2244,22,FALSE) * P277</f>
        <v>0</v>
      </c>
      <c r="S277">
        <f>VLOOKUP(F277&amp;":"&amp;J277,'CNF Data'!$B$1:$AI$2244,23,FALSE) * P277</f>
        <v>0</v>
      </c>
      <c r="T277">
        <f>VLOOKUP(F277&amp;":"&amp;J277,'CNF Data'!$B$1:$AI$2244,24,FALSE) * P277</f>
        <v>0</v>
      </c>
      <c r="U277">
        <f>VLOOKUP(F277&amp;":"&amp;J277,'CNF Data'!$B$1:$AI$2244,25,FALSE) * P277</f>
        <v>0</v>
      </c>
      <c r="V277">
        <f>VLOOKUP(F277&amp;":"&amp;J277,'CNF Data'!$B$1:$AI$2244,26,FALSE) * P277</f>
        <v>0</v>
      </c>
      <c r="W277">
        <f>VLOOKUP(F277&amp;":"&amp;J277,'CNF Data'!$B$1:$AI$2244,27,FALSE) * P277</f>
        <v>0</v>
      </c>
      <c r="X277">
        <f>VLOOKUP(F277&amp;":"&amp;J277,'CNF Data'!$B$1:$AI$2244,28,FALSE) * P277</f>
        <v>0</v>
      </c>
      <c r="Y277">
        <f>VLOOKUP(F277&amp;":"&amp;J277,'CNF Data'!$B$1:$AI$2244,29,FALSE) * P277</f>
        <v>0</v>
      </c>
      <c r="Z277">
        <f>VLOOKUP(F277&amp;":"&amp;J277,'CNF Data'!$B$1:$AI$2244,30,FALSE) * P277</f>
        <v>0</v>
      </c>
      <c r="AA277">
        <f>VLOOKUP(F277&amp;":"&amp;J277,'CNF Data'!$B$1:$AI$2244,31,FALSE) * P277</f>
        <v>0</v>
      </c>
      <c r="AB277">
        <f>VLOOKUP(F277&amp;":"&amp;J277,'CNF Data'!$B$1:$AI$2244,32,FALSE) * P277</f>
        <v>0</v>
      </c>
      <c r="AC277">
        <f>VLOOKUP(F277&amp;":"&amp;J277,'CNF Data'!$B$1:$AI$2244,33,FALSE) * P277</f>
        <v>0</v>
      </c>
      <c r="AD277">
        <f>VLOOKUP(F277&amp;":"&amp;J277,'CNF Data'!$B$1:$AI$2244,34,FALSE) * P277</f>
        <v>0</v>
      </c>
    </row>
    <row r="278" spans="1:30">
      <c r="A278" s="1">
        <v>276</v>
      </c>
      <c r="B278" t="s">
        <v>30</v>
      </c>
      <c r="C278">
        <v>100</v>
      </c>
      <c r="D278" t="s">
        <v>78</v>
      </c>
      <c r="E278" t="s">
        <v>68</v>
      </c>
      <c r="M278">
        <f>SUM(M276:M277)</f>
        <v>0</v>
      </c>
      <c r="P278">
        <f>M278/C278</f>
        <v>0</v>
      </c>
      <c r="Q278">
        <f>SUM(Q276:Q277) / P278</f>
        <v>0</v>
      </c>
      <c r="R278">
        <f>SUM(R276:R277) / P278</f>
        <v>0</v>
      </c>
      <c r="S278">
        <f>SUM(S276:S277) / P278</f>
        <v>0</v>
      </c>
      <c r="T278">
        <f>SUM(T276:T277) / P278</f>
        <v>0</v>
      </c>
      <c r="U278">
        <f>SUM(U276:U277) / P278</f>
        <v>0</v>
      </c>
      <c r="V278">
        <f>SUM(V276:V277) / P278</f>
        <v>0</v>
      </c>
      <c r="W278">
        <f>SUM(W276:W277) / P278</f>
        <v>0</v>
      </c>
      <c r="X278">
        <f>SUM(X276:X277) / P278</f>
        <v>0</v>
      </c>
      <c r="Y278">
        <f>SUM(Y276:Y277) / P278</f>
        <v>0</v>
      </c>
      <c r="Z278">
        <f>SUM(Z276:Z277) / P278</f>
        <v>0</v>
      </c>
      <c r="AA278">
        <f>SUM(AA276:AA277) / P278</f>
        <v>0</v>
      </c>
      <c r="AB278">
        <f>SUM(AB276:AB277) / P278</f>
        <v>0</v>
      </c>
      <c r="AC278">
        <f>SUM(AC276:AC277) / P278</f>
        <v>0</v>
      </c>
      <c r="AD278">
        <f>SUM(AD276:AD277) / P278</f>
        <v>0</v>
      </c>
    </row>
    <row r="279" spans="1:30">
      <c r="A279" s="1">
        <v>277</v>
      </c>
    </row>
    <row r="280" spans="1:30">
      <c r="A280" s="1">
        <v>278</v>
      </c>
      <c r="B280" t="s">
        <v>29</v>
      </c>
      <c r="C280" t="s">
        <v>69</v>
      </c>
    </row>
    <row r="281" spans="1:30">
      <c r="A281" s="1">
        <v>279</v>
      </c>
      <c r="C281">
        <v>100</v>
      </c>
      <c r="D281" t="s">
        <v>78</v>
      </c>
      <c r="E281" t="s">
        <v>69</v>
      </c>
      <c r="F281">
        <v>5417</v>
      </c>
      <c r="G281" t="s">
        <v>170</v>
      </c>
      <c r="H281">
        <f>VALUE(LEFT(J281, MAX(ISNUMBER(VALUE(MID(J281,{1,2,3,4,5,6,7,8,9},1)))*{1,2,3,4,5,6,7,8,9})+1-1))</f>
        <v>0</v>
      </c>
      <c r="I281">
        <f>TRIM(RIGHT(J281, LEN(J281) - MAX(ISNUMBER(VALUE(MID(J281,{1,2,3,4,5,6,7,8,9},1)))*{1,2,3,4,5,6,7,8,9})))</f>
        <v>0</v>
      </c>
      <c r="K281">
        <f>VLOOKUP(F281&amp;":"&amp;J281,'CNF Data'!$B$1:$AI$244,5,FALSE)</f>
        <v>0</v>
      </c>
      <c r="L281">
        <f>VLOOKUP(F281&amp;":"&amp;J281,'CNF Data'!$B$1:$AI$244,6,FALSE)</f>
        <v>0</v>
      </c>
      <c r="M281">
        <f>C281*L281/H281* 100</f>
        <v>0</v>
      </c>
      <c r="P281">
        <f>C281/H281</f>
        <v>0</v>
      </c>
      <c r="Q281">
        <f>VLOOKUP(F281&amp;":"&amp;J281,'CNF Data'!$B$1:$AI$2244,21,FALSE) * P281</f>
        <v>0</v>
      </c>
      <c r="R281">
        <f>VLOOKUP(F281&amp;":"&amp;J281,'CNF Data'!$B$1:$AI$2244,22,FALSE) * P281</f>
        <v>0</v>
      </c>
      <c r="S281">
        <f>VLOOKUP(F281&amp;":"&amp;J281,'CNF Data'!$B$1:$AI$2244,23,FALSE) * P281</f>
        <v>0</v>
      </c>
      <c r="T281">
        <f>VLOOKUP(F281&amp;":"&amp;J281,'CNF Data'!$B$1:$AI$2244,24,FALSE) * P281</f>
        <v>0</v>
      </c>
      <c r="U281">
        <f>VLOOKUP(F281&amp;":"&amp;J281,'CNF Data'!$B$1:$AI$2244,25,FALSE) * P281</f>
        <v>0</v>
      </c>
      <c r="V281">
        <f>VLOOKUP(F281&amp;":"&amp;J281,'CNF Data'!$B$1:$AI$2244,26,FALSE) * P281</f>
        <v>0</v>
      </c>
      <c r="W281">
        <f>VLOOKUP(F281&amp;":"&amp;J281,'CNF Data'!$B$1:$AI$2244,27,FALSE) * P281</f>
        <v>0</v>
      </c>
      <c r="X281">
        <f>VLOOKUP(F281&amp;":"&amp;J281,'CNF Data'!$B$1:$AI$2244,28,FALSE) * P281</f>
        <v>0</v>
      </c>
      <c r="Y281">
        <f>VLOOKUP(F281&amp;":"&amp;J281,'CNF Data'!$B$1:$AI$2244,29,FALSE) * P281</f>
        <v>0</v>
      </c>
      <c r="Z281">
        <f>VLOOKUP(F281&amp;":"&amp;J281,'CNF Data'!$B$1:$AI$2244,30,FALSE) * P281</f>
        <v>0</v>
      </c>
      <c r="AA281">
        <f>VLOOKUP(F281&amp;":"&amp;J281,'CNF Data'!$B$1:$AI$2244,31,FALSE) * P281</f>
        <v>0</v>
      </c>
      <c r="AB281">
        <f>VLOOKUP(F281&amp;":"&amp;J281,'CNF Data'!$B$1:$AI$2244,32,FALSE) * P281</f>
        <v>0</v>
      </c>
      <c r="AC281">
        <f>VLOOKUP(F281&amp;":"&amp;J281,'CNF Data'!$B$1:$AI$2244,33,FALSE) * P281</f>
        <v>0</v>
      </c>
      <c r="AD281">
        <f>VLOOKUP(F281&amp;":"&amp;J281,'CNF Data'!$B$1:$AI$2244,34,FALSE) * P281</f>
        <v>0</v>
      </c>
    </row>
    <row r="282" spans="1:30">
      <c r="A282" s="1">
        <v>280</v>
      </c>
      <c r="B282" t="s">
        <v>30</v>
      </c>
      <c r="C282">
        <v>100</v>
      </c>
      <c r="D282" t="s">
        <v>78</v>
      </c>
      <c r="E282" t="s">
        <v>69</v>
      </c>
      <c r="M282">
        <f>SUM(M280:M281)</f>
        <v>0</v>
      </c>
      <c r="P282">
        <f>M282/C282</f>
        <v>0</v>
      </c>
      <c r="Q282">
        <f>SUM(Q280:Q281) / P282</f>
        <v>0</v>
      </c>
      <c r="R282">
        <f>SUM(R280:R281) / P282</f>
        <v>0</v>
      </c>
      <c r="S282">
        <f>SUM(S280:S281) / P282</f>
        <v>0</v>
      </c>
      <c r="T282">
        <f>SUM(T280:T281) / P282</f>
        <v>0</v>
      </c>
      <c r="U282">
        <f>SUM(U280:U281) / P282</f>
        <v>0</v>
      </c>
      <c r="V282">
        <f>SUM(V280:V281) / P282</f>
        <v>0</v>
      </c>
      <c r="W282">
        <f>SUM(W280:W281) / P282</f>
        <v>0</v>
      </c>
      <c r="X282">
        <f>SUM(X280:X281) / P282</f>
        <v>0</v>
      </c>
      <c r="Y282">
        <f>SUM(Y280:Y281) / P282</f>
        <v>0</v>
      </c>
      <c r="Z282">
        <f>SUM(Z280:Z281) / P282</f>
        <v>0</v>
      </c>
      <c r="AA282">
        <f>SUM(AA280:AA281) / P282</f>
        <v>0</v>
      </c>
      <c r="AB282">
        <f>SUM(AB280:AB281) / P282</f>
        <v>0</v>
      </c>
      <c r="AC282">
        <f>SUM(AC280:AC281) / P282</f>
        <v>0</v>
      </c>
      <c r="AD282">
        <f>SUM(AD280:AD281) / P282</f>
        <v>0</v>
      </c>
    </row>
    <row r="283" spans="1:30">
      <c r="A283" s="1">
        <v>281</v>
      </c>
    </row>
    <row r="284" spans="1:30">
      <c r="A284" s="1">
        <v>282</v>
      </c>
      <c r="B284" t="s">
        <v>31</v>
      </c>
      <c r="C284" t="s">
        <v>70</v>
      </c>
    </row>
    <row r="285" spans="1:30">
      <c r="A285" s="1">
        <v>283</v>
      </c>
      <c r="C285">
        <v>100</v>
      </c>
      <c r="D285" t="s">
        <v>78</v>
      </c>
      <c r="E285" t="s">
        <v>165</v>
      </c>
      <c r="G285" t="s">
        <v>172</v>
      </c>
      <c r="M285">
        <f>C285</f>
        <v>0</v>
      </c>
      <c r="N285">
        <f>VLOOKUP(E285, Premades!B1: R18, 2, FALSE)</f>
        <v>0</v>
      </c>
      <c r="O285">
        <f>VLOOKUP(E285, Premades!B1: R18, 3, FALSE)</f>
        <v>0</v>
      </c>
      <c r="P285">
        <f>C285/N285</f>
        <v>0</v>
      </c>
      <c r="Q285">
        <f>VLOOKUP(E285, Premades!B1: R18, 4, FALSE) * P285</f>
        <v>0</v>
      </c>
      <c r="R285">
        <f>VLOOKUP(E285, Premades!B1: R18, 5, FALSE) * P285</f>
        <v>0</v>
      </c>
      <c r="S285">
        <f>VLOOKUP(E285, Premades!B1: R18, 6, FALSE) * P285</f>
        <v>0</v>
      </c>
      <c r="T285">
        <f>VLOOKUP(E285, Premades!B1: R18, 7, FALSE) * P285</f>
        <v>0</v>
      </c>
      <c r="U285">
        <f>VLOOKUP(E285, Premades!B1: R18, 8, FALSE) * P285</f>
        <v>0</v>
      </c>
      <c r="V285">
        <f>VLOOKUP(E285, Premades!B1: R18, 9, FALSE) * P285</f>
        <v>0</v>
      </c>
      <c r="W285">
        <f>VLOOKUP(E285, Premades!B1: R18, 10, FALSE) * P285</f>
        <v>0</v>
      </c>
      <c r="X285">
        <f>VLOOKUP(E285, Premades!B1: R18, 11, FALSE) * P285</f>
        <v>0</v>
      </c>
      <c r="Y285">
        <f>VLOOKUP(E285, Premades!B1: R18, 12, FALSE) * P285</f>
        <v>0</v>
      </c>
      <c r="Z285">
        <f>VLOOKUP(E285, Premades!B1: R18, 13, FALSE) * P285</f>
        <v>0</v>
      </c>
      <c r="AA285">
        <f>VLOOKUP(E285, Premades!B1: R18, 14, FALSE) * P285</f>
        <v>0</v>
      </c>
      <c r="AB285">
        <f>VLOOKUP(E285, Premades!B1: R18, 15, FALSE) * P285</f>
        <v>0</v>
      </c>
      <c r="AC285">
        <f>VLOOKUP(E285, Premades!B1: R18, 16, FALSE) * P285</f>
        <v>0</v>
      </c>
      <c r="AD285">
        <f>VLOOKUP(E285, Premades!B1: R18, 17, FALSE) * P285</f>
        <v>0</v>
      </c>
    </row>
    <row r="286" spans="1:30">
      <c r="A286" s="1">
        <v>284</v>
      </c>
      <c r="B286" t="s">
        <v>30</v>
      </c>
      <c r="C286">
        <v>100</v>
      </c>
      <c r="D286" t="s">
        <v>78</v>
      </c>
      <c r="E286" t="s">
        <v>165</v>
      </c>
      <c r="M286">
        <f>SUM(M280:M285)</f>
        <v>0</v>
      </c>
      <c r="P286">
        <f>M286/C286</f>
        <v>0</v>
      </c>
      <c r="Q286">
        <f>SUM(Q280:Q285) / P286</f>
        <v>0</v>
      </c>
      <c r="R286">
        <f>SUM(R280:R285) / P286</f>
        <v>0</v>
      </c>
      <c r="S286">
        <f>SUM(S280:S285) / P286</f>
        <v>0</v>
      </c>
      <c r="T286">
        <f>SUM(T280:T285) / P286</f>
        <v>0</v>
      </c>
      <c r="U286">
        <f>SUM(U280:U285) / P286</f>
        <v>0</v>
      </c>
      <c r="V286">
        <f>SUM(V280:V285) / P286</f>
        <v>0</v>
      </c>
      <c r="W286">
        <f>SUM(W280:W285) / P286</f>
        <v>0</v>
      </c>
      <c r="X286">
        <f>SUM(X280:X285) / P286</f>
        <v>0</v>
      </c>
      <c r="Y286">
        <f>SUM(Y280:Y285) / P286</f>
        <v>0</v>
      </c>
      <c r="Z286">
        <f>SUM(Z280:Z285) / P286</f>
        <v>0</v>
      </c>
      <c r="AA286">
        <f>SUM(AA280:AA285) / P286</f>
        <v>0</v>
      </c>
      <c r="AB286">
        <f>SUM(AB280:AB285) / P286</f>
        <v>0</v>
      </c>
      <c r="AC286">
        <f>SUM(AC280:AC285) / P286</f>
        <v>0</v>
      </c>
      <c r="AD286">
        <f>SUM(AD280:AD285) / P286</f>
        <v>0</v>
      </c>
    </row>
    <row r="287" spans="1:30">
      <c r="A287" s="1">
        <v>285</v>
      </c>
    </row>
    <row r="288" spans="1:30">
      <c r="A288" s="1">
        <v>286</v>
      </c>
      <c r="B288" t="s">
        <v>29</v>
      </c>
      <c r="C288" t="s">
        <v>71</v>
      </c>
    </row>
    <row r="289" spans="1:30">
      <c r="A289" s="1">
        <v>287</v>
      </c>
      <c r="C289">
        <v>100</v>
      </c>
      <c r="D289" t="s">
        <v>78</v>
      </c>
      <c r="E289" t="s">
        <v>71</v>
      </c>
      <c r="G289" t="s">
        <v>172</v>
      </c>
      <c r="M289">
        <f>C289</f>
        <v>0</v>
      </c>
      <c r="N289">
        <f>VLOOKUP(E289, Premades!B1: R18, 2, FALSE)</f>
        <v>0</v>
      </c>
      <c r="O289">
        <f>VLOOKUP(E289, Premades!B1: R18, 3, FALSE)</f>
        <v>0</v>
      </c>
      <c r="P289">
        <f>C289/N289</f>
        <v>0</v>
      </c>
      <c r="Q289">
        <f>VLOOKUP(E289, Premades!B1: R18, 4, FALSE) * P289</f>
        <v>0</v>
      </c>
      <c r="R289">
        <f>VLOOKUP(E289, Premades!B1: R18, 5, FALSE) * P289</f>
        <v>0</v>
      </c>
      <c r="S289">
        <f>VLOOKUP(E289, Premades!B1: R18, 6, FALSE) * P289</f>
        <v>0</v>
      </c>
      <c r="T289">
        <f>VLOOKUP(E289, Premades!B1: R18, 7, FALSE) * P289</f>
        <v>0</v>
      </c>
      <c r="U289">
        <f>VLOOKUP(E289, Premades!B1: R18, 8, FALSE) * P289</f>
        <v>0</v>
      </c>
      <c r="V289">
        <f>VLOOKUP(E289, Premades!B1: R18, 9, FALSE) * P289</f>
        <v>0</v>
      </c>
      <c r="W289">
        <f>VLOOKUP(E289, Premades!B1: R18, 10, FALSE) * P289</f>
        <v>0</v>
      </c>
      <c r="X289">
        <f>VLOOKUP(E289, Premades!B1: R18, 11, FALSE) * P289</f>
        <v>0</v>
      </c>
      <c r="Y289">
        <f>VLOOKUP(E289, Premades!B1: R18, 12, FALSE) * P289</f>
        <v>0</v>
      </c>
      <c r="Z289">
        <f>VLOOKUP(E289, Premades!B1: R18, 13, FALSE) * P289</f>
        <v>0</v>
      </c>
      <c r="AA289">
        <f>VLOOKUP(E289, Premades!B1: R18, 14, FALSE) * P289</f>
        <v>0</v>
      </c>
      <c r="AB289">
        <f>VLOOKUP(E289, Premades!B1: R18, 15, FALSE) * P289</f>
        <v>0</v>
      </c>
      <c r="AC289">
        <f>VLOOKUP(E289, Premades!B1: R18, 16, FALSE) * P289</f>
        <v>0</v>
      </c>
      <c r="AD289">
        <f>VLOOKUP(E289, Premades!B1: R18, 17, FALSE) * P289</f>
        <v>0</v>
      </c>
    </row>
    <row r="290" spans="1:30">
      <c r="A290" s="1">
        <v>288</v>
      </c>
      <c r="B290" t="s">
        <v>30</v>
      </c>
      <c r="C290">
        <v>100</v>
      </c>
      <c r="D290" t="s">
        <v>78</v>
      </c>
      <c r="E290" t="s">
        <v>71</v>
      </c>
      <c r="M290">
        <f>SUM(M288:M289)</f>
        <v>0</v>
      </c>
      <c r="P290">
        <f>M290/C290</f>
        <v>0</v>
      </c>
      <c r="Q290">
        <f>SUM(Q288:Q289) / P290</f>
        <v>0</v>
      </c>
      <c r="R290">
        <f>SUM(R288:R289) / P290</f>
        <v>0</v>
      </c>
      <c r="S290">
        <f>SUM(S288:S289) / P290</f>
        <v>0</v>
      </c>
      <c r="T290">
        <f>SUM(T288:T289) / P290</f>
        <v>0</v>
      </c>
      <c r="U290">
        <f>SUM(U288:U289) / P290</f>
        <v>0</v>
      </c>
      <c r="V290">
        <f>SUM(V288:V289) / P290</f>
        <v>0</v>
      </c>
      <c r="W290">
        <f>SUM(W288:W289) / P290</f>
        <v>0</v>
      </c>
      <c r="X290">
        <f>SUM(X288:X289) / P290</f>
        <v>0</v>
      </c>
      <c r="Y290">
        <f>SUM(Y288:Y289) / P290</f>
        <v>0</v>
      </c>
      <c r="Z290">
        <f>SUM(Z288:Z289) / P290</f>
        <v>0</v>
      </c>
      <c r="AA290">
        <f>SUM(AA288:AA289) / P290</f>
        <v>0</v>
      </c>
      <c r="AB290">
        <f>SUM(AB288:AB289) / P290</f>
        <v>0</v>
      </c>
      <c r="AC290">
        <f>SUM(AC288:AC289) / P290</f>
        <v>0</v>
      </c>
      <c r="AD290">
        <f>SUM(AD288:AD289) / P290</f>
        <v>0</v>
      </c>
    </row>
    <row r="291" spans="1:30">
      <c r="A291" s="1">
        <v>289</v>
      </c>
    </row>
    <row r="292" spans="1:30">
      <c r="A292" s="1">
        <v>290</v>
      </c>
      <c r="B292" t="s">
        <v>29</v>
      </c>
      <c r="C292" t="s">
        <v>72</v>
      </c>
    </row>
    <row r="293" spans="1:30">
      <c r="A293" s="1">
        <v>291</v>
      </c>
      <c r="C293">
        <v>100</v>
      </c>
      <c r="D293" t="s">
        <v>78</v>
      </c>
      <c r="E293" t="s">
        <v>166</v>
      </c>
      <c r="G293" t="s">
        <v>172</v>
      </c>
      <c r="M293">
        <f>C293</f>
        <v>0</v>
      </c>
      <c r="N293">
        <f>VLOOKUP(E293, Premades!B1: R18, 2, FALSE)</f>
        <v>0</v>
      </c>
      <c r="O293">
        <f>VLOOKUP(E293, Premades!B1: R18, 3, FALSE)</f>
        <v>0</v>
      </c>
      <c r="P293">
        <f>C293/N293</f>
        <v>0</v>
      </c>
      <c r="Q293">
        <f>VLOOKUP(E293, Premades!B1: R18, 4, FALSE) * P293</f>
        <v>0</v>
      </c>
      <c r="R293">
        <f>VLOOKUP(E293, Premades!B1: R18, 5, FALSE) * P293</f>
        <v>0</v>
      </c>
      <c r="S293">
        <f>VLOOKUP(E293, Premades!B1: R18, 6, FALSE) * P293</f>
        <v>0</v>
      </c>
      <c r="T293">
        <f>VLOOKUP(E293, Premades!B1: R18, 7, FALSE) * P293</f>
        <v>0</v>
      </c>
      <c r="U293">
        <f>VLOOKUP(E293, Premades!B1: R18, 8, FALSE) * P293</f>
        <v>0</v>
      </c>
      <c r="V293">
        <f>VLOOKUP(E293, Premades!B1: R18, 9, FALSE) * P293</f>
        <v>0</v>
      </c>
      <c r="W293">
        <f>VLOOKUP(E293, Premades!B1: R18, 10, FALSE) * P293</f>
        <v>0</v>
      </c>
      <c r="X293">
        <f>VLOOKUP(E293, Premades!B1: R18, 11, FALSE) * P293</f>
        <v>0</v>
      </c>
      <c r="Y293">
        <f>VLOOKUP(E293, Premades!B1: R18, 12, FALSE) * P293</f>
        <v>0</v>
      </c>
      <c r="Z293">
        <f>VLOOKUP(E293, Premades!B1: R18, 13, FALSE) * P293</f>
        <v>0</v>
      </c>
      <c r="AA293">
        <f>VLOOKUP(E293, Premades!B1: R18, 14, FALSE) * P293</f>
        <v>0</v>
      </c>
      <c r="AB293">
        <f>VLOOKUP(E293, Premades!B1: R18, 15, FALSE) * P293</f>
        <v>0</v>
      </c>
      <c r="AC293">
        <f>VLOOKUP(E293, Premades!B1: R18, 16, FALSE) * P293</f>
        <v>0</v>
      </c>
      <c r="AD293">
        <f>VLOOKUP(E293, Premades!B1: R18, 17, FALSE) * P293</f>
        <v>0</v>
      </c>
    </row>
    <row r="294" spans="1:30">
      <c r="A294" s="1">
        <v>292</v>
      </c>
      <c r="B294" t="s">
        <v>30</v>
      </c>
      <c r="C294">
        <v>100</v>
      </c>
      <c r="D294" t="s">
        <v>78</v>
      </c>
      <c r="E294" t="s">
        <v>166</v>
      </c>
      <c r="M294">
        <f>SUM(M292:M293)</f>
        <v>0</v>
      </c>
      <c r="P294">
        <f>M294/C294</f>
        <v>0</v>
      </c>
      <c r="Q294">
        <f>SUM(Q292:Q293) / P294</f>
        <v>0</v>
      </c>
      <c r="R294">
        <f>SUM(R292:R293) / P294</f>
        <v>0</v>
      </c>
      <c r="S294">
        <f>SUM(S292:S293) / P294</f>
        <v>0</v>
      </c>
      <c r="T294">
        <f>SUM(T292:T293) / P294</f>
        <v>0</v>
      </c>
      <c r="U294">
        <f>SUM(U292:U293) / P294</f>
        <v>0</v>
      </c>
      <c r="V294">
        <f>SUM(V292:V293) / P294</f>
        <v>0</v>
      </c>
      <c r="W294">
        <f>SUM(W292:W293) / P294</f>
        <v>0</v>
      </c>
      <c r="X294">
        <f>SUM(X292:X293) / P294</f>
        <v>0</v>
      </c>
      <c r="Y294">
        <f>SUM(Y292:Y293) / P294</f>
        <v>0</v>
      </c>
      <c r="Z294">
        <f>SUM(Z292:Z293) / P294</f>
        <v>0</v>
      </c>
      <c r="AA294">
        <f>SUM(AA292:AA293) / P294</f>
        <v>0</v>
      </c>
      <c r="AB294">
        <f>SUM(AB292:AB293) / P294</f>
        <v>0</v>
      </c>
      <c r="AC294">
        <f>SUM(AC292:AC293) / P294</f>
        <v>0</v>
      </c>
      <c r="AD294">
        <f>SUM(AD292:AD293) / P294</f>
        <v>0</v>
      </c>
    </row>
    <row r="295" spans="1:30">
      <c r="A295" s="1">
        <v>293</v>
      </c>
    </row>
    <row r="296" spans="1:30">
      <c r="A296" s="1">
        <v>294</v>
      </c>
      <c r="B296" t="s">
        <v>29</v>
      </c>
      <c r="C296" t="s">
        <v>73</v>
      </c>
    </row>
    <row r="297" spans="1:30">
      <c r="A297" s="1">
        <v>295</v>
      </c>
      <c r="C297">
        <v>100</v>
      </c>
      <c r="D297" t="s">
        <v>78</v>
      </c>
      <c r="E297" t="s">
        <v>73</v>
      </c>
      <c r="G297" t="s">
        <v>172</v>
      </c>
      <c r="M297">
        <f>C297</f>
        <v>0</v>
      </c>
      <c r="N297">
        <f>VLOOKUP(E297, Premades!B1: R18, 2, FALSE)</f>
        <v>0</v>
      </c>
      <c r="O297">
        <f>VLOOKUP(E297, Premades!B1: R18, 3, FALSE)</f>
        <v>0</v>
      </c>
      <c r="P297">
        <f>C297/N297</f>
        <v>0</v>
      </c>
      <c r="Q297">
        <f>VLOOKUP(E297, Premades!B1: R18, 4, FALSE) * P297</f>
        <v>0</v>
      </c>
      <c r="R297">
        <f>VLOOKUP(E297, Premades!B1: R18, 5, FALSE) * P297</f>
        <v>0</v>
      </c>
      <c r="S297">
        <f>VLOOKUP(E297, Premades!B1: R18, 6, FALSE) * P297</f>
        <v>0</v>
      </c>
      <c r="T297">
        <f>VLOOKUP(E297, Premades!B1: R18, 7, FALSE) * P297</f>
        <v>0</v>
      </c>
      <c r="U297">
        <f>VLOOKUP(E297, Premades!B1: R18, 8, FALSE) * P297</f>
        <v>0</v>
      </c>
      <c r="V297">
        <f>VLOOKUP(E297, Premades!B1: R18, 9, FALSE) * P297</f>
        <v>0</v>
      </c>
      <c r="W297">
        <f>VLOOKUP(E297, Premades!B1: R18, 10, FALSE) * P297</f>
        <v>0</v>
      </c>
      <c r="X297">
        <f>VLOOKUP(E297, Premades!B1: R18, 11, FALSE) * P297</f>
        <v>0</v>
      </c>
      <c r="Y297">
        <f>VLOOKUP(E297, Premades!B1: R18, 12, FALSE) * P297</f>
        <v>0</v>
      </c>
      <c r="Z297">
        <f>VLOOKUP(E297, Premades!B1: R18, 13, FALSE) * P297</f>
        <v>0</v>
      </c>
      <c r="AA297">
        <f>VLOOKUP(E297, Premades!B1: R18, 14, FALSE) * P297</f>
        <v>0</v>
      </c>
      <c r="AB297">
        <f>VLOOKUP(E297, Premades!B1: R18, 15, FALSE) * P297</f>
        <v>0</v>
      </c>
      <c r="AC297">
        <f>VLOOKUP(E297, Premades!B1: R18, 16, FALSE) * P297</f>
        <v>0</v>
      </c>
      <c r="AD297">
        <f>VLOOKUP(E297, Premades!B1: R18, 17, FALSE) * P297</f>
        <v>0</v>
      </c>
    </row>
    <row r="298" spans="1:30">
      <c r="A298" s="1">
        <v>296</v>
      </c>
      <c r="B298" t="s">
        <v>30</v>
      </c>
      <c r="C298">
        <v>100</v>
      </c>
      <c r="D298" t="s">
        <v>78</v>
      </c>
      <c r="E298" t="s">
        <v>73</v>
      </c>
      <c r="M298">
        <f>SUM(M296:M297)</f>
        <v>0</v>
      </c>
      <c r="P298">
        <f>M298/C298</f>
        <v>0</v>
      </c>
      <c r="Q298">
        <f>SUM(Q296:Q297) / P298</f>
        <v>0</v>
      </c>
      <c r="R298">
        <f>SUM(R296:R297) / P298</f>
        <v>0</v>
      </c>
      <c r="S298">
        <f>SUM(S296:S297) / P298</f>
        <v>0</v>
      </c>
      <c r="T298">
        <f>SUM(T296:T297) / P298</f>
        <v>0</v>
      </c>
      <c r="U298">
        <f>SUM(U296:U297) / P298</f>
        <v>0</v>
      </c>
      <c r="V298">
        <f>SUM(V296:V297) / P298</f>
        <v>0</v>
      </c>
      <c r="W298">
        <f>SUM(W296:W297) / P298</f>
        <v>0</v>
      </c>
      <c r="X298">
        <f>SUM(X296:X297) / P298</f>
        <v>0</v>
      </c>
      <c r="Y298">
        <f>SUM(Y296:Y297) / P298</f>
        <v>0</v>
      </c>
      <c r="Z298">
        <f>SUM(Z296:Z297) / P298</f>
        <v>0</v>
      </c>
      <c r="AA298">
        <f>SUM(AA296:AA297) / P298</f>
        <v>0</v>
      </c>
      <c r="AB298">
        <f>SUM(AB296:AB297) / P298</f>
        <v>0</v>
      </c>
      <c r="AC298">
        <f>SUM(AC296:AC297) / P298</f>
        <v>0</v>
      </c>
      <c r="AD298">
        <f>SUM(AD296:AD297) / P298</f>
        <v>0</v>
      </c>
    </row>
    <row r="299" spans="1:30">
      <c r="A299" s="1">
        <v>297</v>
      </c>
    </row>
    <row r="300" spans="1:30">
      <c r="A300" s="1">
        <v>298</v>
      </c>
      <c r="B300" t="s">
        <v>29</v>
      </c>
      <c r="C300" t="s">
        <v>74</v>
      </c>
    </row>
    <row r="301" spans="1:30">
      <c r="A301" s="1">
        <v>299</v>
      </c>
      <c r="C301">
        <v>207</v>
      </c>
      <c r="D301" t="s">
        <v>78</v>
      </c>
      <c r="E301" t="s">
        <v>167</v>
      </c>
      <c r="F301">
        <v>4497</v>
      </c>
      <c r="G301" t="s">
        <v>170</v>
      </c>
      <c r="H301">
        <f>VALUE(LEFT(J301, MAX(ISNUMBER(VALUE(MID(J301,{1,2,3,4,5,6,7,8,9},1)))*{1,2,3,4,5,6,7,8,9})+1-1))</f>
        <v>0</v>
      </c>
      <c r="I301">
        <f>TRIM(RIGHT(J301, LEN(J301) - MAX(ISNUMBER(VALUE(MID(J301,{1,2,3,4,5,6,7,8,9},1)))*{1,2,3,4,5,6,7,8,9})))</f>
        <v>0</v>
      </c>
      <c r="K301">
        <f>VLOOKUP(F301&amp;":"&amp;J301,'CNF Data'!$B$1:$AI$244,5,FALSE)</f>
        <v>0</v>
      </c>
      <c r="L301">
        <f>VLOOKUP(F301&amp;":"&amp;J301,'CNF Data'!$B$1:$AI$244,6,FALSE)</f>
        <v>0</v>
      </c>
      <c r="M301">
        <f>C301*L301/H301* 100</f>
        <v>0</v>
      </c>
      <c r="P301">
        <f>C301/H301</f>
        <v>0</v>
      </c>
      <c r="Q301">
        <f>VLOOKUP(F301&amp;":"&amp;J301,'CNF Data'!$B$1:$AI$2244,21,FALSE) * P301</f>
        <v>0</v>
      </c>
      <c r="R301">
        <f>VLOOKUP(F301&amp;":"&amp;J301,'CNF Data'!$B$1:$AI$2244,22,FALSE) * P301</f>
        <v>0</v>
      </c>
      <c r="S301">
        <f>VLOOKUP(F301&amp;":"&amp;J301,'CNF Data'!$B$1:$AI$2244,23,FALSE) * P301</f>
        <v>0</v>
      </c>
      <c r="T301">
        <f>VLOOKUP(F301&amp;":"&amp;J301,'CNF Data'!$B$1:$AI$2244,24,FALSE) * P301</f>
        <v>0</v>
      </c>
      <c r="U301">
        <f>VLOOKUP(F301&amp;":"&amp;J301,'CNF Data'!$B$1:$AI$2244,25,FALSE) * P301</f>
        <v>0</v>
      </c>
      <c r="V301">
        <f>VLOOKUP(F301&amp;":"&amp;J301,'CNF Data'!$B$1:$AI$2244,26,FALSE) * P301</f>
        <v>0</v>
      </c>
      <c r="W301">
        <f>VLOOKUP(F301&amp;":"&amp;J301,'CNF Data'!$B$1:$AI$2244,27,FALSE) * P301</f>
        <v>0</v>
      </c>
      <c r="X301">
        <f>VLOOKUP(F301&amp;":"&amp;J301,'CNF Data'!$B$1:$AI$2244,28,FALSE) * P301</f>
        <v>0</v>
      </c>
      <c r="Y301">
        <f>VLOOKUP(F301&amp;":"&amp;J301,'CNF Data'!$B$1:$AI$2244,29,FALSE) * P301</f>
        <v>0</v>
      </c>
      <c r="Z301">
        <f>VLOOKUP(F301&amp;":"&amp;J301,'CNF Data'!$B$1:$AI$2244,30,FALSE) * P301</f>
        <v>0</v>
      </c>
      <c r="AA301">
        <f>VLOOKUP(F301&amp;":"&amp;J301,'CNF Data'!$B$1:$AI$2244,31,FALSE) * P301</f>
        <v>0</v>
      </c>
      <c r="AB301">
        <f>VLOOKUP(F301&amp;":"&amp;J301,'CNF Data'!$B$1:$AI$2244,32,FALSE) * P301</f>
        <v>0</v>
      </c>
      <c r="AC301">
        <f>VLOOKUP(F301&amp;":"&amp;J301,'CNF Data'!$B$1:$AI$2244,33,FALSE) * P301</f>
        <v>0</v>
      </c>
      <c r="AD301">
        <f>VLOOKUP(F301&amp;":"&amp;J301,'CNF Data'!$B$1:$AI$2244,34,FALSE) * P301</f>
        <v>0</v>
      </c>
    </row>
    <row r="302" spans="1:30">
      <c r="A302" s="1">
        <v>300</v>
      </c>
      <c r="C302">
        <v>78</v>
      </c>
      <c r="D302" t="s">
        <v>78</v>
      </c>
      <c r="E302" t="s">
        <v>168</v>
      </c>
      <c r="F302">
        <v>5917</v>
      </c>
      <c r="G302" t="s">
        <v>170</v>
      </c>
      <c r="H302">
        <f>VALUE(LEFT(J302, MAX(ISNUMBER(VALUE(MID(J302,{1,2,3,4,5,6,7,8,9},1)))*{1,2,3,4,5,6,7,8,9})+1-1))</f>
        <v>0</v>
      </c>
      <c r="I302">
        <f>TRIM(RIGHT(J302, LEN(J302) - MAX(ISNUMBER(VALUE(MID(J302,{1,2,3,4,5,6,7,8,9},1)))*{1,2,3,4,5,6,7,8,9})))</f>
        <v>0</v>
      </c>
      <c r="K302">
        <f>VLOOKUP(F302&amp;":"&amp;J302,'CNF Data'!$B$1:$AI$244,5,FALSE)</f>
        <v>0</v>
      </c>
      <c r="L302">
        <f>VLOOKUP(F302&amp;":"&amp;J302,'CNF Data'!$B$1:$AI$244,6,FALSE)</f>
        <v>0</v>
      </c>
      <c r="M302">
        <f>C302*L302/H302* 100</f>
        <v>0</v>
      </c>
      <c r="P302">
        <f>C302/H302</f>
        <v>0</v>
      </c>
      <c r="Q302">
        <f>VLOOKUP(F302&amp;":"&amp;J302,'CNF Data'!$B$1:$AI$2244,21,FALSE) * P302</f>
        <v>0</v>
      </c>
      <c r="R302">
        <f>VLOOKUP(F302&amp;":"&amp;J302,'CNF Data'!$B$1:$AI$2244,22,FALSE) * P302</f>
        <v>0</v>
      </c>
      <c r="S302">
        <f>VLOOKUP(F302&amp;":"&amp;J302,'CNF Data'!$B$1:$AI$2244,23,FALSE) * P302</f>
        <v>0</v>
      </c>
      <c r="T302">
        <f>VLOOKUP(F302&amp;":"&amp;J302,'CNF Data'!$B$1:$AI$2244,24,FALSE) * P302</f>
        <v>0</v>
      </c>
      <c r="U302">
        <f>VLOOKUP(F302&amp;":"&amp;J302,'CNF Data'!$B$1:$AI$2244,25,FALSE) * P302</f>
        <v>0</v>
      </c>
      <c r="V302">
        <f>VLOOKUP(F302&amp;":"&amp;J302,'CNF Data'!$B$1:$AI$2244,26,FALSE) * P302</f>
        <v>0</v>
      </c>
      <c r="W302">
        <f>VLOOKUP(F302&amp;":"&amp;J302,'CNF Data'!$B$1:$AI$2244,27,FALSE) * P302</f>
        <v>0</v>
      </c>
      <c r="X302">
        <f>VLOOKUP(F302&amp;":"&amp;J302,'CNF Data'!$B$1:$AI$2244,28,FALSE) * P302</f>
        <v>0</v>
      </c>
      <c r="Y302">
        <f>VLOOKUP(F302&amp;":"&amp;J302,'CNF Data'!$B$1:$AI$2244,29,FALSE) * P302</f>
        <v>0</v>
      </c>
      <c r="Z302">
        <f>VLOOKUP(F302&amp;":"&amp;J302,'CNF Data'!$B$1:$AI$2244,30,FALSE) * P302</f>
        <v>0</v>
      </c>
      <c r="AA302">
        <f>VLOOKUP(F302&amp;":"&amp;J302,'CNF Data'!$B$1:$AI$2244,31,FALSE) * P302</f>
        <v>0</v>
      </c>
      <c r="AB302">
        <f>VLOOKUP(F302&amp;":"&amp;J302,'CNF Data'!$B$1:$AI$2244,32,FALSE) * P302</f>
        <v>0</v>
      </c>
      <c r="AC302">
        <f>VLOOKUP(F302&amp;":"&amp;J302,'CNF Data'!$B$1:$AI$2244,33,FALSE) * P302</f>
        <v>0</v>
      </c>
      <c r="AD302">
        <f>VLOOKUP(F302&amp;":"&amp;J302,'CNF Data'!$B$1:$AI$2244,34,FALSE) * P302</f>
        <v>0</v>
      </c>
    </row>
    <row r="303" spans="1:30">
      <c r="A303" s="1">
        <v>301</v>
      </c>
      <c r="B303" t="s">
        <v>30</v>
      </c>
      <c r="C303">
        <v>100</v>
      </c>
      <c r="D303" t="s">
        <v>78</v>
      </c>
      <c r="E303" t="s">
        <v>74</v>
      </c>
      <c r="M303">
        <f>SUM(M300:M302)</f>
        <v>0</v>
      </c>
      <c r="P303">
        <f>M303/C303</f>
        <v>0</v>
      </c>
      <c r="Q303">
        <f>SUM(Q300:Q302) / P303</f>
        <v>0</v>
      </c>
      <c r="R303">
        <f>SUM(R300:R302) / P303</f>
        <v>0</v>
      </c>
      <c r="S303">
        <f>SUM(S300:S302) / P303</f>
        <v>0</v>
      </c>
      <c r="T303">
        <f>SUM(T300:T302) / P303</f>
        <v>0</v>
      </c>
      <c r="U303">
        <f>SUM(U300:U302) / P303</f>
        <v>0</v>
      </c>
      <c r="V303">
        <f>SUM(V300:V302) / P303</f>
        <v>0</v>
      </c>
      <c r="W303">
        <f>SUM(W300:W302) / P303</f>
        <v>0</v>
      </c>
      <c r="X303">
        <f>SUM(X300:X302) / P303</f>
        <v>0</v>
      </c>
      <c r="Y303">
        <f>SUM(Y300:Y302) / P303</f>
        <v>0</v>
      </c>
      <c r="Z303">
        <f>SUM(Z300:Z302) / P303</f>
        <v>0</v>
      </c>
      <c r="AA303">
        <f>SUM(AA300:AA302) / P303</f>
        <v>0</v>
      </c>
      <c r="AB303">
        <f>SUM(AB300:AB302) / P303</f>
        <v>0</v>
      </c>
      <c r="AC303">
        <f>SUM(AC300:AC302) / P303</f>
        <v>0</v>
      </c>
      <c r="AD303">
        <f>SUM(AD300:AD302) / P303</f>
        <v>0</v>
      </c>
    </row>
    <row r="304" spans="1:30">
      <c r="A304" s="1">
        <v>302</v>
      </c>
    </row>
    <row r="305" spans="1:30">
      <c r="A305" s="1">
        <v>303</v>
      </c>
      <c r="B305" t="s">
        <v>29</v>
      </c>
      <c r="C305" t="s">
        <v>75</v>
      </c>
    </row>
    <row r="306" spans="1:30">
      <c r="A306" s="1">
        <v>304</v>
      </c>
      <c r="C306">
        <v>90</v>
      </c>
      <c r="D306" t="s">
        <v>78</v>
      </c>
      <c r="E306" t="s">
        <v>105</v>
      </c>
      <c r="G306" t="s">
        <v>29</v>
      </c>
    </row>
    <row r="307" spans="1:30">
      <c r="A307" s="1">
        <v>305</v>
      </c>
      <c r="C307">
        <v>2</v>
      </c>
      <c r="D307" t="s">
        <v>78</v>
      </c>
      <c r="E307" t="s">
        <v>95</v>
      </c>
      <c r="G307" t="s">
        <v>172</v>
      </c>
      <c r="M307">
        <f>C307</f>
        <v>0</v>
      </c>
      <c r="N307">
        <f>VLOOKUP(E307, Premades!B1: R18, 2, FALSE)</f>
        <v>0</v>
      </c>
      <c r="O307">
        <f>VLOOKUP(E307, Premades!B1: R18, 3, FALSE)</f>
        <v>0</v>
      </c>
      <c r="P307">
        <f>C307/N307</f>
        <v>0</v>
      </c>
      <c r="Q307">
        <f>VLOOKUP(E307, Premades!B1: R18, 4, FALSE) * P307</f>
        <v>0</v>
      </c>
      <c r="R307">
        <f>VLOOKUP(E307, Premades!B1: R18, 5, FALSE) * P307</f>
        <v>0</v>
      </c>
      <c r="S307">
        <f>VLOOKUP(E307, Premades!B1: R18, 6, FALSE) * P307</f>
        <v>0</v>
      </c>
      <c r="T307">
        <f>VLOOKUP(E307, Premades!B1: R18, 7, FALSE) * P307</f>
        <v>0</v>
      </c>
      <c r="U307">
        <f>VLOOKUP(E307, Premades!B1: R18, 8, FALSE) * P307</f>
        <v>0</v>
      </c>
      <c r="V307">
        <f>VLOOKUP(E307, Premades!B1: R18, 9, FALSE) * P307</f>
        <v>0</v>
      </c>
      <c r="W307">
        <f>VLOOKUP(E307, Premades!B1: R18, 10, FALSE) * P307</f>
        <v>0</v>
      </c>
      <c r="X307">
        <f>VLOOKUP(E307, Premades!B1: R18, 11, FALSE) * P307</f>
        <v>0</v>
      </c>
      <c r="Y307">
        <f>VLOOKUP(E307, Premades!B1: R18, 12, FALSE) * P307</f>
        <v>0</v>
      </c>
      <c r="Z307">
        <f>VLOOKUP(E307, Premades!B1: R18, 13, FALSE) * P307</f>
        <v>0</v>
      </c>
      <c r="AA307">
        <f>VLOOKUP(E307, Premades!B1: R18, 14, FALSE) * P307</f>
        <v>0</v>
      </c>
      <c r="AB307">
        <f>VLOOKUP(E307, Premades!B1: R18, 15, FALSE) * P307</f>
        <v>0</v>
      </c>
      <c r="AC307">
        <f>VLOOKUP(E307, Premades!B1: R18, 16, FALSE) * P307</f>
        <v>0</v>
      </c>
      <c r="AD307">
        <f>VLOOKUP(E307, Premades!B1: R18, 17, FALSE) * P307</f>
        <v>0</v>
      </c>
    </row>
    <row r="308" spans="1:30">
      <c r="A308" s="1">
        <v>306</v>
      </c>
      <c r="C308">
        <v>0.5</v>
      </c>
      <c r="D308" t="s">
        <v>78</v>
      </c>
      <c r="E308" t="s">
        <v>124</v>
      </c>
      <c r="F308">
        <v>196</v>
      </c>
      <c r="G308" t="s">
        <v>170</v>
      </c>
      <c r="H308">
        <f>VALUE(LEFT(J308, MAX(ISNUMBER(VALUE(MID(J308,{1,2,3,4,5,6,7,8,9},1)))*{1,2,3,4,5,6,7,8,9})+1-1))</f>
        <v>0</v>
      </c>
      <c r="I308">
        <f>TRIM(RIGHT(J308, LEN(J308) - MAX(ISNUMBER(VALUE(MID(J308,{1,2,3,4,5,6,7,8,9},1)))*{1,2,3,4,5,6,7,8,9})))</f>
        <v>0</v>
      </c>
      <c r="K308">
        <f>VLOOKUP(F308&amp;":"&amp;J308,'CNF Data'!$B$1:$AI$244,5,FALSE)</f>
        <v>0</v>
      </c>
      <c r="L308">
        <f>VLOOKUP(F308&amp;":"&amp;J308,'CNF Data'!$B$1:$AI$244,6,FALSE)</f>
        <v>0</v>
      </c>
      <c r="M308">
        <f>C308*L308/H308* 100</f>
        <v>0</v>
      </c>
      <c r="P308">
        <f>C308/H308</f>
        <v>0</v>
      </c>
      <c r="Q308">
        <f>VLOOKUP(F308&amp;":"&amp;J308,'CNF Data'!$B$1:$AI$2244,21,FALSE) * P308</f>
        <v>0</v>
      </c>
      <c r="R308">
        <f>VLOOKUP(F308&amp;":"&amp;J308,'CNF Data'!$B$1:$AI$2244,22,FALSE) * P308</f>
        <v>0</v>
      </c>
      <c r="S308">
        <f>VLOOKUP(F308&amp;":"&amp;J308,'CNF Data'!$B$1:$AI$2244,23,FALSE) * P308</f>
        <v>0</v>
      </c>
      <c r="T308">
        <f>VLOOKUP(F308&amp;":"&amp;J308,'CNF Data'!$B$1:$AI$2244,24,FALSE) * P308</f>
        <v>0</v>
      </c>
      <c r="U308">
        <f>VLOOKUP(F308&amp;":"&amp;J308,'CNF Data'!$B$1:$AI$2244,25,FALSE) * P308</f>
        <v>0</v>
      </c>
      <c r="V308">
        <f>VLOOKUP(F308&amp;":"&amp;J308,'CNF Data'!$B$1:$AI$2244,26,FALSE) * P308</f>
        <v>0</v>
      </c>
      <c r="W308">
        <f>VLOOKUP(F308&amp;":"&amp;J308,'CNF Data'!$B$1:$AI$2244,27,FALSE) * P308</f>
        <v>0</v>
      </c>
      <c r="X308">
        <f>VLOOKUP(F308&amp;":"&amp;J308,'CNF Data'!$B$1:$AI$2244,28,FALSE) * P308</f>
        <v>0</v>
      </c>
      <c r="Y308">
        <f>VLOOKUP(F308&amp;":"&amp;J308,'CNF Data'!$B$1:$AI$2244,29,FALSE) * P308</f>
        <v>0</v>
      </c>
      <c r="Z308">
        <f>VLOOKUP(F308&amp;":"&amp;J308,'CNF Data'!$B$1:$AI$2244,30,FALSE) * P308</f>
        <v>0</v>
      </c>
      <c r="AA308">
        <f>VLOOKUP(F308&amp;":"&amp;J308,'CNF Data'!$B$1:$AI$2244,31,FALSE) * P308</f>
        <v>0</v>
      </c>
      <c r="AB308">
        <f>VLOOKUP(F308&amp;":"&amp;J308,'CNF Data'!$B$1:$AI$2244,32,FALSE) * P308</f>
        <v>0</v>
      </c>
      <c r="AC308">
        <f>VLOOKUP(F308&amp;":"&amp;J308,'CNF Data'!$B$1:$AI$2244,33,FALSE) * P308</f>
        <v>0</v>
      </c>
      <c r="AD308">
        <f>VLOOKUP(F308&amp;":"&amp;J308,'CNF Data'!$B$1:$AI$2244,34,FALSE) * P308</f>
        <v>0</v>
      </c>
    </row>
    <row r="309" spans="1:30">
      <c r="A309" s="1">
        <v>307</v>
      </c>
      <c r="C309">
        <v>12</v>
      </c>
      <c r="D309" t="s">
        <v>78</v>
      </c>
      <c r="E309" t="s">
        <v>47</v>
      </c>
      <c r="G309" t="s">
        <v>29</v>
      </c>
    </row>
    <row r="310" spans="1:30">
      <c r="A310" s="1">
        <v>308</v>
      </c>
      <c r="B310" t="s">
        <v>30</v>
      </c>
      <c r="C310">
        <v>100</v>
      </c>
      <c r="D310" t="s">
        <v>78</v>
      </c>
      <c r="E310" t="s">
        <v>75</v>
      </c>
      <c r="M310">
        <f>SUM(M305:M309)</f>
        <v>0</v>
      </c>
      <c r="P310">
        <f>M310/C310</f>
        <v>0</v>
      </c>
      <c r="Q310">
        <f>SUM(Q305:Q309) / P310</f>
        <v>0</v>
      </c>
      <c r="R310">
        <f>SUM(R305:R309) / P310</f>
        <v>0</v>
      </c>
      <c r="S310">
        <f>SUM(S305:S309) / P310</f>
        <v>0</v>
      </c>
      <c r="T310">
        <f>SUM(T305:T309) / P310</f>
        <v>0</v>
      </c>
      <c r="U310">
        <f>SUM(U305:U309) / P310</f>
        <v>0</v>
      </c>
      <c r="V310">
        <f>SUM(V305:V309) / P310</f>
        <v>0</v>
      </c>
      <c r="W310">
        <f>SUM(W305:W309) / P310</f>
        <v>0</v>
      </c>
      <c r="X310">
        <f>SUM(X305:X309) / P310</f>
        <v>0</v>
      </c>
      <c r="Y310">
        <f>SUM(Y305:Y309) / P310</f>
        <v>0</v>
      </c>
      <c r="Z310">
        <f>SUM(Z305:Z309) / P310</f>
        <v>0</v>
      </c>
      <c r="AA310">
        <f>SUM(AA305:AA309) / P310</f>
        <v>0</v>
      </c>
      <c r="AB310">
        <f>SUM(AB305:AB309) / P310</f>
        <v>0</v>
      </c>
      <c r="AC310">
        <f>SUM(AC305:AC309) / P310</f>
        <v>0</v>
      </c>
      <c r="AD310">
        <f>SUM(AD305:AD309) / P310</f>
        <v>0</v>
      </c>
    </row>
    <row r="311" spans="1:30">
      <c r="A311" s="1">
        <v>309</v>
      </c>
    </row>
    <row r="312" spans="1:30">
      <c r="A312" s="1">
        <v>310</v>
      </c>
      <c r="B312" t="s">
        <v>29</v>
      </c>
      <c r="C312" t="s">
        <v>76</v>
      </c>
    </row>
    <row r="313" spans="1:30">
      <c r="A313" s="1">
        <v>311</v>
      </c>
      <c r="C313">
        <v>90</v>
      </c>
      <c r="D313" t="s">
        <v>82</v>
      </c>
      <c r="E313" t="s">
        <v>105</v>
      </c>
      <c r="G313" t="s">
        <v>29</v>
      </c>
    </row>
    <row r="314" spans="1:30">
      <c r="A314" s="1">
        <v>312</v>
      </c>
      <c r="C314">
        <v>2</v>
      </c>
      <c r="D314" t="s">
        <v>82</v>
      </c>
      <c r="E314" t="s">
        <v>95</v>
      </c>
      <c r="G314" t="s">
        <v>172</v>
      </c>
      <c r="M314">
        <f>C314</f>
        <v>0</v>
      </c>
      <c r="N314">
        <f>VLOOKUP(E314, Premades!B1: R18, 2, FALSE)</f>
        <v>0</v>
      </c>
      <c r="O314">
        <f>VLOOKUP(E314, Premades!B1: R18, 3, FALSE)</f>
        <v>0</v>
      </c>
      <c r="P314">
        <f>C314/N314</f>
        <v>0</v>
      </c>
      <c r="Q314">
        <f>VLOOKUP(E314, Premades!B1: R18, 4, FALSE) * P314</f>
        <v>0</v>
      </c>
      <c r="R314">
        <f>VLOOKUP(E314, Premades!B1: R18, 5, FALSE) * P314</f>
        <v>0</v>
      </c>
      <c r="S314">
        <f>VLOOKUP(E314, Premades!B1: R18, 6, FALSE) * P314</f>
        <v>0</v>
      </c>
      <c r="T314">
        <f>VLOOKUP(E314, Premades!B1: R18, 7, FALSE) * P314</f>
        <v>0</v>
      </c>
      <c r="U314">
        <f>VLOOKUP(E314, Premades!B1: R18, 8, FALSE) * P314</f>
        <v>0</v>
      </c>
      <c r="V314">
        <f>VLOOKUP(E314, Premades!B1: R18, 9, FALSE) * P314</f>
        <v>0</v>
      </c>
      <c r="W314">
        <f>VLOOKUP(E314, Premades!B1: R18, 10, FALSE) * P314</f>
        <v>0</v>
      </c>
      <c r="X314">
        <f>VLOOKUP(E314, Premades!B1: R18, 11, FALSE) * P314</f>
        <v>0</v>
      </c>
      <c r="Y314">
        <f>VLOOKUP(E314, Premades!B1: R18, 12, FALSE) * P314</f>
        <v>0</v>
      </c>
      <c r="Z314">
        <f>VLOOKUP(E314, Premades!B1: R18, 13, FALSE) * P314</f>
        <v>0</v>
      </c>
      <c r="AA314">
        <f>VLOOKUP(E314, Premades!B1: R18, 14, FALSE) * P314</f>
        <v>0</v>
      </c>
      <c r="AB314">
        <f>VLOOKUP(E314, Premades!B1: R18, 15, FALSE) * P314</f>
        <v>0</v>
      </c>
      <c r="AC314">
        <f>VLOOKUP(E314, Premades!B1: R18, 16, FALSE) * P314</f>
        <v>0</v>
      </c>
      <c r="AD314">
        <f>VLOOKUP(E314, Premades!B1: R18, 17, FALSE) * P314</f>
        <v>0</v>
      </c>
    </row>
    <row r="315" spans="1:30">
      <c r="A315" s="1">
        <v>313</v>
      </c>
      <c r="C315">
        <v>2</v>
      </c>
      <c r="D315" t="s">
        <v>79</v>
      </c>
      <c r="E315" t="s">
        <v>154</v>
      </c>
      <c r="F315">
        <v>1589</v>
      </c>
      <c r="G315" t="s">
        <v>170</v>
      </c>
      <c r="H315">
        <f>VALUE(LEFT(J315, MAX(ISNUMBER(VALUE(MID(J315,{1,2,3,4,5,6,7,8,9},1)))*{1,2,3,4,5,6,7,8,9})+1-1))</f>
        <v>0</v>
      </c>
      <c r="I315">
        <f>TRIM(RIGHT(J315, LEN(J315) - MAX(ISNUMBER(VALUE(MID(J315,{1,2,3,4,5,6,7,8,9},1)))*{1,2,3,4,5,6,7,8,9})))</f>
        <v>0</v>
      </c>
      <c r="K315">
        <f>VLOOKUP(F315&amp;":"&amp;J315,'CNF Data'!$B$1:$AI$244,5,FALSE)</f>
        <v>0</v>
      </c>
      <c r="L315">
        <f>VLOOKUP(F315&amp;":"&amp;J315,'CNF Data'!$B$1:$AI$244,6,FALSE)</f>
        <v>0</v>
      </c>
      <c r="M315">
        <f>C315*L315/H315* 100</f>
        <v>0</v>
      </c>
      <c r="P315">
        <f>C315/H315</f>
        <v>0</v>
      </c>
      <c r="Q315">
        <f>VLOOKUP(F315&amp;":"&amp;J315,'CNF Data'!$B$1:$AI$2244,21,FALSE) * P315</f>
        <v>0</v>
      </c>
      <c r="R315">
        <f>VLOOKUP(F315&amp;":"&amp;J315,'CNF Data'!$B$1:$AI$2244,22,FALSE) * P315</f>
        <v>0</v>
      </c>
      <c r="S315">
        <f>VLOOKUP(F315&amp;":"&amp;J315,'CNF Data'!$B$1:$AI$2244,23,FALSE) * P315</f>
        <v>0</v>
      </c>
      <c r="T315">
        <f>VLOOKUP(F315&amp;":"&amp;J315,'CNF Data'!$B$1:$AI$2244,24,FALSE) * P315</f>
        <v>0</v>
      </c>
      <c r="U315">
        <f>VLOOKUP(F315&amp;":"&amp;J315,'CNF Data'!$B$1:$AI$2244,25,FALSE) * P315</f>
        <v>0</v>
      </c>
      <c r="V315">
        <f>VLOOKUP(F315&amp;":"&amp;J315,'CNF Data'!$B$1:$AI$2244,26,FALSE) * P315</f>
        <v>0</v>
      </c>
      <c r="W315">
        <f>VLOOKUP(F315&amp;":"&amp;J315,'CNF Data'!$B$1:$AI$2244,27,FALSE) * P315</f>
        <v>0</v>
      </c>
      <c r="X315">
        <f>VLOOKUP(F315&amp;":"&amp;J315,'CNF Data'!$B$1:$AI$2244,28,FALSE) * P315</f>
        <v>0</v>
      </c>
      <c r="Y315">
        <f>VLOOKUP(F315&amp;":"&amp;J315,'CNF Data'!$B$1:$AI$2244,29,FALSE) * P315</f>
        <v>0</v>
      </c>
      <c r="Z315">
        <f>VLOOKUP(F315&amp;":"&amp;J315,'CNF Data'!$B$1:$AI$2244,30,FALSE) * P315</f>
        <v>0</v>
      </c>
      <c r="AA315">
        <f>VLOOKUP(F315&amp;":"&amp;J315,'CNF Data'!$B$1:$AI$2244,31,FALSE) * P315</f>
        <v>0</v>
      </c>
      <c r="AB315">
        <f>VLOOKUP(F315&amp;":"&amp;J315,'CNF Data'!$B$1:$AI$2244,32,FALSE) * P315</f>
        <v>0</v>
      </c>
      <c r="AC315">
        <f>VLOOKUP(F315&amp;":"&amp;J315,'CNF Data'!$B$1:$AI$2244,33,FALSE) * P315</f>
        <v>0</v>
      </c>
      <c r="AD315">
        <f>VLOOKUP(F315&amp;":"&amp;J315,'CNF Data'!$B$1:$AI$2244,34,FALSE) * P315</f>
        <v>0</v>
      </c>
    </row>
    <row r="316" spans="1:30">
      <c r="A316" s="1">
        <v>314</v>
      </c>
      <c r="C316">
        <v>1</v>
      </c>
      <c r="D316" t="s">
        <v>93</v>
      </c>
      <c r="E316" t="s">
        <v>96</v>
      </c>
      <c r="F316">
        <v>214</v>
      </c>
      <c r="G316" t="s">
        <v>170</v>
      </c>
      <c r="H316">
        <f>VALUE(LEFT(J316, MAX(ISNUMBER(VALUE(MID(J316,{1,2,3,4,5,6,7,8,9},1)))*{1,2,3,4,5,6,7,8,9})+1-1))</f>
        <v>0</v>
      </c>
      <c r="I316">
        <f>TRIM(RIGHT(J316, LEN(J316) - MAX(ISNUMBER(VALUE(MID(J316,{1,2,3,4,5,6,7,8,9},1)))*{1,2,3,4,5,6,7,8,9})))</f>
        <v>0</v>
      </c>
      <c r="K316">
        <f>VLOOKUP(F316&amp;":"&amp;J316,'CNF Data'!$B$1:$AI$244,5,FALSE)</f>
        <v>0</v>
      </c>
      <c r="L316">
        <f>VLOOKUP(F316&amp;":"&amp;J316,'CNF Data'!$B$1:$AI$244,6,FALSE)</f>
        <v>0</v>
      </c>
      <c r="M316">
        <f>C316*L316/H316* 100</f>
        <v>0</v>
      </c>
      <c r="P316">
        <f>C316/H316</f>
        <v>0</v>
      </c>
      <c r="Q316">
        <f>VLOOKUP(F316&amp;":"&amp;J316,'CNF Data'!$B$1:$AI$2244,21,FALSE) * P316</f>
        <v>0</v>
      </c>
      <c r="R316">
        <f>VLOOKUP(F316&amp;":"&amp;J316,'CNF Data'!$B$1:$AI$2244,22,FALSE) * P316</f>
        <v>0</v>
      </c>
      <c r="S316">
        <f>VLOOKUP(F316&amp;":"&amp;J316,'CNF Data'!$B$1:$AI$2244,23,FALSE) * P316</f>
        <v>0</v>
      </c>
      <c r="T316">
        <f>VLOOKUP(F316&amp;":"&amp;J316,'CNF Data'!$B$1:$AI$2244,24,FALSE) * P316</f>
        <v>0</v>
      </c>
      <c r="U316">
        <f>VLOOKUP(F316&amp;":"&amp;J316,'CNF Data'!$B$1:$AI$2244,25,FALSE) * P316</f>
        <v>0</v>
      </c>
      <c r="V316">
        <f>VLOOKUP(F316&amp;":"&amp;J316,'CNF Data'!$B$1:$AI$2244,26,FALSE) * P316</f>
        <v>0</v>
      </c>
      <c r="W316">
        <f>VLOOKUP(F316&amp;":"&amp;J316,'CNF Data'!$B$1:$AI$2244,27,FALSE) * P316</f>
        <v>0</v>
      </c>
      <c r="X316">
        <f>VLOOKUP(F316&amp;":"&amp;J316,'CNF Data'!$B$1:$AI$2244,28,FALSE) * P316</f>
        <v>0</v>
      </c>
      <c r="Y316">
        <f>VLOOKUP(F316&amp;":"&amp;J316,'CNF Data'!$B$1:$AI$2244,29,FALSE) * P316</f>
        <v>0</v>
      </c>
      <c r="Z316">
        <f>VLOOKUP(F316&amp;":"&amp;J316,'CNF Data'!$B$1:$AI$2244,30,FALSE) * P316</f>
        <v>0</v>
      </c>
      <c r="AA316">
        <f>VLOOKUP(F316&amp;":"&amp;J316,'CNF Data'!$B$1:$AI$2244,31,FALSE) * P316</f>
        <v>0</v>
      </c>
      <c r="AB316">
        <f>VLOOKUP(F316&amp;":"&amp;J316,'CNF Data'!$B$1:$AI$2244,32,FALSE) * P316</f>
        <v>0</v>
      </c>
      <c r="AC316">
        <f>VLOOKUP(F316&amp;":"&amp;J316,'CNF Data'!$B$1:$AI$2244,33,FALSE) * P316</f>
        <v>0</v>
      </c>
      <c r="AD316">
        <f>VLOOKUP(F316&amp;":"&amp;J316,'CNF Data'!$B$1:$AI$2244,34,FALSE) * P316</f>
        <v>0</v>
      </c>
    </row>
    <row r="317" spans="1:30">
      <c r="A317" s="1">
        <v>315</v>
      </c>
      <c r="C317">
        <v>1</v>
      </c>
      <c r="D317" t="s">
        <v>93</v>
      </c>
      <c r="E317" t="s">
        <v>114</v>
      </c>
      <c r="F317">
        <v>198</v>
      </c>
      <c r="G317" t="s">
        <v>170</v>
      </c>
      <c r="H317">
        <f>VALUE(LEFT(J317, MAX(ISNUMBER(VALUE(MID(J317,{1,2,3,4,5,6,7,8,9},1)))*{1,2,3,4,5,6,7,8,9})+1-1))</f>
        <v>0</v>
      </c>
      <c r="I317">
        <f>TRIM(RIGHT(J317, LEN(J317) - MAX(ISNUMBER(VALUE(MID(J317,{1,2,3,4,5,6,7,8,9},1)))*{1,2,3,4,5,6,7,8,9})))</f>
        <v>0</v>
      </c>
      <c r="K317">
        <f>VLOOKUP(F317&amp;":"&amp;J317,'CNF Data'!$B$1:$AI$244,5,FALSE)</f>
        <v>0</v>
      </c>
      <c r="L317">
        <f>VLOOKUP(F317&amp;":"&amp;J317,'CNF Data'!$B$1:$AI$244,6,FALSE)</f>
        <v>0</v>
      </c>
      <c r="M317">
        <f>C317*L317/H317* 100</f>
        <v>0</v>
      </c>
      <c r="P317">
        <f>C317/H317</f>
        <v>0</v>
      </c>
      <c r="Q317">
        <f>VLOOKUP(F317&amp;":"&amp;J317,'CNF Data'!$B$1:$AI$2244,21,FALSE) * P317</f>
        <v>0</v>
      </c>
      <c r="R317">
        <f>VLOOKUP(F317&amp;":"&amp;J317,'CNF Data'!$B$1:$AI$2244,22,FALSE) * P317</f>
        <v>0</v>
      </c>
      <c r="S317">
        <f>VLOOKUP(F317&amp;":"&amp;J317,'CNF Data'!$B$1:$AI$2244,23,FALSE) * P317</f>
        <v>0</v>
      </c>
      <c r="T317">
        <f>VLOOKUP(F317&amp;":"&amp;J317,'CNF Data'!$B$1:$AI$2244,24,FALSE) * P317</f>
        <v>0</v>
      </c>
      <c r="U317">
        <f>VLOOKUP(F317&amp;":"&amp;J317,'CNF Data'!$B$1:$AI$2244,25,FALSE) * P317</f>
        <v>0</v>
      </c>
      <c r="V317">
        <f>VLOOKUP(F317&amp;":"&amp;J317,'CNF Data'!$B$1:$AI$2244,26,FALSE) * P317</f>
        <v>0</v>
      </c>
      <c r="W317">
        <f>VLOOKUP(F317&amp;":"&amp;J317,'CNF Data'!$B$1:$AI$2244,27,FALSE) * P317</f>
        <v>0</v>
      </c>
      <c r="X317">
        <f>VLOOKUP(F317&amp;":"&amp;J317,'CNF Data'!$B$1:$AI$2244,28,FALSE) * P317</f>
        <v>0</v>
      </c>
      <c r="Y317">
        <f>VLOOKUP(F317&amp;":"&amp;J317,'CNF Data'!$B$1:$AI$2244,29,FALSE) * P317</f>
        <v>0</v>
      </c>
      <c r="Z317">
        <f>VLOOKUP(F317&amp;":"&amp;J317,'CNF Data'!$B$1:$AI$2244,30,FALSE) * P317</f>
        <v>0</v>
      </c>
      <c r="AA317">
        <f>VLOOKUP(F317&amp;":"&amp;J317,'CNF Data'!$B$1:$AI$2244,31,FALSE) * P317</f>
        <v>0</v>
      </c>
      <c r="AB317">
        <f>VLOOKUP(F317&amp;":"&amp;J317,'CNF Data'!$B$1:$AI$2244,32,FALSE) * P317</f>
        <v>0</v>
      </c>
      <c r="AC317">
        <f>VLOOKUP(F317&amp;":"&amp;J317,'CNF Data'!$B$1:$AI$2244,33,FALSE) * P317</f>
        <v>0</v>
      </c>
      <c r="AD317">
        <f>VLOOKUP(F317&amp;":"&amp;J317,'CNF Data'!$B$1:$AI$2244,34,FALSE) * P317</f>
        <v>0</v>
      </c>
    </row>
    <row r="318" spans="1:30">
      <c r="A318" s="1">
        <v>316</v>
      </c>
      <c r="C318">
        <v>0.3</v>
      </c>
      <c r="D318" t="s">
        <v>82</v>
      </c>
      <c r="E318" t="s">
        <v>142</v>
      </c>
      <c r="F318">
        <v>197</v>
      </c>
      <c r="G318" t="s">
        <v>170</v>
      </c>
      <c r="H318">
        <f>VALUE(LEFT(J318, MAX(ISNUMBER(VALUE(MID(J318,{1,2,3,4,5,6,7,8,9},1)))*{1,2,3,4,5,6,7,8,9})+1-1))</f>
        <v>0</v>
      </c>
      <c r="I318">
        <f>TRIM(RIGHT(J318, LEN(J318) - MAX(ISNUMBER(VALUE(MID(J318,{1,2,3,4,5,6,7,8,9},1)))*{1,2,3,4,5,6,7,8,9})))</f>
        <v>0</v>
      </c>
      <c r="K318">
        <f>VLOOKUP(F318&amp;":"&amp;J318,'CNF Data'!$B$1:$AI$244,5,FALSE)</f>
        <v>0</v>
      </c>
      <c r="L318">
        <f>VLOOKUP(F318&amp;":"&amp;J318,'CNF Data'!$B$1:$AI$244,6,FALSE)</f>
        <v>0</v>
      </c>
      <c r="M318">
        <f>C318*L318/H318* 100</f>
        <v>0</v>
      </c>
      <c r="P318">
        <f>C318/H318</f>
        <v>0</v>
      </c>
      <c r="Q318">
        <f>VLOOKUP(F318&amp;":"&amp;J318,'CNF Data'!$B$1:$AI$2244,21,FALSE) * P318</f>
        <v>0</v>
      </c>
      <c r="R318">
        <f>VLOOKUP(F318&amp;":"&amp;J318,'CNF Data'!$B$1:$AI$2244,22,FALSE) * P318</f>
        <v>0</v>
      </c>
      <c r="S318">
        <f>VLOOKUP(F318&amp;":"&amp;J318,'CNF Data'!$B$1:$AI$2244,23,FALSE) * P318</f>
        <v>0</v>
      </c>
      <c r="T318">
        <f>VLOOKUP(F318&amp;":"&amp;J318,'CNF Data'!$B$1:$AI$2244,24,FALSE) * P318</f>
        <v>0</v>
      </c>
      <c r="U318">
        <f>VLOOKUP(F318&amp;":"&amp;J318,'CNF Data'!$B$1:$AI$2244,25,FALSE) * P318</f>
        <v>0</v>
      </c>
      <c r="V318">
        <f>VLOOKUP(F318&amp;":"&amp;J318,'CNF Data'!$B$1:$AI$2244,26,FALSE) * P318</f>
        <v>0</v>
      </c>
      <c r="W318">
        <f>VLOOKUP(F318&amp;":"&amp;J318,'CNF Data'!$B$1:$AI$2244,27,FALSE) * P318</f>
        <v>0</v>
      </c>
      <c r="X318">
        <f>VLOOKUP(F318&amp;":"&amp;J318,'CNF Data'!$B$1:$AI$2244,28,FALSE) * P318</f>
        <v>0</v>
      </c>
      <c r="Y318">
        <f>VLOOKUP(F318&amp;":"&amp;J318,'CNF Data'!$B$1:$AI$2244,29,FALSE) * P318</f>
        <v>0</v>
      </c>
      <c r="Z318">
        <f>VLOOKUP(F318&amp;":"&amp;J318,'CNF Data'!$B$1:$AI$2244,30,FALSE) * P318</f>
        <v>0</v>
      </c>
      <c r="AA318">
        <f>VLOOKUP(F318&amp;":"&amp;J318,'CNF Data'!$B$1:$AI$2244,31,FALSE) * P318</f>
        <v>0</v>
      </c>
      <c r="AB318">
        <f>VLOOKUP(F318&amp;":"&amp;J318,'CNF Data'!$B$1:$AI$2244,32,FALSE) * P318</f>
        <v>0</v>
      </c>
      <c r="AC318">
        <f>VLOOKUP(F318&amp;":"&amp;J318,'CNF Data'!$B$1:$AI$2244,33,FALSE) * P318</f>
        <v>0</v>
      </c>
      <c r="AD318">
        <f>VLOOKUP(F318&amp;":"&amp;J318,'CNF Data'!$B$1:$AI$2244,34,FALSE) * P318</f>
        <v>0</v>
      </c>
    </row>
    <row r="319" spans="1:30">
      <c r="A319" s="1">
        <v>317</v>
      </c>
      <c r="B319" t="s">
        <v>30</v>
      </c>
      <c r="C319">
        <v>100</v>
      </c>
      <c r="D319" t="s">
        <v>82</v>
      </c>
      <c r="E319" t="s">
        <v>76</v>
      </c>
      <c r="M319">
        <f>SUM(M312:M318)</f>
        <v>0</v>
      </c>
      <c r="P319">
        <f>M319/C319</f>
        <v>0</v>
      </c>
      <c r="Q319">
        <f>SUM(Q312:Q318) / P319</f>
        <v>0</v>
      </c>
      <c r="R319">
        <f>SUM(R312:R318) / P319</f>
        <v>0</v>
      </c>
      <c r="S319">
        <f>SUM(S312:S318) / P319</f>
        <v>0</v>
      </c>
      <c r="T319">
        <f>SUM(T312:T318) / P319</f>
        <v>0</v>
      </c>
      <c r="U319">
        <f>SUM(U312:U318) / P319</f>
        <v>0</v>
      </c>
      <c r="V319">
        <f>SUM(V312:V318) / P319</f>
        <v>0</v>
      </c>
      <c r="W319">
        <f>SUM(W312:W318) / P319</f>
        <v>0</v>
      </c>
      <c r="X319">
        <f>SUM(X312:X318) / P319</f>
        <v>0</v>
      </c>
      <c r="Y319">
        <f>SUM(Y312:Y318) / P319</f>
        <v>0</v>
      </c>
      <c r="Z319">
        <f>SUM(Z312:Z318) / P319</f>
        <v>0</v>
      </c>
      <c r="AA319">
        <f>SUM(AA312:AA318) / P319</f>
        <v>0</v>
      </c>
      <c r="AB319">
        <f>SUM(AB312:AB318) / P319</f>
        <v>0</v>
      </c>
      <c r="AC319">
        <f>SUM(AC312:AC318) / P319</f>
        <v>0</v>
      </c>
      <c r="AD319">
        <f>SUM(AD312:AD318) / P319</f>
        <v>0</v>
      </c>
    </row>
  </sheetData>
  <dataValidations count="147">
    <dataValidation type="list" allowBlank="1" showInputMessage="1" showErrorMessage="1" sqref="J4">
      <formula1>"100ml flaked,250ml,1/2 fillet,100g,1 food guide serving = 75g"</formula1>
    </dataValidation>
    <dataValidation type="list" allowBlank="1" showInputMessage="1" showErrorMessage="1" sqref="J5">
      <formula1>"100ml,15ml,250ml,5ml,10ml"</formula1>
    </dataValidation>
    <dataValidation type="list" allowBlank="1" showInputMessage="1" showErrorMessage="1" sqref="J6">
      <formula1>"15ml,250ml,5ml,1 dash,1g"</formula1>
    </dataValidation>
    <dataValidation type="list" allowBlank="1" showInputMessage="1" showErrorMessage="1" sqref="J7">
      <formula1>"100ml whole,1 dash,0.5g,15ml ground,15ml whole,5 ml ground,5ml whole"</formula1>
    </dataValidation>
    <dataValidation type="list" allowBlank="1" showInputMessage="1" showErrorMessage="1" sqref="J8">
      <formula1>"15ml,5ml,0.5g"</formula1>
    </dataValidation>
    <dataValidation type="list" allowBlank="1" showInputMessage="1" showErrorMessage="1" sqref="J9">
      <formula1>"15ml,5ml,0.5g"</formula1>
    </dataValidation>
    <dataValidation type="list" allowBlank="1" showInputMessage="1" showErrorMessage="1" sqref="J14">
      <formula1>"15ml,250ml,5ml,1 dash,1g"</formula1>
    </dataValidation>
    <dataValidation type="list" allowBlank="1" showInputMessage="1" showErrorMessage="1" sqref="J15">
      <formula1>"100ml whole,1 dash,0.5g,15ml ground,15ml whole,5 ml ground,5ml whole"</formula1>
    </dataValidation>
    <dataValidation type="list" allowBlank="1" showInputMessage="1" showErrorMessage="1" sqref="J16">
      <formula1>"15ml,5ml,0.5g"</formula1>
    </dataValidation>
    <dataValidation type="list" allowBlank="1" showInputMessage="1" showErrorMessage="1" sqref="J17">
      <formula1>"15ml,5ml,0.5g"</formula1>
    </dataValidation>
    <dataValidation type="list" allowBlank="1" showInputMessage="1" showErrorMessage="1" sqref="J21">
      <formula1>"1 breast,100ml chopped or diced,250ml chopped or diced,100g,1 food guide serving = 75g"</formula1>
    </dataValidation>
    <dataValidation type="list" allowBlank="1" showInputMessage="1" showErrorMessage="1" sqref="J22">
      <formula1>"100ml,15ml,250ml,5ml,10ml"</formula1>
    </dataValidation>
    <dataValidation type="list" allowBlank="1" showInputMessage="1" showErrorMessage="1" sqref="J23">
      <formula1>"15ml,250ml,5ml,1 dash,1g"</formula1>
    </dataValidation>
    <dataValidation type="list" allowBlank="1" showInputMessage="1" showErrorMessage="1" sqref="J24">
      <formula1>"100ml whole,1 dash,0.5g,15ml ground,15ml whole,5 ml ground,5ml whole"</formula1>
    </dataValidation>
    <dataValidation type="list" allowBlank="1" showInputMessage="1" showErrorMessage="1" sqref="J25">
      <formula1>"15ml,5ml,0.5g"</formula1>
    </dataValidation>
    <dataValidation type="list" allowBlank="1" showInputMessage="1" showErrorMessage="1" sqref="J26">
      <formula1>"15ml,5ml,0.5g"</formula1>
    </dataValidation>
    <dataValidation type="list" allowBlank="1" showInputMessage="1" showErrorMessage="1" sqref="J30">
      <formula1>"100ml,250ml,100g,1 food guide serving = 75g"</formula1>
    </dataValidation>
    <dataValidation type="list" allowBlank="1" showInputMessage="1" showErrorMessage="1" sqref="J31">
      <formula1>"100ml,15ml,250ml,5ml,10ml"</formula1>
    </dataValidation>
    <dataValidation type="list" allowBlank="1" showInputMessage="1" showErrorMessage="1" sqref="J32">
      <formula1>"15ml,250ml,5ml,1 dash,1g"</formula1>
    </dataValidation>
    <dataValidation type="list" allowBlank="1" showInputMessage="1" showErrorMessage="1" sqref="J33">
      <formula1>"100ml whole,1 dash,0.5g,15ml ground,15ml whole,5 ml ground,5ml whole"</formula1>
    </dataValidation>
    <dataValidation type="list" allowBlank="1" showInputMessage="1" showErrorMessage="1" sqref="J34">
      <formula1>"15ml,5ml,0.5g"</formula1>
    </dataValidation>
    <dataValidation type="list" allowBlank="1" showInputMessage="1" showErrorMessage="1" sqref="J35">
      <formula1>"15ml,5ml,0.5g"</formula1>
    </dataValidation>
    <dataValidation type="list" allowBlank="1" showInputMessage="1" showErrorMessage="1" sqref="J39">
      <formula1>"100ml,250ml,100g,1 food guide serving = 75g"</formula1>
    </dataValidation>
    <dataValidation type="list" allowBlank="1" showInputMessage="1" showErrorMessage="1" sqref="J40">
      <formula1>"100ml,15ml,250ml,5ml,10ml"</formula1>
    </dataValidation>
    <dataValidation type="list" allowBlank="1" showInputMessage="1" showErrorMessage="1" sqref="J41">
      <formula1>"15ml,250ml,5ml,1 dash,1g"</formula1>
    </dataValidation>
    <dataValidation type="list" allowBlank="1" showInputMessage="1" showErrorMessage="1" sqref="J42">
      <formula1>"100ml whole,1 dash,0.5g,15ml ground,15ml whole,5 ml ground,5ml whole"</formula1>
    </dataValidation>
    <dataValidation type="list" allowBlank="1" showInputMessage="1" showErrorMessage="1" sqref="J43">
      <formula1>"15ml,5ml,0.5g"</formula1>
    </dataValidation>
    <dataValidation type="list" allowBlank="1" showInputMessage="1" showErrorMessage="1" sqref="J44">
      <formula1>"15ml,5ml,0.5g"</formula1>
    </dataValidation>
    <dataValidation type="list" allowBlank="1" showInputMessage="1" showErrorMessage="1" sqref="J50">
      <formula1>"15ml,250ml,5ml,1 dash,1g"</formula1>
    </dataValidation>
    <dataValidation type="list" allowBlank="1" showInputMessage="1" showErrorMessage="1" sqref="J51">
      <formula1>"100ml whole,1 dash,0.5g,15ml ground,15ml whole,5 ml ground,5ml whole"</formula1>
    </dataValidation>
    <dataValidation type="list" allowBlank="1" showInputMessage="1" showErrorMessage="1" sqref="J52">
      <formula1>"15ml,5ml,0.5g"</formula1>
    </dataValidation>
    <dataValidation type="list" allowBlank="1" showInputMessage="1" showErrorMessage="1" sqref="J53">
      <formula1>"15ml,5ml,0.5g"</formula1>
    </dataValidation>
    <dataValidation type="list" allowBlank="1" showInputMessage="1" showErrorMessage="1" sqref="J66">
      <formula1>"100ml,125ml,15ml,250ml,5ml"</formula1>
    </dataValidation>
    <dataValidation type="list" allowBlank="1" showInputMessage="1" showErrorMessage="1" sqref="J67">
      <formula1>"1 bulb,100ml,125ml,250ml,5ml,1 clove,4g"</formula1>
    </dataValidation>
    <dataValidation type="list" allowBlank="1" showInputMessage="1" showErrorMessage="1" sqref="J68">
      <formula1>"15ml,250ml,5ml,1 dash,1g"</formula1>
    </dataValidation>
    <dataValidation type="list" allowBlank="1" showInputMessage="1" showErrorMessage="1" sqref="J69">
      <formula1>"100ml whole,1 dash,0.5g,15ml ground,15ml whole,5 ml ground,5ml whole"</formula1>
    </dataValidation>
    <dataValidation type="list" allowBlank="1" showInputMessage="1" showErrorMessage="1" sqref="J70">
      <formula1>"100ml,125ml,15ml,250ml,5ml"</formula1>
    </dataValidation>
    <dataValidation type="list" allowBlank="1" showInputMessage="1" showErrorMessage="1" sqref="J71">
      <formula1>"100ml,15ml,250ml,5ml,10ml"</formula1>
    </dataValidation>
    <dataValidation type="list" allowBlank="1" showInputMessage="1" showErrorMessage="1" sqref="J72">
      <formula1>""</formula1>
    </dataValidation>
    <dataValidation type="list" allowBlank="1" showInputMessage="1" showErrorMessage="1" sqref="J76">
      <formula1>"30ml,5 leaves,0.5g"</formula1>
    </dataValidation>
    <dataValidation type="list" allowBlank="1" showInputMessage="1" showErrorMessage="1" sqref="J77">
      <formula1>"100ml,125ml,15ml,5ml"</formula1>
    </dataValidation>
    <dataValidation type="list" allowBlank="1" showInputMessage="1" showErrorMessage="1" sqref="J78">
      <formula1>"1 bulb,100ml,125ml,250ml,5ml,1 clove,4g"</formula1>
    </dataValidation>
    <dataValidation type="list" allowBlank="1" showInputMessage="1" showErrorMessage="1" sqref="J79">
      <formula1>"15ml,250ml,5ml,1 dash,1g"</formula1>
    </dataValidation>
    <dataValidation type="list" allowBlank="1" showInputMessage="1" showErrorMessage="1" sqref="J80">
      <formula1>"100ml whole,1 dash,0.5g,15ml ground,15ml whole,5 ml ground,5ml whole"</formula1>
    </dataValidation>
    <dataValidation type="list" allowBlank="1" showInputMessage="1" showErrorMessage="1" sqref="J81">
      <formula1>"100ml,125ml,15ml,250ml,5ml"</formula1>
    </dataValidation>
    <dataValidation type="list" allowBlank="1" showInputMessage="1" showErrorMessage="1" sqref="J82">
      <formula1>"100ml,15ml,250ml,5ml,10ml"</formula1>
    </dataValidation>
    <dataValidation type="list" allowBlank="1" showInputMessage="1" showErrorMessage="1" sqref="J83">
      <formula1>""</formula1>
    </dataValidation>
    <dataValidation type="list" allowBlank="1" showInputMessage="1" showErrorMessage="1" sqref="J88">
      <formula1>"1 fruit,100ml cubes,100ml puree,100ml slices,125ml slices,250ml slices,125ml puree,250ml puree,125ml cubes,250ml cubes,140g,1/2 fruit"</formula1>
    </dataValidation>
    <dataValidation type="list" allowBlank="1" showInputMessage="1" showErrorMessage="1" sqref="J90">
      <formula1>"100ml,125ml,15ml,5ml"</formula1>
    </dataValidation>
    <dataValidation type="list" allowBlank="1" showInputMessage="1" showErrorMessage="1" sqref="J91">
      <formula1>"1 bulb,100ml,125ml,250ml,5ml,1 clove,4g"</formula1>
    </dataValidation>
    <dataValidation type="list" allowBlank="1" showInputMessage="1" showErrorMessage="1" sqref="J92">
      <formula1>"15ml,250ml,5ml,1 dash,1g"</formula1>
    </dataValidation>
    <dataValidation type="list" allowBlank="1" showInputMessage="1" showErrorMessage="1" sqref="J93">
      <formula1>"100ml whole,1 dash,0.5g,15ml ground,15ml whole,5 ml ground,5ml whole"</formula1>
    </dataValidation>
    <dataValidation type="list" allowBlank="1" showInputMessage="1" showErrorMessage="1" sqref="J94">
      <formula1>"100ml,125ml,15ml,250ml,5ml"</formula1>
    </dataValidation>
    <dataValidation type="list" allowBlank="1" showInputMessage="1" showErrorMessage="1" sqref="J95">
      <formula1>"100ml,15ml,250ml,5ml,10ml"</formula1>
    </dataValidation>
    <dataValidation type="list" allowBlank="1" showInputMessage="1" showErrorMessage="1" sqref="J96">
      <formula1>""</formula1>
    </dataValidation>
    <dataValidation type="list" allowBlank="1" showInputMessage="1" showErrorMessage="1" sqref="J101">
      <formula1>"15ml,5ml,0.5g"</formula1>
    </dataValidation>
    <dataValidation type="list" allowBlank="1" showInputMessage="1" showErrorMessage="1" sqref="J102">
      <formula1>"100ml,125ml,15ml,5ml"</formula1>
    </dataValidation>
    <dataValidation type="list" allowBlank="1" showInputMessage="1" showErrorMessage="1" sqref="J103">
      <formula1>"1 bulb,100ml,125ml,250ml,5ml,1 clove,4g"</formula1>
    </dataValidation>
    <dataValidation type="list" allowBlank="1" showInputMessage="1" showErrorMessage="1" sqref="J104">
      <formula1>"15ml,250ml,5ml,1 dash,1g"</formula1>
    </dataValidation>
    <dataValidation type="list" allowBlank="1" showInputMessage="1" showErrorMessage="1" sqref="J105">
      <formula1>"100ml whole,1 dash,0.5g,15ml ground,15ml whole,5 ml ground,5ml whole"</formula1>
    </dataValidation>
    <dataValidation type="list" allowBlank="1" showInputMessage="1" showErrorMessage="1" sqref="J106">
      <formula1>"100ml,125ml,15ml,250ml,5ml"</formula1>
    </dataValidation>
    <dataValidation type="list" allowBlank="1" showInputMessage="1" showErrorMessage="1" sqref="J107">
      <formula1>"100ml,15ml,250ml,5ml,10ml"</formula1>
    </dataValidation>
    <dataValidation type="list" allowBlank="1" showInputMessage="1" showErrorMessage="1" sqref="J113">
      <formula1>"1 bulb,100ml,125ml,250ml,5ml,1 clove,4g"</formula1>
    </dataValidation>
    <dataValidation type="list" allowBlank="1" showInputMessage="1" showErrorMessage="1" sqref="J114">
      <formula1>"100ml whole,1 dash,0.5g,15ml ground,15ml whole,5 ml ground,5ml whole"</formula1>
    </dataValidation>
    <dataValidation type="list" allowBlank="1" showInputMessage="1" showErrorMessage="1" sqref="J115">
      <formula1>"100ml,125ml,15ml,5ml"</formula1>
    </dataValidation>
    <dataValidation type="list" allowBlank="1" showInputMessage="1" showErrorMessage="1" sqref="J116">
      <formula1>"15ml,250ml,5ml,1 dash,1g"</formula1>
    </dataValidation>
    <dataValidation type="list" allowBlank="1" showInputMessage="1" showErrorMessage="1" sqref="J117">
      <formula1>"100ml whole,1 dash,0.5g,15ml ground,15ml whole,5 ml ground,5ml whole"</formula1>
    </dataValidation>
    <dataValidation type="list" allowBlank="1" showInputMessage="1" showErrorMessage="1" sqref="J118">
      <formula1>"100ml,125ml,15ml,250ml,5ml"</formula1>
    </dataValidation>
    <dataValidation type="list" allowBlank="1" showInputMessage="1" showErrorMessage="1" sqref="J119">
      <formula1>"100ml,15ml,250ml,5ml,10ml"</formula1>
    </dataValidation>
    <dataValidation type="list" allowBlank="1" showInputMessage="1" showErrorMessage="1" sqref="J120">
      <formula1>""</formula1>
    </dataValidation>
    <dataValidation type="list" allowBlank="1" showInputMessage="1" showErrorMessage="1" sqref="J126">
      <formula1>"1 piece,100ml,125ml,250ml,60ml,30g"</formula1>
    </dataValidation>
    <dataValidation type="list" allowBlank="1" showInputMessage="1" showErrorMessage="1" sqref="J127">
      <formula1>"1 large,1 medium,100ml,125ml,250ml,1 small"</formula1>
    </dataValidation>
    <dataValidation type="list" allowBlank="1" showInputMessage="1" showErrorMessage="1" sqref="J128">
      <formula1>"15ml,250ml,5ml,1 dash,1g"</formula1>
    </dataValidation>
    <dataValidation type="list" allowBlank="1" showInputMessage="1" showErrorMessage="1" sqref="J129">
      <formula1>"100ml whole,1 dash,0.5g,15ml ground,15ml whole,5 ml ground,5ml whole"</formula1>
    </dataValidation>
    <dataValidation type="list" allowBlank="1" showInputMessage="1" showErrorMessage="1" sqref="J130">
      <formula1>"100ml,15ml,250ml,5ml,10ml"</formula1>
    </dataValidation>
    <dataValidation type="list" allowBlank="1" showInputMessage="1" showErrorMessage="1" sqref="J131">
      <formula1>"100ml,125ml,250ml,85g"</formula1>
    </dataValidation>
    <dataValidation type="list" allowBlank="1" showInputMessage="1" showErrorMessage="1" sqref="J132">
      <formula1>"100ml,125ml,15ml,250ml,5ml"</formula1>
    </dataValidation>
    <dataValidation type="list" allowBlank="1" showInputMessage="1" showErrorMessage="1" sqref="J137">
      <formula1>""</formula1>
    </dataValidation>
    <dataValidation type="list" allowBlank="1" showInputMessage="1" showErrorMessage="1" sqref="J138">
      <formula1>"1 bulb,100ml,125ml,250ml,5ml,1 clove,4g"</formula1>
    </dataValidation>
    <dataValidation type="list" allowBlank="1" showInputMessage="1" showErrorMessage="1" sqref="J139">
      <formula1>"15ml,250ml,5ml,1 dash,1g"</formula1>
    </dataValidation>
    <dataValidation type="list" allowBlank="1" showInputMessage="1" showErrorMessage="1" sqref="J140">
      <formula1>"100ml,125ml,15ml,250ml,5ml"</formula1>
    </dataValidation>
    <dataValidation type="list" allowBlank="1" showInputMessage="1" showErrorMessage="1" sqref="J141">
      <formula1>"100ml,15ml,250ml,5ml,10ml"</formula1>
    </dataValidation>
    <dataValidation type="list" allowBlank="1" showInputMessage="1" showErrorMessage="1" sqref="J142">
      <formula1>"100ml whole,1 dash,0.5g,15ml ground,15ml whole,5 ml ground,5ml whole"</formula1>
    </dataValidation>
    <dataValidation type="list" allowBlank="1" showInputMessage="1" showErrorMessage="1" sqref="J147">
      <formula1>"1 pepper,100ml chopped or diced,125ml chopped or diced,250ml chopped or diced,30g"</formula1>
    </dataValidation>
    <dataValidation type="list" allowBlank="1" showInputMessage="1" showErrorMessage="1" sqref="J149">
      <formula1>"100ml,125ml,15ml,250ml,10 sprigs,4g"</formula1>
    </dataValidation>
    <dataValidation type="list" allowBlank="1" showInputMessage="1" showErrorMessage="1" sqref="J150">
      <formula1>"100ml,125ml,15ml,250ml,5ml"</formula1>
    </dataValidation>
    <dataValidation type="list" allowBlank="1" showInputMessage="1" showErrorMessage="1" sqref="J151">
      <formula1>"15ml,250ml,5ml,1 dash,1g"</formula1>
    </dataValidation>
    <dataValidation type="list" allowBlank="1" showInputMessage="1" showErrorMessage="1" sqref="J152">
      <formula1>"100ml whole,1 dash,0.5g,15ml ground,15ml whole,5 ml ground,5ml whole"</formula1>
    </dataValidation>
    <dataValidation type="list" allowBlank="1" showInputMessage="1" showErrorMessage="1" sqref="J153">
      <formula1>"1 bulb,100ml,125ml,250ml,5ml,1 clove,4g"</formula1>
    </dataValidation>
    <dataValidation type="list" allowBlank="1" showInputMessage="1" showErrorMessage="1" sqref="J154">
      <formula1>"100ml,125ml,15ml,5ml"</formula1>
    </dataValidation>
    <dataValidation type="list" allowBlank="1" showInputMessage="1" showErrorMessage="1" sqref="J159">
      <formula1>"1 fruit,100ml cubes,100ml puree,100ml slices,125ml slices,250ml slices,125ml puree,250ml puree,125ml cubes,250ml cubes,140g,1/2 fruit"</formula1>
    </dataValidation>
    <dataValidation type="list" allowBlank="1" showInputMessage="1" showErrorMessage="1" sqref="J160">
      <formula1>"100ml,125ml,15ml,250ml,5ml"</formula1>
    </dataValidation>
    <dataValidation type="list" allowBlank="1" showInputMessage="1" showErrorMessage="1" sqref="J162">
      <formula1>"15ml,250ml,5ml,1 dash,1g"</formula1>
    </dataValidation>
    <dataValidation type="list" allowBlank="1" showInputMessage="1" showErrorMessage="1" sqref="J163">
      <formula1>"100ml whole,1 dash,0.5g,15ml ground,15ml whole,5 ml ground,5ml whole"</formula1>
    </dataValidation>
    <dataValidation type="list" allowBlank="1" showInputMessage="1" showErrorMessage="1" sqref="J164">
      <formula1>""</formula1>
    </dataValidation>
    <dataValidation type="list" allowBlank="1" showInputMessage="1" showErrorMessage="1" sqref="J169">
      <formula1>"100ml,15ml,250ml"</formula1>
    </dataValidation>
    <dataValidation type="list" allowBlank="1" showInputMessage="1" showErrorMessage="1" sqref="J171">
      <formula1>"15ml,5ml,0.5g"</formula1>
    </dataValidation>
    <dataValidation type="list" allowBlank="1" showInputMessage="1" showErrorMessage="1" sqref="J176">
      <formula1>"15ml,5ml,0.5g"</formula1>
    </dataValidation>
    <dataValidation type="list" allowBlank="1" showInputMessage="1" showErrorMessage="1" sqref="J177">
      <formula1>"15ml,5ml,0.5g"</formula1>
    </dataValidation>
    <dataValidation type="list" allowBlank="1" showInputMessage="1" showErrorMessage="1" sqref="J178">
      <formula1>"100ml,15ml,250ml,5ml,10ml"</formula1>
    </dataValidation>
    <dataValidation type="list" allowBlank="1" showInputMessage="1" showErrorMessage="1" sqref="J182">
      <formula1>""</formula1>
    </dataValidation>
    <dataValidation type="list" allowBlank="1" showInputMessage="1" showErrorMessage="1" sqref="J183">
      <formula1>"15ml,5ml,0.5g"</formula1>
    </dataValidation>
    <dataValidation type="list" allowBlank="1" showInputMessage="1" showErrorMessage="1" sqref="J184">
      <formula1>"100ml,15ml,250ml,5ml,10ml"</formula1>
    </dataValidation>
    <dataValidation type="list" allowBlank="1" showInputMessage="1" showErrorMessage="1" sqref="J188">
      <formula1>"1 leaf,100ml chopped,100ml shredded,125ml shredded,250ml shredded,125ml chopped,250ml chopped,85g,1 leaf, large,1 leaf, medium,1 head, large (18cm dia),1 head, medium (14.5cm  dia),1 head, small (10.5cm dia)"</formula1>
    </dataValidation>
    <dataValidation type="list" allowBlank="1" showInputMessage="1" showErrorMessage="1" sqref="J189">
      <formula1>"1 leaf,100ml chopped,100ml shredded,1 (0.8cm x 7.6cm dia) + liquid,125ml shredded,250ml shredded,125ml chopped,250ml chopped,1 small (10.2cm dia),1 medium (12.7cm dia),1 large (14cm dia),85g"</formula1>
    </dataValidation>
    <dataValidation type="list" allowBlank="1" showInputMessage="1" showErrorMessage="1" sqref="J190">
      <formula1>"1 bulb,100ml slices,125ml slices,250ml slices,85g"</formula1>
    </dataValidation>
    <dataValidation type="list" allowBlank="1" showInputMessage="1" showErrorMessage="1" sqref="J191">
      <formula1>"1 large,1 medium,1 slice,100ml chopped,100ml slices,1 small,125ml slices,250ml slices,125ml chopped,250ml chopped,85g,4 slices"</formula1>
    </dataValidation>
    <dataValidation type="list" allowBlank="1" showInputMessage="1" showErrorMessage="1" sqref="J192">
      <formula1>"1 medium,1 slice,100ml chopped,100ml grated,100ml slices,125ml slices,250ml slices,125ml chopped,250ml chopped,125ml grated,250ml grated,1 large (18.4cm to 21.6cm long),1 small (14cm long),1 large strip (7.6cm long),1 medium strip,1 thin strip,85g"</formula1>
    </dataValidation>
    <dataValidation type="list" allowBlank="1" showInputMessage="1" showErrorMessage="1" sqref="J193">
      <formula1>"15ml,250ml,5ml,1 dash,1g"</formula1>
    </dataValidation>
    <dataValidation type="list" allowBlank="1" showInputMessage="1" showErrorMessage="1" sqref="J194">
      <formula1>"100ml whole,1 dash,0.5g,15ml ground,15ml whole,5 ml ground,5ml whole"</formula1>
    </dataValidation>
    <dataValidation type="list" allowBlank="1" showInputMessage="1" showErrorMessage="1" sqref="J195">
      <formula1>"100ml,15ml,250ml,5ml,10ml"</formula1>
    </dataValidation>
    <dataValidation type="list" allowBlank="1" showInputMessage="1" showErrorMessage="1" sqref="J196">
      <formula1>"100ml,125ml,15ml,250ml,5ml"</formula1>
    </dataValidation>
    <dataValidation type="list" allowBlank="1" showInputMessage="1" showErrorMessage="1" sqref="J200">
      <formula1>"100ml slices,125ml slices,250ml slices,1 cucumber (21cm long),85g"</formula1>
    </dataValidation>
    <dataValidation type="list" allowBlank="1" showInputMessage="1" showErrorMessage="1" sqref="J202">
      <formula1>"1 large,1 medium,1 medium slice,100ml chopped,15ml chopped,1 small,125ml chopped,250ml chopped,1 large slice,1 thin slice,85g"</formula1>
    </dataValidation>
    <dataValidation type="list" allowBlank="1" showInputMessage="1" showErrorMessage="1" sqref="J203">
      <formula1>"100ml,15ml,250ml,5ml,10ml"</formula1>
    </dataValidation>
    <dataValidation type="list" allowBlank="1" showInputMessage="1" showErrorMessage="1" sqref="J204">
      <formula1>"100ml,125ml,15ml,250ml,5ml"</formula1>
    </dataValidation>
    <dataValidation type="list" allowBlank="1" showInputMessage="1" showErrorMessage="1" sqref="J205">
      <formula1>"15ml,250ml,5ml,1 dash,1g"</formula1>
    </dataValidation>
    <dataValidation type="list" allowBlank="1" showInputMessage="1" showErrorMessage="1" sqref="J206">
      <formula1>"100ml whole,1 dash,0.5g,15ml ground,15ml whole,5 ml ground,5ml whole"</formula1>
    </dataValidation>
    <dataValidation type="list" allowBlank="1" showInputMessage="1" showErrorMessage="1" sqref="J210">
      <formula1>"100ml,15ml,250ml,5ml,10ml"</formula1>
    </dataValidation>
    <dataValidation type="list" allowBlank="1" showInputMessage="1" showErrorMessage="1" sqref="J211">
      <formula1>"15ml,250ml,5ml,1 dash,1g"</formula1>
    </dataValidation>
    <dataValidation type="list" allowBlank="1" showInputMessage="1" showErrorMessage="1" sqref="J212">
      <formula1>"100ml whole,1 dash,0.5g,15ml ground,15ml whole,5 ml ground,5ml whole"</formula1>
    </dataValidation>
    <dataValidation type="list" allowBlank="1" showInputMessage="1" showErrorMessage="1" sqref="J216">
      <formula1>"15ml,250ml,5ml,1 dash,1g"</formula1>
    </dataValidation>
    <dataValidation type="list" allowBlank="1" showInputMessage="1" showErrorMessage="1" sqref="J217">
      <formula1>"100ml whole,1 dash,0.5g,15ml ground,15ml whole,5 ml ground,5ml whole"</formula1>
    </dataValidation>
    <dataValidation type="list" allowBlank="1" showInputMessage="1" showErrorMessage="1" sqref="J218">
      <formula1>"15ml,5ml,0.5g"</formula1>
    </dataValidation>
    <dataValidation type="list" allowBlank="1" showInputMessage="1" showErrorMessage="1" sqref="J219">
      <formula1>"100ml,125ml,250ml,1 floweret,1 large head (15cm to 18cm dia),1 medium head (13cm to 15cm dia),1 small head  (10cm dia),85g"</formula1>
    </dataValidation>
    <dataValidation type="list" allowBlank="1" showInputMessage="1" showErrorMessage="1" sqref="J223">
      <formula1>"1 large,1 medium,1 medium slice,100ml chopped,15ml chopped,1 small,125ml chopped,250ml chopped,1 large slice,1 thin slice,85g"</formula1>
    </dataValidation>
    <dataValidation type="list" allowBlank="1" showInputMessage="1" showErrorMessage="1" sqref="J225">
      <formula1>"100ml,15ml,250ml,5ml,10ml"</formula1>
    </dataValidation>
    <dataValidation type="list" allowBlank="1" showInputMessage="1" showErrorMessage="1" sqref="J229">
      <formula1>"1 fruit,100ml cubes,100ml puree,100ml slices,125ml slices,250ml slices,125ml puree,250ml puree,125ml cubes,250ml cubes,140g,1/2 fruit"</formula1>
    </dataValidation>
    <dataValidation type="list" allowBlank="1" showInputMessage="1" showErrorMessage="1" sqref="J230">
      <formula1>"15ml,250ml,5ml,1 dash,1g"</formula1>
    </dataValidation>
    <dataValidation type="list" allowBlank="1" showInputMessage="1" showErrorMessage="1" sqref="J231">
      <formula1>"100ml whole,1 dash,0.5g,15ml ground,15ml whole,5 ml ground,5ml whole"</formula1>
    </dataValidation>
    <dataValidation type="list" allowBlank="1" showInputMessage="1" showErrorMessage="1" sqref="J232">
      <formula1>"100ml,125ml,15ml,250ml,5ml"</formula1>
    </dataValidation>
    <dataValidation type="list" allowBlank="1" showInputMessage="1" showErrorMessage="1" sqref="J236">
      <formula1>"100ml chopped,125ml chopped,250ml chopped,85g"</formula1>
    </dataValidation>
    <dataValidation type="list" allowBlank="1" showInputMessage="1" showErrorMessage="1" sqref="J241">
      <formula1>""</formula1>
    </dataValidation>
    <dataValidation type="list" allowBlank="1" showInputMessage="1" showErrorMessage="1" sqref="J245">
      <formula1>"1 leaf,100ml shredded,125ml shredded,250ml shredded,85g"</formula1>
    </dataValidation>
    <dataValidation type="list" allowBlank="1" showInputMessage="1" showErrorMessage="1" sqref="J253">
      <formula1>"1 beet (5 cm dia),100ml,125ml,250ml,85g"</formula1>
    </dataValidation>
    <dataValidation type="list" allowBlank="1" showInputMessage="1" showErrorMessage="1" sqref="J257">
      <formula1>"1 medium,1 slice,100ml chopped,100ml grated,100ml slices,125ml slices,250ml slices,125ml chopped,250ml chopped,125ml grated,250ml grated,1 large (18.4cm to 21.6cm long),1 small (14cm long),1 large strip (7.6cm long),1 medium strip,1 thin strip,85g"</formula1>
    </dataValidation>
    <dataValidation type="list" allowBlank="1" showInputMessage="1" showErrorMessage="1" sqref="J261">
      <formula1>"1 fruit,100ml cubes,100ml puree,100ml slices,125ml slices,250ml slices,125ml puree,250ml puree,125ml cubes,250ml cubes,140g,1/2 fruit"</formula1>
    </dataValidation>
    <dataValidation type="list" allowBlank="1" showInputMessage="1" showErrorMessage="1" sqref="J273">
      <formula1>"100ml,125ml,250ml,1 small (10cm long),1 medium (11.5cm long),1 large (13cm long),30g"</formula1>
    </dataValidation>
    <dataValidation type="list" allowBlank="1" showInputMessage="1" showErrorMessage="1" sqref="J277">
      <formula1>"100ml mashed,100ml slices,125ml slices,250ml slices,125ml mashed,250ml mashed,85g"</formula1>
    </dataValidation>
    <dataValidation type="list" allowBlank="1" showInputMessage="1" showErrorMessage="1" sqref="J281">
      <formula1>"100ml,125ml,250ml,85g"</formula1>
    </dataValidation>
    <dataValidation type="list" allowBlank="1" showInputMessage="1" showErrorMessage="1" sqref="J301">
      <formula1>"100ml,125ml,250ml,140g"</formula1>
    </dataValidation>
    <dataValidation type="list" allowBlank="1" showInputMessage="1" showErrorMessage="1" sqref="J302">
      <formula1>"100ml,125ml,250ml,140g"</formula1>
    </dataValidation>
    <dataValidation type="list" allowBlank="1" showInputMessage="1" showErrorMessage="1" sqref="J308">
      <formula1>"15ml,5ml,0.5g"</formula1>
    </dataValidation>
    <dataValidation type="list" allowBlank="1" showInputMessage="1" showErrorMessage="1" sqref="J315">
      <formula1>"100ml,125ml,15ml,250ml,5ml"</formula1>
    </dataValidation>
    <dataValidation type="list" allowBlank="1" showInputMessage="1" showErrorMessage="1" sqref="J316">
      <formula1>"15ml,250ml,5ml,1 dash,1g"</formula1>
    </dataValidation>
    <dataValidation type="list" allowBlank="1" showInputMessage="1" showErrorMessage="1" sqref="J317">
      <formula1>"100ml whole,1 dash,0.5g,15ml ground,15ml whole,5 ml ground,5ml whole"</formula1>
    </dataValidation>
    <dataValidation type="list" allowBlank="1" showInputMessage="1" showErrorMessage="1" sqref="J318">
      <formula1>"15ml,5ml,0.5g"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45"/>
  <sheetViews>
    <sheetView workbookViewId="0"/>
  </sheetViews>
  <sheetFormatPr defaultRowHeight="15"/>
  <sheetData>
    <row r="1" spans="1:35">
      <c r="B1" s="1" t="s">
        <v>174</v>
      </c>
      <c r="C1" s="1" t="s">
        <v>4</v>
      </c>
      <c r="D1" s="1" t="s">
        <v>175</v>
      </c>
      <c r="E1" s="1" t="s">
        <v>8</v>
      </c>
      <c r="F1" s="1" t="s">
        <v>9</v>
      </c>
      <c r="G1" s="1" t="s">
        <v>10</v>
      </c>
      <c r="H1" s="1" t="s">
        <v>176</v>
      </c>
      <c r="I1" s="1" t="s">
        <v>177</v>
      </c>
      <c r="J1" s="1" t="s">
        <v>178</v>
      </c>
      <c r="K1" s="1" t="s">
        <v>179</v>
      </c>
      <c r="L1" s="1" t="s">
        <v>180</v>
      </c>
      <c r="M1" s="1" t="s">
        <v>181</v>
      </c>
      <c r="N1" s="1" t="s">
        <v>182</v>
      </c>
      <c r="O1" s="1" t="s">
        <v>183</v>
      </c>
      <c r="P1" s="1" t="s">
        <v>184</v>
      </c>
      <c r="Q1" s="1" t="s">
        <v>185</v>
      </c>
      <c r="R1" s="1" t="s">
        <v>186</v>
      </c>
      <c r="S1" s="1" t="s">
        <v>187</v>
      </c>
      <c r="T1" s="1" t="s">
        <v>188</v>
      </c>
      <c r="U1" s="1" t="s">
        <v>189</v>
      </c>
      <c r="V1" s="1" t="s">
        <v>176</v>
      </c>
      <c r="W1" s="1" t="s">
        <v>177</v>
      </c>
      <c r="X1" s="1" t="s">
        <v>178</v>
      </c>
      <c r="Y1" s="1" t="s">
        <v>179</v>
      </c>
      <c r="Z1" s="1" t="s">
        <v>180</v>
      </c>
      <c r="AA1" s="1" t="s">
        <v>181</v>
      </c>
      <c r="AB1" s="1" t="s">
        <v>182</v>
      </c>
      <c r="AC1" s="1" t="s">
        <v>183</v>
      </c>
      <c r="AD1" s="1" t="s">
        <v>184</v>
      </c>
      <c r="AE1" s="1" t="s">
        <v>185</v>
      </c>
      <c r="AF1" s="1" t="s">
        <v>186</v>
      </c>
      <c r="AG1" s="1" t="s">
        <v>187</v>
      </c>
      <c r="AH1" s="1" t="s">
        <v>188</v>
      </c>
      <c r="AI1" s="1" t="s">
        <v>189</v>
      </c>
    </row>
    <row r="2" spans="1:35">
      <c r="A2" s="1">
        <v>0</v>
      </c>
      <c r="B2" t="s">
        <v>190</v>
      </c>
      <c r="C2">
        <v>14</v>
      </c>
      <c r="D2" t="s">
        <v>434</v>
      </c>
      <c r="E2" t="s">
        <v>472</v>
      </c>
      <c r="F2">
        <v>341</v>
      </c>
      <c r="G2">
        <v>1.01437</v>
      </c>
      <c r="H2">
        <v>18</v>
      </c>
      <c r="I2">
        <v>0</v>
      </c>
      <c r="J2">
        <v>0</v>
      </c>
      <c r="K2">
        <v>0</v>
      </c>
      <c r="L2">
        <v>0</v>
      </c>
      <c r="M2">
        <v>2</v>
      </c>
      <c r="N2">
        <v>0.04</v>
      </c>
      <c r="O2">
        <v>0</v>
      </c>
      <c r="P2">
        <v>0.04</v>
      </c>
      <c r="Q2">
        <v>0</v>
      </c>
      <c r="R2">
        <v>0</v>
      </c>
      <c r="S2">
        <v>0</v>
      </c>
      <c r="T2">
        <v>6</v>
      </c>
      <c r="U2">
        <v>0.03</v>
      </c>
      <c r="V2">
        <v>18.25866</v>
      </c>
      <c r="W2">
        <v>0</v>
      </c>
      <c r="X2">
        <v>0</v>
      </c>
      <c r="Y2">
        <v>0</v>
      </c>
      <c r="Z2">
        <v>0</v>
      </c>
      <c r="AA2">
        <v>2.02874</v>
      </c>
      <c r="AB2">
        <v>0.0405748</v>
      </c>
      <c r="AC2">
        <v>0</v>
      </c>
      <c r="AD2">
        <v>0.0405748</v>
      </c>
      <c r="AE2">
        <v>0</v>
      </c>
      <c r="AF2">
        <v>0</v>
      </c>
      <c r="AG2">
        <v>0</v>
      </c>
      <c r="AH2">
        <v>6.08622</v>
      </c>
      <c r="AI2">
        <v>0.0304311</v>
      </c>
    </row>
    <row r="3" spans="1:35">
      <c r="A3" s="1">
        <v>1</v>
      </c>
      <c r="B3" t="s">
        <v>191</v>
      </c>
      <c r="C3">
        <v>14</v>
      </c>
      <c r="D3" t="s">
        <v>434</v>
      </c>
      <c r="E3" t="s">
        <v>473</v>
      </c>
      <c r="F3">
        <v>383</v>
      </c>
      <c r="G3">
        <v>1.26796</v>
      </c>
      <c r="H3">
        <v>18</v>
      </c>
      <c r="I3">
        <v>0</v>
      </c>
      <c r="J3">
        <v>0</v>
      </c>
      <c r="K3">
        <v>0</v>
      </c>
      <c r="L3">
        <v>0</v>
      </c>
      <c r="M3">
        <v>2</v>
      </c>
      <c r="N3">
        <v>0.04</v>
      </c>
      <c r="O3">
        <v>0</v>
      </c>
      <c r="P3">
        <v>0.04</v>
      </c>
      <c r="Q3">
        <v>0</v>
      </c>
      <c r="R3">
        <v>0</v>
      </c>
      <c r="S3">
        <v>0</v>
      </c>
      <c r="T3">
        <v>6</v>
      </c>
      <c r="U3">
        <v>0.03</v>
      </c>
      <c r="V3">
        <v>22.82328</v>
      </c>
      <c r="W3">
        <v>0</v>
      </c>
      <c r="X3">
        <v>0</v>
      </c>
      <c r="Y3">
        <v>0</v>
      </c>
      <c r="Z3">
        <v>0</v>
      </c>
      <c r="AA3">
        <v>2.53592</v>
      </c>
      <c r="AB3">
        <v>0.0507184</v>
      </c>
      <c r="AC3">
        <v>0</v>
      </c>
      <c r="AD3">
        <v>0.0507184</v>
      </c>
      <c r="AE3">
        <v>0</v>
      </c>
      <c r="AF3">
        <v>0</v>
      </c>
      <c r="AG3">
        <v>0</v>
      </c>
      <c r="AH3">
        <v>7.60776</v>
      </c>
      <c r="AI3">
        <v>0.0380388</v>
      </c>
    </row>
    <row r="4" spans="1:35">
      <c r="A4" s="1">
        <v>2</v>
      </c>
      <c r="B4" t="s">
        <v>192</v>
      </c>
      <c r="C4">
        <v>14</v>
      </c>
      <c r="D4" t="s">
        <v>434</v>
      </c>
      <c r="E4" t="s">
        <v>474</v>
      </c>
      <c r="F4">
        <v>385</v>
      </c>
      <c r="G4">
        <v>0.15101</v>
      </c>
      <c r="H4">
        <v>18</v>
      </c>
      <c r="I4">
        <v>0</v>
      </c>
      <c r="J4">
        <v>0</v>
      </c>
      <c r="K4">
        <v>0</v>
      </c>
      <c r="L4">
        <v>0</v>
      </c>
      <c r="M4">
        <v>2</v>
      </c>
      <c r="N4">
        <v>0.04</v>
      </c>
      <c r="O4">
        <v>0</v>
      </c>
      <c r="P4">
        <v>0.04</v>
      </c>
      <c r="Q4">
        <v>0</v>
      </c>
      <c r="R4">
        <v>0</v>
      </c>
      <c r="S4">
        <v>0</v>
      </c>
      <c r="T4">
        <v>6</v>
      </c>
      <c r="U4">
        <v>0.03</v>
      </c>
      <c r="V4">
        <v>2.71818</v>
      </c>
      <c r="W4">
        <v>0</v>
      </c>
      <c r="X4">
        <v>0</v>
      </c>
      <c r="Y4">
        <v>0</v>
      </c>
      <c r="Z4">
        <v>0</v>
      </c>
      <c r="AA4">
        <v>0.30202</v>
      </c>
      <c r="AB4">
        <v>0.0060404</v>
      </c>
      <c r="AC4">
        <v>0</v>
      </c>
      <c r="AD4">
        <v>0.0060404</v>
      </c>
      <c r="AE4">
        <v>0</v>
      </c>
      <c r="AF4">
        <v>0</v>
      </c>
      <c r="AG4">
        <v>0</v>
      </c>
      <c r="AH4">
        <v>0.9060600000000001</v>
      </c>
      <c r="AI4">
        <v>0.0045303</v>
      </c>
    </row>
    <row r="5" spans="1:35">
      <c r="A5" s="1">
        <v>3</v>
      </c>
      <c r="B5" t="s">
        <v>193</v>
      </c>
      <c r="C5">
        <v>14</v>
      </c>
      <c r="D5" t="s">
        <v>434</v>
      </c>
      <c r="E5" t="s">
        <v>475</v>
      </c>
      <c r="F5">
        <v>439</v>
      </c>
      <c r="G5">
        <v>0.05068</v>
      </c>
      <c r="H5">
        <v>18</v>
      </c>
      <c r="I5">
        <v>0</v>
      </c>
      <c r="J5">
        <v>0</v>
      </c>
      <c r="K5">
        <v>0</v>
      </c>
      <c r="L5">
        <v>0</v>
      </c>
      <c r="M5">
        <v>2</v>
      </c>
      <c r="N5">
        <v>0.04</v>
      </c>
      <c r="O5">
        <v>0</v>
      </c>
      <c r="P5">
        <v>0.04</v>
      </c>
      <c r="Q5">
        <v>0</v>
      </c>
      <c r="R5">
        <v>0</v>
      </c>
      <c r="S5">
        <v>0</v>
      </c>
      <c r="T5">
        <v>6</v>
      </c>
      <c r="U5">
        <v>0.03</v>
      </c>
      <c r="V5">
        <v>0.9122400000000001</v>
      </c>
      <c r="W5">
        <v>0</v>
      </c>
      <c r="X5">
        <v>0</v>
      </c>
      <c r="Y5">
        <v>0</v>
      </c>
      <c r="Z5">
        <v>0</v>
      </c>
      <c r="AA5">
        <v>0.10136</v>
      </c>
      <c r="AB5">
        <v>0.0020272</v>
      </c>
      <c r="AC5">
        <v>0</v>
      </c>
      <c r="AD5">
        <v>0.0020272</v>
      </c>
      <c r="AE5">
        <v>0</v>
      </c>
      <c r="AF5">
        <v>0</v>
      </c>
      <c r="AG5">
        <v>0</v>
      </c>
      <c r="AH5">
        <v>0.30408</v>
      </c>
      <c r="AI5">
        <v>0.0015204</v>
      </c>
    </row>
    <row r="6" spans="1:35">
      <c r="A6" s="1">
        <v>4</v>
      </c>
      <c r="B6" t="s">
        <v>194</v>
      </c>
      <c r="C6">
        <v>196</v>
      </c>
      <c r="D6" t="s">
        <v>435</v>
      </c>
      <c r="E6" t="s">
        <v>474</v>
      </c>
      <c r="F6">
        <v>385</v>
      </c>
      <c r="G6">
        <v>0.06993000000000001</v>
      </c>
      <c r="H6">
        <v>282</v>
      </c>
      <c r="I6">
        <v>12.89</v>
      </c>
      <c r="J6">
        <v>2.14</v>
      </c>
      <c r="K6">
        <v>0</v>
      </c>
      <c r="L6">
        <v>0</v>
      </c>
      <c r="M6">
        <v>68</v>
      </c>
      <c r="N6">
        <v>53.99</v>
      </c>
      <c r="O6">
        <v>34.9</v>
      </c>
      <c r="P6">
        <v>10.34</v>
      </c>
      <c r="Q6">
        <v>14.14</v>
      </c>
      <c r="R6">
        <v>0</v>
      </c>
      <c r="S6">
        <v>0.9</v>
      </c>
      <c r="T6">
        <v>229</v>
      </c>
      <c r="U6">
        <v>21.14</v>
      </c>
      <c r="V6">
        <v>19.72026</v>
      </c>
      <c r="W6">
        <v>0.9013977000000001</v>
      </c>
      <c r="X6">
        <v>0.1496502</v>
      </c>
      <c r="Y6">
        <v>0</v>
      </c>
      <c r="Z6">
        <v>0</v>
      </c>
      <c r="AA6">
        <v>4.755240000000001</v>
      </c>
      <c r="AB6">
        <v>3.7755207</v>
      </c>
      <c r="AC6">
        <v>2.440557</v>
      </c>
      <c r="AD6">
        <v>0.7230762000000001</v>
      </c>
      <c r="AE6">
        <v>0.9888102000000001</v>
      </c>
      <c r="AF6">
        <v>0</v>
      </c>
      <c r="AG6">
        <v>0.06293700000000001</v>
      </c>
      <c r="AH6">
        <v>16.01397</v>
      </c>
      <c r="AI6">
        <v>1.4783202</v>
      </c>
    </row>
    <row r="7" spans="1:35">
      <c r="A7" s="1">
        <v>5</v>
      </c>
      <c r="B7" t="s">
        <v>195</v>
      </c>
      <c r="C7">
        <v>196</v>
      </c>
      <c r="D7" t="s">
        <v>435</v>
      </c>
      <c r="E7" t="s">
        <v>475</v>
      </c>
      <c r="F7">
        <v>439</v>
      </c>
      <c r="G7">
        <v>0.02143</v>
      </c>
      <c r="H7">
        <v>282</v>
      </c>
      <c r="I7">
        <v>12.89</v>
      </c>
      <c r="J7">
        <v>2.14</v>
      </c>
      <c r="K7">
        <v>0</v>
      </c>
      <c r="L7">
        <v>0</v>
      </c>
      <c r="M7">
        <v>68</v>
      </c>
      <c r="N7">
        <v>53.99</v>
      </c>
      <c r="O7">
        <v>34.9</v>
      </c>
      <c r="P7">
        <v>10.34</v>
      </c>
      <c r="Q7">
        <v>14.14</v>
      </c>
      <c r="R7">
        <v>0</v>
      </c>
      <c r="S7">
        <v>0.9</v>
      </c>
      <c r="T7">
        <v>229</v>
      </c>
      <c r="U7">
        <v>21.14</v>
      </c>
      <c r="V7">
        <v>6.04326</v>
      </c>
      <c r="W7">
        <v>0.2762327000000001</v>
      </c>
      <c r="X7">
        <v>0.0458602</v>
      </c>
      <c r="Y7">
        <v>0</v>
      </c>
      <c r="Z7">
        <v>0</v>
      </c>
      <c r="AA7">
        <v>1.45724</v>
      </c>
      <c r="AB7">
        <v>1.1570057</v>
      </c>
      <c r="AC7">
        <v>0.747907</v>
      </c>
      <c r="AD7">
        <v>0.2215862</v>
      </c>
      <c r="AE7">
        <v>0.3030202</v>
      </c>
      <c r="AF7">
        <v>0</v>
      </c>
      <c r="AG7">
        <v>0.019287</v>
      </c>
      <c r="AH7">
        <v>4.90747</v>
      </c>
      <c r="AI7">
        <v>0.4530302</v>
      </c>
    </row>
    <row r="8" spans="1:35">
      <c r="A8" s="1">
        <v>6</v>
      </c>
      <c r="B8" t="s">
        <v>196</v>
      </c>
      <c r="C8">
        <v>196</v>
      </c>
      <c r="D8" t="s">
        <v>435</v>
      </c>
      <c r="E8" t="s">
        <v>476</v>
      </c>
      <c r="F8">
        <v>1484</v>
      </c>
      <c r="G8">
        <v>0.005</v>
      </c>
      <c r="H8">
        <v>282</v>
      </c>
      <c r="I8">
        <v>12.89</v>
      </c>
      <c r="J8">
        <v>2.14</v>
      </c>
      <c r="K8">
        <v>0</v>
      </c>
      <c r="L8">
        <v>0</v>
      </c>
      <c r="M8">
        <v>68</v>
      </c>
      <c r="N8">
        <v>53.99</v>
      </c>
      <c r="O8">
        <v>34.9</v>
      </c>
      <c r="P8">
        <v>10.34</v>
      </c>
      <c r="Q8">
        <v>14.14</v>
      </c>
      <c r="R8">
        <v>0</v>
      </c>
      <c r="S8">
        <v>0.9</v>
      </c>
      <c r="T8">
        <v>229</v>
      </c>
      <c r="U8">
        <v>21.14</v>
      </c>
      <c r="V8">
        <v>1.41</v>
      </c>
      <c r="W8">
        <v>0.06445000000000001</v>
      </c>
      <c r="X8">
        <v>0.0107</v>
      </c>
      <c r="Y8">
        <v>0</v>
      </c>
      <c r="Z8">
        <v>0</v>
      </c>
      <c r="AA8">
        <v>0.34</v>
      </c>
      <c r="AB8">
        <v>0.26995</v>
      </c>
      <c r="AC8">
        <v>0.1745</v>
      </c>
      <c r="AD8">
        <v>0.0517</v>
      </c>
      <c r="AE8">
        <v>0.0707</v>
      </c>
      <c r="AF8">
        <v>0</v>
      </c>
      <c r="AG8">
        <v>0.004500000000000001</v>
      </c>
      <c r="AH8">
        <v>1.145</v>
      </c>
      <c r="AI8">
        <v>0.1057</v>
      </c>
    </row>
    <row r="9" spans="1:35">
      <c r="A9" s="1">
        <v>7</v>
      </c>
      <c r="B9" t="s">
        <v>197</v>
      </c>
      <c r="C9">
        <v>197</v>
      </c>
      <c r="D9" t="s">
        <v>436</v>
      </c>
      <c r="E9" t="s">
        <v>474</v>
      </c>
      <c r="F9">
        <v>385</v>
      </c>
      <c r="G9">
        <v>0.01318</v>
      </c>
      <c r="H9">
        <v>276</v>
      </c>
      <c r="I9">
        <v>4.43</v>
      </c>
      <c r="J9">
        <v>1.378</v>
      </c>
      <c r="K9">
        <v>0</v>
      </c>
      <c r="L9">
        <v>0</v>
      </c>
      <c r="M9">
        <v>452</v>
      </c>
      <c r="N9">
        <v>51.66</v>
      </c>
      <c r="O9">
        <v>30.4</v>
      </c>
      <c r="P9">
        <v>7.27</v>
      </c>
      <c r="Q9">
        <v>22.42</v>
      </c>
      <c r="R9">
        <v>0</v>
      </c>
      <c r="S9">
        <v>122</v>
      </c>
      <c r="T9">
        <v>1468</v>
      </c>
      <c r="U9">
        <v>97.86</v>
      </c>
      <c r="V9">
        <v>3.63768</v>
      </c>
      <c r="W9">
        <v>0.0583874</v>
      </c>
      <c r="X9">
        <v>0.01816204</v>
      </c>
      <c r="Y9">
        <v>0</v>
      </c>
      <c r="Z9">
        <v>0</v>
      </c>
      <c r="AA9">
        <v>5.95736</v>
      </c>
      <c r="AB9">
        <v>0.6808788</v>
      </c>
      <c r="AC9">
        <v>0.400672</v>
      </c>
      <c r="AD9">
        <v>0.0958186</v>
      </c>
      <c r="AE9">
        <v>0.2954956</v>
      </c>
      <c r="AF9">
        <v>0</v>
      </c>
      <c r="AG9">
        <v>1.60796</v>
      </c>
      <c r="AH9">
        <v>19.34824</v>
      </c>
      <c r="AI9">
        <v>1.2897948</v>
      </c>
    </row>
    <row r="10" spans="1:35">
      <c r="A10" s="1">
        <v>8</v>
      </c>
      <c r="B10" t="s">
        <v>198</v>
      </c>
      <c r="C10">
        <v>197</v>
      </c>
      <c r="D10" t="s">
        <v>436</v>
      </c>
      <c r="E10" t="s">
        <v>475</v>
      </c>
      <c r="F10">
        <v>439</v>
      </c>
      <c r="G10">
        <v>0.00306</v>
      </c>
      <c r="H10">
        <v>276</v>
      </c>
      <c r="I10">
        <v>4.43</v>
      </c>
      <c r="J10">
        <v>1.378</v>
      </c>
      <c r="K10">
        <v>0</v>
      </c>
      <c r="L10">
        <v>0</v>
      </c>
      <c r="M10">
        <v>452</v>
      </c>
      <c r="N10">
        <v>51.66</v>
      </c>
      <c r="O10">
        <v>30.4</v>
      </c>
      <c r="P10">
        <v>7.27</v>
      </c>
      <c r="Q10">
        <v>22.42</v>
      </c>
      <c r="R10">
        <v>0</v>
      </c>
      <c r="S10">
        <v>122</v>
      </c>
      <c r="T10">
        <v>1468</v>
      </c>
      <c r="U10">
        <v>97.86</v>
      </c>
      <c r="V10">
        <v>0.84456</v>
      </c>
      <c r="W10">
        <v>0.0135558</v>
      </c>
      <c r="X10">
        <v>0.00421668</v>
      </c>
      <c r="Y10">
        <v>0</v>
      </c>
      <c r="Z10">
        <v>0</v>
      </c>
      <c r="AA10">
        <v>1.38312</v>
      </c>
      <c r="AB10">
        <v>0.1580796</v>
      </c>
      <c r="AC10">
        <v>0.093024</v>
      </c>
      <c r="AD10">
        <v>0.0222462</v>
      </c>
      <c r="AE10">
        <v>0.06860520000000001</v>
      </c>
      <c r="AF10">
        <v>0</v>
      </c>
      <c r="AG10">
        <v>0.37332</v>
      </c>
      <c r="AH10">
        <v>4.49208</v>
      </c>
      <c r="AI10">
        <v>0.2994516</v>
      </c>
    </row>
    <row r="11" spans="1:35">
      <c r="A11" s="1">
        <v>9</v>
      </c>
      <c r="B11" t="s">
        <v>199</v>
      </c>
      <c r="C11">
        <v>197</v>
      </c>
      <c r="D11" t="s">
        <v>436</v>
      </c>
      <c r="E11" t="s">
        <v>476</v>
      </c>
      <c r="F11">
        <v>1484</v>
      </c>
      <c r="G11">
        <v>0.005</v>
      </c>
      <c r="H11">
        <v>276</v>
      </c>
      <c r="I11">
        <v>4.43</v>
      </c>
      <c r="J11">
        <v>1.378</v>
      </c>
      <c r="K11">
        <v>0</v>
      </c>
      <c r="L11">
        <v>0</v>
      </c>
      <c r="M11">
        <v>452</v>
      </c>
      <c r="N11">
        <v>51.66</v>
      </c>
      <c r="O11">
        <v>30.4</v>
      </c>
      <c r="P11">
        <v>7.27</v>
      </c>
      <c r="Q11">
        <v>22.42</v>
      </c>
      <c r="R11">
        <v>0</v>
      </c>
      <c r="S11">
        <v>122</v>
      </c>
      <c r="T11">
        <v>1468</v>
      </c>
      <c r="U11">
        <v>97.86</v>
      </c>
      <c r="V11">
        <v>1.38</v>
      </c>
      <c r="W11">
        <v>0.02215</v>
      </c>
      <c r="X11">
        <v>0.006889999999999999</v>
      </c>
      <c r="Y11">
        <v>0</v>
      </c>
      <c r="Z11">
        <v>0</v>
      </c>
      <c r="AA11">
        <v>2.26</v>
      </c>
      <c r="AB11">
        <v>0.2583</v>
      </c>
      <c r="AC11">
        <v>0.152</v>
      </c>
      <c r="AD11">
        <v>0.03635</v>
      </c>
      <c r="AE11">
        <v>0.1121</v>
      </c>
      <c r="AF11">
        <v>0</v>
      </c>
      <c r="AG11">
        <v>0.61</v>
      </c>
      <c r="AH11">
        <v>7.34</v>
      </c>
      <c r="AI11">
        <v>0.4893</v>
      </c>
    </row>
    <row r="12" spans="1:35">
      <c r="A12" s="1">
        <v>10</v>
      </c>
      <c r="B12" t="s">
        <v>200</v>
      </c>
      <c r="C12">
        <v>198</v>
      </c>
      <c r="D12" t="s">
        <v>437</v>
      </c>
      <c r="E12" t="s">
        <v>477</v>
      </c>
      <c r="F12">
        <v>379</v>
      </c>
      <c r="G12">
        <v>0.58835</v>
      </c>
      <c r="H12">
        <v>251</v>
      </c>
      <c r="I12">
        <v>3.26</v>
      </c>
      <c r="J12">
        <v>1.392</v>
      </c>
      <c r="K12">
        <v>0</v>
      </c>
      <c r="L12">
        <v>0</v>
      </c>
      <c r="M12">
        <v>20</v>
      </c>
      <c r="N12">
        <v>63.95</v>
      </c>
      <c r="O12">
        <v>25.3</v>
      </c>
      <c r="P12">
        <v>0.64</v>
      </c>
      <c r="Q12">
        <v>10.39</v>
      </c>
      <c r="R12">
        <v>0</v>
      </c>
      <c r="S12">
        <v>0</v>
      </c>
      <c r="T12">
        <v>443</v>
      </c>
      <c r="U12">
        <v>9.710000000000001</v>
      </c>
      <c r="V12">
        <v>147.67585</v>
      </c>
      <c r="W12">
        <v>1.918021</v>
      </c>
      <c r="X12">
        <v>0.8189832</v>
      </c>
      <c r="Y12">
        <v>0</v>
      </c>
      <c r="Z12">
        <v>0</v>
      </c>
      <c r="AA12">
        <v>11.767</v>
      </c>
      <c r="AB12">
        <v>37.6249825</v>
      </c>
      <c r="AC12">
        <v>14.885255</v>
      </c>
      <c r="AD12">
        <v>0.376544</v>
      </c>
      <c r="AE12">
        <v>6.112956500000001</v>
      </c>
      <c r="AF12">
        <v>0</v>
      </c>
      <c r="AG12">
        <v>0</v>
      </c>
      <c r="AH12">
        <v>260.63905</v>
      </c>
      <c r="AI12">
        <v>5.712878500000001</v>
      </c>
    </row>
    <row r="13" spans="1:35">
      <c r="A13" s="1">
        <v>11</v>
      </c>
      <c r="B13" t="s">
        <v>201</v>
      </c>
      <c r="C13">
        <v>198</v>
      </c>
      <c r="D13" t="s">
        <v>437</v>
      </c>
      <c r="E13" t="s">
        <v>478</v>
      </c>
      <c r="F13">
        <v>1005</v>
      </c>
      <c r="G13">
        <v>0.001</v>
      </c>
      <c r="H13">
        <v>251</v>
      </c>
      <c r="I13">
        <v>3.26</v>
      </c>
      <c r="J13">
        <v>1.392</v>
      </c>
      <c r="K13">
        <v>0</v>
      </c>
      <c r="L13">
        <v>0</v>
      </c>
      <c r="M13">
        <v>20</v>
      </c>
      <c r="N13">
        <v>63.95</v>
      </c>
      <c r="O13">
        <v>25.3</v>
      </c>
      <c r="P13">
        <v>0.64</v>
      </c>
      <c r="Q13">
        <v>10.39</v>
      </c>
      <c r="R13">
        <v>0</v>
      </c>
      <c r="S13">
        <v>0</v>
      </c>
      <c r="T13">
        <v>443</v>
      </c>
      <c r="U13">
        <v>9.710000000000001</v>
      </c>
      <c r="V13">
        <v>0.251</v>
      </c>
      <c r="W13">
        <v>0.00326</v>
      </c>
      <c r="X13">
        <v>0.001392</v>
      </c>
      <c r="Y13">
        <v>0</v>
      </c>
      <c r="Z13">
        <v>0</v>
      </c>
      <c r="AA13">
        <v>0.02</v>
      </c>
      <c r="AB13">
        <v>0.06395000000000001</v>
      </c>
      <c r="AC13">
        <v>0.0253</v>
      </c>
      <c r="AD13">
        <v>0.0006400000000000001</v>
      </c>
      <c r="AE13">
        <v>0.01039</v>
      </c>
      <c r="AF13">
        <v>0</v>
      </c>
      <c r="AG13">
        <v>0</v>
      </c>
      <c r="AH13">
        <v>0.443</v>
      </c>
      <c r="AI13">
        <v>0.009710000000000002</v>
      </c>
    </row>
    <row r="14" spans="1:35">
      <c r="A14" s="1">
        <v>12</v>
      </c>
      <c r="B14" t="s">
        <v>202</v>
      </c>
      <c r="C14">
        <v>198</v>
      </c>
      <c r="D14" t="s">
        <v>437</v>
      </c>
      <c r="E14" t="s">
        <v>476</v>
      </c>
      <c r="F14">
        <v>1484</v>
      </c>
      <c r="G14">
        <v>0.005</v>
      </c>
      <c r="H14">
        <v>251</v>
      </c>
      <c r="I14">
        <v>3.26</v>
      </c>
      <c r="J14">
        <v>1.392</v>
      </c>
      <c r="K14">
        <v>0</v>
      </c>
      <c r="L14">
        <v>0</v>
      </c>
      <c r="M14">
        <v>20</v>
      </c>
      <c r="N14">
        <v>63.95</v>
      </c>
      <c r="O14">
        <v>25.3</v>
      </c>
      <c r="P14">
        <v>0.64</v>
      </c>
      <c r="Q14">
        <v>10.39</v>
      </c>
      <c r="R14">
        <v>0</v>
      </c>
      <c r="S14">
        <v>0</v>
      </c>
      <c r="T14">
        <v>443</v>
      </c>
      <c r="U14">
        <v>9.710000000000001</v>
      </c>
      <c r="V14">
        <v>1.255</v>
      </c>
      <c r="W14">
        <v>0.0163</v>
      </c>
      <c r="X14">
        <v>0.00696</v>
      </c>
      <c r="Y14">
        <v>0</v>
      </c>
      <c r="Z14">
        <v>0</v>
      </c>
      <c r="AA14">
        <v>0.1</v>
      </c>
      <c r="AB14">
        <v>0.31975</v>
      </c>
      <c r="AC14">
        <v>0.1265</v>
      </c>
      <c r="AD14">
        <v>0.0032</v>
      </c>
      <c r="AE14">
        <v>0.05195</v>
      </c>
      <c r="AF14">
        <v>0</v>
      </c>
      <c r="AG14">
        <v>0</v>
      </c>
      <c r="AH14">
        <v>2.215</v>
      </c>
      <c r="AI14">
        <v>0.04855</v>
      </c>
    </row>
    <row r="15" spans="1:35">
      <c r="A15" s="1">
        <v>13</v>
      </c>
      <c r="B15" t="s">
        <v>203</v>
      </c>
      <c r="C15">
        <v>198</v>
      </c>
      <c r="D15" t="s">
        <v>437</v>
      </c>
      <c r="E15" t="s">
        <v>479</v>
      </c>
      <c r="F15">
        <v>1641</v>
      </c>
      <c r="G15">
        <v>0.06999</v>
      </c>
      <c r="H15">
        <v>251</v>
      </c>
      <c r="I15">
        <v>3.26</v>
      </c>
      <c r="J15">
        <v>1.392</v>
      </c>
      <c r="K15">
        <v>0</v>
      </c>
      <c r="L15">
        <v>0</v>
      </c>
      <c r="M15">
        <v>20</v>
      </c>
      <c r="N15">
        <v>63.95</v>
      </c>
      <c r="O15">
        <v>25.3</v>
      </c>
      <c r="P15">
        <v>0.64</v>
      </c>
      <c r="Q15">
        <v>10.39</v>
      </c>
      <c r="R15">
        <v>0</v>
      </c>
      <c r="S15">
        <v>0</v>
      </c>
      <c r="T15">
        <v>443</v>
      </c>
      <c r="U15">
        <v>9.710000000000001</v>
      </c>
      <c r="V15">
        <v>17.56749</v>
      </c>
      <c r="W15">
        <v>0.2281674</v>
      </c>
      <c r="X15">
        <v>0.09742607999999998</v>
      </c>
      <c r="Y15">
        <v>0</v>
      </c>
      <c r="Z15">
        <v>0</v>
      </c>
      <c r="AA15">
        <v>1.3998</v>
      </c>
      <c r="AB15">
        <v>4.4758605</v>
      </c>
      <c r="AC15">
        <v>1.770747</v>
      </c>
      <c r="AD15">
        <v>0.0447936</v>
      </c>
      <c r="AE15">
        <v>0.7271961</v>
      </c>
      <c r="AF15">
        <v>0</v>
      </c>
      <c r="AG15">
        <v>0</v>
      </c>
      <c r="AH15">
        <v>31.00557</v>
      </c>
      <c r="AI15">
        <v>0.6796029</v>
      </c>
    </row>
    <row r="16" spans="1:35">
      <c r="A16" s="1">
        <v>14</v>
      </c>
      <c r="B16" t="s">
        <v>204</v>
      </c>
      <c r="C16">
        <v>198</v>
      </c>
      <c r="D16" t="s">
        <v>437</v>
      </c>
      <c r="E16" t="s">
        <v>480</v>
      </c>
      <c r="F16">
        <v>502517</v>
      </c>
      <c r="G16">
        <v>0.08825</v>
      </c>
      <c r="H16">
        <v>251</v>
      </c>
      <c r="I16">
        <v>3.26</v>
      </c>
      <c r="J16">
        <v>1.392</v>
      </c>
      <c r="K16">
        <v>0</v>
      </c>
      <c r="L16">
        <v>0</v>
      </c>
      <c r="M16">
        <v>20</v>
      </c>
      <c r="N16">
        <v>63.95</v>
      </c>
      <c r="O16">
        <v>25.3</v>
      </c>
      <c r="P16">
        <v>0.64</v>
      </c>
      <c r="Q16">
        <v>10.39</v>
      </c>
      <c r="R16">
        <v>0</v>
      </c>
      <c r="S16">
        <v>0</v>
      </c>
      <c r="T16">
        <v>443</v>
      </c>
      <c r="U16">
        <v>9.710000000000001</v>
      </c>
      <c r="V16">
        <v>22.15075</v>
      </c>
      <c r="W16">
        <v>0.287695</v>
      </c>
      <c r="X16">
        <v>0.122844</v>
      </c>
      <c r="Y16">
        <v>0</v>
      </c>
      <c r="Z16">
        <v>0</v>
      </c>
      <c r="AA16">
        <v>1.765</v>
      </c>
      <c r="AB16">
        <v>5.6435875</v>
      </c>
      <c r="AC16">
        <v>2.232725</v>
      </c>
      <c r="AD16">
        <v>0.05648</v>
      </c>
      <c r="AE16">
        <v>0.9169175000000001</v>
      </c>
      <c r="AF16">
        <v>0</v>
      </c>
      <c r="AG16">
        <v>0</v>
      </c>
      <c r="AH16">
        <v>39.09475</v>
      </c>
      <c r="AI16">
        <v>0.8569075</v>
      </c>
    </row>
    <row r="17" spans="1:35">
      <c r="A17" s="1">
        <v>15</v>
      </c>
      <c r="B17" t="s">
        <v>205</v>
      </c>
      <c r="C17">
        <v>198</v>
      </c>
      <c r="D17" t="s">
        <v>437</v>
      </c>
      <c r="E17" t="s">
        <v>481</v>
      </c>
      <c r="F17">
        <v>502598</v>
      </c>
      <c r="G17">
        <v>0.02333</v>
      </c>
      <c r="H17">
        <v>251</v>
      </c>
      <c r="I17">
        <v>3.26</v>
      </c>
      <c r="J17">
        <v>1.392</v>
      </c>
      <c r="K17">
        <v>0</v>
      </c>
      <c r="L17">
        <v>0</v>
      </c>
      <c r="M17">
        <v>20</v>
      </c>
      <c r="N17">
        <v>63.95</v>
      </c>
      <c r="O17">
        <v>25.3</v>
      </c>
      <c r="P17">
        <v>0.64</v>
      </c>
      <c r="Q17">
        <v>10.39</v>
      </c>
      <c r="R17">
        <v>0</v>
      </c>
      <c r="S17">
        <v>0</v>
      </c>
      <c r="T17">
        <v>443</v>
      </c>
      <c r="U17">
        <v>9.710000000000001</v>
      </c>
      <c r="V17">
        <v>5.85583</v>
      </c>
      <c r="W17">
        <v>0.07605579999999999</v>
      </c>
      <c r="X17">
        <v>0.03247535999999999</v>
      </c>
      <c r="Y17">
        <v>0</v>
      </c>
      <c r="Z17">
        <v>0</v>
      </c>
      <c r="AA17">
        <v>0.4666</v>
      </c>
      <c r="AB17">
        <v>1.4919535</v>
      </c>
      <c r="AC17">
        <v>0.590249</v>
      </c>
      <c r="AD17">
        <v>0.0149312</v>
      </c>
      <c r="AE17">
        <v>0.2423987</v>
      </c>
      <c r="AF17">
        <v>0</v>
      </c>
      <c r="AG17">
        <v>0</v>
      </c>
      <c r="AH17">
        <v>10.33519</v>
      </c>
      <c r="AI17">
        <v>0.2265343</v>
      </c>
    </row>
    <row r="18" spans="1:35">
      <c r="A18" s="1">
        <v>16</v>
      </c>
      <c r="B18" t="s">
        <v>206</v>
      </c>
      <c r="C18">
        <v>198</v>
      </c>
      <c r="D18" t="s">
        <v>437</v>
      </c>
      <c r="E18" t="s">
        <v>482</v>
      </c>
      <c r="F18">
        <v>502599</v>
      </c>
      <c r="G18">
        <v>0.02942</v>
      </c>
      <c r="H18">
        <v>251</v>
      </c>
      <c r="I18">
        <v>3.26</v>
      </c>
      <c r="J18">
        <v>1.392</v>
      </c>
      <c r="K18">
        <v>0</v>
      </c>
      <c r="L18">
        <v>0</v>
      </c>
      <c r="M18">
        <v>20</v>
      </c>
      <c r="N18">
        <v>63.95</v>
      </c>
      <c r="O18">
        <v>25.3</v>
      </c>
      <c r="P18">
        <v>0.64</v>
      </c>
      <c r="Q18">
        <v>10.39</v>
      </c>
      <c r="R18">
        <v>0</v>
      </c>
      <c r="S18">
        <v>0</v>
      </c>
      <c r="T18">
        <v>443</v>
      </c>
      <c r="U18">
        <v>9.710000000000001</v>
      </c>
      <c r="V18">
        <v>7.38442</v>
      </c>
      <c r="W18">
        <v>0.0959092</v>
      </c>
      <c r="X18">
        <v>0.04095264</v>
      </c>
      <c r="Y18">
        <v>0</v>
      </c>
      <c r="Z18">
        <v>0</v>
      </c>
      <c r="AA18">
        <v>0.5884</v>
      </c>
      <c r="AB18">
        <v>1.881409</v>
      </c>
      <c r="AC18">
        <v>0.744326</v>
      </c>
      <c r="AD18">
        <v>0.0188288</v>
      </c>
      <c r="AE18">
        <v>0.3056738000000001</v>
      </c>
      <c r="AF18">
        <v>0</v>
      </c>
      <c r="AG18">
        <v>0</v>
      </c>
      <c r="AH18">
        <v>13.03306</v>
      </c>
      <c r="AI18">
        <v>0.2856682</v>
      </c>
    </row>
    <row r="19" spans="1:35">
      <c r="A19" s="1">
        <v>17</v>
      </c>
      <c r="B19" t="s">
        <v>207</v>
      </c>
      <c r="C19">
        <v>211</v>
      </c>
      <c r="D19" t="s">
        <v>438</v>
      </c>
      <c r="E19" t="s">
        <v>474</v>
      </c>
      <c r="F19">
        <v>385</v>
      </c>
      <c r="G19">
        <v>0.06892</v>
      </c>
      <c r="H19">
        <v>312</v>
      </c>
      <c r="I19">
        <v>3.25</v>
      </c>
      <c r="J19">
        <v>1.838</v>
      </c>
      <c r="K19">
        <v>0.056</v>
      </c>
      <c r="L19">
        <v>0</v>
      </c>
      <c r="M19">
        <v>27</v>
      </c>
      <c r="N19">
        <v>67.14</v>
      </c>
      <c r="O19">
        <v>22.7</v>
      </c>
      <c r="P19">
        <v>3.21</v>
      </c>
      <c r="Q19">
        <v>9.68</v>
      </c>
      <c r="R19">
        <v>0</v>
      </c>
      <c r="S19">
        <v>0.7</v>
      </c>
      <c r="T19">
        <v>168</v>
      </c>
      <c r="U19">
        <v>55</v>
      </c>
      <c r="V19">
        <v>21.50304</v>
      </c>
      <c r="W19">
        <v>0.22399</v>
      </c>
      <c r="X19">
        <v>0.12667496</v>
      </c>
      <c r="Y19">
        <v>0.00385952</v>
      </c>
      <c r="Z19">
        <v>0</v>
      </c>
      <c r="AA19">
        <v>1.86084</v>
      </c>
      <c r="AB19">
        <v>4.6272888</v>
      </c>
      <c r="AC19">
        <v>1.564484</v>
      </c>
      <c r="AD19">
        <v>0.2212332</v>
      </c>
      <c r="AE19">
        <v>0.6671455999999999</v>
      </c>
      <c r="AF19">
        <v>0</v>
      </c>
      <c r="AG19">
        <v>0.048244</v>
      </c>
      <c r="AH19">
        <v>11.57856</v>
      </c>
      <c r="AI19">
        <v>3.7906</v>
      </c>
    </row>
    <row r="20" spans="1:35">
      <c r="A20" s="1">
        <v>18</v>
      </c>
      <c r="B20" t="s">
        <v>208</v>
      </c>
      <c r="C20">
        <v>211</v>
      </c>
      <c r="D20" t="s">
        <v>438</v>
      </c>
      <c r="E20" t="s">
        <v>475</v>
      </c>
      <c r="F20">
        <v>439</v>
      </c>
      <c r="G20">
        <v>0.02245</v>
      </c>
      <c r="H20">
        <v>312</v>
      </c>
      <c r="I20">
        <v>3.25</v>
      </c>
      <c r="J20">
        <v>1.838</v>
      </c>
      <c r="K20">
        <v>0.056</v>
      </c>
      <c r="L20">
        <v>0</v>
      </c>
      <c r="M20">
        <v>27</v>
      </c>
      <c r="N20">
        <v>67.14</v>
      </c>
      <c r="O20">
        <v>22.7</v>
      </c>
      <c r="P20">
        <v>3.21</v>
      </c>
      <c r="Q20">
        <v>9.68</v>
      </c>
      <c r="R20">
        <v>0</v>
      </c>
      <c r="S20">
        <v>0.7</v>
      </c>
      <c r="T20">
        <v>168</v>
      </c>
      <c r="U20">
        <v>55</v>
      </c>
      <c r="V20">
        <v>7.0044</v>
      </c>
      <c r="W20">
        <v>0.0729625</v>
      </c>
      <c r="X20">
        <v>0.0412631</v>
      </c>
      <c r="Y20">
        <v>0.0012572</v>
      </c>
      <c r="Z20">
        <v>0</v>
      </c>
      <c r="AA20">
        <v>0.6061500000000001</v>
      </c>
      <c r="AB20">
        <v>1.507293</v>
      </c>
      <c r="AC20">
        <v>0.509615</v>
      </c>
      <c r="AD20">
        <v>0.0720645</v>
      </c>
      <c r="AE20">
        <v>0.217316</v>
      </c>
      <c r="AF20">
        <v>0</v>
      </c>
      <c r="AG20">
        <v>0.015715</v>
      </c>
      <c r="AH20">
        <v>3.7716</v>
      </c>
      <c r="AI20">
        <v>1.23475</v>
      </c>
    </row>
    <row r="21" spans="1:35">
      <c r="A21" s="1">
        <v>19</v>
      </c>
      <c r="B21" t="s">
        <v>209</v>
      </c>
      <c r="C21">
        <v>211</v>
      </c>
      <c r="D21" t="s">
        <v>438</v>
      </c>
      <c r="E21" t="s">
        <v>476</v>
      </c>
      <c r="F21">
        <v>1484</v>
      </c>
      <c r="G21">
        <v>0.005</v>
      </c>
      <c r="H21">
        <v>312</v>
      </c>
      <c r="I21">
        <v>3.25</v>
      </c>
      <c r="J21">
        <v>1.838</v>
      </c>
      <c r="K21">
        <v>0.056</v>
      </c>
      <c r="L21">
        <v>0</v>
      </c>
      <c r="M21">
        <v>27</v>
      </c>
      <c r="N21">
        <v>67.14</v>
      </c>
      <c r="O21">
        <v>22.7</v>
      </c>
      <c r="P21">
        <v>3.21</v>
      </c>
      <c r="Q21">
        <v>9.68</v>
      </c>
      <c r="R21">
        <v>0</v>
      </c>
      <c r="S21">
        <v>0.7</v>
      </c>
      <c r="T21">
        <v>168</v>
      </c>
      <c r="U21">
        <v>55</v>
      </c>
      <c r="V21">
        <v>1.56</v>
      </c>
      <c r="W21">
        <v>0.01625</v>
      </c>
      <c r="X21">
        <v>0.00919</v>
      </c>
      <c r="Y21">
        <v>0.00028</v>
      </c>
      <c r="Z21">
        <v>0</v>
      </c>
      <c r="AA21">
        <v>0.135</v>
      </c>
      <c r="AB21">
        <v>0.3357</v>
      </c>
      <c r="AC21">
        <v>0.1135</v>
      </c>
      <c r="AD21">
        <v>0.01605</v>
      </c>
      <c r="AE21">
        <v>0.0484</v>
      </c>
      <c r="AF21">
        <v>0</v>
      </c>
      <c r="AG21">
        <v>0.0035</v>
      </c>
      <c r="AH21">
        <v>0.84</v>
      </c>
      <c r="AI21">
        <v>0.275</v>
      </c>
    </row>
    <row r="22" spans="1:35">
      <c r="A22" s="1">
        <v>20</v>
      </c>
      <c r="B22" t="s">
        <v>210</v>
      </c>
      <c r="C22">
        <v>212</v>
      </c>
      <c r="D22" t="s">
        <v>439</v>
      </c>
      <c r="E22" t="s">
        <v>483</v>
      </c>
      <c r="F22">
        <v>428</v>
      </c>
      <c r="G22">
        <v>0.03043</v>
      </c>
      <c r="H22">
        <v>22</v>
      </c>
      <c r="I22">
        <v>0.64</v>
      </c>
      <c r="J22">
        <v>0.041</v>
      </c>
      <c r="L22">
        <v>0</v>
      </c>
      <c r="M22">
        <v>4</v>
      </c>
      <c r="N22">
        <v>2.65</v>
      </c>
      <c r="O22">
        <v>1.6</v>
      </c>
      <c r="P22">
        <v>0.3</v>
      </c>
      <c r="Q22">
        <v>3.15</v>
      </c>
      <c r="R22">
        <v>0</v>
      </c>
      <c r="S22">
        <v>18</v>
      </c>
      <c r="T22">
        <v>177</v>
      </c>
      <c r="U22">
        <v>3.17</v>
      </c>
      <c r="V22">
        <v>0.6694599999999999</v>
      </c>
      <c r="W22">
        <v>0.0194752</v>
      </c>
      <c r="X22">
        <v>0.00124763</v>
      </c>
      <c r="Z22">
        <v>0</v>
      </c>
      <c r="AA22">
        <v>0.12172</v>
      </c>
      <c r="AB22">
        <v>0.08063949999999999</v>
      </c>
      <c r="AC22">
        <v>0.048688</v>
      </c>
      <c r="AD22">
        <v>0.009129</v>
      </c>
      <c r="AE22">
        <v>0.0958545</v>
      </c>
      <c r="AF22">
        <v>0</v>
      </c>
      <c r="AG22">
        <v>0.54774</v>
      </c>
      <c r="AH22">
        <v>5.38611</v>
      </c>
      <c r="AI22">
        <v>0.0964631</v>
      </c>
    </row>
    <row r="23" spans="1:35">
      <c r="A23" s="1">
        <v>21</v>
      </c>
      <c r="B23" t="s">
        <v>211</v>
      </c>
      <c r="C23">
        <v>212</v>
      </c>
      <c r="D23" t="s">
        <v>439</v>
      </c>
      <c r="E23" t="s">
        <v>484</v>
      </c>
      <c r="F23">
        <v>436</v>
      </c>
      <c r="G23">
        <v>0.025</v>
      </c>
      <c r="H23">
        <v>22</v>
      </c>
      <c r="I23">
        <v>0.64</v>
      </c>
      <c r="J23">
        <v>0.041</v>
      </c>
      <c r="L23">
        <v>0</v>
      </c>
      <c r="M23">
        <v>4</v>
      </c>
      <c r="N23">
        <v>2.65</v>
      </c>
      <c r="O23">
        <v>1.6</v>
      </c>
      <c r="P23">
        <v>0.3</v>
      </c>
      <c r="Q23">
        <v>3.15</v>
      </c>
      <c r="R23">
        <v>0</v>
      </c>
      <c r="S23">
        <v>18</v>
      </c>
      <c r="T23">
        <v>177</v>
      </c>
      <c r="U23">
        <v>3.17</v>
      </c>
      <c r="V23">
        <v>0.55</v>
      </c>
      <c r="W23">
        <v>0.016</v>
      </c>
      <c r="X23">
        <v>0.001025</v>
      </c>
      <c r="Z23">
        <v>0</v>
      </c>
      <c r="AA23">
        <v>0.1</v>
      </c>
      <c r="AB23">
        <v>0.06625</v>
      </c>
      <c r="AC23">
        <v>0.04000000000000001</v>
      </c>
      <c r="AD23">
        <v>0.0075</v>
      </c>
      <c r="AE23">
        <v>0.07875</v>
      </c>
      <c r="AF23">
        <v>0</v>
      </c>
      <c r="AG23">
        <v>0.45</v>
      </c>
      <c r="AH23">
        <v>4.425</v>
      </c>
      <c r="AI23">
        <v>0.07925</v>
      </c>
    </row>
    <row r="24" spans="1:35">
      <c r="A24" s="1">
        <v>22</v>
      </c>
      <c r="B24" t="s">
        <v>212</v>
      </c>
      <c r="C24">
        <v>212</v>
      </c>
      <c r="D24" t="s">
        <v>439</v>
      </c>
      <c r="E24" t="s">
        <v>476</v>
      </c>
      <c r="F24">
        <v>1484</v>
      </c>
      <c r="G24">
        <v>0.005</v>
      </c>
      <c r="H24">
        <v>22</v>
      </c>
      <c r="I24">
        <v>0.64</v>
      </c>
      <c r="J24">
        <v>0.041</v>
      </c>
      <c r="L24">
        <v>0</v>
      </c>
      <c r="M24">
        <v>4</v>
      </c>
      <c r="N24">
        <v>2.65</v>
      </c>
      <c r="O24">
        <v>1.6</v>
      </c>
      <c r="P24">
        <v>0.3</v>
      </c>
      <c r="Q24">
        <v>3.15</v>
      </c>
      <c r="R24">
        <v>0</v>
      </c>
      <c r="S24">
        <v>18</v>
      </c>
      <c r="T24">
        <v>177</v>
      </c>
      <c r="U24">
        <v>3.17</v>
      </c>
      <c r="V24">
        <v>0.11</v>
      </c>
      <c r="W24">
        <v>0.0032</v>
      </c>
      <c r="X24">
        <v>0.000205</v>
      </c>
      <c r="Z24">
        <v>0</v>
      </c>
      <c r="AA24">
        <v>0.02</v>
      </c>
      <c r="AB24">
        <v>0.01325</v>
      </c>
      <c r="AC24">
        <v>0.008</v>
      </c>
      <c r="AD24">
        <v>0.0015</v>
      </c>
      <c r="AE24">
        <v>0.01575</v>
      </c>
      <c r="AF24">
        <v>0</v>
      </c>
      <c r="AG24">
        <v>0.09</v>
      </c>
      <c r="AH24">
        <v>0.885</v>
      </c>
      <c r="AI24">
        <v>0.01585</v>
      </c>
    </row>
    <row r="25" spans="1:35">
      <c r="A25" s="1">
        <v>23</v>
      </c>
      <c r="B25" t="s">
        <v>213</v>
      </c>
      <c r="C25">
        <v>214</v>
      </c>
      <c r="D25" t="s">
        <v>440</v>
      </c>
      <c r="E25" t="s">
        <v>474</v>
      </c>
      <c r="F25">
        <v>385</v>
      </c>
      <c r="G25">
        <v>0.18243</v>
      </c>
      <c r="H25">
        <v>0</v>
      </c>
      <c r="I25">
        <v>0</v>
      </c>
      <c r="J25">
        <v>0</v>
      </c>
      <c r="K25">
        <v>0</v>
      </c>
      <c r="L25">
        <v>0</v>
      </c>
      <c r="M25">
        <v>38758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24</v>
      </c>
      <c r="U25">
        <v>0.33</v>
      </c>
      <c r="V25">
        <v>0</v>
      </c>
      <c r="W25">
        <v>0</v>
      </c>
      <c r="X25">
        <v>0</v>
      </c>
      <c r="Y25">
        <v>0</v>
      </c>
      <c r="Z25">
        <v>0</v>
      </c>
      <c r="AA25">
        <v>7070.62194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4.37832</v>
      </c>
      <c r="AI25">
        <v>0.0602019</v>
      </c>
    </row>
    <row r="26" spans="1:35">
      <c r="A26" s="1">
        <v>24</v>
      </c>
      <c r="B26" t="s">
        <v>214</v>
      </c>
      <c r="C26">
        <v>214</v>
      </c>
      <c r="D26" t="s">
        <v>440</v>
      </c>
      <c r="E26" t="s">
        <v>485</v>
      </c>
      <c r="F26">
        <v>415</v>
      </c>
      <c r="G26">
        <v>3.08538</v>
      </c>
      <c r="H26">
        <v>0</v>
      </c>
      <c r="I26">
        <v>0</v>
      </c>
      <c r="J26">
        <v>0</v>
      </c>
      <c r="K26">
        <v>0</v>
      </c>
      <c r="L26">
        <v>0</v>
      </c>
      <c r="M26">
        <v>38758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24</v>
      </c>
      <c r="U26">
        <v>0.33</v>
      </c>
      <c r="V26">
        <v>0</v>
      </c>
      <c r="W26">
        <v>0</v>
      </c>
      <c r="X26">
        <v>0</v>
      </c>
      <c r="Y26">
        <v>0</v>
      </c>
      <c r="Z26">
        <v>0</v>
      </c>
      <c r="AA26">
        <v>119583.15804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74.04911999999999</v>
      </c>
      <c r="AI26">
        <v>1.0181754</v>
      </c>
    </row>
    <row r="27" spans="1:35">
      <c r="A27" s="1">
        <v>25</v>
      </c>
      <c r="B27" t="s">
        <v>215</v>
      </c>
      <c r="C27">
        <v>214</v>
      </c>
      <c r="D27" t="s">
        <v>440</v>
      </c>
      <c r="E27" t="s">
        <v>475</v>
      </c>
      <c r="F27">
        <v>439</v>
      </c>
      <c r="G27">
        <v>0.06122</v>
      </c>
      <c r="H27">
        <v>0</v>
      </c>
      <c r="I27">
        <v>0</v>
      </c>
      <c r="J27">
        <v>0</v>
      </c>
      <c r="K27">
        <v>0</v>
      </c>
      <c r="L27">
        <v>0</v>
      </c>
      <c r="M27">
        <v>38758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24</v>
      </c>
      <c r="U27">
        <v>0.33</v>
      </c>
      <c r="V27">
        <v>0</v>
      </c>
      <c r="W27">
        <v>0</v>
      </c>
      <c r="X27">
        <v>0</v>
      </c>
      <c r="Y27">
        <v>0</v>
      </c>
      <c r="Z27">
        <v>0</v>
      </c>
      <c r="AA27">
        <v>2372.76476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1.46928</v>
      </c>
      <c r="AI27">
        <v>0.0202026</v>
      </c>
    </row>
    <row r="28" spans="1:35">
      <c r="A28" s="1">
        <v>26</v>
      </c>
      <c r="B28" t="s">
        <v>216</v>
      </c>
      <c r="C28">
        <v>214</v>
      </c>
      <c r="D28" t="s">
        <v>440</v>
      </c>
      <c r="E28" t="s">
        <v>478</v>
      </c>
      <c r="F28">
        <v>1005</v>
      </c>
      <c r="G28">
        <v>0.004</v>
      </c>
      <c r="H28">
        <v>0</v>
      </c>
      <c r="I28">
        <v>0</v>
      </c>
      <c r="J28">
        <v>0</v>
      </c>
      <c r="K28">
        <v>0</v>
      </c>
      <c r="L28">
        <v>0</v>
      </c>
      <c r="M28">
        <v>38758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24</v>
      </c>
      <c r="U28">
        <v>0.33</v>
      </c>
      <c r="V28">
        <v>0</v>
      </c>
      <c r="W28">
        <v>0</v>
      </c>
      <c r="X28">
        <v>0</v>
      </c>
      <c r="Y28">
        <v>0</v>
      </c>
      <c r="Z28">
        <v>0</v>
      </c>
      <c r="AA28">
        <v>155.032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0.096</v>
      </c>
      <c r="AI28">
        <v>0.00132</v>
      </c>
    </row>
    <row r="29" spans="1:35">
      <c r="A29" s="1">
        <v>27</v>
      </c>
      <c r="B29" t="s">
        <v>217</v>
      </c>
      <c r="C29">
        <v>214</v>
      </c>
      <c r="D29" t="s">
        <v>440</v>
      </c>
      <c r="E29" t="s">
        <v>486</v>
      </c>
      <c r="F29">
        <v>1578</v>
      </c>
      <c r="G29">
        <v>0.01</v>
      </c>
      <c r="H29">
        <v>0</v>
      </c>
      <c r="I29">
        <v>0</v>
      </c>
      <c r="J29">
        <v>0</v>
      </c>
      <c r="K29">
        <v>0</v>
      </c>
      <c r="L29">
        <v>0</v>
      </c>
      <c r="M29">
        <v>38758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24</v>
      </c>
      <c r="U29">
        <v>0.33</v>
      </c>
      <c r="V29">
        <v>0</v>
      </c>
      <c r="W29">
        <v>0</v>
      </c>
      <c r="X29">
        <v>0</v>
      </c>
      <c r="Y29">
        <v>0</v>
      </c>
      <c r="Z29">
        <v>0</v>
      </c>
      <c r="AA29">
        <v>387.58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0.24</v>
      </c>
      <c r="AI29">
        <v>0.0033</v>
      </c>
    </row>
    <row r="30" spans="1:35">
      <c r="A30" s="1">
        <v>28</v>
      </c>
      <c r="B30" t="s">
        <v>218</v>
      </c>
      <c r="C30">
        <v>422</v>
      </c>
      <c r="D30" t="s">
        <v>441</v>
      </c>
      <c r="E30" t="s">
        <v>472</v>
      </c>
      <c r="F30">
        <v>341</v>
      </c>
      <c r="G30">
        <v>0.91293</v>
      </c>
      <c r="H30">
        <v>885</v>
      </c>
      <c r="I30">
        <v>100</v>
      </c>
      <c r="J30">
        <v>13.808</v>
      </c>
      <c r="K30">
        <v>0.0478</v>
      </c>
      <c r="L30">
        <v>0</v>
      </c>
      <c r="M30">
        <v>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0.5600000000000001</v>
      </c>
      <c r="V30">
        <v>807.94305</v>
      </c>
      <c r="W30">
        <v>91.29300000000001</v>
      </c>
      <c r="X30">
        <v>12.60573744</v>
      </c>
      <c r="Y30">
        <v>0.043638054</v>
      </c>
      <c r="Z30">
        <v>0</v>
      </c>
      <c r="AA30">
        <v>1.82586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0.91293</v>
      </c>
      <c r="AI30">
        <v>0.5112408000000001</v>
      </c>
    </row>
    <row r="31" spans="1:35">
      <c r="A31" s="1">
        <v>29</v>
      </c>
      <c r="B31" t="s">
        <v>219</v>
      </c>
      <c r="C31">
        <v>422</v>
      </c>
      <c r="D31" t="s">
        <v>441</v>
      </c>
      <c r="E31" t="s">
        <v>474</v>
      </c>
      <c r="F31">
        <v>385</v>
      </c>
      <c r="G31">
        <v>0.13682</v>
      </c>
      <c r="H31">
        <v>885</v>
      </c>
      <c r="I31">
        <v>100</v>
      </c>
      <c r="J31">
        <v>13.808</v>
      </c>
      <c r="K31">
        <v>0.0478</v>
      </c>
      <c r="L31">
        <v>0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0.5600000000000001</v>
      </c>
      <c r="V31">
        <v>121.0857</v>
      </c>
      <c r="W31">
        <v>13.682</v>
      </c>
      <c r="X31">
        <v>1.88921056</v>
      </c>
      <c r="Y31">
        <v>0.006539996</v>
      </c>
      <c r="Z31">
        <v>0</v>
      </c>
      <c r="AA31">
        <v>0.27364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0.13682</v>
      </c>
      <c r="AI31">
        <v>0.07661920000000001</v>
      </c>
    </row>
    <row r="32" spans="1:35">
      <c r="A32" s="1">
        <v>30</v>
      </c>
      <c r="B32" t="s">
        <v>220</v>
      </c>
      <c r="C32">
        <v>422</v>
      </c>
      <c r="D32" t="s">
        <v>441</v>
      </c>
      <c r="E32" t="s">
        <v>485</v>
      </c>
      <c r="F32">
        <v>415</v>
      </c>
      <c r="G32">
        <v>2.28233</v>
      </c>
      <c r="H32">
        <v>885</v>
      </c>
      <c r="I32">
        <v>100</v>
      </c>
      <c r="J32">
        <v>13.808</v>
      </c>
      <c r="K32">
        <v>0.0478</v>
      </c>
      <c r="L32">
        <v>0</v>
      </c>
      <c r="M32">
        <v>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0.5600000000000001</v>
      </c>
      <c r="V32">
        <v>2019.86205</v>
      </c>
      <c r="W32">
        <v>228.233</v>
      </c>
      <c r="X32">
        <v>31.51441264</v>
      </c>
      <c r="Y32">
        <v>0.109095374</v>
      </c>
      <c r="Z32">
        <v>0</v>
      </c>
      <c r="AA32">
        <v>4.56466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2.28233</v>
      </c>
      <c r="AI32">
        <v>1.2781048</v>
      </c>
    </row>
    <row r="33" spans="1:35">
      <c r="A33" s="1">
        <v>31</v>
      </c>
      <c r="B33" t="s">
        <v>221</v>
      </c>
      <c r="C33">
        <v>422</v>
      </c>
      <c r="D33" t="s">
        <v>441</v>
      </c>
      <c r="E33" t="s">
        <v>475</v>
      </c>
      <c r="F33">
        <v>439</v>
      </c>
      <c r="G33">
        <v>0.04592</v>
      </c>
      <c r="H33">
        <v>885</v>
      </c>
      <c r="I33">
        <v>100</v>
      </c>
      <c r="J33">
        <v>13.808</v>
      </c>
      <c r="K33">
        <v>0.0478</v>
      </c>
      <c r="L33">
        <v>0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0.5600000000000001</v>
      </c>
      <c r="V33">
        <v>40.6392</v>
      </c>
      <c r="W33">
        <v>4.592000000000001</v>
      </c>
      <c r="X33">
        <v>0.6340633600000001</v>
      </c>
      <c r="Y33">
        <v>0.002194976</v>
      </c>
      <c r="Z33">
        <v>0</v>
      </c>
      <c r="AA33">
        <v>0.09184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0.04592</v>
      </c>
      <c r="AI33">
        <v>0.0257152</v>
      </c>
    </row>
    <row r="34" spans="1:35">
      <c r="A34" s="1">
        <v>32</v>
      </c>
      <c r="B34" t="s">
        <v>222</v>
      </c>
      <c r="C34">
        <v>422</v>
      </c>
      <c r="D34" t="s">
        <v>441</v>
      </c>
      <c r="E34" t="s">
        <v>487</v>
      </c>
      <c r="F34">
        <v>1352</v>
      </c>
      <c r="G34">
        <v>0.09129</v>
      </c>
      <c r="H34">
        <v>885</v>
      </c>
      <c r="I34">
        <v>100</v>
      </c>
      <c r="J34">
        <v>13.808</v>
      </c>
      <c r="K34">
        <v>0.0478</v>
      </c>
      <c r="L34">
        <v>0</v>
      </c>
      <c r="M34">
        <v>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0.5600000000000001</v>
      </c>
      <c r="V34">
        <v>80.79164999999999</v>
      </c>
      <c r="W34">
        <v>9.129</v>
      </c>
      <c r="X34">
        <v>1.26053232</v>
      </c>
      <c r="Y34">
        <v>0.004363662</v>
      </c>
      <c r="Z34">
        <v>0</v>
      </c>
      <c r="AA34">
        <v>0.18258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0.09129</v>
      </c>
      <c r="AI34">
        <v>0.05112240000000001</v>
      </c>
    </row>
    <row r="35" spans="1:35">
      <c r="A35" s="1">
        <v>33</v>
      </c>
      <c r="B35" t="s">
        <v>223</v>
      </c>
      <c r="C35">
        <v>451</v>
      </c>
      <c r="D35" t="s">
        <v>442</v>
      </c>
      <c r="E35" t="s">
        <v>472</v>
      </c>
      <c r="F35">
        <v>341</v>
      </c>
      <c r="G35">
        <v>0.92139</v>
      </c>
      <c r="H35">
        <v>885</v>
      </c>
      <c r="I35">
        <v>100</v>
      </c>
      <c r="J35">
        <v>7.365</v>
      </c>
      <c r="K35">
        <v>2.3135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815.43015</v>
      </c>
      <c r="W35">
        <v>92.13900000000001</v>
      </c>
      <c r="X35">
        <v>6.786037350000001</v>
      </c>
      <c r="Y35">
        <v>2.131635765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>
      <c r="A36" s="1">
        <v>34</v>
      </c>
      <c r="B36" t="s">
        <v>224</v>
      </c>
      <c r="C36">
        <v>451</v>
      </c>
      <c r="D36" t="s">
        <v>442</v>
      </c>
      <c r="E36" t="s">
        <v>474</v>
      </c>
      <c r="F36">
        <v>385</v>
      </c>
      <c r="G36">
        <v>0.14189</v>
      </c>
      <c r="H36">
        <v>885</v>
      </c>
      <c r="I36">
        <v>100</v>
      </c>
      <c r="J36">
        <v>7.365</v>
      </c>
      <c r="K36">
        <v>2.3135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125.57265</v>
      </c>
      <c r="W36">
        <v>14.189</v>
      </c>
      <c r="X36">
        <v>1.04501985</v>
      </c>
      <c r="Y36">
        <v>0.328262515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>
      <c r="A37" s="1">
        <v>35</v>
      </c>
      <c r="B37" t="s">
        <v>225</v>
      </c>
      <c r="C37">
        <v>451</v>
      </c>
      <c r="D37" t="s">
        <v>442</v>
      </c>
      <c r="E37" t="s">
        <v>485</v>
      </c>
      <c r="F37">
        <v>415</v>
      </c>
      <c r="G37">
        <v>2.30347</v>
      </c>
      <c r="H37">
        <v>885</v>
      </c>
      <c r="I37">
        <v>100</v>
      </c>
      <c r="J37">
        <v>7.365</v>
      </c>
      <c r="K37">
        <v>2.3135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2038.57095</v>
      </c>
      <c r="W37">
        <v>230.347</v>
      </c>
      <c r="X37">
        <v>16.96505655</v>
      </c>
      <c r="Y37">
        <v>5.329077845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>
      <c r="A38" s="1">
        <v>36</v>
      </c>
      <c r="B38" t="s">
        <v>226</v>
      </c>
      <c r="C38">
        <v>451</v>
      </c>
      <c r="D38" t="s">
        <v>442</v>
      </c>
      <c r="E38" t="s">
        <v>475</v>
      </c>
      <c r="F38">
        <v>439</v>
      </c>
      <c r="G38">
        <v>0.04592</v>
      </c>
      <c r="H38">
        <v>885</v>
      </c>
      <c r="I38">
        <v>100</v>
      </c>
      <c r="J38">
        <v>7.365</v>
      </c>
      <c r="K38">
        <v>2.3135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40.6392</v>
      </c>
      <c r="W38">
        <v>4.592000000000001</v>
      </c>
      <c r="X38">
        <v>0.3382008</v>
      </c>
      <c r="Y38">
        <v>0.10623592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>
      <c r="A39" s="1">
        <v>37</v>
      </c>
      <c r="B39" t="s">
        <v>227</v>
      </c>
      <c r="C39">
        <v>451</v>
      </c>
      <c r="D39" t="s">
        <v>442</v>
      </c>
      <c r="E39" t="s">
        <v>487</v>
      </c>
      <c r="F39">
        <v>1352</v>
      </c>
      <c r="G39">
        <v>0.09214</v>
      </c>
      <c r="H39">
        <v>885</v>
      </c>
      <c r="I39">
        <v>100</v>
      </c>
      <c r="J39">
        <v>7.365</v>
      </c>
      <c r="K39">
        <v>2.3135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81.54389999999999</v>
      </c>
      <c r="W39">
        <v>9.214</v>
      </c>
      <c r="X39">
        <v>0.6786111</v>
      </c>
      <c r="Y39">
        <v>0.21316589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>
      <c r="A40" s="1">
        <v>38</v>
      </c>
      <c r="B40" t="s">
        <v>228</v>
      </c>
      <c r="C40">
        <v>527</v>
      </c>
      <c r="D40" t="s">
        <v>443</v>
      </c>
      <c r="E40" t="s">
        <v>472</v>
      </c>
      <c r="F40">
        <v>341</v>
      </c>
      <c r="G40">
        <v>0.99324</v>
      </c>
      <c r="H40">
        <v>250</v>
      </c>
      <c r="I40">
        <v>21.6</v>
      </c>
      <c r="J40">
        <v>3.396</v>
      </c>
      <c r="K40">
        <v>2.9</v>
      </c>
      <c r="L40">
        <v>19</v>
      </c>
      <c r="M40">
        <v>653</v>
      </c>
      <c r="N40">
        <v>14.78</v>
      </c>
      <c r="O40">
        <v>0</v>
      </c>
      <c r="P40">
        <v>10.02</v>
      </c>
      <c r="Q40">
        <v>0.65</v>
      </c>
      <c r="R40">
        <v>5</v>
      </c>
      <c r="S40">
        <v>0</v>
      </c>
      <c r="T40">
        <v>5</v>
      </c>
      <c r="U40">
        <v>0.12</v>
      </c>
      <c r="V40">
        <v>248.31</v>
      </c>
      <c r="W40">
        <v>21.453984</v>
      </c>
      <c r="X40">
        <v>3.37304304</v>
      </c>
      <c r="Y40">
        <v>2.880396</v>
      </c>
      <c r="Z40">
        <v>18.87156</v>
      </c>
      <c r="AA40">
        <v>648.58572</v>
      </c>
      <c r="AB40">
        <v>14.6800872</v>
      </c>
      <c r="AC40">
        <v>0</v>
      </c>
      <c r="AD40">
        <v>9.9522648</v>
      </c>
      <c r="AE40">
        <v>0.645606</v>
      </c>
      <c r="AF40">
        <v>4.9662</v>
      </c>
      <c r="AG40">
        <v>0</v>
      </c>
      <c r="AH40">
        <v>4.9662</v>
      </c>
      <c r="AI40">
        <v>0.1191888</v>
      </c>
    </row>
    <row r="41" spans="1:35">
      <c r="A41" s="1">
        <v>39</v>
      </c>
      <c r="B41" t="s">
        <v>229</v>
      </c>
      <c r="C41">
        <v>527</v>
      </c>
      <c r="D41" t="s">
        <v>443</v>
      </c>
      <c r="E41" t="s">
        <v>474</v>
      </c>
      <c r="F41">
        <v>385</v>
      </c>
      <c r="G41">
        <v>0.14899</v>
      </c>
      <c r="H41">
        <v>250</v>
      </c>
      <c r="I41">
        <v>21.6</v>
      </c>
      <c r="J41">
        <v>3.396</v>
      </c>
      <c r="K41">
        <v>2.9</v>
      </c>
      <c r="L41">
        <v>19</v>
      </c>
      <c r="M41">
        <v>653</v>
      </c>
      <c r="N41">
        <v>14.78</v>
      </c>
      <c r="O41">
        <v>0</v>
      </c>
      <c r="P41">
        <v>10.02</v>
      </c>
      <c r="Q41">
        <v>0.65</v>
      </c>
      <c r="R41">
        <v>5</v>
      </c>
      <c r="S41">
        <v>0</v>
      </c>
      <c r="T41">
        <v>5</v>
      </c>
      <c r="U41">
        <v>0.12</v>
      </c>
      <c r="V41">
        <v>37.2475</v>
      </c>
      <c r="W41">
        <v>3.218184</v>
      </c>
      <c r="X41">
        <v>0.50597004</v>
      </c>
      <c r="Y41">
        <v>0.432071</v>
      </c>
      <c r="Z41">
        <v>2.83081</v>
      </c>
      <c r="AA41">
        <v>97.29047000000001</v>
      </c>
      <c r="AB41">
        <v>2.2020722</v>
      </c>
      <c r="AC41">
        <v>0</v>
      </c>
      <c r="AD41">
        <v>1.4928798</v>
      </c>
      <c r="AE41">
        <v>0.09684350000000001</v>
      </c>
      <c r="AF41">
        <v>0.74495</v>
      </c>
      <c r="AG41">
        <v>0</v>
      </c>
      <c r="AH41">
        <v>0.74495</v>
      </c>
      <c r="AI41">
        <v>0.0178788</v>
      </c>
    </row>
    <row r="42" spans="1:35">
      <c r="A42" s="1">
        <v>40</v>
      </c>
      <c r="B42" t="s">
        <v>230</v>
      </c>
      <c r="C42">
        <v>527</v>
      </c>
      <c r="D42" t="s">
        <v>443</v>
      </c>
      <c r="E42" t="s">
        <v>485</v>
      </c>
      <c r="F42">
        <v>415</v>
      </c>
      <c r="G42">
        <v>2.48309</v>
      </c>
      <c r="H42">
        <v>250</v>
      </c>
      <c r="I42">
        <v>21.6</v>
      </c>
      <c r="J42">
        <v>3.396</v>
      </c>
      <c r="K42">
        <v>2.9</v>
      </c>
      <c r="L42">
        <v>19</v>
      </c>
      <c r="M42">
        <v>653</v>
      </c>
      <c r="N42">
        <v>14.78</v>
      </c>
      <c r="O42">
        <v>0</v>
      </c>
      <c r="P42">
        <v>10.02</v>
      </c>
      <c r="Q42">
        <v>0.65</v>
      </c>
      <c r="R42">
        <v>5</v>
      </c>
      <c r="S42">
        <v>0</v>
      </c>
      <c r="T42">
        <v>5</v>
      </c>
      <c r="U42">
        <v>0.12</v>
      </c>
      <c r="V42">
        <v>620.7724999999999</v>
      </c>
      <c r="W42">
        <v>53.634744</v>
      </c>
      <c r="X42">
        <v>8.432573639999999</v>
      </c>
      <c r="Y42">
        <v>7.200961</v>
      </c>
      <c r="Z42">
        <v>47.17871</v>
      </c>
      <c r="AA42">
        <v>1621.45777</v>
      </c>
      <c r="AB42">
        <v>36.70007019999999</v>
      </c>
      <c r="AC42">
        <v>0</v>
      </c>
      <c r="AD42">
        <v>24.8805618</v>
      </c>
      <c r="AE42">
        <v>1.6140085</v>
      </c>
      <c r="AF42">
        <v>12.41545</v>
      </c>
      <c r="AG42">
        <v>0</v>
      </c>
      <c r="AH42">
        <v>12.41545</v>
      </c>
      <c r="AI42">
        <v>0.2979708</v>
      </c>
    </row>
    <row r="43" spans="1:35">
      <c r="A43" s="1">
        <v>41</v>
      </c>
      <c r="B43" t="s">
        <v>231</v>
      </c>
      <c r="C43">
        <v>842</v>
      </c>
      <c r="D43" t="s">
        <v>444</v>
      </c>
      <c r="E43" t="s">
        <v>488</v>
      </c>
      <c r="F43">
        <v>477</v>
      </c>
      <c r="G43">
        <v>1.72</v>
      </c>
      <c r="H43">
        <v>165</v>
      </c>
      <c r="I43">
        <v>3.57</v>
      </c>
      <c r="J43">
        <v>1.01</v>
      </c>
      <c r="L43">
        <v>85</v>
      </c>
      <c r="M43">
        <v>74</v>
      </c>
      <c r="N43">
        <v>0</v>
      </c>
      <c r="O43">
        <v>0</v>
      </c>
      <c r="P43">
        <v>0</v>
      </c>
      <c r="Q43">
        <v>31.02</v>
      </c>
      <c r="R43">
        <v>6</v>
      </c>
      <c r="S43">
        <v>0</v>
      </c>
      <c r="T43">
        <v>15</v>
      </c>
      <c r="U43">
        <v>1.04</v>
      </c>
      <c r="V43">
        <v>283.8</v>
      </c>
      <c r="W43">
        <v>6.1404</v>
      </c>
      <c r="X43">
        <v>1.7372</v>
      </c>
      <c r="Z43">
        <v>146.2</v>
      </c>
      <c r="AA43">
        <v>127.28</v>
      </c>
      <c r="AB43">
        <v>0</v>
      </c>
      <c r="AC43">
        <v>0</v>
      </c>
      <c r="AD43">
        <v>0</v>
      </c>
      <c r="AE43">
        <v>53.3544</v>
      </c>
      <c r="AF43">
        <v>10.32</v>
      </c>
      <c r="AG43">
        <v>0</v>
      </c>
      <c r="AH43">
        <v>25.8</v>
      </c>
      <c r="AI43">
        <v>1.7888</v>
      </c>
    </row>
    <row r="44" spans="1:35">
      <c r="A44" s="1">
        <v>42</v>
      </c>
      <c r="B44" t="s">
        <v>232</v>
      </c>
      <c r="C44">
        <v>842</v>
      </c>
      <c r="D44" t="s">
        <v>444</v>
      </c>
      <c r="E44" t="s">
        <v>489</v>
      </c>
      <c r="F44">
        <v>1122</v>
      </c>
      <c r="G44">
        <v>0.59175</v>
      </c>
      <c r="H44">
        <v>165</v>
      </c>
      <c r="I44">
        <v>3.57</v>
      </c>
      <c r="J44">
        <v>1.01</v>
      </c>
      <c r="L44">
        <v>85</v>
      </c>
      <c r="M44">
        <v>74</v>
      </c>
      <c r="N44">
        <v>0</v>
      </c>
      <c r="O44">
        <v>0</v>
      </c>
      <c r="P44">
        <v>0</v>
      </c>
      <c r="Q44">
        <v>31.02</v>
      </c>
      <c r="R44">
        <v>6</v>
      </c>
      <c r="S44">
        <v>0</v>
      </c>
      <c r="T44">
        <v>15</v>
      </c>
      <c r="U44">
        <v>1.04</v>
      </c>
      <c r="V44">
        <v>97.63875</v>
      </c>
      <c r="W44">
        <v>2.1125475</v>
      </c>
      <c r="X44">
        <v>0.5976675</v>
      </c>
      <c r="Z44">
        <v>50.29875</v>
      </c>
      <c r="AA44">
        <v>43.7895</v>
      </c>
      <c r="AB44">
        <v>0</v>
      </c>
      <c r="AC44">
        <v>0</v>
      </c>
      <c r="AD44">
        <v>0</v>
      </c>
      <c r="AE44">
        <v>18.356085</v>
      </c>
      <c r="AF44">
        <v>3.5505</v>
      </c>
      <c r="AG44">
        <v>0</v>
      </c>
      <c r="AH44">
        <v>8.876250000000001</v>
      </c>
      <c r="AI44">
        <v>0.61542</v>
      </c>
    </row>
    <row r="45" spans="1:35">
      <c r="A45" s="1">
        <v>43</v>
      </c>
      <c r="B45" t="s">
        <v>233</v>
      </c>
      <c r="C45">
        <v>842</v>
      </c>
      <c r="D45" t="s">
        <v>444</v>
      </c>
      <c r="E45" t="s">
        <v>490</v>
      </c>
      <c r="F45">
        <v>1124</v>
      </c>
      <c r="G45">
        <v>1.47936</v>
      </c>
      <c r="H45">
        <v>165</v>
      </c>
      <c r="I45">
        <v>3.57</v>
      </c>
      <c r="J45">
        <v>1.01</v>
      </c>
      <c r="L45">
        <v>85</v>
      </c>
      <c r="M45">
        <v>74</v>
      </c>
      <c r="N45">
        <v>0</v>
      </c>
      <c r="O45">
        <v>0</v>
      </c>
      <c r="P45">
        <v>0</v>
      </c>
      <c r="Q45">
        <v>31.02</v>
      </c>
      <c r="R45">
        <v>6</v>
      </c>
      <c r="S45">
        <v>0</v>
      </c>
      <c r="T45">
        <v>15</v>
      </c>
      <c r="U45">
        <v>1.04</v>
      </c>
      <c r="V45">
        <v>244.0944</v>
      </c>
      <c r="W45">
        <v>5.2813152</v>
      </c>
      <c r="X45">
        <v>1.4941536</v>
      </c>
      <c r="Z45">
        <v>125.7456</v>
      </c>
      <c r="AA45">
        <v>109.47264</v>
      </c>
      <c r="AB45">
        <v>0</v>
      </c>
      <c r="AC45">
        <v>0</v>
      </c>
      <c r="AD45">
        <v>0</v>
      </c>
      <c r="AE45">
        <v>45.8897472</v>
      </c>
      <c r="AF45">
        <v>8.87616</v>
      </c>
      <c r="AG45">
        <v>0</v>
      </c>
      <c r="AH45">
        <v>22.1904</v>
      </c>
      <c r="AI45">
        <v>1.5385344</v>
      </c>
    </row>
    <row r="46" spans="1:35">
      <c r="A46" s="1">
        <v>44</v>
      </c>
      <c r="B46" t="s">
        <v>234</v>
      </c>
      <c r="C46">
        <v>842</v>
      </c>
      <c r="D46" t="s">
        <v>444</v>
      </c>
      <c r="E46" t="s">
        <v>491</v>
      </c>
      <c r="F46">
        <v>1455</v>
      </c>
      <c r="G46">
        <v>1</v>
      </c>
      <c r="H46">
        <v>165</v>
      </c>
      <c r="I46">
        <v>3.57</v>
      </c>
      <c r="J46">
        <v>1.01</v>
      </c>
      <c r="L46">
        <v>85</v>
      </c>
      <c r="M46">
        <v>74</v>
      </c>
      <c r="N46">
        <v>0</v>
      </c>
      <c r="O46">
        <v>0</v>
      </c>
      <c r="P46">
        <v>0</v>
      </c>
      <c r="Q46">
        <v>31.02</v>
      </c>
      <c r="R46">
        <v>6</v>
      </c>
      <c r="S46">
        <v>0</v>
      </c>
      <c r="T46">
        <v>15</v>
      </c>
      <c r="U46">
        <v>1.04</v>
      </c>
      <c r="V46">
        <v>165</v>
      </c>
      <c r="W46">
        <v>3.57</v>
      </c>
      <c r="X46">
        <v>1.01</v>
      </c>
      <c r="Z46">
        <v>85</v>
      </c>
      <c r="AA46">
        <v>74</v>
      </c>
      <c r="AB46">
        <v>0</v>
      </c>
      <c r="AC46">
        <v>0</v>
      </c>
      <c r="AD46">
        <v>0</v>
      </c>
      <c r="AE46">
        <v>31.02</v>
      </c>
      <c r="AF46">
        <v>6</v>
      </c>
      <c r="AG46">
        <v>0</v>
      </c>
      <c r="AH46">
        <v>15</v>
      </c>
      <c r="AI46">
        <v>1.04</v>
      </c>
    </row>
    <row r="47" spans="1:35">
      <c r="A47" s="1">
        <v>45</v>
      </c>
      <c r="B47" t="s">
        <v>235</v>
      </c>
      <c r="C47">
        <v>842</v>
      </c>
      <c r="D47" t="s">
        <v>444</v>
      </c>
      <c r="E47" t="s">
        <v>492</v>
      </c>
      <c r="F47">
        <v>1581</v>
      </c>
      <c r="G47">
        <v>0.75</v>
      </c>
      <c r="H47">
        <v>165</v>
      </c>
      <c r="I47">
        <v>3.57</v>
      </c>
      <c r="J47">
        <v>1.01</v>
      </c>
      <c r="L47">
        <v>85</v>
      </c>
      <c r="M47">
        <v>74</v>
      </c>
      <c r="N47">
        <v>0</v>
      </c>
      <c r="O47">
        <v>0</v>
      </c>
      <c r="P47">
        <v>0</v>
      </c>
      <c r="Q47">
        <v>31.02</v>
      </c>
      <c r="R47">
        <v>6</v>
      </c>
      <c r="S47">
        <v>0</v>
      </c>
      <c r="T47">
        <v>15</v>
      </c>
      <c r="U47">
        <v>1.04</v>
      </c>
      <c r="V47">
        <v>123.75</v>
      </c>
      <c r="W47">
        <v>2.6775</v>
      </c>
      <c r="X47">
        <v>0.7575000000000001</v>
      </c>
      <c r="Z47">
        <v>63.75</v>
      </c>
      <c r="AA47">
        <v>55.5</v>
      </c>
      <c r="AB47">
        <v>0</v>
      </c>
      <c r="AC47">
        <v>0</v>
      </c>
      <c r="AD47">
        <v>0</v>
      </c>
      <c r="AE47">
        <v>23.265</v>
      </c>
      <c r="AF47">
        <v>4.5</v>
      </c>
      <c r="AG47">
        <v>0</v>
      </c>
      <c r="AH47">
        <v>11.25</v>
      </c>
      <c r="AI47">
        <v>0.78</v>
      </c>
    </row>
    <row r="48" spans="1:35">
      <c r="A48" s="1">
        <v>46</v>
      </c>
      <c r="B48" t="s">
        <v>236</v>
      </c>
      <c r="C48">
        <v>1511</v>
      </c>
      <c r="D48" t="s">
        <v>445</v>
      </c>
      <c r="E48" t="s">
        <v>493</v>
      </c>
      <c r="F48">
        <v>110</v>
      </c>
      <c r="G48">
        <v>2.01</v>
      </c>
      <c r="H48">
        <v>160</v>
      </c>
      <c r="I48">
        <v>14.66</v>
      </c>
      <c r="J48">
        <v>2.126</v>
      </c>
      <c r="L48">
        <v>0</v>
      </c>
      <c r="M48">
        <v>7</v>
      </c>
      <c r="N48">
        <v>8.529999999999999</v>
      </c>
      <c r="O48">
        <v>6.7</v>
      </c>
      <c r="P48">
        <v>0.66</v>
      </c>
      <c r="Q48">
        <v>2</v>
      </c>
      <c r="R48">
        <v>0</v>
      </c>
      <c r="S48">
        <v>10</v>
      </c>
      <c r="T48">
        <v>12</v>
      </c>
      <c r="U48">
        <v>0.55</v>
      </c>
      <c r="V48">
        <v>321.6</v>
      </c>
      <c r="W48">
        <v>29.4666</v>
      </c>
      <c r="X48">
        <v>4.27326</v>
      </c>
      <c r="Z48">
        <v>0</v>
      </c>
      <c r="AA48">
        <v>14.07</v>
      </c>
      <c r="AB48">
        <v>17.1453</v>
      </c>
      <c r="AC48">
        <v>13.467</v>
      </c>
      <c r="AD48">
        <v>1.3266</v>
      </c>
      <c r="AE48">
        <v>4.02</v>
      </c>
      <c r="AF48">
        <v>0</v>
      </c>
      <c r="AG48">
        <v>20.1</v>
      </c>
      <c r="AH48">
        <v>24.12</v>
      </c>
      <c r="AI48">
        <v>1.1055</v>
      </c>
    </row>
    <row r="49" spans="1:35">
      <c r="A49" s="1">
        <v>47</v>
      </c>
      <c r="B49" t="s">
        <v>237</v>
      </c>
      <c r="C49">
        <v>1511</v>
      </c>
      <c r="D49" t="s">
        <v>445</v>
      </c>
      <c r="E49" t="s">
        <v>494</v>
      </c>
      <c r="F49">
        <v>347</v>
      </c>
      <c r="G49">
        <v>0.63398</v>
      </c>
      <c r="H49">
        <v>160</v>
      </c>
      <c r="I49">
        <v>14.66</v>
      </c>
      <c r="J49">
        <v>2.126</v>
      </c>
      <c r="L49">
        <v>0</v>
      </c>
      <c r="M49">
        <v>7</v>
      </c>
      <c r="N49">
        <v>8.529999999999999</v>
      </c>
      <c r="O49">
        <v>6.7</v>
      </c>
      <c r="P49">
        <v>0.66</v>
      </c>
      <c r="Q49">
        <v>2</v>
      </c>
      <c r="R49">
        <v>0</v>
      </c>
      <c r="S49">
        <v>10</v>
      </c>
      <c r="T49">
        <v>12</v>
      </c>
      <c r="U49">
        <v>0.55</v>
      </c>
      <c r="V49">
        <v>101.4368</v>
      </c>
      <c r="W49">
        <v>9.2941468</v>
      </c>
      <c r="X49">
        <v>1.34784148</v>
      </c>
      <c r="Z49">
        <v>0</v>
      </c>
      <c r="AA49">
        <v>4.43786</v>
      </c>
      <c r="AB49">
        <v>5.4078494</v>
      </c>
      <c r="AC49">
        <v>4.247666</v>
      </c>
      <c r="AD49">
        <v>0.4184268</v>
      </c>
      <c r="AE49">
        <v>1.26796</v>
      </c>
      <c r="AF49">
        <v>0</v>
      </c>
      <c r="AG49">
        <v>6.3398</v>
      </c>
      <c r="AH49">
        <v>7.60776</v>
      </c>
      <c r="AI49">
        <v>0.348689</v>
      </c>
    </row>
    <row r="50" spans="1:35">
      <c r="A50" s="1">
        <v>48</v>
      </c>
      <c r="B50" t="s">
        <v>238</v>
      </c>
      <c r="C50">
        <v>1511</v>
      </c>
      <c r="D50" t="s">
        <v>445</v>
      </c>
      <c r="E50" t="s">
        <v>495</v>
      </c>
      <c r="F50">
        <v>367</v>
      </c>
      <c r="G50">
        <v>0.9721</v>
      </c>
      <c r="H50">
        <v>160</v>
      </c>
      <c r="I50">
        <v>14.66</v>
      </c>
      <c r="J50">
        <v>2.126</v>
      </c>
      <c r="L50">
        <v>0</v>
      </c>
      <c r="M50">
        <v>7</v>
      </c>
      <c r="N50">
        <v>8.529999999999999</v>
      </c>
      <c r="O50">
        <v>6.7</v>
      </c>
      <c r="P50">
        <v>0.66</v>
      </c>
      <c r="Q50">
        <v>2</v>
      </c>
      <c r="R50">
        <v>0</v>
      </c>
      <c r="S50">
        <v>10</v>
      </c>
      <c r="T50">
        <v>12</v>
      </c>
      <c r="U50">
        <v>0.55</v>
      </c>
      <c r="V50">
        <v>155.536</v>
      </c>
      <c r="W50">
        <v>14.250986</v>
      </c>
      <c r="X50">
        <v>2.0666846</v>
      </c>
      <c r="Z50">
        <v>0</v>
      </c>
      <c r="AA50">
        <v>6.8047</v>
      </c>
      <c r="AB50">
        <v>8.292012999999999</v>
      </c>
      <c r="AC50">
        <v>6.51307</v>
      </c>
      <c r="AD50">
        <v>0.641586</v>
      </c>
      <c r="AE50">
        <v>1.9442</v>
      </c>
      <c r="AF50">
        <v>0</v>
      </c>
      <c r="AG50">
        <v>9.721</v>
      </c>
      <c r="AH50">
        <v>11.6652</v>
      </c>
      <c r="AI50">
        <v>0.534655</v>
      </c>
    </row>
    <row r="51" spans="1:35">
      <c r="A51" s="1">
        <v>49</v>
      </c>
      <c r="B51" t="s">
        <v>239</v>
      </c>
      <c r="C51">
        <v>1511</v>
      </c>
      <c r="D51" t="s">
        <v>445</v>
      </c>
      <c r="E51" t="s">
        <v>496</v>
      </c>
      <c r="F51">
        <v>371</v>
      </c>
      <c r="G51">
        <v>0.61708</v>
      </c>
      <c r="H51">
        <v>160</v>
      </c>
      <c r="I51">
        <v>14.66</v>
      </c>
      <c r="J51">
        <v>2.126</v>
      </c>
      <c r="L51">
        <v>0</v>
      </c>
      <c r="M51">
        <v>7</v>
      </c>
      <c r="N51">
        <v>8.529999999999999</v>
      </c>
      <c r="O51">
        <v>6.7</v>
      </c>
      <c r="P51">
        <v>0.66</v>
      </c>
      <c r="Q51">
        <v>2</v>
      </c>
      <c r="R51">
        <v>0</v>
      </c>
      <c r="S51">
        <v>10</v>
      </c>
      <c r="T51">
        <v>12</v>
      </c>
      <c r="U51">
        <v>0.55</v>
      </c>
      <c r="V51">
        <v>98.7328</v>
      </c>
      <c r="W51">
        <v>9.0463928</v>
      </c>
      <c r="X51">
        <v>1.31191208</v>
      </c>
      <c r="Z51">
        <v>0</v>
      </c>
      <c r="AA51">
        <v>4.31956</v>
      </c>
      <c r="AB51">
        <v>5.263692399999999</v>
      </c>
      <c r="AC51">
        <v>4.134436</v>
      </c>
      <c r="AD51">
        <v>0.4072728</v>
      </c>
      <c r="AE51">
        <v>1.23416</v>
      </c>
      <c r="AF51">
        <v>0</v>
      </c>
      <c r="AG51">
        <v>6.1708</v>
      </c>
      <c r="AH51">
        <v>7.404959999999999</v>
      </c>
      <c r="AI51">
        <v>0.339394</v>
      </c>
    </row>
    <row r="52" spans="1:35">
      <c r="A52" s="1">
        <v>50</v>
      </c>
      <c r="B52" t="s">
        <v>240</v>
      </c>
      <c r="C52">
        <v>1511</v>
      </c>
      <c r="D52" t="s">
        <v>445</v>
      </c>
      <c r="E52" t="s">
        <v>497</v>
      </c>
      <c r="F52">
        <v>971</v>
      </c>
      <c r="G52">
        <v>0.77134</v>
      </c>
      <c r="H52">
        <v>160</v>
      </c>
      <c r="I52">
        <v>14.66</v>
      </c>
      <c r="J52">
        <v>2.126</v>
      </c>
      <c r="L52">
        <v>0</v>
      </c>
      <c r="M52">
        <v>7</v>
      </c>
      <c r="N52">
        <v>8.529999999999999</v>
      </c>
      <c r="O52">
        <v>6.7</v>
      </c>
      <c r="P52">
        <v>0.66</v>
      </c>
      <c r="Q52">
        <v>2</v>
      </c>
      <c r="R52">
        <v>0</v>
      </c>
      <c r="S52">
        <v>10</v>
      </c>
      <c r="T52">
        <v>12</v>
      </c>
      <c r="U52">
        <v>0.55</v>
      </c>
      <c r="V52">
        <v>123.4144</v>
      </c>
      <c r="W52">
        <v>11.3078444</v>
      </c>
      <c r="X52">
        <v>1.63986884</v>
      </c>
      <c r="Z52">
        <v>0</v>
      </c>
      <c r="AA52">
        <v>5.39938</v>
      </c>
      <c r="AB52">
        <v>6.5795302</v>
      </c>
      <c r="AC52">
        <v>5.167978000000001</v>
      </c>
      <c r="AD52">
        <v>0.5090844</v>
      </c>
      <c r="AE52">
        <v>1.54268</v>
      </c>
      <c r="AF52">
        <v>0</v>
      </c>
      <c r="AG52">
        <v>7.7134</v>
      </c>
      <c r="AH52">
        <v>9.256080000000001</v>
      </c>
      <c r="AI52">
        <v>0.424237</v>
      </c>
    </row>
    <row r="53" spans="1:35">
      <c r="A53" s="1">
        <v>51</v>
      </c>
      <c r="B53" t="s">
        <v>241</v>
      </c>
      <c r="C53">
        <v>1511</v>
      </c>
      <c r="D53" t="s">
        <v>445</v>
      </c>
      <c r="E53" t="s">
        <v>498</v>
      </c>
      <c r="F53">
        <v>979</v>
      </c>
      <c r="G53">
        <v>1.54269</v>
      </c>
      <c r="H53">
        <v>160</v>
      </c>
      <c r="I53">
        <v>14.66</v>
      </c>
      <c r="J53">
        <v>2.126</v>
      </c>
      <c r="L53">
        <v>0</v>
      </c>
      <c r="M53">
        <v>7</v>
      </c>
      <c r="N53">
        <v>8.529999999999999</v>
      </c>
      <c r="O53">
        <v>6.7</v>
      </c>
      <c r="P53">
        <v>0.66</v>
      </c>
      <c r="Q53">
        <v>2</v>
      </c>
      <c r="R53">
        <v>0</v>
      </c>
      <c r="S53">
        <v>10</v>
      </c>
      <c r="T53">
        <v>12</v>
      </c>
      <c r="U53">
        <v>0.55</v>
      </c>
      <c r="V53">
        <v>246.8304</v>
      </c>
      <c r="W53">
        <v>22.6158354</v>
      </c>
      <c r="X53">
        <v>3.27975894</v>
      </c>
      <c r="Z53">
        <v>0</v>
      </c>
      <c r="AA53">
        <v>10.79883</v>
      </c>
      <c r="AB53">
        <v>13.1591457</v>
      </c>
      <c r="AC53">
        <v>10.336023</v>
      </c>
      <c r="AD53">
        <v>1.0181754</v>
      </c>
      <c r="AE53">
        <v>3.08538</v>
      </c>
      <c r="AF53">
        <v>0</v>
      </c>
      <c r="AG53">
        <v>15.4269</v>
      </c>
      <c r="AH53">
        <v>18.51228</v>
      </c>
      <c r="AI53">
        <v>0.8484795000000001</v>
      </c>
    </row>
    <row r="54" spans="1:35">
      <c r="A54" s="1">
        <v>52</v>
      </c>
      <c r="B54" t="s">
        <v>242</v>
      </c>
      <c r="C54">
        <v>1511</v>
      </c>
      <c r="D54" t="s">
        <v>445</v>
      </c>
      <c r="E54" t="s">
        <v>499</v>
      </c>
      <c r="F54">
        <v>1013</v>
      </c>
      <c r="G54">
        <v>1.21513</v>
      </c>
      <c r="H54">
        <v>160</v>
      </c>
      <c r="I54">
        <v>14.66</v>
      </c>
      <c r="J54">
        <v>2.126</v>
      </c>
      <c r="L54">
        <v>0</v>
      </c>
      <c r="M54">
        <v>7</v>
      </c>
      <c r="N54">
        <v>8.529999999999999</v>
      </c>
      <c r="O54">
        <v>6.7</v>
      </c>
      <c r="P54">
        <v>0.66</v>
      </c>
      <c r="Q54">
        <v>2</v>
      </c>
      <c r="R54">
        <v>0</v>
      </c>
      <c r="S54">
        <v>10</v>
      </c>
      <c r="T54">
        <v>12</v>
      </c>
      <c r="U54">
        <v>0.55</v>
      </c>
      <c r="V54">
        <v>194.4208</v>
      </c>
      <c r="W54">
        <v>17.8138058</v>
      </c>
      <c r="X54">
        <v>2.58336638</v>
      </c>
      <c r="Z54">
        <v>0</v>
      </c>
      <c r="AA54">
        <v>8.50591</v>
      </c>
      <c r="AB54">
        <v>10.3650589</v>
      </c>
      <c r="AC54">
        <v>8.141371000000001</v>
      </c>
      <c r="AD54">
        <v>0.8019858000000001</v>
      </c>
      <c r="AE54">
        <v>2.43026</v>
      </c>
      <c r="AF54">
        <v>0</v>
      </c>
      <c r="AG54">
        <v>12.1513</v>
      </c>
      <c r="AH54">
        <v>14.58156</v>
      </c>
      <c r="AI54">
        <v>0.6683215000000001</v>
      </c>
    </row>
    <row r="55" spans="1:35">
      <c r="A55" s="1">
        <v>53</v>
      </c>
      <c r="B55" t="s">
        <v>243</v>
      </c>
      <c r="C55">
        <v>1511</v>
      </c>
      <c r="D55" t="s">
        <v>445</v>
      </c>
      <c r="E55" t="s">
        <v>500</v>
      </c>
      <c r="F55">
        <v>1014</v>
      </c>
      <c r="G55">
        <v>2.43026</v>
      </c>
      <c r="H55">
        <v>160</v>
      </c>
      <c r="I55">
        <v>14.66</v>
      </c>
      <c r="J55">
        <v>2.126</v>
      </c>
      <c r="L55">
        <v>0</v>
      </c>
      <c r="M55">
        <v>7</v>
      </c>
      <c r="N55">
        <v>8.529999999999999</v>
      </c>
      <c r="O55">
        <v>6.7</v>
      </c>
      <c r="P55">
        <v>0.66</v>
      </c>
      <c r="Q55">
        <v>2</v>
      </c>
      <c r="R55">
        <v>0</v>
      </c>
      <c r="S55">
        <v>10</v>
      </c>
      <c r="T55">
        <v>12</v>
      </c>
      <c r="U55">
        <v>0.55</v>
      </c>
      <c r="V55">
        <v>388.8416</v>
      </c>
      <c r="W55">
        <v>35.6276116</v>
      </c>
      <c r="X55">
        <v>5.166732759999999</v>
      </c>
      <c r="Z55">
        <v>0</v>
      </c>
      <c r="AA55">
        <v>17.01182</v>
      </c>
      <c r="AB55">
        <v>20.7301178</v>
      </c>
      <c r="AC55">
        <v>16.282742</v>
      </c>
      <c r="AD55">
        <v>1.6039716</v>
      </c>
      <c r="AE55">
        <v>4.86052</v>
      </c>
      <c r="AF55">
        <v>0</v>
      </c>
      <c r="AG55">
        <v>24.3026</v>
      </c>
      <c r="AH55">
        <v>29.16312</v>
      </c>
      <c r="AI55">
        <v>1.336643</v>
      </c>
    </row>
    <row r="56" spans="1:35">
      <c r="A56" s="1">
        <v>54</v>
      </c>
      <c r="B56" t="s">
        <v>244</v>
      </c>
      <c r="C56">
        <v>1511</v>
      </c>
      <c r="D56" t="s">
        <v>445</v>
      </c>
      <c r="E56" t="s">
        <v>501</v>
      </c>
      <c r="F56">
        <v>1015</v>
      </c>
      <c r="G56">
        <v>0.79248</v>
      </c>
      <c r="H56">
        <v>160</v>
      </c>
      <c r="I56">
        <v>14.66</v>
      </c>
      <c r="J56">
        <v>2.126</v>
      </c>
      <c r="L56">
        <v>0</v>
      </c>
      <c r="M56">
        <v>7</v>
      </c>
      <c r="N56">
        <v>8.529999999999999</v>
      </c>
      <c r="O56">
        <v>6.7</v>
      </c>
      <c r="P56">
        <v>0.66</v>
      </c>
      <c r="Q56">
        <v>2</v>
      </c>
      <c r="R56">
        <v>0</v>
      </c>
      <c r="S56">
        <v>10</v>
      </c>
      <c r="T56">
        <v>12</v>
      </c>
      <c r="U56">
        <v>0.55</v>
      </c>
      <c r="V56">
        <v>126.7968</v>
      </c>
      <c r="W56">
        <v>11.6177568</v>
      </c>
      <c r="X56">
        <v>1.68481248</v>
      </c>
      <c r="Z56">
        <v>0</v>
      </c>
      <c r="AA56">
        <v>5.547359999999999</v>
      </c>
      <c r="AB56">
        <v>6.759854399999999</v>
      </c>
      <c r="AC56">
        <v>5.309616</v>
      </c>
      <c r="AD56">
        <v>0.5230368</v>
      </c>
      <c r="AE56">
        <v>1.58496</v>
      </c>
      <c r="AF56">
        <v>0</v>
      </c>
      <c r="AG56">
        <v>7.924799999999999</v>
      </c>
      <c r="AH56">
        <v>9.50976</v>
      </c>
      <c r="AI56">
        <v>0.435864</v>
      </c>
    </row>
    <row r="57" spans="1:35">
      <c r="A57" s="1">
        <v>55</v>
      </c>
      <c r="B57" t="s">
        <v>245</v>
      </c>
      <c r="C57">
        <v>1511</v>
      </c>
      <c r="D57" t="s">
        <v>445</v>
      </c>
      <c r="E57" t="s">
        <v>502</v>
      </c>
      <c r="F57">
        <v>1016</v>
      </c>
      <c r="G57">
        <v>1.58495</v>
      </c>
      <c r="H57">
        <v>160</v>
      </c>
      <c r="I57">
        <v>14.66</v>
      </c>
      <c r="J57">
        <v>2.126</v>
      </c>
      <c r="L57">
        <v>0</v>
      </c>
      <c r="M57">
        <v>7</v>
      </c>
      <c r="N57">
        <v>8.529999999999999</v>
      </c>
      <c r="O57">
        <v>6.7</v>
      </c>
      <c r="P57">
        <v>0.66</v>
      </c>
      <c r="Q57">
        <v>2</v>
      </c>
      <c r="R57">
        <v>0</v>
      </c>
      <c r="S57">
        <v>10</v>
      </c>
      <c r="T57">
        <v>12</v>
      </c>
      <c r="U57">
        <v>0.55</v>
      </c>
      <c r="V57">
        <v>253.592</v>
      </c>
      <c r="W57">
        <v>23.235367</v>
      </c>
      <c r="X57">
        <v>3.3696037</v>
      </c>
      <c r="Z57">
        <v>0</v>
      </c>
      <c r="AA57">
        <v>11.09465</v>
      </c>
      <c r="AB57">
        <v>13.5196235</v>
      </c>
      <c r="AC57">
        <v>10.619165</v>
      </c>
      <c r="AD57">
        <v>1.046067</v>
      </c>
      <c r="AE57">
        <v>3.1699</v>
      </c>
      <c r="AF57">
        <v>0</v>
      </c>
      <c r="AG57">
        <v>15.8495</v>
      </c>
      <c r="AH57">
        <v>19.0194</v>
      </c>
      <c r="AI57">
        <v>0.8717225000000001</v>
      </c>
    </row>
    <row r="58" spans="1:35">
      <c r="A58" s="1">
        <v>56</v>
      </c>
      <c r="B58" t="s">
        <v>246</v>
      </c>
      <c r="C58">
        <v>1511</v>
      </c>
      <c r="D58" t="s">
        <v>445</v>
      </c>
      <c r="E58" t="s">
        <v>503</v>
      </c>
      <c r="F58">
        <v>1457</v>
      </c>
      <c r="G58">
        <v>1.4</v>
      </c>
      <c r="H58">
        <v>160</v>
      </c>
      <c r="I58">
        <v>14.66</v>
      </c>
      <c r="J58">
        <v>2.126</v>
      </c>
      <c r="L58">
        <v>0</v>
      </c>
      <c r="M58">
        <v>7</v>
      </c>
      <c r="N58">
        <v>8.529999999999999</v>
      </c>
      <c r="O58">
        <v>6.7</v>
      </c>
      <c r="P58">
        <v>0.66</v>
      </c>
      <c r="Q58">
        <v>2</v>
      </c>
      <c r="R58">
        <v>0</v>
      </c>
      <c r="S58">
        <v>10</v>
      </c>
      <c r="T58">
        <v>12</v>
      </c>
      <c r="U58">
        <v>0.55</v>
      </c>
      <c r="V58">
        <v>224</v>
      </c>
      <c r="W58">
        <v>20.524</v>
      </c>
      <c r="X58">
        <v>2.976399999999999</v>
      </c>
      <c r="Z58">
        <v>0</v>
      </c>
      <c r="AA58">
        <v>9.799999999999999</v>
      </c>
      <c r="AB58">
        <v>11.942</v>
      </c>
      <c r="AC58">
        <v>9.379999999999999</v>
      </c>
      <c r="AD58">
        <v>0.9239999999999999</v>
      </c>
      <c r="AE58">
        <v>2.8</v>
      </c>
      <c r="AF58">
        <v>0</v>
      </c>
      <c r="AG58">
        <v>14</v>
      </c>
      <c r="AH58">
        <v>16.8</v>
      </c>
      <c r="AI58">
        <v>0.77</v>
      </c>
    </row>
    <row r="59" spans="1:35">
      <c r="A59" s="1">
        <v>57</v>
      </c>
      <c r="B59" t="s">
        <v>247</v>
      </c>
      <c r="C59">
        <v>1511</v>
      </c>
      <c r="D59" t="s">
        <v>445</v>
      </c>
      <c r="E59" t="s">
        <v>504</v>
      </c>
      <c r="F59">
        <v>1459</v>
      </c>
      <c r="G59">
        <v>1.005</v>
      </c>
      <c r="H59">
        <v>160</v>
      </c>
      <c r="I59">
        <v>14.66</v>
      </c>
      <c r="J59">
        <v>2.126</v>
      </c>
      <c r="L59">
        <v>0</v>
      </c>
      <c r="M59">
        <v>7</v>
      </c>
      <c r="N59">
        <v>8.529999999999999</v>
      </c>
      <c r="O59">
        <v>6.7</v>
      </c>
      <c r="P59">
        <v>0.66</v>
      </c>
      <c r="Q59">
        <v>2</v>
      </c>
      <c r="R59">
        <v>0</v>
      </c>
      <c r="S59">
        <v>10</v>
      </c>
      <c r="T59">
        <v>12</v>
      </c>
      <c r="U59">
        <v>0.55</v>
      </c>
      <c r="V59">
        <v>160.8</v>
      </c>
      <c r="W59">
        <v>14.7333</v>
      </c>
      <c r="X59">
        <v>2.13663</v>
      </c>
      <c r="Z59">
        <v>0</v>
      </c>
      <c r="AA59">
        <v>7.034999999999999</v>
      </c>
      <c r="AB59">
        <v>8.572649999999998</v>
      </c>
      <c r="AC59">
        <v>6.733499999999999</v>
      </c>
      <c r="AD59">
        <v>0.6633</v>
      </c>
      <c r="AE59">
        <v>2.01</v>
      </c>
      <c r="AF59">
        <v>0</v>
      </c>
      <c r="AG59">
        <v>10.05</v>
      </c>
      <c r="AH59">
        <v>12.06</v>
      </c>
      <c r="AI59">
        <v>0.55275</v>
      </c>
    </row>
    <row r="60" spans="1:35">
      <c r="A60" s="1">
        <v>58</v>
      </c>
      <c r="B60" t="s">
        <v>248</v>
      </c>
      <c r="C60">
        <v>1589</v>
      </c>
      <c r="D60" t="s">
        <v>446</v>
      </c>
      <c r="E60" t="s">
        <v>472</v>
      </c>
      <c r="F60">
        <v>341</v>
      </c>
      <c r="G60">
        <v>1.03128</v>
      </c>
      <c r="H60">
        <v>22</v>
      </c>
      <c r="I60">
        <v>0.24</v>
      </c>
      <c r="J60">
        <v>0.04</v>
      </c>
      <c r="K60">
        <v>0</v>
      </c>
      <c r="L60">
        <v>0</v>
      </c>
      <c r="M60">
        <v>1</v>
      </c>
      <c r="N60">
        <v>6.9</v>
      </c>
      <c r="O60">
        <v>0.3</v>
      </c>
      <c r="P60">
        <v>2.52</v>
      </c>
      <c r="Q60">
        <v>0.35</v>
      </c>
      <c r="R60">
        <v>0</v>
      </c>
      <c r="S60">
        <v>38.7</v>
      </c>
      <c r="T60">
        <v>6</v>
      </c>
      <c r="U60">
        <v>0.08</v>
      </c>
      <c r="V60">
        <v>22.68816</v>
      </c>
      <c r="W60">
        <v>0.2475072</v>
      </c>
      <c r="X60">
        <v>0.0412512</v>
      </c>
      <c r="Y60">
        <v>0</v>
      </c>
      <c r="Z60">
        <v>0</v>
      </c>
      <c r="AA60">
        <v>1.03128</v>
      </c>
      <c r="AB60">
        <v>7.115832</v>
      </c>
      <c r="AC60">
        <v>0.309384</v>
      </c>
      <c r="AD60">
        <v>2.5988256</v>
      </c>
      <c r="AE60">
        <v>0.360948</v>
      </c>
      <c r="AF60">
        <v>0</v>
      </c>
      <c r="AG60">
        <v>39.910536</v>
      </c>
      <c r="AH60">
        <v>6.18768</v>
      </c>
      <c r="AI60">
        <v>0.0825024</v>
      </c>
    </row>
    <row r="61" spans="1:35">
      <c r="A61" s="1">
        <v>59</v>
      </c>
      <c r="B61" t="s">
        <v>249</v>
      </c>
      <c r="C61">
        <v>1589</v>
      </c>
      <c r="D61" t="s">
        <v>446</v>
      </c>
      <c r="E61" t="s">
        <v>473</v>
      </c>
      <c r="F61">
        <v>383</v>
      </c>
      <c r="G61">
        <v>1.2891</v>
      </c>
      <c r="H61">
        <v>22</v>
      </c>
      <c r="I61">
        <v>0.24</v>
      </c>
      <c r="J61">
        <v>0.04</v>
      </c>
      <c r="K61">
        <v>0</v>
      </c>
      <c r="L61">
        <v>0</v>
      </c>
      <c r="M61">
        <v>1</v>
      </c>
      <c r="N61">
        <v>6.9</v>
      </c>
      <c r="O61">
        <v>0.3</v>
      </c>
      <c r="P61">
        <v>2.52</v>
      </c>
      <c r="Q61">
        <v>0.35</v>
      </c>
      <c r="R61">
        <v>0</v>
      </c>
      <c r="S61">
        <v>38.7</v>
      </c>
      <c r="T61">
        <v>6</v>
      </c>
      <c r="U61">
        <v>0.08</v>
      </c>
      <c r="V61">
        <v>28.3602</v>
      </c>
      <c r="W61">
        <v>0.309384</v>
      </c>
      <c r="X61">
        <v>0.051564</v>
      </c>
      <c r="Y61">
        <v>0</v>
      </c>
      <c r="Z61">
        <v>0</v>
      </c>
      <c r="AA61">
        <v>1.2891</v>
      </c>
      <c r="AB61">
        <v>8.89479</v>
      </c>
      <c r="AC61">
        <v>0.38673</v>
      </c>
      <c r="AD61">
        <v>3.248532</v>
      </c>
      <c r="AE61">
        <v>0.4511849999999999</v>
      </c>
      <c r="AF61">
        <v>0</v>
      </c>
      <c r="AG61">
        <v>49.88817</v>
      </c>
      <c r="AH61">
        <v>7.734599999999999</v>
      </c>
      <c r="AI61">
        <v>0.103128</v>
      </c>
    </row>
    <row r="62" spans="1:35">
      <c r="A62" s="1">
        <v>60</v>
      </c>
      <c r="B62" t="s">
        <v>250</v>
      </c>
      <c r="C62">
        <v>1589</v>
      </c>
      <c r="D62" t="s">
        <v>446</v>
      </c>
      <c r="E62" t="s">
        <v>474</v>
      </c>
      <c r="F62">
        <v>385</v>
      </c>
      <c r="G62">
        <v>0.15469</v>
      </c>
      <c r="H62">
        <v>22</v>
      </c>
      <c r="I62">
        <v>0.24</v>
      </c>
      <c r="J62">
        <v>0.04</v>
      </c>
      <c r="K62">
        <v>0</v>
      </c>
      <c r="L62">
        <v>0</v>
      </c>
      <c r="M62">
        <v>1</v>
      </c>
      <c r="N62">
        <v>6.9</v>
      </c>
      <c r="O62">
        <v>0.3</v>
      </c>
      <c r="P62">
        <v>2.52</v>
      </c>
      <c r="Q62">
        <v>0.35</v>
      </c>
      <c r="R62">
        <v>0</v>
      </c>
      <c r="S62">
        <v>38.7</v>
      </c>
      <c r="T62">
        <v>6</v>
      </c>
      <c r="U62">
        <v>0.08</v>
      </c>
      <c r="V62">
        <v>3.40318</v>
      </c>
      <c r="W62">
        <v>0.03712559999999999</v>
      </c>
      <c r="X62">
        <v>0.0061876</v>
      </c>
      <c r="Y62">
        <v>0</v>
      </c>
      <c r="Z62">
        <v>0</v>
      </c>
      <c r="AA62">
        <v>0.15469</v>
      </c>
      <c r="AB62">
        <v>1.067361</v>
      </c>
      <c r="AC62">
        <v>0.046407</v>
      </c>
      <c r="AD62">
        <v>0.3898188</v>
      </c>
      <c r="AE62">
        <v>0.0541415</v>
      </c>
      <c r="AF62">
        <v>0</v>
      </c>
      <c r="AG62">
        <v>5.986503</v>
      </c>
      <c r="AH62">
        <v>0.92814</v>
      </c>
      <c r="AI62">
        <v>0.0123752</v>
      </c>
    </row>
    <row r="63" spans="1:35">
      <c r="A63" s="1">
        <v>61</v>
      </c>
      <c r="B63" t="s">
        <v>251</v>
      </c>
      <c r="C63">
        <v>1589</v>
      </c>
      <c r="D63" t="s">
        <v>446</v>
      </c>
      <c r="E63" t="s">
        <v>485</v>
      </c>
      <c r="F63">
        <v>415</v>
      </c>
      <c r="G63">
        <v>2.57819</v>
      </c>
      <c r="H63">
        <v>22</v>
      </c>
      <c r="I63">
        <v>0.24</v>
      </c>
      <c r="J63">
        <v>0.04</v>
      </c>
      <c r="K63">
        <v>0</v>
      </c>
      <c r="L63">
        <v>0</v>
      </c>
      <c r="M63">
        <v>1</v>
      </c>
      <c r="N63">
        <v>6.9</v>
      </c>
      <c r="O63">
        <v>0.3</v>
      </c>
      <c r="P63">
        <v>2.52</v>
      </c>
      <c r="Q63">
        <v>0.35</v>
      </c>
      <c r="R63">
        <v>0</v>
      </c>
      <c r="S63">
        <v>38.7</v>
      </c>
      <c r="T63">
        <v>6</v>
      </c>
      <c r="U63">
        <v>0.08</v>
      </c>
      <c r="V63">
        <v>56.72018000000001</v>
      </c>
      <c r="W63">
        <v>0.6187656</v>
      </c>
      <c r="X63">
        <v>0.1031276</v>
      </c>
      <c r="Y63">
        <v>0</v>
      </c>
      <c r="Z63">
        <v>0</v>
      </c>
      <c r="AA63">
        <v>2.57819</v>
      </c>
      <c r="AB63">
        <v>17.789511</v>
      </c>
      <c r="AC63">
        <v>0.7734570000000001</v>
      </c>
      <c r="AD63">
        <v>6.4970388</v>
      </c>
      <c r="AE63">
        <v>0.9023665</v>
      </c>
      <c r="AF63">
        <v>0</v>
      </c>
      <c r="AG63">
        <v>99.77595300000002</v>
      </c>
      <c r="AH63">
        <v>15.46914</v>
      </c>
      <c r="AI63">
        <v>0.2062552</v>
      </c>
    </row>
    <row r="64" spans="1:35">
      <c r="A64" s="1">
        <v>62</v>
      </c>
      <c r="B64" t="s">
        <v>252</v>
      </c>
      <c r="C64">
        <v>1589</v>
      </c>
      <c r="D64" t="s">
        <v>446</v>
      </c>
      <c r="E64" t="s">
        <v>475</v>
      </c>
      <c r="F64">
        <v>439</v>
      </c>
      <c r="G64">
        <v>0.05156</v>
      </c>
      <c r="H64">
        <v>22</v>
      </c>
      <c r="I64">
        <v>0.24</v>
      </c>
      <c r="J64">
        <v>0.04</v>
      </c>
      <c r="K64">
        <v>0</v>
      </c>
      <c r="L64">
        <v>0</v>
      </c>
      <c r="M64">
        <v>1</v>
      </c>
      <c r="N64">
        <v>6.9</v>
      </c>
      <c r="O64">
        <v>0.3</v>
      </c>
      <c r="P64">
        <v>2.52</v>
      </c>
      <c r="Q64">
        <v>0.35</v>
      </c>
      <c r="R64">
        <v>0</v>
      </c>
      <c r="S64">
        <v>38.7</v>
      </c>
      <c r="T64">
        <v>6</v>
      </c>
      <c r="U64">
        <v>0.08</v>
      </c>
      <c r="V64">
        <v>1.13432</v>
      </c>
      <c r="W64">
        <v>0.0123744</v>
      </c>
      <c r="X64">
        <v>0.0020624</v>
      </c>
      <c r="Y64">
        <v>0</v>
      </c>
      <c r="Z64">
        <v>0</v>
      </c>
      <c r="AA64">
        <v>0.05156</v>
      </c>
      <c r="AB64">
        <v>0.355764</v>
      </c>
      <c r="AC64">
        <v>0.015468</v>
      </c>
      <c r="AD64">
        <v>0.1299312</v>
      </c>
      <c r="AE64">
        <v>0.018046</v>
      </c>
      <c r="AF64">
        <v>0</v>
      </c>
      <c r="AG64">
        <v>1.995372</v>
      </c>
      <c r="AH64">
        <v>0.30936</v>
      </c>
      <c r="AI64">
        <v>0.004124800000000001</v>
      </c>
    </row>
    <row r="65" spans="1:35">
      <c r="A65" s="1">
        <v>63</v>
      </c>
      <c r="B65" t="s">
        <v>253</v>
      </c>
      <c r="C65">
        <v>2034</v>
      </c>
      <c r="D65" t="s">
        <v>447</v>
      </c>
      <c r="E65" t="s">
        <v>505</v>
      </c>
      <c r="F65">
        <v>148</v>
      </c>
      <c r="G65">
        <v>0.23</v>
      </c>
      <c r="H65">
        <v>31</v>
      </c>
      <c r="I65">
        <v>0.16</v>
      </c>
      <c r="J65">
        <v>0.021</v>
      </c>
      <c r="L65">
        <v>0</v>
      </c>
      <c r="M65">
        <v>27</v>
      </c>
      <c r="N65">
        <v>7.37</v>
      </c>
      <c r="O65">
        <v>2.1</v>
      </c>
      <c r="P65">
        <v>3.83</v>
      </c>
      <c r="Q65">
        <v>1.43</v>
      </c>
      <c r="R65">
        <v>0</v>
      </c>
      <c r="S65">
        <v>57</v>
      </c>
      <c r="T65">
        <v>45</v>
      </c>
      <c r="U65">
        <v>0.8</v>
      </c>
      <c r="V65">
        <v>7.13</v>
      </c>
      <c r="W65">
        <v>0.0368</v>
      </c>
      <c r="X65">
        <v>0.00483</v>
      </c>
      <c r="Z65">
        <v>0</v>
      </c>
      <c r="AA65">
        <v>6.21</v>
      </c>
      <c r="AB65">
        <v>1.6951</v>
      </c>
      <c r="AC65">
        <v>0.483</v>
      </c>
      <c r="AD65">
        <v>0.8809</v>
      </c>
      <c r="AE65">
        <v>0.3289</v>
      </c>
      <c r="AF65">
        <v>0</v>
      </c>
      <c r="AG65">
        <v>13.11</v>
      </c>
      <c r="AH65">
        <v>10.35</v>
      </c>
      <c r="AI65">
        <v>0.184</v>
      </c>
    </row>
    <row r="66" spans="1:35">
      <c r="A66" s="1">
        <v>64</v>
      </c>
      <c r="B66" t="s">
        <v>254</v>
      </c>
      <c r="C66">
        <v>2034</v>
      </c>
      <c r="D66" t="s">
        <v>447</v>
      </c>
      <c r="E66" t="s">
        <v>506</v>
      </c>
      <c r="F66">
        <v>343</v>
      </c>
      <c r="G66">
        <v>0.37616</v>
      </c>
      <c r="H66">
        <v>31</v>
      </c>
      <c r="I66">
        <v>0.16</v>
      </c>
      <c r="J66">
        <v>0.021</v>
      </c>
      <c r="L66">
        <v>0</v>
      </c>
      <c r="M66">
        <v>27</v>
      </c>
      <c r="N66">
        <v>7.37</v>
      </c>
      <c r="O66">
        <v>2.1</v>
      </c>
      <c r="P66">
        <v>3.83</v>
      </c>
      <c r="Q66">
        <v>1.43</v>
      </c>
      <c r="R66">
        <v>0</v>
      </c>
      <c r="S66">
        <v>57</v>
      </c>
      <c r="T66">
        <v>45</v>
      </c>
      <c r="U66">
        <v>0.8</v>
      </c>
      <c r="V66">
        <v>11.66096</v>
      </c>
      <c r="W66">
        <v>0.0601856</v>
      </c>
      <c r="X66">
        <v>0.007899360000000001</v>
      </c>
      <c r="Z66">
        <v>0</v>
      </c>
      <c r="AA66">
        <v>10.15632</v>
      </c>
      <c r="AB66">
        <v>2.7722992</v>
      </c>
      <c r="AC66">
        <v>0.789936</v>
      </c>
      <c r="AD66">
        <v>1.4406928</v>
      </c>
      <c r="AE66">
        <v>0.5379088</v>
      </c>
      <c r="AF66">
        <v>0</v>
      </c>
      <c r="AG66">
        <v>21.44112</v>
      </c>
      <c r="AH66">
        <v>16.9272</v>
      </c>
      <c r="AI66">
        <v>0.300928</v>
      </c>
    </row>
    <row r="67" spans="1:35">
      <c r="A67" s="1">
        <v>65</v>
      </c>
      <c r="B67" t="s">
        <v>255</v>
      </c>
      <c r="C67">
        <v>2034</v>
      </c>
      <c r="D67" t="s">
        <v>447</v>
      </c>
      <c r="E67" t="s">
        <v>507</v>
      </c>
      <c r="F67">
        <v>368</v>
      </c>
      <c r="G67">
        <v>0.29586</v>
      </c>
      <c r="H67">
        <v>31</v>
      </c>
      <c r="I67">
        <v>0.16</v>
      </c>
      <c r="J67">
        <v>0.021</v>
      </c>
      <c r="L67">
        <v>0</v>
      </c>
      <c r="M67">
        <v>27</v>
      </c>
      <c r="N67">
        <v>7.37</v>
      </c>
      <c r="O67">
        <v>2.1</v>
      </c>
      <c r="P67">
        <v>3.83</v>
      </c>
      <c r="Q67">
        <v>1.43</v>
      </c>
      <c r="R67">
        <v>0</v>
      </c>
      <c r="S67">
        <v>57</v>
      </c>
      <c r="T67">
        <v>45</v>
      </c>
      <c r="U67">
        <v>0.8</v>
      </c>
      <c r="V67">
        <v>9.171660000000001</v>
      </c>
      <c r="W67">
        <v>0.0473376</v>
      </c>
      <c r="X67">
        <v>0.00621306</v>
      </c>
      <c r="Z67">
        <v>0</v>
      </c>
      <c r="AA67">
        <v>7.98822</v>
      </c>
      <c r="AB67">
        <v>2.1804882</v>
      </c>
      <c r="AC67">
        <v>0.621306</v>
      </c>
      <c r="AD67">
        <v>1.1331438</v>
      </c>
      <c r="AE67">
        <v>0.4230798</v>
      </c>
      <c r="AF67">
        <v>0</v>
      </c>
      <c r="AG67">
        <v>16.86402</v>
      </c>
      <c r="AH67">
        <v>13.3137</v>
      </c>
      <c r="AI67">
        <v>0.236688</v>
      </c>
    </row>
    <row r="68" spans="1:35">
      <c r="A68" s="1">
        <v>66</v>
      </c>
      <c r="B68" t="s">
        <v>256</v>
      </c>
      <c r="C68">
        <v>2034</v>
      </c>
      <c r="D68" t="s">
        <v>447</v>
      </c>
      <c r="E68" t="s">
        <v>508</v>
      </c>
      <c r="F68">
        <v>456</v>
      </c>
      <c r="G68">
        <v>0.94041</v>
      </c>
      <c r="H68">
        <v>31</v>
      </c>
      <c r="I68">
        <v>0.16</v>
      </c>
      <c r="J68">
        <v>0.021</v>
      </c>
      <c r="L68">
        <v>0</v>
      </c>
      <c r="M68">
        <v>27</v>
      </c>
      <c r="N68">
        <v>7.37</v>
      </c>
      <c r="O68">
        <v>2.1</v>
      </c>
      <c r="P68">
        <v>3.83</v>
      </c>
      <c r="Q68">
        <v>1.43</v>
      </c>
      <c r="R68">
        <v>0</v>
      </c>
      <c r="S68">
        <v>57</v>
      </c>
      <c r="T68">
        <v>45</v>
      </c>
      <c r="U68">
        <v>0.8</v>
      </c>
      <c r="V68">
        <v>29.15271</v>
      </c>
      <c r="W68">
        <v>0.1504656</v>
      </c>
      <c r="X68">
        <v>0.01974861</v>
      </c>
      <c r="Z68">
        <v>0</v>
      </c>
      <c r="AA68">
        <v>25.39107</v>
      </c>
      <c r="AB68">
        <v>6.9308217</v>
      </c>
      <c r="AC68">
        <v>1.974861</v>
      </c>
      <c r="AD68">
        <v>3.6017703</v>
      </c>
      <c r="AE68">
        <v>1.3447863</v>
      </c>
      <c r="AF68">
        <v>0</v>
      </c>
      <c r="AG68">
        <v>53.60337</v>
      </c>
      <c r="AH68">
        <v>42.31845</v>
      </c>
      <c r="AI68">
        <v>0.752328</v>
      </c>
    </row>
    <row r="69" spans="1:35">
      <c r="A69" s="1">
        <v>67</v>
      </c>
      <c r="B69" t="s">
        <v>257</v>
      </c>
      <c r="C69">
        <v>2034</v>
      </c>
      <c r="D69" t="s">
        <v>447</v>
      </c>
      <c r="E69" t="s">
        <v>509</v>
      </c>
      <c r="F69">
        <v>969</v>
      </c>
      <c r="G69">
        <v>0.36983</v>
      </c>
      <c r="H69">
        <v>31</v>
      </c>
      <c r="I69">
        <v>0.16</v>
      </c>
      <c r="J69">
        <v>0.021</v>
      </c>
      <c r="L69">
        <v>0</v>
      </c>
      <c r="M69">
        <v>27</v>
      </c>
      <c r="N69">
        <v>7.37</v>
      </c>
      <c r="O69">
        <v>2.1</v>
      </c>
      <c r="P69">
        <v>3.83</v>
      </c>
      <c r="Q69">
        <v>1.43</v>
      </c>
      <c r="R69">
        <v>0</v>
      </c>
      <c r="S69">
        <v>57</v>
      </c>
      <c r="T69">
        <v>45</v>
      </c>
      <c r="U69">
        <v>0.8</v>
      </c>
      <c r="V69">
        <v>11.46473</v>
      </c>
      <c r="W69">
        <v>0.0591728</v>
      </c>
      <c r="X69">
        <v>0.00776643</v>
      </c>
      <c r="Z69">
        <v>0</v>
      </c>
      <c r="AA69">
        <v>9.98541</v>
      </c>
      <c r="AB69">
        <v>2.7256471</v>
      </c>
      <c r="AC69">
        <v>0.776643</v>
      </c>
      <c r="AD69">
        <v>1.4164489</v>
      </c>
      <c r="AE69">
        <v>0.5288569</v>
      </c>
      <c r="AF69">
        <v>0</v>
      </c>
      <c r="AG69">
        <v>21.08031</v>
      </c>
      <c r="AH69">
        <v>16.64235</v>
      </c>
      <c r="AI69">
        <v>0.295864</v>
      </c>
    </row>
    <row r="70" spans="1:35">
      <c r="A70" s="1">
        <v>68</v>
      </c>
      <c r="B70" t="s">
        <v>258</v>
      </c>
      <c r="C70">
        <v>2034</v>
      </c>
      <c r="D70" t="s">
        <v>447</v>
      </c>
      <c r="E70" t="s">
        <v>510</v>
      </c>
      <c r="F70">
        <v>977</v>
      </c>
      <c r="G70">
        <v>0.73965</v>
      </c>
      <c r="H70">
        <v>31</v>
      </c>
      <c r="I70">
        <v>0.16</v>
      </c>
      <c r="J70">
        <v>0.021</v>
      </c>
      <c r="L70">
        <v>0</v>
      </c>
      <c r="M70">
        <v>27</v>
      </c>
      <c r="N70">
        <v>7.37</v>
      </c>
      <c r="O70">
        <v>2.1</v>
      </c>
      <c r="P70">
        <v>3.83</v>
      </c>
      <c r="Q70">
        <v>1.43</v>
      </c>
      <c r="R70">
        <v>0</v>
      </c>
      <c r="S70">
        <v>57</v>
      </c>
      <c r="T70">
        <v>45</v>
      </c>
      <c r="U70">
        <v>0.8</v>
      </c>
      <c r="V70">
        <v>22.92915</v>
      </c>
      <c r="W70">
        <v>0.118344</v>
      </c>
      <c r="X70">
        <v>0.01553265</v>
      </c>
      <c r="Z70">
        <v>0</v>
      </c>
      <c r="AA70">
        <v>19.97055</v>
      </c>
      <c r="AB70">
        <v>5.451220500000001</v>
      </c>
      <c r="AC70">
        <v>1.553265</v>
      </c>
      <c r="AD70">
        <v>2.8328595</v>
      </c>
      <c r="AE70">
        <v>1.0576995</v>
      </c>
      <c r="AF70">
        <v>0</v>
      </c>
      <c r="AG70">
        <v>42.16005</v>
      </c>
      <c r="AH70">
        <v>33.28425</v>
      </c>
      <c r="AI70">
        <v>0.59172</v>
      </c>
    </row>
    <row r="71" spans="1:35">
      <c r="A71" s="1">
        <v>69</v>
      </c>
      <c r="B71" t="s">
        <v>259</v>
      </c>
      <c r="C71">
        <v>2034</v>
      </c>
      <c r="D71" t="s">
        <v>447</v>
      </c>
      <c r="E71" t="s">
        <v>511</v>
      </c>
      <c r="F71">
        <v>1031</v>
      </c>
      <c r="G71">
        <v>0.4702</v>
      </c>
      <c r="H71">
        <v>31</v>
      </c>
      <c r="I71">
        <v>0.16</v>
      </c>
      <c r="J71">
        <v>0.021</v>
      </c>
      <c r="L71">
        <v>0</v>
      </c>
      <c r="M71">
        <v>27</v>
      </c>
      <c r="N71">
        <v>7.37</v>
      </c>
      <c r="O71">
        <v>2.1</v>
      </c>
      <c r="P71">
        <v>3.83</v>
      </c>
      <c r="Q71">
        <v>1.43</v>
      </c>
      <c r="R71">
        <v>0</v>
      </c>
      <c r="S71">
        <v>57</v>
      </c>
      <c r="T71">
        <v>45</v>
      </c>
      <c r="U71">
        <v>0.8</v>
      </c>
      <c r="V71">
        <v>14.5762</v>
      </c>
      <c r="W71">
        <v>0.07523200000000001</v>
      </c>
      <c r="X71">
        <v>0.009874200000000001</v>
      </c>
      <c r="Z71">
        <v>0</v>
      </c>
      <c r="AA71">
        <v>12.6954</v>
      </c>
      <c r="AB71">
        <v>3.465374</v>
      </c>
      <c r="AC71">
        <v>0.9874200000000001</v>
      </c>
      <c r="AD71">
        <v>1.800866</v>
      </c>
      <c r="AE71">
        <v>0.6723859999999999</v>
      </c>
      <c r="AF71">
        <v>0</v>
      </c>
      <c r="AG71">
        <v>26.8014</v>
      </c>
      <c r="AH71">
        <v>21.159</v>
      </c>
      <c r="AI71">
        <v>0.37616</v>
      </c>
    </row>
    <row r="72" spans="1:35">
      <c r="A72" s="1">
        <v>70</v>
      </c>
      <c r="B72" t="s">
        <v>260</v>
      </c>
      <c r="C72">
        <v>2034</v>
      </c>
      <c r="D72" t="s">
        <v>447</v>
      </c>
      <c r="E72" t="s">
        <v>512</v>
      </c>
      <c r="F72">
        <v>1032</v>
      </c>
      <c r="G72">
        <v>0.9404</v>
      </c>
      <c r="H72">
        <v>31</v>
      </c>
      <c r="I72">
        <v>0.16</v>
      </c>
      <c r="J72">
        <v>0.021</v>
      </c>
      <c r="L72">
        <v>0</v>
      </c>
      <c r="M72">
        <v>27</v>
      </c>
      <c r="N72">
        <v>7.37</v>
      </c>
      <c r="O72">
        <v>2.1</v>
      </c>
      <c r="P72">
        <v>3.83</v>
      </c>
      <c r="Q72">
        <v>1.43</v>
      </c>
      <c r="R72">
        <v>0</v>
      </c>
      <c r="S72">
        <v>57</v>
      </c>
      <c r="T72">
        <v>45</v>
      </c>
      <c r="U72">
        <v>0.8</v>
      </c>
      <c r="V72">
        <v>29.1524</v>
      </c>
      <c r="W72">
        <v>0.150464</v>
      </c>
      <c r="X72">
        <v>0.0197484</v>
      </c>
      <c r="Z72">
        <v>0</v>
      </c>
      <c r="AA72">
        <v>25.3908</v>
      </c>
      <c r="AB72">
        <v>6.930748</v>
      </c>
      <c r="AC72">
        <v>1.97484</v>
      </c>
      <c r="AD72">
        <v>3.601732</v>
      </c>
      <c r="AE72">
        <v>1.344772</v>
      </c>
      <c r="AF72">
        <v>0</v>
      </c>
      <c r="AG72">
        <v>53.6028</v>
      </c>
      <c r="AH72">
        <v>42.318</v>
      </c>
      <c r="AI72">
        <v>0.7523200000000001</v>
      </c>
    </row>
    <row r="73" spans="1:35">
      <c r="A73" s="1">
        <v>71</v>
      </c>
      <c r="B73" t="s">
        <v>261</v>
      </c>
      <c r="C73">
        <v>2034</v>
      </c>
      <c r="D73" t="s">
        <v>447</v>
      </c>
      <c r="E73" t="s">
        <v>513</v>
      </c>
      <c r="F73">
        <v>1152</v>
      </c>
      <c r="G73">
        <v>5.67</v>
      </c>
      <c r="H73">
        <v>31</v>
      </c>
      <c r="I73">
        <v>0.16</v>
      </c>
      <c r="J73">
        <v>0.021</v>
      </c>
      <c r="L73">
        <v>0</v>
      </c>
      <c r="M73">
        <v>27</v>
      </c>
      <c r="N73">
        <v>7.37</v>
      </c>
      <c r="O73">
        <v>2.1</v>
      </c>
      <c r="P73">
        <v>3.83</v>
      </c>
      <c r="Q73">
        <v>1.43</v>
      </c>
      <c r="R73">
        <v>0</v>
      </c>
      <c r="S73">
        <v>57</v>
      </c>
      <c r="T73">
        <v>45</v>
      </c>
      <c r="U73">
        <v>0.8</v>
      </c>
      <c r="V73">
        <v>175.77</v>
      </c>
      <c r="W73">
        <v>0.9072</v>
      </c>
      <c r="X73">
        <v>0.11907</v>
      </c>
      <c r="Z73">
        <v>0</v>
      </c>
      <c r="AA73">
        <v>153.09</v>
      </c>
      <c r="AB73">
        <v>41.7879</v>
      </c>
      <c r="AC73">
        <v>11.907</v>
      </c>
      <c r="AD73">
        <v>21.7161</v>
      </c>
      <c r="AE73">
        <v>8.1081</v>
      </c>
      <c r="AF73">
        <v>0</v>
      </c>
      <c r="AG73">
        <v>323.19</v>
      </c>
      <c r="AH73">
        <v>255.15</v>
      </c>
      <c r="AI73">
        <v>4.536</v>
      </c>
    </row>
    <row r="74" spans="1:35">
      <c r="A74" s="1">
        <v>72</v>
      </c>
      <c r="B74" t="s">
        <v>262</v>
      </c>
      <c r="C74">
        <v>2034</v>
      </c>
      <c r="D74" t="s">
        <v>447</v>
      </c>
      <c r="E74" t="s">
        <v>514</v>
      </c>
      <c r="F74">
        <v>1153</v>
      </c>
      <c r="G74">
        <v>8.390000000000001</v>
      </c>
      <c r="H74">
        <v>31</v>
      </c>
      <c r="I74">
        <v>0.16</v>
      </c>
      <c r="J74">
        <v>0.021</v>
      </c>
      <c r="L74">
        <v>0</v>
      </c>
      <c r="M74">
        <v>27</v>
      </c>
      <c r="N74">
        <v>7.37</v>
      </c>
      <c r="O74">
        <v>2.1</v>
      </c>
      <c r="P74">
        <v>3.83</v>
      </c>
      <c r="Q74">
        <v>1.43</v>
      </c>
      <c r="R74">
        <v>0</v>
      </c>
      <c r="S74">
        <v>57</v>
      </c>
      <c r="T74">
        <v>45</v>
      </c>
      <c r="U74">
        <v>0.8</v>
      </c>
      <c r="V74">
        <v>260.09</v>
      </c>
      <c r="W74">
        <v>1.3424</v>
      </c>
      <c r="X74">
        <v>0.17619</v>
      </c>
      <c r="Z74">
        <v>0</v>
      </c>
      <c r="AA74">
        <v>226.53</v>
      </c>
      <c r="AB74">
        <v>61.83430000000001</v>
      </c>
      <c r="AC74">
        <v>17.619</v>
      </c>
      <c r="AD74">
        <v>32.1337</v>
      </c>
      <c r="AE74">
        <v>11.9977</v>
      </c>
      <c r="AF74">
        <v>0</v>
      </c>
      <c r="AG74">
        <v>478.23</v>
      </c>
      <c r="AH74">
        <v>377.55</v>
      </c>
      <c r="AI74">
        <v>6.712000000000001</v>
      </c>
    </row>
    <row r="75" spans="1:35">
      <c r="A75" s="1">
        <v>73</v>
      </c>
      <c r="B75" t="s">
        <v>263</v>
      </c>
      <c r="C75">
        <v>2034</v>
      </c>
      <c r="D75" t="s">
        <v>447</v>
      </c>
      <c r="E75" t="s">
        <v>515</v>
      </c>
      <c r="F75">
        <v>1154</v>
      </c>
      <c r="G75">
        <v>11.34</v>
      </c>
      <c r="H75">
        <v>31</v>
      </c>
      <c r="I75">
        <v>0.16</v>
      </c>
      <c r="J75">
        <v>0.021</v>
      </c>
      <c r="L75">
        <v>0</v>
      </c>
      <c r="M75">
        <v>27</v>
      </c>
      <c r="N75">
        <v>7.37</v>
      </c>
      <c r="O75">
        <v>2.1</v>
      </c>
      <c r="P75">
        <v>3.83</v>
      </c>
      <c r="Q75">
        <v>1.43</v>
      </c>
      <c r="R75">
        <v>0</v>
      </c>
      <c r="S75">
        <v>57</v>
      </c>
      <c r="T75">
        <v>45</v>
      </c>
      <c r="U75">
        <v>0.8</v>
      </c>
      <c r="V75">
        <v>351.54</v>
      </c>
      <c r="W75">
        <v>1.8144</v>
      </c>
      <c r="X75">
        <v>0.23814</v>
      </c>
      <c r="Z75">
        <v>0</v>
      </c>
      <c r="AA75">
        <v>306.18</v>
      </c>
      <c r="AB75">
        <v>83.5758</v>
      </c>
      <c r="AC75">
        <v>23.814</v>
      </c>
      <c r="AD75">
        <v>43.4322</v>
      </c>
      <c r="AE75">
        <v>16.2162</v>
      </c>
      <c r="AF75">
        <v>0</v>
      </c>
      <c r="AG75">
        <v>646.38</v>
      </c>
      <c r="AH75">
        <v>510.3</v>
      </c>
      <c r="AI75">
        <v>9.072000000000001</v>
      </c>
    </row>
    <row r="76" spans="1:35">
      <c r="A76" s="1">
        <v>74</v>
      </c>
      <c r="B76" t="s">
        <v>264</v>
      </c>
      <c r="C76">
        <v>2034</v>
      </c>
      <c r="D76" t="s">
        <v>447</v>
      </c>
      <c r="E76" t="s">
        <v>516</v>
      </c>
      <c r="F76">
        <v>1470</v>
      </c>
      <c r="G76">
        <v>0.85</v>
      </c>
      <c r="H76">
        <v>31</v>
      </c>
      <c r="I76">
        <v>0.16</v>
      </c>
      <c r="J76">
        <v>0.021</v>
      </c>
      <c r="L76">
        <v>0</v>
      </c>
      <c r="M76">
        <v>27</v>
      </c>
      <c r="N76">
        <v>7.37</v>
      </c>
      <c r="O76">
        <v>2.1</v>
      </c>
      <c r="P76">
        <v>3.83</v>
      </c>
      <c r="Q76">
        <v>1.43</v>
      </c>
      <c r="R76">
        <v>0</v>
      </c>
      <c r="S76">
        <v>57</v>
      </c>
      <c r="T76">
        <v>45</v>
      </c>
      <c r="U76">
        <v>0.8</v>
      </c>
      <c r="V76">
        <v>26.35</v>
      </c>
      <c r="W76">
        <v>0.136</v>
      </c>
      <c r="X76">
        <v>0.01785</v>
      </c>
      <c r="Z76">
        <v>0</v>
      </c>
      <c r="AA76">
        <v>22.95</v>
      </c>
      <c r="AB76">
        <v>6.2645</v>
      </c>
      <c r="AC76">
        <v>1.785</v>
      </c>
      <c r="AD76">
        <v>3.2555</v>
      </c>
      <c r="AE76">
        <v>1.2155</v>
      </c>
      <c r="AF76">
        <v>0</v>
      </c>
      <c r="AG76">
        <v>48.45</v>
      </c>
      <c r="AH76">
        <v>38.25</v>
      </c>
      <c r="AI76">
        <v>0.68</v>
      </c>
    </row>
    <row r="77" spans="1:35">
      <c r="A77" s="1">
        <v>75</v>
      </c>
      <c r="B77" t="s">
        <v>265</v>
      </c>
      <c r="C77">
        <v>2035</v>
      </c>
      <c r="D77" t="s">
        <v>448</v>
      </c>
      <c r="E77" t="s">
        <v>505</v>
      </c>
      <c r="F77">
        <v>148</v>
      </c>
      <c r="G77">
        <v>0.22</v>
      </c>
      <c r="H77">
        <v>29</v>
      </c>
      <c r="I77">
        <v>0.09</v>
      </c>
      <c r="J77">
        <v>0.011</v>
      </c>
      <c r="L77">
        <v>0</v>
      </c>
      <c r="M77">
        <v>28</v>
      </c>
      <c r="N77">
        <v>6.94</v>
      </c>
      <c r="O77">
        <v>2.6</v>
      </c>
      <c r="P77">
        <v>3.32</v>
      </c>
      <c r="Q77">
        <v>1.51</v>
      </c>
      <c r="R77">
        <v>0</v>
      </c>
      <c r="S77">
        <v>34.4</v>
      </c>
      <c r="T77">
        <v>42</v>
      </c>
      <c r="U77">
        <v>0.66</v>
      </c>
      <c r="V77">
        <v>6.38</v>
      </c>
      <c r="W77">
        <v>0.0198</v>
      </c>
      <c r="X77">
        <v>0.00242</v>
      </c>
      <c r="Z77">
        <v>0</v>
      </c>
      <c r="AA77">
        <v>6.16</v>
      </c>
      <c r="AB77">
        <v>1.5268</v>
      </c>
      <c r="AC77">
        <v>0.5720000000000001</v>
      </c>
      <c r="AD77">
        <v>0.7303999999999999</v>
      </c>
      <c r="AE77">
        <v>0.3322</v>
      </c>
      <c r="AF77">
        <v>0</v>
      </c>
      <c r="AG77">
        <v>7.568</v>
      </c>
      <c r="AH77">
        <v>9.24</v>
      </c>
      <c r="AI77">
        <v>0.1452</v>
      </c>
    </row>
    <row r="78" spans="1:35">
      <c r="A78" s="1">
        <v>76</v>
      </c>
      <c r="B78" t="s">
        <v>266</v>
      </c>
      <c r="C78">
        <v>2035</v>
      </c>
      <c r="D78" t="s">
        <v>448</v>
      </c>
      <c r="E78" t="s">
        <v>507</v>
      </c>
      <c r="F78">
        <v>368</v>
      </c>
      <c r="G78">
        <v>0.63398</v>
      </c>
      <c r="H78">
        <v>29</v>
      </c>
      <c r="I78">
        <v>0.09</v>
      </c>
      <c r="J78">
        <v>0.011</v>
      </c>
      <c r="L78">
        <v>0</v>
      </c>
      <c r="M78">
        <v>28</v>
      </c>
      <c r="N78">
        <v>6.94</v>
      </c>
      <c r="O78">
        <v>2.6</v>
      </c>
      <c r="P78">
        <v>3.32</v>
      </c>
      <c r="Q78">
        <v>1.51</v>
      </c>
      <c r="R78">
        <v>0</v>
      </c>
      <c r="S78">
        <v>34.4</v>
      </c>
      <c r="T78">
        <v>42</v>
      </c>
      <c r="U78">
        <v>0.66</v>
      </c>
      <c r="V78">
        <v>18.38542</v>
      </c>
      <c r="W78">
        <v>0.0570582</v>
      </c>
      <c r="X78">
        <v>0.00697378</v>
      </c>
      <c r="Z78">
        <v>0</v>
      </c>
      <c r="AA78">
        <v>17.75144</v>
      </c>
      <c r="AB78">
        <v>4.3998212</v>
      </c>
      <c r="AC78">
        <v>1.648348</v>
      </c>
      <c r="AD78">
        <v>2.1048136</v>
      </c>
      <c r="AE78">
        <v>0.9573098</v>
      </c>
      <c r="AF78">
        <v>0</v>
      </c>
      <c r="AG78">
        <v>21.808912</v>
      </c>
      <c r="AH78">
        <v>26.62716</v>
      </c>
      <c r="AI78">
        <v>0.4184268</v>
      </c>
    </row>
    <row r="79" spans="1:35">
      <c r="A79" s="1">
        <v>77</v>
      </c>
      <c r="B79" t="s">
        <v>267</v>
      </c>
      <c r="C79">
        <v>2035</v>
      </c>
      <c r="D79" t="s">
        <v>448</v>
      </c>
      <c r="E79" t="s">
        <v>509</v>
      </c>
      <c r="F79">
        <v>969</v>
      </c>
      <c r="G79">
        <v>0.79248</v>
      </c>
      <c r="H79">
        <v>29</v>
      </c>
      <c r="I79">
        <v>0.09</v>
      </c>
      <c r="J79">
        <v>0.011</v>
      </c>
      <c r="L79">
        <v>0</v>
      </c>
      <c r="M79">
        <v>28</v>
      </c>
      <c r="N79">
        <v>6.94</v>
      </c>
      <c r="O79">
        <v>2.6</v>
      </c>
      <c r="P79">
        <v>3.32</v>
      </c>
      <c r="Q79">
        <v>1.51</v>
      </c>
      <c r="R79">
        <v>0</v>
      </c>
      <c r="S79">
        <v>34.4</v>
      </c>
      <c r="T79">
        <v>42</v>
      </c>
      <c r="U79">
        <v>0.66</v>
      </c>
      <c r="V79">
        <v>22.98192</v>
      </c>
      <c r="W79">
        <v>0.07132319999999999</v>
      </c>
      <c r="X79">
        <v>0.008717279999999999</v>
      </c>
      <c r="Z79">
        <v>0</v>
      </c>
      <c r="AA79">
        <v>22.18944</v>
      </c>
      <c r="AB79">
        <v>5.4998112</v>
      </c>
      <c r="AC79">
        <v>2.060448</v>
      </c>
      <c r="AD79">
        <v>2.6310336</v>
      </c>
      <c r="AE79">
        <v>1.1966448</v>
      </c>
      <c r="AF79">
        <v>0</v>
      </c>
      <c r="AG79">
        <v>27.261312</v>
      </c>
      <c r="AH79">
        <v>33.28416</v>
      </c>
      <c r="AI79">
        <v>0.5230368</v>
      </c>
    </row>
    <row r="80" spans="1:35">
      <c r="A80" s="1">
        <v>78</v>
      </c>
      <c r="B80" t="s">
        <v>268</v>
      </c>
      <c r="C80">
        <v>2035</v>
      </c>
      <c r="D80" t="s">
        <v>448</v>
      </c>
      <c r="E80" t="s">
        <v>510</v>
      </c>
      <c r="F80">
        <v>977</v>
      </c>
      <c r="G80">
        <v>1.58495</v>
      </c>
      <c r="H80">
        <v>29</v>
      </c>
      <c r="I80">
        <v>0.09</v>
      </c>
      <c r="J80">
        <v>0.011</v>
      </c>
      <c r="L80">
        <v>0</v>
      </c>
      <c r="M80">
        <v>28</v>
      </c>
      <c r="N80">
        <v>6.94</v>
      </c>
      <c r="O80">
        <v>2.6</v>
      </c>
      <c r="P80">
        <v>3.32</v>
      </c>
      <c r="Q80">
        <v>1.51</v>
      </c>
      <c r="R80">
        <v>0</v>
      </c>
      <c r="S80">
        <v>34.4</v>
      </c>
      <c r="T80">
        <v>42</v>
      </c>
      <c r="U80">
        <v>0.66</v>
      </c>
      <c r="V80">
        <v>45.96355000000001</v>
      </c>
      <c r="W80">
        <v>0.1426455</v>
      </c>
      <c r="X80">
        <v>0.01743445</v>
      </c>
      <c r="Z80">
        <v>0</v>
      </c>
      <c r="AA80">
        <v>44.37860000000001</v>
      </c>
      <c r="AB80">
        <v>10.999553</v>
      </c>
      <c r="AC80">
        <v>4.12087</v>
      </c>
      <c r="AD80">
        <v>5.262034</v>
      </c>
      <c r="AE80">
        <v>2.3932745</v>
      </c>
      <c r="AF80">
        <v>0</v>
      </c>
      <c r="AG80">
        <v>54.52228</v>
      </c>
      <c r="AH80">
        <v>66.56790000000001</v>
      </c>
      <c r="AI80">
        <v>1.046067</v>
      </c>
    </row>
    <row r="81" spans="1:35">
      <c r="A81" s="1">
        <v>79</v>
      </c>
      <c r="B81" t="s">
        <v>269</v>
      </c>
      <c r="C81">
        <v>2035</v>
      </c>
      <c r="D81" t="s">
        <v>448</v>
      </c>
      <c r="E81" t="s">
        <v>516</v>
      </c>
      <c r="F81">
        <v>1470</v>
      </c>
      <c r="G81">
        <v>0.85</v>
      </c>
      <c r="H81">
        <v>29</v>
      </c>
      <c r="I81">
        <v>0.09</v>
      </c>
      <c r="J81">
        <v>0.011</v>
      </c>
      <c r="L81">
        <v>0</v>
      </c>
      <c r="M81">
        <v>28</v>
      </c>
      <c r="N81">
        <v>6.94</v>
      </c>
      <c r="O81">
        <v>2.6</v>
      </c>
      <c r="P81">
        <v>3.32</v>
      </c>
      <c r="Q81">
        <v>1.51</v>
      </c>
      <c r="R81">
        <v>0</v>
      </c>
      <c r="S81">
        <v>34.4</v>
      </c>
      <c r="T81">
        <v>42</v>
      </c>
      <c r="U81">
        <v>0.66</v>
      </c>
      <c r="V81">
        <v>24.65</v>
      </c>
      <c r="W81">
        <v>0.0765</v>
      </c>
      <c r="X81">
        <v>0.009349999999999999</v>
      </c>
      <c r="Z81">
        <v>0</v>
      </c>
      <c r="AA81">
        <v>23.8</v>
      </c>
      <c r="AB81">
        <v>5.899</v>
      </c>
      <c r="AC81">
        <v>2.21</v>
      </c>
      <c r="AD81">
        <v>2.822</v>
      </c>
      <c r="AE81">
        <v>1.2835</v>
      </c>
      <c r="AF81">
        <v>0</v>
      </c>
      <c r="AG81">
        <v>29.24</v>
      </c>
      <c r="AH81">
        <v>35.7</v>
      </c>
      <c r="AI81">
        <v>0.5610000000000001</v>
      </c>
    </row>
    <row r="82" spans="1:35">
      <c r="A82" s="1">
        <v>80</v>
      </c>
      <c r="B82" t="s">
        <v>270</v>
      </c>
      <c r="C82">
        <v>2225</v>
      </c>
      <c r="D82" t="s">
        <v>449</v>
      </c>
      <c r="E82" t="s">
        <v>517</v>
      </c>
      <c r="F82">
        <v>139</v>
      </c>
      <c r="G82">
        <v>3.23</v>
      </c>
      <c r="H82">
        <v>17</v>
      </c>
      <c r="I82">
        <v>0.32</v>
      </c>
      <c r="J82">
        <v>0.08400000000000001</v>
      </c>
      <c r="K82">
        <v>0</v>
      </c>
      <c r="L82">
        <v>0</v>
      </c>
      <c r="M82">
        <v>8</v>
      </c>
      <c r="N82">
        <v>3.11</v>
      </c>
      <c r="O82">
        <v>1</v>
      </c>
      <c r="P82">
        <v>2.5</v>
      </c>
      <c r="Q82">
        <v>1.21</v>
      </c>
      <c r="R82">
        <v>0</v>
      </c>
      <c r="S82">
        <v>17.9</v>
      </c>
      <c r="T82">
        <v>16</v>
      </c>
      <c r="U82">
        <v>0.37</v>
      </c>
      <c r="V82">
        <v>54.91</v>
      </c>
      <c r="W82">
        <v>1.0336</v>
      </c>
      <c r="X82">
        <v>0.27132</v>
      </c>
      <c r="Y82">
        <v>0</v>
      </c>
      <c r="Z82">
        <v>0</v>
      </c>
      <c r="AA82">
        <v>25.84</v>
      </c>
      <c r="AB82">
        <v>10.0453</v>
      </c>
      <c r="AC82">
        <v>3.23</v>
      </c>
      <c r="AD82">
        <v>8.074999999999999</v>
      </c>
      <c r="AE82">
        <v>3.9083</v>
      </c>
      <c r="AF82">
        <v>0</v>
      </c>
      <c r="AG82">
        <v>57.81699999999999</v>
      </c>
      <c r="AH82">
        <v>51.68</v>
      </c>
      <c r="AI82">
        <v>1.1951</v>
      </c>
    </row>
    <row r="83" spans="1:35">
      <c r="A83" s="1">
        <v>81</v>
      </c>
      <c r="B83" t="s">
        <v>271</v>
      </c>
      <c r="C83">
        <v>2225</v>
      </c>
      <c r="D83" t="s">
        <v>449</v>
      </c>
      <c r="E83" t="s">
        <v>518</v>
      </c>
      <c r="F83">
        <v>160</v>
      </c>
      <c r="G83">
        <v>1.96</v>
      </c>
      <c r="H83">
        <v>17</v>
      </c>
      <c r="I83">
        <v>0.32</v>
      </c>
      <c r="J83">
        <v>0.08400000000000001</v>
      </c>
      <c r="K83">
        <v>0</v>
      </c>
      <c r="L83">
        <v>0</v>
      </c>
      <c r="M83">
        <v>8</v>
      </c>
      <c r="N83">
        <v>3.11</v>
      </c>
      <c r="O83">
        <v>1</v>
      </c>
      <c r="P83">
        <v>2.5</v>
      </c>
      <c r="Q83">
        <v>1.21</v>
      </c>
      <c r="R83">
        <v>0</v>
      </c>
      <c r="S83">
        <v>17.9</v>
      </c>
      <c r="T83">
        <v>16</v>
      </c>
      <c r="U83">
        <v>0.37</v>
      </c>
      <c r="V83">
        <v>33.32</v>
      </c>
      <c r="W83">
        <v>0.6272</v>
      </c>
      <c r="X83">
        <v>0.16464</v>
      </c>
      <c r="Y83">
        <v>0</v>
      </c>
      <c r="Z83">
        <v>0</v>
      </c>
      <c r="AA83">
        <v>15.68</v>
      </c>
      <c r="AB83">
        <v>6.095599999999999</v>
      </c>
      <c r="AC83">
        <v>1.96</v>
      </c>
      <c r="AD83">
        <v>4.9</v>
      </c>
      <c r="AE83">
        <v>2.3716</v>
      </c>
      <c r="AF83">
        <v>0</v>
      </c>
      <c r="AG83">
        <v>35.084</v>
      </c>
      <c r="AH83">
        <v>31.36</v>
      </c>
      <c r="AI83">
        <v>0.7252</v>
      </c>
    </row>
    <row r="84" spans="1:35">
      <c r="A84" s="1">
        <v>82</v>
      </c>
      <c r="B84" t="s">
        <v>272</v>
      </c>
      <c r="C84">
        <v>2225</v>
      </c>
      <c r="D84" t="s">
        <v>449</v>
      </c>
      <c r="E84" t="s">
        <v>519</v>
      </c>
      <c r="F84">
        <v>245</v>
      </c>
      <c r="G84">
        <v>0.099</v>
      </c>
      <c r="H84">
        <v>17</v>
      </c>
      <c r="I84">
        <v>0.32</v>
      </c>
      <c r="J84">
        <v>0.08400000000000001</v>
      </c>
      <c r="K84">
        <v>0</v>
      </c>
      <c r="L84">
        <v>0</v>
      </c>
      <c r="M84">
        <v>8</v>
      </c>
      <c r="N84">
        <v>3.11</v>
      </c>
      <c r="O84">
        <v>1</v>
      </c>
      <c r="P84">
        <v>2.5</v>
      </c>
      <c r="Q84">
        <v>1.21</v>
      </c>
      <c r="R84">
        <v>0</v>
      </c>
      <c r="S84">
        <v>17.9</v>
      </c>
      <c r="T84">
        <v>16</v>
      </c>
      <c r="U84">
        <v>0.37</v>
      </c>
      <c r="V84">
        <v>1.683</v>
      </c>
      <c r="W84">
        <v>0.03168</v>
      </c>
      <c r="X84">
        <v>0.008316</v>
      </c>
      <c r="Y84">
        <v>0</v>
      </c>
      <c r="Z84">
        <v>0</v>
      </c>
      <c r="AA84">
        <v>0.792</v>
      </c>
      <c r="AB84">
        <v>0.30789</v>
      </c>
      <c r="AC84">
        <v>0.099</v>
      </c>
      <c r="AD84">
        <v>0.2475</v>
      </c>
      <c r="AE84">
        <v>0.11979</v>
      </c>
      <c r="AF84">
        <v>0</v>
      </c>
      <c r="AG84">
        <v>1.7721</v>
      </c>
      <c r="AH84">
        <v>1.584</v>
      </c>
      <c r="AI84">
        <v>0.03663</v>
      </c>
    </row>
    <row r="85" spans="1:35">
      <c r="A85" s="1">
        <v>83</v>
      </c>
      <c r="B85" t="s">
        <v>273</v>
      </c>
      <c r="C85">
        <v>2225</v>
      </c>
      <c r="D85" t="s">
        <v>449</v>
      </c>
      <c r="E85" t="s">
        <v>506</v>
      </c>
      <c r="F85">
        <v>343</v>
      </c>
      <c r="G85">
        <v>0.5240899999999999</v>
      </c>
      <c r="H85">
        <v>17</v>
      </c>
      <c r="I85">
        <v>0.32</v>
      </c>
      <c r="J85">
        <v>0.08400000000000001</v>
      </c>
      <c r="K85">
        <v>0</v>
      </c>
      <c r="L85">
        <v>0</v>
      </c>
      <c r="M85">
        <v>8</v>
      </c>
      <c r="N85">
        <v>3.11</v>
      </c>
      <c r="O85">
        <v>1</v>
      </c>
      <c r="P85">
        <v>2.5</v>
      </c>
      <c r="Q85">
        <v>1.21</v>
      </c>
      <c r="R85">
        <v>0</v>
      </c>
      <c r="S85">
        <v>17.9</v>
      </c>
      <c r="T85">
        <v>16</v>
      </c>
      <c r="U85">
        <v>0.37</v>
      </c>
      <c r="V85">
        <v>8.909529999999998</v>
      </c>
      <c r="W85">
        <v>0.1677088</v>
      </c>
      <c r="X85">
        <v>0.04402356</v>
      </c>
      <c r="Y85">
        <v>0</v>
      </c>
      <c r="Z85">
        <v>0</v>
      </c>
      <c r="AA85">
        <v>4.19272</v>
      </c>
      <c r="AB85">
        <v>1.6299199</v>
      </c>
      <c r="AC85">
        <v>0.5240899999999999</v>
      </c>
      <c r="AD85">
        <v>1.310225</v>
      </c>
      <c r="AE85">
        <v>0.6341488999999999</v>
      </c>
      <c r="AF85">
        <v>0</v>
      </c>
      <c r="AG85">
        <v>9.381210999999999</v>
      </c>
      <c r="AH85">
        <v>8.385439999999999</v>
      </c>
      <c r="AI85">
        <v>0.1939133</v>
      </c>
    </row>
    <row r="86" spans="1:35">
      <c r="A86" s="1">
        <v>84</v>
      </c>
      <c r="B86" t="s">
        <v>274</v>
      </c>
      <c r="C86">
        <v>2225</v>
      </c>
      <c r="D86" t="s">
        <v>449</v>
      </c>
      <c r="E86" t="s">
        <v>496</v>
      </c>
      <c r="F86">
        <v>371</v>
      </c>
      <c r="G86">
        <v>0.4776</v>
      </c>
      <c r="H86">
        <v>17</v>
      </c>
      <c r="I86">
        <v>0.32</v>
      </c>
      <c r="J86">
        <v>0.08400000000000001</v>
      </c>
      <c r="K86">
        <v>0</v>
      </c>
      <c r="L86">
        <v>0</v>
      </c>
      <c r="M86">
        <v>8</v>
      </c>
      <c r="N86">
        <v>3.11</v>
      </c>
      <c r="O86">
        <v>1</v>
      </c>
      <c r="P86">
        <v>2.5</v>
      </c>
      <c r="Q86">
        <v>1.21</v>
      </c>
      <c r="R86">
        <v>0</v>
      </c>
      <c r="S86">
        <v>17.9</v>
      </c>
      <c r="T86">
        <v>16</v>
      </c>
      <c r="U86">
        <v>0.37</v>
      </c>
      <c r="V86">
        <v>8.119200000000001</v>
      </c>
      <c r="W86">
        <v>0.152832</v>
      </c>
      <c r="X86">
        <v>0.04011840000000001</v>
      </c>
      <c r="Y86">
        <v>0</v>
      </c>
      <c r="Z86">
        <v>0</v>
      </c>
      <c r="AA86">
        <v>3.8208</v>
      </c>
      <c r="AB86">
        <v>1.485336</v>
      </c>
      <c r="AC86">
        <v>0.4776</v>
      </c>
      <c r="AD86">
        <v>1.194</v>
      </c>
      <c r="AE86">
        <v>0.577896</v>
      </c>
      <c r="AF86">
        <v>0</v>
      </c>
      <c r="AG86">
        <v>8.54904</v>
      </c>
      <c r="AH86">
        <v>7.6416</v>
      </c>
      <c r="AI86">
        <v>0.176712</v>
      </c>
    </row>
    <row r="87" spans="1:35">
      <c r="A87" s="1">
        <v>85</v>
      </c>
      <c r="B87" t="s">
        <v>275</v>
      </c>
      <c r="C87">
        <v>2225</v>
      </c>
      <c r="D87" t="s">
        <v>449</v>
      </c>
      <c r="E87" t="s">
        <v>520</v>
      </c>
      <c r="F87">
        <v>553</v>
      </c>
      <c r="G87">
        <v>1.18</v>
      </c>
      <c r="H87">
        <v>17</v>
      </c>
      <c r="I87">
        <v>0.32</v>
      </c>
      <c r="J87">
        <v>0.08400000000000001</v>
      </c>
      <c r="K87">
        <v>0</v>
      </c>
      <c r="L87">
        <v>0</v>
      </c>
      <c r="M87">
        <v>8</v>
      </c>
      <c r="N87">
        <v>3.11</v>
      </c>
      <c r="O87">
        <v>1</v>
      </c>
      <c r="P87">
        <v>2.5</v>
      </c>
      <c r="Q87">
        <v>1.21</v>
      </c>
      <c r="R87">
        <v>0</v>
      </c>
      <c r="S87">
        <v>17.9</v>
      </c>
      <c r="T87">
        <v>16</v>
      </c>
      <c r="U87">
        <v>0.37</v>
      </c>
      <c r="V87">
        <v>20.06</v>
      </c>
      <c r="W87">
        <v>0.3776</v>
      </c>
      <c r="X87">
        <v>0.09912</v>
      </c>
      <c r="Y87">
        <v>0</v>
      </c>
      <c r="Z87">
        <v>0</v>
      </c>
      <c r="AA87">
        <v>9.44</v>
      </c>
      <c r="AB87">
        <v>3.6698</v>
      </c>
      <c r="AC87">
        <v>1.18</v>
      </c>
      <c r="AD87">
        <v>2.95</v>
      </c>
      <c r="AE87">
        <v>1.4278</v>
      </c>
      <c r="AF87">
        <v>0</v>
      </c>
      <c r="AG87">
        <v>21.122</v>
      </c>
      <c r="AH87">
        <v>18.88</v>
      </c>
      <c r="AI87">
        <v>0.4366</v>
      </c>
    </row>
    <row r="88" spans="1:35">
      <c r="A88" s="1">
        <v>86</v>
      </c>
      <c r="B88" t="s">
        <v>276</v>
      </c>
      <c r="C88">
        <v>2225</v>
      </c>
      <c r="D88" t="s">
        <v>449</v>
      </c>
      <c r="E88" t="s">
        <v>497</v>
      </c>
      <c r="F88">
        <v>971</v>
      </c>
      <c r="G88">
        <v>0.59699</v>
      </c>
      <c r="H88">
        <v>17</v>
      </c>
      <c r="I88">
        <v>0.32</v>
      </c>
      <c r="J88">
        <v>0.08400000000000001</v>
      </c>
      <c r="K88">
        <v>0</v>
      </c>
      <c r="L88">
        <v>0</v>
      </c>
      <c r="M88">
        <v>8</v>
      </c>
      <c r="N88">
        <v>3.11</v>
      </c>
      <c r="O88">
        <v>1</v>
      </c>
      <c r="P88">
        <v>2.5</v>
      </c>
      <c r="Q88">
        <v>1.21</v>
      </c>
      <c r="R88">
        <v>0</v>
      </c>
      <c r="S88">
        <v>17.9</v>
      </c>
      <c r="T88">
        <v>16</v>
      </c>
      <c r="U88">
        <v>0.37</v>
      </c>
      <c r="V88">
        <v>10.14883</v>
      </c>
      <c r="W88">
        <v>0.1910368</v>
      </c>
      <c r="X88">
        <v>0.05014716</v>
      </c>
      <c r="Y88">
        <v>0</v>
      </c>
      <c r="Z88">
        <v>0</v>
      </c>
      <c r="AA88">
        <v>4.77592</v>
      </c>
      <c r="AB88">
        <v>1.8566389</v>
      </c>
      <c r="AC88">
        <v>0.59699</v>
      </c>
      <c r="AD88">
        <v>1.492475</v>
      </c>
      <c r="AE88">
        <v>0.7223579</v>
      </c>
      <c r="AF88">
        <v>0</v>
      </c>
      <c r="AG88">
        <v>10.686121</v>
      </c>
      <c r="AH88">
        <v>9.55184</v>
      </c>
      <c r="AI88">
        <v>0.2208863</v>
      </c>
    </row>
    <row r="89" spans="1:35">
      <c r="A89" s="1">
        <v>87</v>
      </c>
      <c r="B89" t="s">
        <v>277</v>
      </c>
      <c r="C89">
        <v>2225</v>
      </c>
      <c r="D89" t="s">
        <v>449</v>
      </c>
      <c r="E89" t="s">
        <v>498</v>
      </c>
      <c r="F89">
        <v>979</v>
      </c>
      <c r="G89">
        <v>1.194</v>
      </c>
      <c r="H89">
        <v>17</v>
      </c>
      <c r="I89">
        <v>0.32</v>
      </c>
      <c r="J89">
        <v>0.08400000000000001</v>
      </c>
      <c r="K89">
        <v>0</v>
      </c>
      <c r="L89">
        <v>0</v>
      </c>
      <c r="M89">
        <v>8</v>
      </c>
      <c r="N89">
        <v>3.11</v>
      </c>
      <c r="O89">
        <v>1</v>
      </c>
      <c r="P89">
        <v>2.5</v>
      </c>
      <c r="Q89">
        <v>1.21</v>
      </c>
      <c r="R89">
        <v>0</v>
      </c>
      <c r="S89">
        <v>17.9</v>
      </c>
      <c r="T89">
        <v>16</v>
      </c>
      <c r="U89">
        <v>0.37</v>
      </c>
      <c r="V89">
        <v>20.298</v>
      </c>
      <c r="W89">
        <v>0.38208</v>
      </c>
      <c r="X89">
        <v>0.100296</v>
      </c>
      <c r="Y89">
        <v>0</v>
      </c>
      <c r="Z89">
        <v>0</v>
      </c>
      <c r="AA89">
        <v>9.552</v>
      </c>
      <c r="AB89">
        <v>3.71334</v>
      </c>
      <c r="AC89">
        <v>1.194</v>
      </c>
      <c r="AD89">
        <v>2.985</v>
      </c>
      <c r="AE89">
        <v>1.44474</v>
      </c>
      <c r="AF89">
        <v>0</v>
      </c>
      <c r="AG89">
        <v>21.3726</v>
      </c>
      <c r="AH89">
        <v>19.104</v>
      </c>
      <c r="AI89">
        <v>0.44178</v>
      </c>
    </row>
    <row r="90" spans="1:35">
      <c r="A90" s="1">
        <v>88</v>
      </c>
      <c r="B90" t="s">
        <v>278</v>
      </c>
      <c r="C90">
        <v>2225</v>
      </c>
      <c r="D90" t="s">
        <v>449</v>
      </c>
      <c r="E90" t="s">
        <v>511</v>
      </c>
      <c r="F90">
        <v>1031</v>
      </c>
      <c r="G90">
        <v>0.65511</v>
      </c>
      <c r="H90">
        <v>17</v>
      </c>
      <c r="I90">
        <v>0.32</v>
      </c>
      <c r="J90">
        <v>0.08400000000000001</v>
      </c>
      <c r="K90">
        <v>0</v>
      </c>
      <c r="L90">
        <v>0</v>
      </c>
      <c r="M90">
        <v>8</v>
      </c>
      <c r="N90">
        <v>3.11</v>
      </c>
      <c r="O90">
        <v>1</v>
      </c>
      <c r="P90">
        <v>2.5</v>
      </c>
      <c r="Q90">
        <v>1.21</v>
      </c>
      <c r="R90">
        <v>0</v>
      </c>
      <c r="S90">
        <v>17.9</v>
      </c>
      <c r="T90">
        <v>16</v>
      </c>
      <c r="U90">
        <v>0.37</v>
      </c>
      <c r="V90">
        <v>11.13687</v>
      </c>
      <c r="W90">
        <v>0.2096352</v>
      </c>
      <c r="X90">
        <v>0.05502924</v>
      </c>
      <c r="Y90">
        <v>0</v>
      </c>
      <c r="Z90">
        <v>0</v>
      </c>
      <c r="AA90">
        <v>5.24088</v>
      </c>
      <c r="AB90">
        <v>2.0373921</v>
      </c>
      <c r="AC90">
        <v>0.65511</v>
      </c>
      <c r="AD90">
        <v>1.637775</v>
      </c>
      <c r="AE90">
        <v>0.7926831</v>
      </c>
      <c r="AF90">
        <v>0</v>
      </c>
      <c r="AG90">
        <v>11.726469</v>
      </c>
      <c r="AH90">
        <v>10.48176</v>
      </c>
      <c r="AI90">
        <v>0.2423907</v>
      </c>
    </row>
    <row r="91" spans="1:35">
      <c r="A91" s="1">
        <v>89</v>
      </c>
      <c r="B91" t="s">
        <v>279</v>
      </c>
      <c r="C91">
        <v>2225</v>
      </c>
      <c r="D91" t="s">
        <v>449</v>
      </c>
      <c r="E91" t="s">
        <v>512</v>
      </c>
      <c r="F91">
        <v>1032</v>
      </c>
      <c r="G91">
        <v>1.31023</v>
      </c>
      <c r="H91">
        <v>17</v>
      </c>
      <c r="I91">
        <v>0.32</v>
      </c>
      <c r="J91">
        <v>0.08400000000000001</v>
      </c>
      <c r="K91">
        <v>0</v>
      </c>
      <c r="L91">
        <v>0</v>
      </c>
      <c r="M91">
        <v>8</v>
      </c>
      <c r="N91">
        <v>3.11</v>
      </c>
      <c r="O91">
        <v>1</v>
      </c>
      <c r="P91">
        <v>2.5</v>
      </c>
      <c r="Q91">
        <v>1.21</v>
      </c>
      <c r="R91">
        <v>0</v>
      </c>
      <c r="S91">
        <v>17.9</v>
      </c>
      <c r="T91">
        <v>16</v>
      </c>
      <c r="U91">
        <v>0.37</v>
      </c>
      <c r="V91">
        <v>22.27391</v>
      </c>
      <c r="W91">
        <v>0.4192736</v>
      </c>
      <c r="X91">
        <v>0.11005932</v>
      </c>
      <c r="Y91">
        <v>0</v>
      </c>
      <c r="Z91">
        <v>0</v>
      </c>
      <c r="AA91">
        <v>10.48184</v>
      </c>
      <c r="AB91">
        <v>4.0748153</v>
      </c>
      <c r="AC91">
        <v>1.31023</v>
      </c>
      <c r="AD91">
        <v>3.275575</v>
      </c>
      <c r="AE91">
        <v>1.5853783</v>
      </c>
      <c r="AF91">
        <v>0</v>
      </c>
      <c r="AG91">
        <v>23.453117</v>
      </c>
      <c r="AH91">
        <v>20.96368</v>
      </c>
      <c r="AI91">
        <v>0.4847851</v>
      </c>
    </row>
    <row r="92" spans="1:35">
      <c r="A92" s="1">
        <v>90</v>
      </c>
      <c r="B92" t="s">
        <v>280</v>
      </c>
      <c r="C92">
        <v>2225</v>
      </c>
      <c r="D92" t="s">
        <v>449</v>
      </c>
      <c r="E92" t="s">
        <v>516</v>
      </c>
      <c r="F92">
        <v>1470</v>
      </c>
      <c r="G92">
        <v>0.85</v>
      </c>
      <c r="H92">
        <v>17</v>
      </c>
      <c r="I92">
        <v>0.32</v>
      </c>
      <c r="J92">
        <v>0.08400000000000001</v>
      </c>
      <c r="K92">
        <v>0</v>
      </c>
      <c r="L92">
        <v>0</v>
      </c>
      <c r="M92">
        <v>8</v>
      </c>
      <c r="N92">
        <v>3.11</v>
      </c>
      <c r="O92">
        <v>1</v>
      </c>
      <c r="P92">
        <v>2.5</v>
      </c>
      <c r="Q92">
        <v>1.21</v>
      </c>
      <c r="R92">
        <v>0</v>
      </c>
      <c r="S92">
        <v>17.9</v>
      </c>
      <c r="T92">
        <v>16</v>
      </c>
      <c r="U92">
        <v>0.37</v>
      </c>
      <c r="V92">
        <v>14.45</v>
      </c>
      <c r="W92">
        <v>0.272</v>
      </c>
      <c r="X92">
        <v>0.07140000000000001</v>
      </c>
      <c r="Y92">
        <v>0</v>
      </c>
      <c r="Z92">
        <v>0</v>
      </c>
      <c r="AA92">
        <v>6.8</v>
      </c>
      <c r="AB92">
        <v>2.6435</v>
      </c>
      <c r="AC92">
        <v>0.85</v>
      </c>
      <c r="AD92">
        <v>2.125</v>
      </c>
      <c r="AE92">
        <v>1.0285</v>
      </c>
      <c r="AF92">
        <v>0</v>
      </c>
      <c r="AG92">
        <v>15.215</v>
      </c>
      <c r="AH92">
        <v>13.6</v>
      </c>
      <c r="AI92">
        <v>0.3145</v>
      </c>
    </row>
    <row r="93" spans="1:35">
      <c r="A93" s="1">
        <v>91</v>
      </c>
      <c r="B93" t="s">
        <v>281</v>
      </c>
      <c r="C93">
        <v>2225</v>
      </c>
      <c r="D93" t="s">
        <v>449</v>
      </c>
      <c r="E93" t="s">
        <v>521</v>
      </c>
      <c r="F93">
        <v>1664</v>
      </c>
      <c r="G93">
        <v>0.396</v>
      </c>
      <c r="H93">
        <v>17</v>
      </c>
      <c r="I93">
        <v>0.32</v>
      </c>
      <c r="J93">
        <v>0.08400000000000001</v>
      </c>
      <c r="K93">
        <v>0</v>
      </c>
      <c r="L93">
        <v>0</v>
      </c>
      <c r="M93">
        <v>8</v>
      </c>
      <c r="N93">
        <v>3.11</v>
      </c>
      <c r="O93">
        <v>1</v>
      </c>
      <c r="P93">
        <v>2.5</v>
      </c>
      <c r="Q93">
        <v>1.21</v>
      </c>
      <c r="R93">
        <v>0</v>
      </c>
      <c r="S93">
        <v>17.9</v>
      </c>
      <c r="T93">
        <v>16</v>
      </c>
      <c r="U93">
        <v>0.37</v>
      </c>
      <c r="V93">
        <v>6.732</v>
      </c>
      <c r="W93">
        <v>0.12672</v>
      </c>
      <c r="X93">
        <v>0.033264</v>
      </c>
      <c r="Y93">
        <v>0</v>
      </c>
      <c r="Z93">
        <v>0</v>
      </c>
      <c r="AA93">
        <v>3.168</v>
      </c>
      <c r="AB93">
        <v>1.23156</v>
      </c>
      <c r="AC93">
        <v>0.396</v>
      </c>
      <c r="AD93">
        <v>0.99</v>
      </c>
      <c r="AE93">
        <v>0.47916</v>
      </c>
      <c r="AF93">
        <v>0</v>
      </c>
      <c r="AG93">
        <v>7.0884</v>
      </c>
      <c r="AH93">
        <v>6.336</v>
      </c>
      <c r="AI93">
        <v>0.14652</v>
      </c>
    </row>
    <row r="94" spans="1:35">
      <c r="A94" s="1">
        <v>92</v>
      </c>
      <c r="B94" t="s">
        <v>282</v>
      </c>
      <c r="C94">
        <v>2226</v>
      </c>
      <c r="D94" t="s">
        <v>450</v>
      </c>
      <c r="E94" t="s">
        <v>522</v>
      </c>
      <c r="F94">
        <v>357</v>
      </c>
      <c r="G94">
        <v>1.01437</v>
      </c>
      <c r="H94">
        <v>15</v>
      </c>
      <c r="I94">
        <v>0.36</v>
      </c>
      <c r="J94">
        <v>0.07199999999999999</v>
      </c>
      <c r="L94">
        <v>0</v>
      </c>
      <c r="M94">
        <v>3</v>
      </c>
      <c r="N94">
        <v>2.69</v>
      </c>
      <c r="O94">
        <v>1</v>
      </c>
      <c r="P94">
        <v>1.71</v>
      </c>
      <c r="Q94">
        <v>1.14</v>
      </c>
      <c r="R94">
        <v>0</v>
      </c>
      <c r="S94">
        <v>12.9</v>
      </c>
      <c r="T94">
        <v>18</v>
      </c>
      <c r="U94">
        <v>0.37</v>
      </c>
      <c r="V94">
        <v>15.21555</v>
      </c>
      <c r="W94">
        <v>0.3651732</v>
      </c>
      <c r="X94">
        <v>0.07303464</v>
      </c>
      <c r="Z94">
        <v>0</v>
      </c>
      <c r="AA94">
        <v>3.04311</v>
      </c>
      <c r="AB94">
        <v>2.7286553</v>
      </c>
      <c r="AC94">
        <v>1.01437</v>
      </c>
      <c r="AD94">
        <v>1.7345727</v>
      </c>
      <c r="AE94">
        <v>1.1563818</v>
      </c>
      <c r="AF94">
        <v>0</v>
      </c>
      <c r="AG94">
        <v>13.085373</v>
      </c>
      <c r="AH94">
        <v>18.25866</v>
      </c>
      <c r="AI94">
        <v>0.3753169</v>
      </c>
    </row>
    <row r="95" spans="1:35">
      <c r="A95" s="1">
        <v>93</v>
      </c>
      <c r="B95" t="s">
        <v>283</v>
      </c>
      <c r="C95">
        <v>2226</v>
      </c>
      <c r="D95" t="s">
        <v>450</v>
      </c>
      <c r="E95" t="s">
        <v>496</v>
      </c>
      <c r="F95">
        <v>371</v>
      </c>
      <c r="G95">
        <v>0.76078</v>
      </c>
      <c r="H95">
        <v>15</v>
      </c>
      <c r="I95">
        <v>0.36</v>
      </c>
      <c r="J95">
        <v>0.07199999999999999</v>
      </c>
      <c r="L95">
        <v>0</v>
      </c>
      <c r="M95">
        <v>3</v>
      </c>
      <c r="N95">
        <v>2.69</v>
      </c>
      <c r="O95">
        <v>1</v>
      </c>
      <c r="P95">
        <v>1.71</v>
      </c>
      <c r="Q95">
        <v>1.14</v>
      </c>
      <c r="R95">
        <v>0</v>
      </c>
      <c r="S95">
        <v>12.9</v>
      </c>
      <c r="T95">
        <v>18</v>
      </c>
      <c r="U95">
        <v>0.37</v>
      </c>
      <c r="V95">
        <v>11.4117</v>
      </c>
      <c r="W95">
        <v>0.2738808</v>
      </c>
      <c r="X95">
        <v>0.05477616</v>
      </c>
      <c r="Z95">
        <v>0</v>
      </c>
      <c r="AA95">
        <v>2.28234</v>
      </c>
      <c r="AB95">
        <v>2.0464982</v>
      </c>
      <c r="AC95">
        <v>0.76078</v>
      </c>
      <c r="AD95">
        <v>1.3009338</v>
      </c>
      <c r="AE95">
        <v>0.8672892</v>
      </c>
      <c r="AF95">
        <v>0</v>
      </c>
      <c r="AG95">
        <v>9.814062</v>
      </c>
      <c r="AH95">
        <v>13.69404</v>
      </c>
      <c r="AI95">
        <v>0.2814886</v>
      </c>
    </row>
    <row r="96" spans="1:35">
      <c r="A96" s="1">
        <v>94</v>
      </c>
      <c r="B96" t="s">
        <v>284</v>
      </c>
      <c r="C96">
        <v>2226</v>
      </c>
      <c r="D96" t="s">
        <v>450</v>
      </c>
      <c r="E96" t="s">
        <v>497</v>
      </c>
      <c r="F96">
        <v>971</v>
      </c>
      <c r="G96">
        <v>0.95094</v>
      </c>
      <c r="H96">
        <v>15</v>
      </c>
      <c r="I96">
        <v>0.36</v>
      </c>
      <c r="J96">
        <v>0.07199999999999999</v>
      </c>
      <c r="L96">
        <v>0</v>
      </c>
      <c r="M96">
        <v>3</v>
      </c>
      <c r="N96">
        <v>2.69</v>
      </c>
      <c r="O96">
        <v>1</v>
      </c>
      <c r="P96">
        <v>1.71</v>
      </c>
      <c r="Q96">
        <v>1.14</v>
      </c>
      <c r="R96">
        <v>0</v>
      </c>
      <c r="S96">
        <v>12.9</v>
      </c>
      <c r="T96">
        <v>18</v>
      </c>
      <c r="U96">
        <v>0.37</v>
      </c>
      <c r="V96">
        <v>14.2641</v>
      </c>
      <c r="W96">
        <v>0.3423384</v>
      </c>
      <c r="X96">
        <v>0.06846767999999999</v>
      </c>
      <c r="Z96">
        <v>0</v>
      </c>
      <c r="AA96">
        <v>2.85282</v>
      </c>
      <c r="AB96">
        <v>2.5580286</v>
      </c>
      <c r="AC96">
        <v>0.95094</v>
      </c>
      <c r="AD96">
        <v>1.6261074</v>
      </c>
      <c r="AE96">
        <v>1.0840716</v>
      </c>
      <c r="AF96">
        <v>0</v>
      </c>
      <c r="AG96">
        <v>12.267126</v>
      </c>
      <c r="AH96">
        <v>17.11692</v>
      </c>
      <c r="AI96">
        <v>0.3518478</v>
      </c>
    </row>
    <row r="97" spans="1:35">
      <c r="A97" s="1">
        <v>95</v>
      </c>
      <c r="B97" t="s">
        <v>285</v>
      </c>
      <c r="C97">
        <v>2226</v>
      </c>
      <c r="D97" t="s">
        <v>450</v>
      </c>
      <c r="E97" t="s">
        <v>498</v>
      </c>
      <c r="F97">
        <v>979</v>
      </c>
      <c r="G97">
        <v>1.90194</v>
      </c>
      <c r="H97">
        <v>15</v>
      </c>
      <c r="I97">
        <v>0.36</v>
      </c>
      <c r="J97">
        <v>0.07199999999999999</v>
      </c>
      <c r="L97">
        <v>0</v>
      </c>
      <c r="M97">
        <v>3</v>
      </c>
      <c r="N97">
        <v>2.69</v>
      </c>
      <c r="O97">
        <v>1</v>
      </c>
      <c r="P97">
        <v>1.71</v>
      </c>
      <c r="Q97">
        <v>1.14</v>
      </c>
      <c r="R97">
        <v>0</v>
      </c>
      <c r="S97">
        <v>12.9</v>
      </c>
      <c r="T97">
        <v>18</v>
      </c>
      <c r="U97">
        <v>0.37</v>
      </c>
      <c r="V97">
        <v>28.5291</v>
      </c>
      <c r="W97">
        <v>0.6846983999999999</v>
      </c>
      <c r="X97">
        <v>0.13693968</v>
      </c>
      <c r="Z97">
        <v>0</v>
      </c>
      <c r="AA97">
        <v>5.70582</v>
      </c>
      <c r="AB97">
        <v>5.1162186</v>
      </c>
      <c r="AC97">
        <v>1.90194</v>
      </c>
      <c r="AD97">
        <v>3.2523174</v>
      </c>
      <c r="AE97">
        <v>2.1682116</v>
      </c>
      <c r="AF97">
        <v>0</v>
      </c>
      <c r="AG97">
        <v>24.535026</v>
      </c>
      <c r="AH97">
        <v>34.23492</v>
      </c>
      <c r="AI97">
        <v>0.7037177999999999</v>
      </c>
    </row>
    <row r="98" spans="1:35">
      <c r="A98" s="1">
        <v>96</v>
      </c>
      <c r="B98" t="s">
        <v>286</v>
      </c>
      <c r="C98">
        <v>2226</v>
      </c>
      <c r="D98" t="s">
        <v>450</v>
      </c>
      <c r="E98" t="s">
        <v>523</v>
      </c>
      <c r="F98">
        <v>1059</v>
      </c>
      <c r="G98">
        <v>1.26796</v>
      </c>
      <c r="H98">
        <v>15</v>
      </c>
      <c r="I98">
        <v>0.36</v>
      </c>
      <c r="J98">
        <v>0.07199999999999999</v>
      </c>
      <c r="L98">
        <v>0</v>
      </c>
      <c r="M98">
        <v>3</v>
      </c>
      <c r="N98">
        <v>2.69</v>
      </c>
      <c r="O98">
        <v>1</v>
      </c>
      <c r="P98">
        <v>1.71</v>
      </c>
      <c r="Q98">
        <v>1.14</v>
      </c>
      <c r="R98">
        <v>0</v>
      </c>
      <c r="S98">
        <v>12.9</v>
      </c>
      <c r="T98">
        <v>18</v>
      </c>
      <c r="U98">
        <v>0.37</v>
      </c>
      <c r="V98">
        <v>19.0194</v>
      </c>
      <c r="W98">
        <v>0.4564656</v>
      </c>
      <c r="X98">
        <v>0.09129311999999999</v>
      </c>
      <c r="Z98">
        <v>0</v>
      </c>
      <c r="AA98">
        <v>3.80388</v>
      </c>
      <c r="AB98">
        <v>3.4108124</v>
      </c>
      <c r="AC98">
        <v>1.26796</v>
      </c>
      <c r="AD98">
        <v>2.1682116</v>
      </c>
      <c r="AE98">
        <v>1.4454744</v>
      </c>
      <c r="AF98">
        <v>0</v>
      </c>
      <c r="AG98">
        <v>16.356684</v>
      </c>
      <c r="AH98">
        <v>22.82328</v>
      </c>
      <c r="AI98">
        <v>0.4691452</v>
      </c>
    </row>
    <row r="99" spans="1:35">
      <c r="A99" s="1">
        <v>97</v>
      </c>
      <c r="B99" t="s">
        <v>287</v>
      </c>
      <c r="C99">
        <v>2226</v>
      </c>
      <c r="D99" t="s">
        <v>450</v>
      </c>
      <c r="E99" t="s">
        <v>524</v>
      </c>
      <c r="F99">
        <v>1060</v>
      </c>
      <c r="G99">
        <v>2.53593</v>
      </c>
      <c r="H99">
        <v>15</v>
      </c>
      <c r="I99">
        <v>0.36</v>
      </c>
      <c r="J99">
        <v>0.07199999999999999</v>
      </c>
      <c r="L99">
        <v>0</v>
      </c>
      <c r="M99">
        <v>3</v>
      </c>
      <c r="N99">
        <v>2.69</v>
      </c>
      <c r="O99">
        <v>1</v>
      </c>
      <c r="P99">
        <v>1.71</v>
      </c>
      <c r="Q99">
        <v>1.14</v>
      </c>
      <c r="R99">
        <v>0</v>
      </c>
      <c r="S99">
        <v>12.9</v>
      </c>
      <c r="T99">
        <v>18</v>
      </c>
      <c r="U99">
        <v>0.37</v>
      </c>
      <c r="V99">
        <v>38.03895</v>
      </c>
      <c r="W99">
        <v>0.9129347999999999</v>
      </c>
      <c r="X99">
        <v>0.18258696</v>
      </c>
      <c r="Z99">
        <v>0</v>
      </c>
      <c r="AA99">
        <v>7.60779</v>
      </c>
      <c r="AB99">
        <v>6.8216517</v>
      </c>
      <c r="AC99">
        <v>2.53593</v>
      </c>
      <c r="AD99">
        <v>4.3364403</v>
      </c>
      <c r="AE99">
        <v>2.8909602</v>
      </c>
      <c r="AF99">
        <v>0</v>
      </c>
      <c r="AG99">
        <v>32.713497</v>
      </c>
      <c r="AH99">
        <v>45.64674</v>
      </c>
      <c r="AI99">
        <v>0.9382941</v>
      </c>
    </row>
    <row r="100" spans="1:35">
      <c r="A100" s="1">
        <v>98</v>
      </c>
      <c r="B100" t="s">
        <v>288</v>
      </c>
      <c r="C100">
        <v>2226</v>
      </c>
      <c r="D100" t="s">
        <v>450</v>
      </c>
      <c r="E100" t="s">
        <v>516</v>
      </c>
      <c r="F100">
        <v>1470</v>
      </c>
      <c r="G100">
        <v>0.85</v>
      </c>
      <c r="H100">
        <v>15</v>
      </c>
      <c r="I100">
        <v>0.36</v>
      </c>
      <c r="J100">
        <v>0.07199999999999999</v>
      </c>
      <c r="L100">
        <v>0</v>
      </c>
      <c r="M100">
        <v>3</v>
      </c>
      <c r="N100">
        <v>2.69</v>
      </c>
      <c r="O100">
        <v>1</v>
      </c>
      <c r="P100">
        <v>1.71</v>
      </c>
      <c r="Q100">
        <v>1.14</v>
      </c>
      <c r="R100">
        <v>0</v>
      </c>
      <c r="S100">
        <v>12.9</v>
      </c>
      <c r="T100">
        <v>18</v>
      </c>
      <c r="U100">
        <v>0.37</v>
      </c>
      <c r="V100">
        <v>12.75</v>
      </c>
      <c r="W100">
        <v>0.306</v>
      </c>
      <c r="X100">
        <v>0.06119999999999999</v>
      </c>
      <c r="Z100">
        <v>0</v>
      </c>
      <c r="AA100">
        <v>2.55</v>
      </c>
      <c r="AB100">
        <v>2.2865</v>
      </c>
      <c r="AC100">
        <v>0.85</v>
      </c>
      <c r="AD100">
        <v>1.4535</v>
      </c>
      <c r="AE100">
        <v>0.9689999999999999</v>
      </c>
      <c r="AF100">
        <v>0</v>
      </c>
      <c r="AG100">
        <v>10.965</v>
      </c>
      <c r="AH100">
        <v>15.3</v>
      </c>
      <c r="AI100">
        <v>0.3145</v>
      </c>
    </row>
    <row r="101" spans="1:35">
      <c r="A101" s="1">
        <v>99</v>
      </c>
      <c r="B101" t="s">
        <v>289</v>
      </c>
      <c r="C101">
        <v>2322</v>
      </c>
      <c r="D101" t="s">
        <v>451</v>
      </c>
      <c r="E101" t="s">
        <v>525</v>
      </c>
      <c r="F101">
        <v>185</v>
      </c>
      <c r="G101">
        <v>0.45</v>
      </c>
      <c r="H101">
        <v>40</v>
      </c>
      <c r="I101">
        <v>0.2</v>
      </c>
      <c r="J101">
        <v>0.021</v>
      </c>
      <c r="L101">
        <v>0</v>
      </c>
      <c r="M101">
        <v>7</v>
      </c>
      <c r="N101">
        <v>9.460000000000001</v>
      </c>
      <c r="O101">
        <v>1.5</v>
      </c>
      <c r="P101">
        <v>5.1</v>
      </c>
      <c r="Q101">
        <v>2</v>
      </c>
      <c r="R101">
        <v>0</v>
      </c>
      <c r="S101">
        <v>242.5</v>
      </c>
      <c r="T101">
        <v>18</v>
      </c>
      <c r="U101">
        <v>1.2</v>
      </c>
      <c r="V101">
        <v>18</v>
      </c>
      <c r="W101">
        <v>0.09000000000000001</v>
      </c>
      <c r="X101">
        <v>0.00945</v>
      </c>
      <c r="Z101">
        <v>0</v>
      </c>
      <c r="AA101">
        <v>3.15</v>
      </c>
      <c r="AB101">
        <v>4.257000000000001</v>
      </c>
      <c r="AC101">
        <v>0.675</v>
      </c>
      <c r="AD101">
        <v>2.295</v>
      </c>
      <c r="AE101">
        <v>0.9</v>
      </c>
      <c r="AF101">
        <v>0</v>
      </c>
      <c r="AG101">
        <v>109.125</v>
      </c>
      <c r="AH101">
        <v>8.1</v>
      </c>
      <c r="AI101">
        <v>0.54</v>
      </c>
    </row>
    <row r="102" spans="1:35">
      <c r="A102" s="1">
        <v>100</v>
      </c>
      <c r="B102" t="s">
        <v>290</v>
      </c>
      <c r="C102">
        <v>2322</v>
      </c>
      <c r="D102" t="s">
        <v>451</v>
      </c>
      <c r="E102" t="s">
        <v>489</v>
      </c>
      <c r="F102">
        <v>1122</v>
      </c>
      <c r="G102">
        <v>0.63398</v>
      </c>
      <c r="H102">
        <v>40</v>
      </c>
      <c r="I102">
        <v>0.2</v>
      </c>
      <c r="J102">
        <v>0.021</v>
      </c>
      <c r="L102">
        <v>0</v>
      </c>
      <c r="M102">
        <v>7</v>
      </c>
      <c r="N102">
        <v>9.460000000000001</v>
      </c>
      <c r="O102">
        <v>1.5</v>
      </c>
      <c r="P102">
        <v>5.1</v>
      </c>
      <c r="Q102">
        <v>2</v>
      </c>
      <c r="R102">
        <v>0</v>
      </c>
      <c r="S102">
        <v>242.5</v>
      </c>
      <c r="T102">
        <v>18</v>
      </c>
      <c r="U102">
        <v>1.2</v>
      </c>
      <c r="V102">
        <v>25.3592</v>
      </c>
      <c r="W102">
        <v>0.126796</v>
      </c>
      <c r="X102">
        <v>0.01331358</v>
      </c>
      <c r="Z102">
        <v>0</v>
      </c>
      <c r="AA102">
        <v>4.43786</v>
      </c>
      <c r="AB102">
        <v>5.9974508</v>
      </c>
      <c r="AC102">
        <v>0.95097</v>
      </c>
      <c r="AD102">
        <v>3.233298</v>
      </c>
      <c r="AE102">
        <v>1.26796</v>
      </c>
      <c r="AF102">
        <v>0</v>
      </c>
      <c r="AG102">
        <v>153.74015</v>
      </c>
      <c r="AH102">
        <v>11.41164</v>
      </c>
      <c r="AI102">
        <v>0.760776</v>
      </c>
    </row>
    <row r="103" spans="1:35">
      <c r="A103" s="1">
        <v>101</v>
      </c>
      <c r="B103" t="s">
        <v>291</v>
      </c>
      <c r="C103">
        <v>2322</v>
      </c>
      <c r="D103" t="s">
        <v>451</v>
      </c>
      <c r="E103" t="s">
        <v>526</v>
      </c>
      <c r="F103">
        <v>1123</v>
      </c>
      <c r="G103">
        <v>0.79248</v>
      </c>
      <c r="H103">
        <v>40</v>
      </c>
      <c r="I103">
        <v>0.2</v>
      </c>
      <c r="J103">
        <v>0.021</v>
      </c>
      <c r="L103">
        <v>0</v>
      </c>
      <c r="M103">
        <v>7</v>
      </c>
      <c r="N103">
        <v>9.460000000000001</v>
      </c>
      <c r="O103">
        <v>1.5</v>
      </c>
      <c r="P103">
        <v>5.1</v>
      </c>
      <c r="Q103">
        <v>2</v>
      </c>
      <c r="R103">
        <v>0</v>
      </c>
      <c r="S103">
        <v>242.5</v>
      </c>
      <c r="T103">
        <v>18</v>
      </c>
      <c r="U103">
        <v>1.2</v>
      </c>
      <c r="V103">
        <v>31.6992</v>
      </c>
      <c r="W103">
        <v>0.158496</v>
      </c>
      <c r="X103">
        <v>0.01664208</v>
      </c>
      <c r="Z103">
        <v>0</v>
      </c>
      <c r="AA103">
        <v>5.547359999999999</v>
      </c>
      <c r="AB103">
        <v>7.4968608</v>
      </c>
      <c r="AC103">
        <v>1.18872</v>
      </c>
      <c r="AD103">
        <v>4.041647999999999</v>
      </c>
      <c r="AE103">
        <v>1.58496</v>
      </c>
      <c r="AF103">
        <v>0</v>
      </c>
      <c r="AG103">
        <v>192.1764</v>
      </c>
      <c r="AH103">
        <v>14.26464</v>
      </c>
      <c r="AI103">
        <v>0.9509759999999999</v>
      </c>
    </row>
    <row r="104" spans="1:35">
      <c r="A104" s="1">
        <v>102</v>
      </c>
      <c r="B104" t="s">
        <v>292</v>
      </c>
      <c r="C104">
        <v>2322</v>
      </c>
      <c r="D104" t="s">
        <v>451</v>
      </c>
      <c r="E104" t="s">
        <v>490</v>
      </c>
      <c r="F104">
        <v>1124</v>
      </c>
      <c r="G104">
        <v>1.58495</v>
      </c>
      <c r="H104">
        <v>40</v>
      </c>
      <c r="I104">
        <v>0.2</v>
      </c>
      <c r="J104">
        <v>0.021</v>
      </c>
      <c r="L104">
        <v>0</v>
      </c>
      <c r="M104">
        <v>7</v>
      </c>
      <c r="N104">
        <v>9.460000000000001</v>
      </c>
      <c r="O104">
        <v>1.5</v>
      </c>
      <c r="P104">
        <v>5.1</v>
      </c>
      <c r="Q104">
        <v>2</v>
      </c>
      <c r="R104">
        <v>0</v>
      </c>
      <c r="S104">
        <v>242.5</v>
      </c>
      <c r="T104">
        <v>18</v>
      </c>
      <c r="U104">
        <v>1.2</v>
      </c>
      <c r="V104">
        <v>63.398</v>
      </c>
      <c r="W104">
        <v>0.31699</v>
      </c>
      <c r="X104">
        <v>0.03328395000000001</v>
      </c>
      <c r="Z104">
        <v>0</v>
      </c>
      <c r="AA104">
        <v>11.09465</v>
      </c>
      <c r="AB104">
        <v>14.993627</v>
      </c>
      <c r="AC104">
        <v>2.377425</v>
      </c>
      <c r="AD104">
        <v>8.083245</v>
      </c>
      <c r="AE104">
        <v>3.1699</v>
      </c>
      <c r="AF104">
        <v>0</v>
      </c>
      <c r="AG104">
        <v>384.350375</v>
      </c>
      <c r="AH104">
        <v>28.5291</v>
      </c>
      <c r="AI104">
        <v>1.90194</v>
      </c>
    </row>
    <row r="105" spans="1:35">
      <c r="A105" s="1">
        <v>103</v>
      </c>
      <c r="B105" t="s">
        <v>293</v>
      </c>
      <c r="C105">
        <v>2322</v>
      </c>
      <c r="D105" t="s">
        <v>451</v>
      </c>
      <c r="E105" t="s">
        <v>527</v>
      </c>
      <c r="F105">
        <v>1454</v>
      </c>
      <c r="G105">
        <v>0.3</v>
      </c>
      <c r="H105">
        <v>40</v>
      </c>
      <c r="I105">
        <v>0.2</v>
      </c>
      <c r="J105">
        <v>0.021</v>
      </c>
      <c r="L105">
        <v>0</v>
      </c>
      <c r="M105">
        <v>7</v>
      </c>
      <c r="N105">
        <v>9.460000000000001</v>
      </c>
      <c r="O105">
        <v>1.5</v>
      </c>
      <c r="P105">
        <v>5.1</v>
      </c>
      <c r="Q105">
        <v>2</v>
      </c>
      <c r="R105">
        <v>0</v>
      </c>
      <c r="S105">
        <v>242.5</v>
      </c>
      <c r="T105">
        <v>18</v>
      </c>
      <c r="U105">
        <v>1.2</v>
      </c>
      <c r="V105">
        <v>12</v>
      </c>
      <c r="W105">
        <v>0.06</v>
      </c>
      <c r="X105">
        <v>0.0063</v>
      </c>
      <c r="Z105">
        <v>0</v>
      </c>
      <c r="AA105">
        <v>2.1</v>
      </c>
      <c r="AB105">
        <v>2.838</v>
      </c>
      <c r="AC105">
        <v>0.45</v>
      </c>
      <c r="AD105">
        <v>1.53</v>
      </c>
      <c r="AE105">
        <v>0.6</v>
      </c>
      <c r="AF105">
        <v>0</v>
      </c>
      <c r="AG105">
        <v>72.75</v>
      </c>
      <c r="AH105">
        <v>5.399999999999999</v>
      </c>
      <c r="AI105">
        <v>0.36</v>
      </c>
    </row>
    <row r="106" spans="1:35">
      <c r="A106" s="1">
        <v>104</v>
      </c>
      <c r="B106" t="s">
        <v>294</v>
      </c>
      <c r="C106">
        <v>2348</v>
      </c>
      <c r="D106" t="s">
        <v>452</v>
      </c>
      <c r="E106" t="s">
        <v>528</v>
      </c>
      <c r="F106">
        <v>196</v>
      </c>
      <c r="G106">
        <v>0.02</v>
      </c>
      <c r="H106">
        <v>258</v>
      </c>
      <c r="I106">
        <v>2.97</v>
      </c>
      <c r="J106">
        <v>0.426</v>
      </c>
      <c r="L106">
        <v>0</v>
      </c>
      <c r="M106">
        <v>247</v>
      </c>
      <c r="N106">
        <v>55.76</v>
      </c>
      <c r="O106">
        <v>12.3</v>
      </c>
      <c r="P106">
        <v>37.59</v>
      </c>
      <c r="Q106">
        <v>14.11</v>
      </c>
      <c r="R106">
        <v>0</v>
      </c>
      <c r="S106">
        <v>39.2</v>
      </c>
      <c r="T106">
        <v>110</v>
      </c>
      <c r="U106">
        <v>9.09</v>
      </c>
      <c r="V106">
        <v>5.16</v>
      </c>
      <c r="W106">
        <v>0.05940000000000001</v>
      </c>
      <c r="X106">
        <v>0.00852</v>
      </c>
      <c r="Z106">
        <v>0</v>
      </c>
      <c r="AA106">
        <v>4.94</v>
      </c>
      <c r="AB106">
        <v>1.1152</v>
      </c>
      <c r="AC106">
        <v>0.246</v>
      </c>
      <c r="AD106">
        <v>0.7518000000000001</v>
      </c>
      <c r="AE106">
        <v>0.2822</v>
      </c>
      <c r="AF106">
        <v>0</v>
      </c>
      <c r="AG106">
        <v>0.784</v>
      </c>
      <c r="AH106">
        <v>2.2</v>
      </c>
      <c r="AI106">
        <v>0.1818</v>
      </c>
    </row>
    <row r="107" spans="1:35">
      <c r="A107" s="1">
        <v>105</v>
      </c>
      <c r="B107" t="s">
        <v>295</v>
      </c>
      <c r="C107">
        <v>2348</v>
      </c>
      <c r="D107" t="s">
        <v>452</v>
      </c>
      <c r="E107" t="s">
        <v>472</v>
      </c>
      <c r="F107">
        <v>341</v>
      </c>
      <c r="G107">
        <v>0.22829</v>
      </c>
      <c r="H107">
        <v>258</v>
      </c>
      <c r="I107">
        <v>2.97</v>
      </c>
      <c r="J107">
        <v>0.426</v>
      </c>
      <c r="L107">
        <v>0</v>
      </c>
      <c r="M107">
        <v>247</v>
      </c>
      <c r="N107">
        <v>55.76</v>
      </c>
      <c r="O107">
        <v>12.3</v>
      </c>
      <c r="P107">
        <v>37.59</v>
      </c>
      <c r="Q107">
        <v>14.11</v>
      </c>
      <c r="R107">
        <v>0</v>
      </c>
      <c r="S107">
        <v>39.2</v>
      </c>
      <c r="T107">
        <v>110</v>
      </c>
      <c r="U107">
        <v>9.09</v>
      </c>
      <c r="V107">
        <v>58.89882</v>
      </c>
      <c r="W107">
        <v>0.6780213</v>
      </c>
      <c r="X107">
        <v>0.09725154</v>
      </c>
      <c r="Z107">
        <v>0</v>
      </c>
      <c r="AA107">
        <v>56.38763</v>
      </c>
      <c r="AB107">
        <v>12.7294504</v>
      </c>
      <c r="AC107">
        <v>2.807967</v>
      </c>
      <c r="AD107">
        <v>8.5814211</v>
      </c>
      <c r="AE107">
        <v>3.2211719</v>
      </c>
      <c r="AF107">
        <v>0</v>
      </c>
      <c r="AG107">
        <v>8.948968000000001</v>
      </c>
      <c r="AH107">
        <v>25.1119</v>
      </c>
      <c r="AI107">
        <v>2.0751561</v>
      </c>
    </row>
    <row r="108" spans="1:35">
      <c r="A108" s="1">
        <v>106</v>
      </c>
      <c r="B108" t="s">
        <v>296</v>
      </c>
      <c r="C108">
        <v>2348</v>
      </c>
      <c r="D108" t="s">
        <v>452</v>
      </c>
      <c r="E108" t="s">
        <v>473</v>
      </c>
      <c r="F108">
        <v>383</v>
      </c>
      <c r="G108">
        <v>0.28529</v>
      </c>
      <c r="H108">
        <v>258</v>
      </c>
      <c r="I108">
        <v>2.97</v>
      </c>
      <c r="J108">
        <v>0.426</v>
      </c>
      <c r="L108">
        <v>0</v>
      </c>
      <c r="M108">
        <v>247</v>
      </c>
      <c r="N108">
        <v>55.76</v>
      </c>
      <c r="O108">
        <v>12.3</v>
      </c>
      <c r="P108">
        <v>37.59</v>
      </c>
      <c r="Q108">
        <v>14.11</v>
      </c>
      <c r="R108">
        <v>0</v>
      </c>
      <c r="S108">
        <v>39.2</v>
      </c>
      <c r="T108">
        <v>110</v>
      </c>
      <c r="U108">
        <v>9.09</v>
      </c>
      <c r="V108">
        <v>73.60482</v>
      </c>
      <c r="W108">
        <v>0.8473113</v>
      </c>
      <c r="X108">
        <v>0.12153354</v>
      </c>
      <c r="Z108">
        <v>0</v>
      </c>
      <c r="AA108">
        <v>70.46662999999999</v>
      </c>
      <c r="AB108">
        <v>15.9077704</v>
      </c>
      <c r="AC108">
        <v>3.509067</v>
      </c>
      <c r="AD108">
        <v>10.7240511</v>
      </c>
      <c r="AE108">
        <v>4.0254419</v>
      </c>
      <c r="AF108">
        <v>0</v>
      </c>
      <c r="AG108">
        <v>11.183368</v>
      </c>
      <c r="AH108">
        <v>31.3819</v>
      </c>
      <c r="AI108">
        <v>2.5932861</v>
      </c>
    </row>
    <row r="109" spans="1:35">
      <c r="A109" s="1">
        <v>107</v>
      </c>
      <c r="B109" t="s">
        <v>297</v>
      </c>
      <c r="C109">
        <v>2348</v>
      </c>
      <c r="D109" t="s">
        <v>452</v>
      </c>
      <c r="E109" t="s">
        <v>485</v>
      </c>
      <c r="F109">
        <v>415</v>
      </c>
      <c r="G109">
        <v>0.57058</v>
      </c>
      <c r="H109">
        <v>258</v>
      </c>
      <c r="I109">
        <v>2.97</v>
      </c>
      <c r="J109">
        <v>0.426</v>
      </c>
      <c r="L109">
        <v>0</v>
      </c>
      <c r="M109">
        <v>247</v>
      </c>
      <c r="N109">
        <v>55.76</v>
      </c>
      <c r="O109">
        <v>12.3</v>
      </c>
      <c r="P109">
        <v>37.59</v>
      </c>
      <c r="Q109">
        <v>14.11</v>
      </c>
      <c r="R109">
        <v>0</v>
      </c>
      <c r="S109">
        <v>39.2</v>
      </c>
      <c r="T109">
        <v>110</v>
      </c>
      <c r="U109">
        <v>9.09</v>
      </c>
      <c r="V109">
        <v>147.20964</v>
      </c>
      <c r="W109">
        <v>1.6946226</v>
      </c>
      <c r="X109">
        <v>0.24306708</v>
      </c>
      <c r="Z109">
        <v>0</v>
      </c>
      <c r="AA109">
        <v>140.93326</v>
      </c>
      <c r="AB109">
        <v>31.8155408</v>
      </c>
      <c r="AC109">
        <v>7.018134</v>
      </c>
      <c r="AD109">
        <v>21.4481022</v>
      </c>
      <c r="AE109">
        <v>8.050883799999999</v>
      </c>
      <c r="AF109">
        <v>0</v>
      </c>
      <c r="AG109">
        <v>22.366736</v>
      </c>
      <c r="AH109">
        <v>62.7638</v>
      </c>
      <c r="AI109">
        <v>5.1865722</v>
      </c>
    </row>
    <row r="110" spans="1:35">
      <c r="A110" s="1">
        <v>108</v>
      </c>
      <c r="B110" t="s">
        <v>298</v>
      </c>
      <c r="C110">
        <v>2348</v>
      </c>
      <c r="D110" t="s">
        <v>452</v>
      </c>
      <c r="E110" t="s">
        <v>529</v>
      </c>
      <c r="F110">
        <v>640</v>
      </c>
      <c r="G110">
        <v>0.13697</v>
      </c>
      <c r="H110">
        <v>258</v>
      </c>
      <c r="I110">
        <v>2.97</v>
      </c>
      <c r="J110">
        <v>0.426</v>
      </c>
      <c r="L110">
        <v>0</v>
      </c>
      <c r="M110">
        <v>247</v>
      </c>
      <c r="N110">
        <v>55.76</v>
      </c>
      <c r="O110">
        <v>12.3</v>
      </c>
      <c r="P110">
        <v>37.59</v>
      </c>
      <c r="Q110">
        <v>14.11</v>
      </c>
      <c r="R110">
        <v>0</v>
      </c>
      <c r="S110">
        <v>39.2</v>
      </c>
      <c r="T110">
        <v>110</v>
      </c>
      <c r="U110">
        <v>9.09</v>
      </c>
      <c r="V110">
        <v>35.33826000000001</v>
      </c>
      <c r="W110">
        <v>0.4068009000000001</v>
      </c>
      <c r="X110">
        <v>0.05834922</v>
      </c>
      <c r="Z110">
        <v>0</v>
      </c>
      <c r="AA110">
        <v>33.83159000000001</v>
      </c>
      <c r="AB110">
        <v>7.6374472</v>
      </c>
      <c r="AC110">
        <v>1.684731</v>
      </c>
      <c r="AD110">
        <v>5.148702300000001</v>
      </c>
      <c r="AE110">
        <v>1.9326467</v>
      </c>
      <c r="AF110">
        <v>0</v>
      </c>
      <c r="AG110">
        <v>5.369224000000001</v>
      </c>
      <c r="AH110">
        <v>15.0667</v>
      </c>
      <c r="AI110">
        <v>1.2450573</v>
      </c>
    </row>
    <row r="111" spans="1:35">
      <c r="A111" s="1">
        <v>109</v>
      </c>
      <c r="B111" t="s">
        <v>299</v>
      </c>
      <c r="C111">
        <v>2348</v>
      </c>
      <c r="D111" t="s">
        <v>452</v>
      </c>
      <c r="E111" t="s">
        <v>527</v>
      </c>
      <c r="F111">
        <v>1454</v>
      </c>
      <c r="G111">
        <v>0.3</v>
      </c>
      <c r="H111">
        <v>258</v>
      </c>
      <c r="I111">
        <v>2.97</v>
      </c>
      <c r="J111">
        <v>0.426</v>
      </c>
      <c r="L111">
        <v>0</v>
      </c>
      <c r="M111">
        <v>247</v>
      </c>
      <c r="N111">
        <v>55.76</v>
      </c>
      <c r="O111">
        <v>12.3</v>
      </c>
      <c r="P111">
        <v>37.59</v>
      </c>
      <c r="Q111">
        <v>14.11</v>
      </c>
      <c r="R111">
        <v>0</v>
      </c>
      <c r="S111">
        <v>39.2</v>
      </c>
      <c r="T111">
        <v>110</v>
      </c>
      <c r="U111">
        <v>9.09</v>
      </c>
      <c r="V111">
        <v>77.39999999999999</v>
      </c>
      <c r="W111">
        <v>0.891</v>
      </c>
      <c r="X111">
        <v>0.1278</v>
      </c>
      <c r="Z111">
        <v>0</v>
      </c>
      <c r="AA111">
        <v>74.09999999999999</v>
      </c>
      <c r="AB111">
        <v>16.728</v>
      </c>
      <c r="AC111">
        <v>3.69</v>
      </c>
      <c r="AD111">
        <v>11.277</v>
      </c>
      <c r="AE111">
        <v>4.233</v>
      </c>
      <c r="AF111">
        <v>0</v>
      </c>
      <c r="AG111">
        <v>11.76</v>
      </c>
      <c r="AH111">
        <v>33</v>
      </c>
      <c r="AI111">
        <v>2.727</v>
      </c>
    </row>
    <row r="112" spans="1:35">
      <c r="A112" s="1">
        <v>110</v>
      </c>
      <c r="B112" t="s">
        <v>300</v>
      </c>
      <c r="C112">
        <v>2350</v>
      </c>
      <c r="D112" t="s">
        <v>453</v>
      </c>
      <c r="E112" t="s">
        <v>530</v>
      </c>
      <c r="F112">
        <v>26</v>
      </c>
      <c r="G112">
        <v>2.34</v>
      </c>
      <c r="H112">
        <v>31</v>
      </c>
      <c r="I112">
        <v>0.2</v>
      </c>
      <c r="J112">
        <v>0.09</v>
      </c>
      <c r="L112">
        <v>0</v>
      </c>
      <c r="M112">
        <v>52</v>
      </c>
      <c r="N112">
        <v>7.3</v>
      </c>
      <c r="O112">
        <v>3.1</v>
      </c>
      <c r="P112">
        <v>3.93</v>
      </c>
      <c r="Q112">
        <v>1.24</v>
      </c>
      <c r="R112">
        <v>0</v>
      </c>
      <c r="S112">
        <v>12</v>
      </c>
      <c r="T112">
        <v>49</v>
      </c>
      <c r="U112">
        <v>0.73</v>
      </c>
      <c r="V112">
        <v>72.53999999999999</v>
      </c>
      <c r="W112">
        <v>0.468</v>
      </c>
      <c r="X112">
        <v>0.2106</v>
      </c>
      <c r="Z112">
        <v>0</v>
      </c>
      <c r="AA112">
        <v>121.68</v>
      </c>
      <c r="AB112">
        <v>17.082</v>
      </c>
      <c r="AC112">
        <v>7.254</v>
      </c>
      <c r="AD112">
        <v>9.196199999999999</v>
      </c>
      <c r="AE112">
        <v>2.9016</v>
      </c>
      <c r="AF112">
        <v>0</v>
      </c>
      <c r="AG112">
        <v>28.08</v>
      </c>
      <c r="AH112">
        <v>114.66</v>
      </c>
      <c r="AI112">
        <v>1.7082</v>
      </c>
    </row>
    <row r="113" spans="1:35">
      <c r="A113" s="1">
        <v>111</v>
      </c>
      <c r="B113" t="s">
        <v>301</v>
      </c>
      <c r="C113">
        <v>2350</v>
      </c>
      <c r="D113" t="s">
        <v>453</v>
      </c>
      <c r="E113" t="s">
        <v>496</v>
      </c>
      <c r="F113">
        <v>371</v>
      </c>
      <c r="G113">
        <v>0.3677</v>
      </c>
      <c r="H113">
        <v>31</v>
      </c>
      <c r="I113">
        <v>0.2</v>
      </c>
      <c r="J113">
        <v>0.09</v>
      </c>
      <c r="L113">
        <v>0</v>
      </c>
      <c r="M113">
        <v>52</v>
      </c>
      <c r="N113">
        <v>7.3</v>
      </c>
      <c r="O113">
        <v>3.1</v>
      </c>
      <c r="P113">
        <v>3.93</v>
      </c>
      <c r="Q113">
        <v>1.24</v>
      </c>
      <c r="R113">
        <v>0</v>
      </c>
      <c r="S113">
        <v>12</v>
      </c>
      <c r="T113">
        <v>49</v>
      </c>
      <c r="U113">
        <v>0.73</v>
      </c>
      <c r="V113">
        <v>11.3987</v>
      </c>
      <c r="W113">
        <v>0.07354000000000001</v>
      </c>
      <c r="X113">
        <v>0.033093</v>
      </c>
      <c r="Z113">
        <v>0</v>
      </c>
      <c r="AA113">
        <v>19.1204</v>
      </c>
      <c r="AB113">
        <v>2.68421</v>
      </c>
      <c r="AC113">
        <v>1.13987</v>
      </c>
      <c r="AD113">
        <v>1.445061</v>
      </c>
      <c r="AE113">
        <v>0.455948</v>
      </c>
      <c r="AF113">
        <v>0</v>
      </c>
      <c r="AG113">
        <v>4.4124</v>
      </c>
      <c r="AH113">
        <v>18.0173</v>
      </c>
      <c r="AI113">
        <v>0.268421</v>
      </c>
    </row>
    <row r="114" spans="1:35">
      <c r="A114" s="1">
        <v>112</v>
      </c>
      <c r="B114" t="s">
        <v>302</v>
      </c>
      <c r="C114">
        <v>2350</v>
      </c>
      <c r="D114" t="s">
        <v>453</v>
      </c>
      <c r="E114" t="s">
        <v>497</v>
      </c>
      <c r="F114">
        <v>971</v>
      </c>
      <c r="G114">
        <v>0.45964</v>
      </c>
      <c r="H114">
        <v>31</v>
      </c>
      <c r="I114">
        <v>0.2</v>
      </c>
      <c r="J114">
        <v>0.09</v>
      </c>
      <c r="L114">
        <v>0</v>
      </c>
      <c r="M114">
        <v>52</v>
      </c>
      <c r="N114">
        <v>7.3</v>
      </c>
      <c r="O114">
        <v>3.1</v>
      </c>
      <c r="P114">
        <v>3.93</v>
      </c>
      <c r="Q114">
        <v>1.24</v>
      </c>
      <c r="R114">
        <v>0</v>
      </c>
      <c r="S114">
        <v>12</v>
      </c>
      <c r="T114">
        <v>49</v>
      </c>
      <c r="U114">
        <v>0.73</v>
      </c>
      <c r="V114">
        <v>14.24884</v>
      </c>
      <c r="W114">
        <v>0.09192800000000001</v>
      </c>
      <c r="X114">
        <v>0.0413676</v>
      </c>
      <c r="Z114">
        <v>0</v>
      </c>
      <c r="AA114">
        <v>23.90128</v>
      </c>
      <c r="AB114">
        <v>3.355372</v>
      </c>
      <c r="AC114">
        <v>1.424884</v>
      </c>
      <c r="AD114">
        <v>1.8063852</v>
      </c>
      <c r="AE114">
        <v>0.5699535999999999</v>
      </c>
      <c r="AF114">
        <v>0</v>
      </c>
      <c r="AG114">
        <v>5.51568</v>
      </c>
      <c r="AH114">
        <v>22.52236</v>
      </c>
      <c r="AI114">
        <v>0.3355372</v>
      </c>
    </row>
    <row r="115" spans="1:35">
      <c r="A115" s="1">
        <v>113</v>
      </c>
      <c r="B115" t="s">
        <v>303</v>
      </c>
      <c r="C115">
        <v>2350</v>
      </c>
      <c r="D115" t="s">
        <v>453</v>
      </c>
      <c r="E115" t="s">
        <v>498</v>
      </c>
      <c r="F115">
        <v>979</v>
      </c>
      <c r="G115">
        <v>0.91927</v>
      </c>
      <c r="H115">
        <v>31</v>
      </c>
      <c r="I115">
        <v>0.2</v>
      </c>
      <c r="J115">
        <v>0.09</v>
      </c>
      <c r="L115">
        <v>0</v>
      </c>
      <c r="M115">
        <v>52</v>
      </c>
      <c r="N115">
        <v>7.3</v>
      </c>
      <c r="O115">
        <v>3.1</v>
      </c>
      <c r="P115">
        <v>3.93</v>
      </c>
      <c r="Q115">
        <v>1.24</v>
      </c>
      <c r="R115">
        <v>0</v>
      </c>
      <c r="S115">
        <v>12</v>
      </c>
      <c r="T115">
        <v>49</v>
      </c>
      <c r="U115">
        <v>0.73</v>
      </c>
      <c r="V115">
        <v>28.49737</v>
      </c>
      <c r="W115">
        <v>0.183854</v>
      </c>
      <c r="X115">
        <v>0.0827343</v>
      </c>
      <c r="Z115">
        <v>0</v>
      </c>
      <c r="AA115">
        <v>47.80204000000001</v>
      </c>
      <c r="AB115">
        <v>6.710671</v>
      </c>
      <c r="AC115">
        <v>2.849737</v>
      </c>
      <c r="AD115">
        <v>3.6127311</v>
      </c>
      <c r="AE115">
        <v>1.1398948</v>
      </c>
      <c r="AF115">
        <v>0</v>
      </c>
      <c r="AG115">
        <v>11.03124</v>
      </c>
      <c r="AH115">
        <v>45.04423</v>
      </c>
      <c r="AI115">
        <v>0.6710671</v>
      </c>
    </row>
    <row r="116" spans="1:35">
      <c r="A116" s="1">
        <v>114</v>
      </c>
      <c r="B116" t="s">
        <v>304</v>
      </c>
      <c r="C116">
        <v>2350</v>
      </c>
      <c r="D116" t="s">
        <v>453</v>
      </c>
      <c r="E116" t="s">
        <v>516</v>
      </c>
      <c r="F116">
        <v>1470</v>
      </c>
      <c r="G116">
        <v>0.85</v>
      </c>
      <c r="H116">
        <v>31</v>
      </c>
      <c r="I116">
        <v>0.2</v>
      </c>
      <c r="J116">
        <v>0.09</v>
      </c>
      <c r="L116">
        <v>0</v>
      </c>
      <c r="M116">
        <v>52</v>
      </c>
      <c r="N116">
        <v>7.3</v>
      </c>
      <c r="O116">
        <v>3.1</v>
      </c>
      <c r="P116">
        <v>3.93</v>
      </c>
      <c r="Q116">
        <v>1.24</v>
      </c>
      <c r="R116">
        <v>0</v>
      </c>
      <c r="S116">
        <v>12</v>
      </c>
      <c r="T116">
        <v>49</v>
      </c>
      <c r="U116">
        <v>0.73</v>
      </c>
      <c r="V116">
        <v>26.35</v>
      </c>
      <c r="W116">
        <v>0.17</v>
      </c>
      <c r="X116">
        <v>0.0765</v>
      </c>
      <c r="Z116">
        <v>0</v>
      </c>
      <c r="AA116">
        <v>44.2</v>
      </c>
      <c r="AB116">
        <v>6.205</v>
      </c>
      <c r="AC116">
        <v>2.635</v>
      </c>
      <c r="AD116">
        <v>3.3405</v>
      </c>
      <c r="AE116">
        <v>1.054</v>
      </c>
      <c r="AF116">
        <v>0</v>
      </c>
      <c r="AG116">
        <v>10.2</v>
      </c>
      <c r="AH116">
        <v>41.65</v>
      </c>
      <c r="AI116">
        <v>0.6204999999999999</v>
      </c>
    </row>
    <row r="117" spans="1:35">
      <c r="A117" s="1">
        <v>115</v>
      </c>
      <c r="B117" t="s">
        <v>305</v>
      </c>
      <c r="C117">
        <v>2361</v>
      </c>
      <c r="D117" t="s">
        <v>454</v>
      </c>
      <c r="E117" t="s">
        <v>505</v>
      </c>
      <c r="F117">
        <v>148</v>
      </c>
      <c r="G117">
        <v>0.15</v>
      </c>
      <c r="H117">
        <v>25</v>
      </c>
      <c r="I117">
        <v>0.1</v>
      </c>
      <c r="J117">
        <v>0.034</v>
      </c>
      <c r="L117">
        <v>0</v>
      </c>
      <c r="M117">
        <v>18</v>
      </c>
      <c r="N117">
        <v>5.8</v>
      </c>
      <c r="O117">
        <v>1.8</v>
      </c>
      <c r="P117">
        <v>3.2</v>
      </c>
      <c r="Q117">
        <v>1.28</v>
      </c>
      <c r="R117">
        <v>0</v>
      </c>
      <c r="S117">
        <v>36.6</v>
      </c>
      <c r="T117">
        <v>40</v>
      </c>
      <c r="U117">
        <v>0.47</v>
      </c>
      <c r="V117">
        <v>3.75</v>
      </c>
      <c r="W117">
        <v>0.015</v>
      </c>
      <c r="X117">
        <v>0.0051</v>
      </c>
      <c r="Z117">
        <v>0</v>
      </c>
      <c r="AA117">
        <v>2.7</v>
      </c>
      <c r="AB117">
        <v>0.87</v>
      </c>
      <c r="AC117">
        <v>0.27</v>
      </c>
      <c r="AD117">
        <v>0.48</v>
      </c>
      <c r="AE117">
        <v>0.192</v>
      </c>
      <c r="AF117">
        <v>0</v>
      </c>
      <c r="AG117">
        <v>5.49</v>
      </c>
      <c r="AH117">
        <v>6</v>
      </c>
      <c r="AI117">
        <v>0.07049999999999999</v>
      </c>
    </row>
    <row r="118" spans="1:35">
      <c r="A118" s="1">
        <v>116</v>
      </c>
      <c r="B118" t="s">
        <v>306</v>
      </c>
      <c r="C118">
        <v>2361</v>
      </c>
      <c r="D118" t="s">
        <v>454</v>
      </c>
      <c r="E118" t="s">
        <v>506</v>
      </c>
      <c r="F118">
        <v>343</v>
      </c>
      <c r="G118">
        <v>0.37616</v>
      </c>
      <c r="H118">
        <v>25</v>
      </c>
      <c r="I118">
        <v>0.1</v>
      </c>
      <c r="J118">
        <v>0.034</v>
      </c>
      <c r="L118">
        <v>0</v>
      </c>
      <c r="M118">
        <v>18</v>
      </c>
      <c r="N118">
        <v>5.8</v>
      </c>
      <c r="O118">
        <v>1.8</v>
      </c>
      <c r="P118">
        <v>3.2</v>
      </c>
      <c r="Q118">
        <v>1.28</v>
      </c>
      <c r="R118">
        <v>0</v>
      </c>
      <c r="S118">
        <v>36.6</v>
      </c>
      <c r="T118">
        <v>40</v>
      </c>
      <c r="U118">
        <v>0.47</v>
      </c>
      <c r="V118">
        <v>9.404</v>
      </c>
      <c r="W118">
        <v>0.037616</v>
      </c>
      <c r="X118">
        <v>0.01278944</v>
      </c>
      <c r="Z118">
        <v>0</v>
      </c>
      <c r="AA118">
        <v>6.77088</v>
      </c>
      <c r="AB118">
        <v>2.181728</v>
      </c>
      <c r="AC118">
        <v>0.677088</v>
      </c>
      <c r="AD118">
        <v>1.203712</v>
      </c>
      <c r="AE118">
        <v>0.4814848</v>
      </c>
      <c r="AF118">
        <v>0</v>
      </c>
      <c r="AG118">
        <v>13.767456</v>
      </c>
      <c r="AH118">
        <v>15.0464</v>
      </c>
      <c r="AI118">
        <v>0.1767952</v>
      </c>
    </row>
    <row r="119" spans="1:35">
      <c r="A119" s="1">
        <v>117</v>
      </c>
      <c r="B119" t="s">
        <v>307</v>
      </c>
      <c r="C119">
        <v>2361</v>
      </c>
      <c r="D119" t="s">
        <v>454</v>
      </c>
      <c r="E119" t="s">
        <v>507</v>
      </c>
      <c r="F119">
        <v>368</v>
      </c>
      <c r="G119">
        <v>0.29586</v>
      </c>
      <c r="H119">
        <v>25</v>
      </c>
      <c r="I119">
        <v>0.1</v>
      </c>
      <c r="J119">
        <v>0.034</v>
      </c>
      <c r="L119">
        <v>0</v>
      </c>
      <c r="M119">
        <v>18</v>
      </c>
      <c r="N119">
        <v>5.8</v>
      </c>
      <c r="O119">
        <v>1.8</v>
      </c>
      <c r="P119">
        <v>3.2</v>
      </c>
      <c r="Q119">
        <v>1.28</v>
      </c>
      <c r="R119">
        <v>0</v>
      </c>
      <c r="S119">
        <v>36.6</v>
      </c>
      <c r="T119">
        <v>40</v>
      </c>
      <c r="U119">
        <v>0.47</v>
      </c>
      <c r="V119">
        <v>7.396500000000001</v>
      </c>
      <c r="W119">
        <v>0.029586</v>
      </c>
      <c r="X119">
        <v>0.01005924</v>
      </c>
      <c r="Z119">
        <v>0</v>
      </c>
      <c r="AA119">
        <v>5.325480000000001</v>
      </c>
      <c r="AB119">
        <v>1.715988</v>
      </c>
      <c r="AC119">
        <v>0.532548</v>
      </c>
      <c r="AD119">
        <v>0.946752</v>
      </c>
      <c r="AE119">
        <v>0.3787008</v>
      </c>
      <c r="AF119">
        <v>0</v>
      </c>
      <c r="AG119">
        <v>10.828476</v>
      </c>
      <c r="AH119">
        <v>11.8344</v>
      </c>
      <c r="AI119">
        <v>0.1390542</v>
      </c>
    </row>
    <row r="120" spans="1:35">
      <c r="A120" s="1">
        <v>118</v>
      </c>
      <c r="B120" t="s">
        <v>308</v>
      </c>
      <c r="C120">
        <v>2361</v>
      </c>
      <c r="D120" t="s">
        <v>454</v>
      </c>
      <c r="E120" t="s">
        <v>509</v>
      </c>
      <c r="F120">
        <v>969</v>
      </c>
      <c r="G120">
        <v>0.36983</v>
      </c>
      <c r="H120">
        <v>25</v>
      </c>
      <c r="I120">
        <v>0.1</v>
      </c>
      <c r="J120">
        <v>0.034</v>
      </c>
      <c r="L120">
        <v>0</v>
      </c>
      <c r="M120">
        <v>18</v>
      </c>
      <c r="N120">
        <v>5.8</v>
      </c>
      <c r="O120">
        <v>1.8</v>
      </c>
      <c r="P120">
        <v>3.2</v>
      </c>
      <c r="Q120">
        <v>1.28</v>
      </c>
      <c r="R120">
        <v>0</v>
      </c>
      <c r="S120">
        <v>36.6</v>
      </c>
      <c r="T120">
        <v>40</v>
      </c>
      <c r="U120">
        <v>0.47</v>
      </c>
      <c r="V120">
        <v>9.245749999999999</v>
      </c>
      <c r="W120">
        <v>0.036983</v>
      </c>
      <c r="X120">
        <v>0.01257422</v>
      </c>
      <c r="Z120">
        <v>0</v>
      </c>
      <c r="AA120">
        <v>6.65694</v>
      </c>
      <c r="AB120">
        <v>2.145014</v>
      </c>
      <c r="AC120">
        <v>0.665694</v>
      </c>
      <c r="AD120">
        <v>1.183456</v>
      </c>
      <c r="AE120">
        <v>0.4733824</v>
      </c>
      <c r="AF120">
        <v>0</v>
      </c>
      <c r="AG120">
        <v>13.535778</v>
      </c>
      <c r="AH120">
        <v>14.7932</v>
      </c>
      <c r="AI120">
        <v>0.1738201</v>
      </c>
    </row>
    <row r="121" spans="1:35">
      <c r="A121" s="1">
        <v>119</v>
      </c>
      <c r="B121" t="s">
        <v>309</v>
      </c>
      <c r="C121">
        <v>2361</v>
      </c>
      <c r="D121" t="s">
        <v>454</v>
      </c>
      <c r="E121" t="s">
        <v>510</v>
      </c>
      <c r="F121">
        <v>977</v>
      </c>
      <c r="G121">
        <v>0.73965</v>
      </c>
      <c r="H121">
        <v>25</v>
      </c>
      <c r="I121">
        <v>0.1</v>
      </c>
      <c r="J121">
        <v>0.034</v>
      </c>
      <c r="L121">
        <v>0</v>
      </c>
      <c r="M121">
        <v>18</v>
      </c>
      <c r="N121">
        <v>5.8</v>
      </c>
      <c r="O121">
        <v>1.8</v>
      </c>
      <c r="P121">
        <v>3.2</v>
      </c>
      <c r="Q121">
        <v>1.28</v>
      </c>
      <c r="R121">
        <v>0</v>
      </c>
      <c r="S121">
        <v>36.6</v>
      </c>
      <c r="T121">
        <v>40</v>
      </c>
      <c r="U121">
        <v>0.47</v>
      </c>
      <c r="V121">
        <v>18.49125</v>
      </c>
      <c r="W121">
        <v>0.073965</v>
      </c>
      <c r="X121">
        <v>0.0251481</v>
      </c>
      <c r="Z121">
        <v>0</v>
      </c>
      <c r="AA121">
        <v>13.3137</v>
      </c>
      <c r="AB121">
        <v>4.28997</v>
      </c>
      <c r="AC121">
        <v>1.33137</v>
      </c>
      <c r="AD121">
        <v>2.36688</v>
      </c>
      <c r="AE121">
        <v>0.946752</v>
      </c>
      <c r="AF121">
        <v>0</v>
      </c>
      <c r="AG121">
        <v>27.07119</v>
      </c>
      <c r="AH121">
        <v>29.586</v>
      </c>
      <c r="AI121">
        <v>0.3476355</v>
      </c>
    </row>
    <row r="122" spans="1:35">
      <c r="A122" s="1">
        <v>120</v>
      </c>
      <c r="B122" t="s">
        <v>310</v>
      </c>
      <c r="C122">
        <v>2361</v>
      </c>
      <c r="D122" t="s">
        <v>454</v>
      </c>
      <c r="E122" t="s">
        <v>511</v>
      </c>
      <c r="F122">
        <v>1031</v>
      </c>
      <c r="G122">
        <v>0.4702</v>
      </c>
      <c r="H122">
        <v>25</v>
      </c>
      <c r="I122">
        <v>0.1</v>
      </c>
      <c r="J122">
        <v>0.034</v>
      </c>
      <c r="L122">
        <v>0</v>
      </c>
      <c r="M122">
        <v>18</v>
      </c>
      <c r="N122">
        <v>5.8</v>
      </c>
      <c r="O122">
        <v>1.8</v>
      </c>
      <c r="P122">
        <v>3.2</v>
      </c>
      <c r="Q122">
        <v>1.28</v>
      </c>
      <c r="R122">
        <v>0</v>
      </c>
      <c r="S122">
        <v>36.6</v>
      </c>
      <c r="T122">
        <v>40</v>
      </c>
      <c r="U122">
        <v>0.47</v>
      </c>
      <c r="V122">
        <v>11.755</v>
      </c>
      <c r="W122">
        <v>0.04702000000000001</v>
      </c>
      <c r="X122">
        <v>0.0159868</v>
      </c>
      <c r="Z122">
        <v>0</v>
      </c>
      <c r="AA122">
        <v>8.4636</v>
      </c>
      <c r="AB122">
        <v>2.72716</v>
      </c>
      <c r="AC122">
        <v>0.84636</v>
      </c>
      <c r="AD122">
        <v>1.50464</v>
      </c>
      <c r="AE122">
        <v>0.6018560000000001</v>
      </c>
      <c r="AF122">
        <v>0</v>
      </c>
      <c r="AG122">
        <v>17.20932</v>
      </c>
      <c r="AH122">
        <v>18.808</v>
      </c>
      <c r="AI122">
        <v>0.220994</v>
      </c>
    </row>
    <row r="123" spans="1:35">
      <c r="A123" s="1">
        <v>121</v>
      </c>
      <c r="B123" t="s">
        <v>311</v>
      </c>
      <c r="C123">
        <v>2361</v>
      </c>
      <c r="D123" t="s">
        <v>454</v>
      </c>
      <c r="E123" t="s">
        <v>512</v>
      </c>
      <c r="F123">
        <v>1032</v>
      </c>
      <c r="G123">
        <v>0.94041</v>
      </c>
      <c r="H123">
        <v>25</v>
      </c>
      <c r="I123">
        <v>0.1</v>
      </c>
      <c r="J123">
        <v>0.034</v>
      </c>
      <c r="L123">
        <v>0</v>
      </c>
      <c r="M123">
        <v>18</v>
      </c>
      <c r="N123">
        <v>5.8</v>
      </c>
      <c r="O123">
        <v>1.8</v>
      </c>
      <c r="P123">
        <v>3.2</v>
      </c>
      <c r="Q123">
        <v>1.28</v>
      </c>
      <c r="R123">
        <v>0</v>
      </c>
      <c r="S123">
        <v>36.6</v>
      </c>
      <c r="T123">
        <v>40</v>
      </c>
      <c r="U123">
        <v>0.47</v>
      </c>
      <c r="V123">
        <v>23.51025</v>
      </c>
      <c r="W123">
        <v>0.094041</v>
      </c>
      <c r="X123">
        <v>0.03197394</v>
      </c>
      <c r="Z123">
        <v>0</v>
      </c>
      <c r="AA123">
        <v>16.92738</v>
      </c>
      <c r="AB123">
        <v>5.454377999999999</v>
      </c>
      <c r="AC123">
        <v>1.692738</v>
      </c>
      <c r="AD123">
        <v>3.009312</v>
      </c>
      <c r="AE123">
        <v>1.2037248</v>
      </c>
      <c r="AF123">
        <v>0</v>
      </c>
      <c r="AG123">
        <v>34.419006</v>
      </c>
      <c r="AH123">
        <v>37.6164</v>
      </c>
      <c r="AI123">
        <v>0.4419927</v>
      </c>
    </row>
    <row r="124" spans="1:35">
      <c r="A124" s="1">
        <v>122</v>
      </c>
      <c r="B124" t="s">
        <v>312</v>
      </c>
      <c r="C124">
        <v>2361</v>
      </c>
      <c r="D124" t="s">
        <v>454</v>
      </c>
      <c r="E124" t="s">
        <v>516</v>
      </c>
      <c r="F124">
        <v>1470</v>
      </c>
      <c r="G124">
        <v>0.85</v>
      </c>
      <c r="H124">
        <v>25</v>
      </c>
      <c r="I124">
        <v>0.1</v>
      </c>
      <c r="J124">
        <v>0.034</v>
      </c>
      <c r="L124">
        <v>0</v>
      </c>
      <c r="M124">
        <v>18</v>
      </c>
      <c r="N124">
        <v>5.8</v>
      </c>
      <c r="O124">
        <v>1.8</v>
      </c>
      <c r="P124">
        <v>3.2</v>
      </c>
      <c r="Q124">
        <v>1.28</v>
      </c>
      <c r="R124">
        <v>0</v>
      </c>
      <c r="S124">
        <v>36.6</v>
      </c>
      <c r="T124">
        <v>40</v>
      </c>
      <c r="U124">
        <v>0.47</v>
      </c>
      <c r="V124">
        <v>21.25</v>
      </c>
      <c r="W124">
        <v>0.08500000000000001</v>
      </c>
      <c r="X124">
        <v>0.0289</v>
      </c>
      <c r="Z124">
        <v>0</v>
      </c>
      <c r="AA124">
        <v>15.3</v>
      </c>
      <c r="AB124">
        <v>4.93</v>
      </c>
      <c r="AC124">
        <v>1.53</v>
      </c>
      <c r="AD124">
        <v>2.72</v>
      </c>
      <c r="AE124">
        <v>1.088</v>
      </c>
      <c r="AF124">
        <v>0</v>
      </c>
      <c r="AG124">
        <v>31.11</v>
      </c>
      <c r="AH124">
        <v>34</v>
      </c>
      <c r="AI124">
        <v>0.3995</v>
      </c>
    </row>
    <row r="125" spans="1:35">
      <c r="A125" s="1">
        <v>123</v>
      </c>
      <c r="B125" t="s">
        <v>313</v>
      </c>
      <c r="C125">
        <v>2361</v>
      </c>
      <c r="D125" t="s">
        <v>454</v>
      </c>
      <c r="E125" t="s">
        <v>531</v>
      </c>
      <c r="F125">
        <v>1475</v>
      </c>
      <c r="G125">
        <v>0.33</v>
      </c>
      <c r="H125">
        <v>25</v>
      </c>
      <c r="I125">
        <v>0.1</v>
      </c>
      <c r="J125">
        <v>0.034</v>
      </c>
      <c r="L125">
        <v>0</v>
      </c>
      <c r="M125">
        <v>18</v>
      </c>
      <c r="N125">
        <v>5.8</v>
      </c>
      <c r="O125">
        <v>1.8</v>
      </c>
      <c r="P125">
        <v>3.2</v>
      </c>
      <c r="Q125">
        <v>1.28</v>
      </c>
      <c r="R125">
        <v>0</v>
      </c>
      <c r="S125">
        <v>36.6</v>
      </c>
      <c r="T125">
        <v>40</v>
      </c>
      <c r="U125">
        <v>0.47</v>
      </c>
      <c r="V125">
        <v>8.25</v>
      </c>
      <c r="W125">
        <v>0.033</v>
      </c>
      <c r="X125">
        <v>0.01122</v>
      </c>
      <c r="Z125">
        <v>0</v>
      </c>
      <c r="AA125">
        <v>5.94</v>
      </c>
      <c r="AB125">
        <v>1.914</v>
      </c>
      <c r="AC125">
        <v>0.5940000000000001</v>
      </c>
      <c r="AD125">
        <v>1.056</v>
      </c>
      <c r="AE125">
        <v>0.4224000000000001</v>
      </c>
      <c r="AF125">
        <v>0</v>
      </c>
      <c r="AG125">
        <v>12.078</v>
      </c>
      <c r="AH125">
        <v>13.2</v>
      </c>
      <c r="AI125">
        <v>0.1551</v>
      </c>
    </row>
    <row r="126" spans="1:35">
      <c r="A126" s="1">
        <v>124</v>
      </c>
      <c r="B126" t="s">
        <v>314</v>
      </c>
      <c r="C126">
        <v>2361</v>
      </c>
      <c r="D126" t="s">
        <v>454</v>
      </c>
      <c r="E126" t="s">
        <v>532</v>
      </c>
      <c r="F126">
        <v>1476</v>
      </c>
      <c r="G126">
        <v>0.23</v>
      </c>
      <c r="H126">
        <v>25</v>
      </c>
      <c r="I126">
        <v>0.1</v>
      </c>
      <c r="J126">
        <v>0.034</v>
      </c>
      <c r="L126">
        <v>0</v>
      </c>
      <c r="M126">
        <v>18</v>
      </c>
      <c r="N126">
        <v>5.8</v>
      </c>
      <c r="O126">
        <v>1.8</v>
      </c>
      <c r="P126">
        <v>3.2</v>
      </c>
      <c r="Q126">
        <v>1.28</v>
      </c>
      <c r="R126">
        <v>0</v>
      </c>
      <c r="S126">
        <v>36.6</v>
      </c>
      <c r="T126">
        <v>40</v>
      </c>
      <c r="U126">
        <v>0.47</v>
      </c>
      <c r="V126">
        <v>5.75</v>
      </c>
      <c r="W126">
        <v>0.023</v>
      </c>
      <c r="X126">
        <v>0.007820000000000001</v>
      </c>
      <c r="Z126">
        <v>0</v>
      </c>
      <c r="AA126">
        <v>4.140000000000001</v>
      </c>
      <c r="AB126">
        <v>1.334</v>
      </c>
      <c r="AC126">
        <v>0.414</v>
      </c>
      <c r="AD126">
        <v>0.7360000000000001</v>
      </c>
      <c r="AE126">
        <v>0.2944</v>
      </c>
      <c r="AF126">
        <v>0</v>
      </c>
      <c r="AG126">
        <v>8.418000000000001</v>
      </c>
      <c r="AH126">
        <v>9.200000000000001</v>
      </c>
      <c r="AI126">
        <v>0.1081</v>
      </c>
    </row>
    <row r="127" spans="1:35">
      <c r="A127" s="1">
        <v>125</v>
      </c>
      <c r="B127" t="s">
        <v>315</v>
      </c>
      <c r="C127">
        <v>2361</v>
      </c>
      <c r="D127" t="s">
        <v>454</v>
      </c>
      <c r="E127" t="s">
        <v>533</v>
      </c>
      <c r="F127">
        <v>1477</v>
      </c>
      <c r="G127">
        <v>12.48</v>
      </c>
      <c r="H127">
        <v>25</v>
      </c>
      <c r="I127">
        <v>0.1</v>
      </c>
      <c r="J127">
        <v>0.034</v>
      </c>
      <c r="L127">
        <v>0</v>
      </c>
      <c r="M127">
        <v>18</v>
      </c>
      <c r="N127">
        <v>5.8</v>
      </c>
      <c r="O127">
        <v>1.8</v>
      </c>
      <c r="P127">
        <v>3.2</v>
      </c>
      <c r="Q127">
        <v>1.28</v>
      </c>
      <c r="R127">
        <v>0</v>
      </c>
      <c r="S127">
        <v>36.6</v>
      </c>
      <c r="T127">
        <v>40</v>
      </c>
      <c r="U127">
        <v>0.47</v>
      </c>
      <c r="V127">
        <v>312</v>
      </c>
      <c r="W127">
        <v>1.248</v>
      </c>
      <c r="X127">
        <v>0.42432</v>
      </c>
      <c r="Z127">
        <v>0</v>
      </c>
      <c r="AA127">
        <v>224.64</v>
      </c>
      <c r="AB127">
        <v>72.384</v>
      </c>
      <c r="AC127">
        <v>22.464</v>
      </c>
      <c r="AD127">
        <v>39.93600000000001</v>
      </c>
      <c r="AE127">
        <v>15.9744</v>
      </c>
      <c r="AF127">
        <v>0</v>
      </c>
      <c r="AG127">
        <v>456.768</v>
      </c>
      <c r="AH127">
        <v>499.2</v>
      </c>
      <c r="AI127">
        <v>5.8656</v>
      </c>
    </row>
    <row r="128" spans="1:35">
      <c r="A128" s="1">
        <v>126</v>
      </c>
      <c r="B128" t="s">
        <v>316</v>
      </c>
      <c r="C128">
        <v>2361</v>
      </c>
      <c r="D128" t="s">
        <v>454</v>
      </c>
      <c r="E128" t="s">
        <v>534</v>
      </c>
      <c r="F128">
        <v>1478</v>
      </c>
      <c r="G128">
        <v>9.08</v>
      </c>
      <c r="H128">
        <v>25</v>
      </c>
      <c r="I128">
        <v>0.1</v>
      </c>
      <c r="J128">
        <v>0.034</v>
      </c>
      <c r="L128">
        <v>0</v>
      </c>
      <c r="M128">
        <v>18</v>
      </c>
      <c r="N128">
        <v>5.8</v>
      </c>
      <c r="O128">
        <v>1.8</v>
      </c>
      <c r="P128">
        <v>3.2</v>
      </c>
      <c r="Q128">
        <v>1.28</v>
      </c>
      <c r="R128">
        <v>0</v>
      </c>
      <c r="S128">
        <v>36.6</v>
      </c>
      <c r="T128">
        <v>40</v>
      </c>
      <c r="U128">
        <v>0.47</v>
      </c>
      <c r="V128">
        <v>227</v>
      </c>
      <c r="W128">
        <v>0.908</v>
      </c>
      <c r="X128">
        <v>0.30872</v>
      </c>
      <c r="Z128">
        <v>0</v>
      </c>
      <c r="AA128">
        <v>163.44</v>
      </c>
      <c r="AB128">
        <v>52.664</v>
      </c>
      <c r="AC128">
        <v>16.344</v>
      </c>
      <c r="AD128">
        <v>29.056</v>
      </c>
      <c r="AE128">
        <v>11.6224</v>
      </c>
      <c r="AF128">
        <v>0</v>
      </c>
      <c r="AG128">
        <v>332.328</v>
      </c>
      <c r="AH128">
        <v>363.2</v>
      </c>
      <c r="AI128">
        <v>4.2676</v>
      </c>
    </row>
    <row r="129" spans="1:35">
      <c r="A129" s="1">
        <v>127</v>
      </c>
      <c r="B129" t="s">
        <v>317</v>
      </c>
      <c r="C129">
        <v>2361</v>
      </c>
      <c r="D129" t="s">
        <v>454</v>
      </c>
      <c r="E129" t="s">
        <v>535</v>
      </c>
      <c r="F129">
        <v>1479</v>
      </c>
      <c r="G129">
        <v>7.14</v>
      </c>
      <c r="H129">
        <v>25</v>
      </c>
      <c r="I129">
        <v>0.1</v>
      </c>
      <c r="J129">
        <v>0.034</v>
      </c>
      <c r="L129">
        <v>0</v>
      </c>
      <c r="M129">
        <v>18</v>
      </c>
      <c r="N129">
        <v>5.8</v>
      </c>
      <c r="O129">
        <v>1.8</v>
      </c>
      <c r="P129">
        <v>3.2</v>
      </c>
      <c r="Q129">
        <v>1.28</v>
      </c>
      <c r="R129">
        <v>0</v>
      </c>
      <c r="S129">
        <v>36.6</v>
      </c>
      <c r="T129">
        <v>40</v>
      </c>
      <c r="U129">
        <v>0.47</v>
      </c>
      <c r="V129">
        <v>178.5</v>
      </c>
      <c r="W129">
        <v>0.714</v>
      </c>
      <c r="X129">
        <v>0.24276</v>
      </c>
      <c r="Z129">
        <v>0</v>
      </c>
      <c r="AA129">
        <v>128.52</v>
      </c>
      <c r="AB129">
        <v>41.412</v>
      </c>
      <c r="AC129">
        <v>12.852</v>
      </c>
      <c r="AD129">
        <v>22.848</v>
      </c>
      <c r="AE129">
        <v>9.139200000000001</v>
      </c>
      <c r="AF129">
        <v>0</v>
      </c>
      <c r="AG129">
        <v>261.324</v>
      </c>
      <c r="AH129">
        <v>285.6</v>
      </c>
      <c r="AI129">
        <v>3.355799999999999</v>
      </c>
    </row>
    <row r="130" spans="1:35">
      <c r="A130" s="1">
        <v>128</v>
      </c>
      <c r="B130" t="s">
        <v>318</v>
      </c>
      <c r="C130">
        <v>2363</v>
      </c>
      <c r="D130" t="s">
        <v>455</v>
      </c>
      <c r="E130" t="s">
        <v>496</v>
      </c>
      <c r="F130">
        <v>371</v>
      </c>
      <c r="G130">
        <v>0.50296</v>
      </c>
      <c r="H130">
        <v>16</v>
      </c>
      <c r="I130">
        <v>0.11</v>
      </c>
      <c r="J130">
        <v>0.037</v>
      </c>
      <c r="L130">
        <v>0</v>
      </c>
      <c r="M130">
        <v>2</v>
      </c>
      <c r="N130">
        <v>3.63</v>
      </c>
      <c r="O130">
        <v>0.73</v>
      </c>
      <c r="P130">
        <v>1.67</v>
      </c>
      <c r="Q130">
        <v>0.65</v>
      </c>
      <c r="R130">
        <v>0</v>
      </c>
      <c r="S130">
        <v>2.8</v>
      </c>
      <c r="T130">
        <v>16</v>
      </c>
      <c r="U130">
        <v>0.28</v>
      </c>
      <c r="V130">
        <v>8.047359999999999</v>
      </c>
      <c r="W130">
        <v>0.0553256</v>
      </c>
      <c r="X130">
        <v>0.01860952</v>
      </c>
      <c r="Z130">
        <v>0</v>
      </c>
      <c r="AA130">
        <v>1.00592</v>
      </c>
      <c r="AB130">
        <v>1.8257448</v>
      </c>
      <c r="AC130">
        <v>0.3671608</v>
      </c>
      <c r="AD130">
        <v>0.8399431999999999</v>
      </c>
      <c r="AE130">
        <v>0.326924</v>
      </c>
      <c r="AF130">
        <v>0</v>
      </c>
      <c r="AG130">
        <v>1.408288</v>
      </c>
      <c r="AH130">
        <v>8.047359999999999</v>
      </c>
      <c r="AI130">
        <v>0.1408288</v>
      </c>
    </row>
    <row r="131" spans="1:35">
      <c r="A131" s="1">
        <v>129</v>
      </c>
      <c r="B131" t="s">
        <v>319</v>
      </c>
      <c r="C131">
        <v>2363</v>
      </c>
      <c r="D131" t="s">
        <v>455</v>
      </c>
      <c r="E131" t="s">
        <v>497</v>
      </c>
      <c r="F131">
        <v>971</v>
      </c>
      <c r="G131">
        <v>0.6287</v>
      </c>
      <c r="H131">
        <v>16</v>
      </c>
      <c r="I131">
        <v>0.11</v>
      </c>
      <c r="J131">
        <v>0.037</v>
      </c>
      <c r="L131">
        <v>0</v>
      </c>
      <c r="M131">
        <v>2</v>
      </c>
      <c r="N131">
        <v>3.63</v>
      </c>
      <c r="O131">
        <v>0.73</v>
      </c>
      <c r="P131">
        <v>1.67</v>
      </c>
      <c r="Q131">
        <v>0.65</v>
      </c>
      <c r="R131">
        <v>0</v>
      </c>
      <c r="S131">
        <v>2.8</v>
      </c>
      <c r="T131">
        <v>16</v>
      </c>
      <c r="U131">
        <v>0.28</v>
      </c>
      <c r="V131">
        <v>10.0592</v>
      </c>
      <c r="W131">
        <v>0.06915700000000001</v>
      </c>
      <c r="X131">
        <v>0.0232619</v>
      </c>
      <c r="Z131">
        <v>0</v>
      </c>
      <c r="AA131">
        <v>1.2574</v>
      </c>
      <c r="AB131">
        <v>2.282181</v>
      </c>
      <c r="AC131">
        <v>0.458951</v>
      </c>
      <c r="AD131">
        <v>1.049929</v>
      </c>
      <c r="AE131">
        <v>0.408655</v>
      </c>
      <c r="AF131">
        <v>0</v>
      </c>
      <c r="AG131">
        <v>1.76036</v>
      </c>
      <c r="AH131">
        <v>10.0592</v>
      </c>
      <c r="AI131">
        <v>0.176036</v>
      </c>
    </row>
    <row r="132" spans="1:35">
      <c r="A132" s="1">
        <v>130</v>
      </c>
      <c r="B132" t="s">
        <v>320</v>
      </c>
      <c r="C132">
        <v>2363</v>
      </c>
      <c r="D132" t="s">
        <v>455</v>
      </c>
      <c r="E132" t="s">
        <v>498</v>
      </c>
      <c r="F132">
        <v>979</v>
      </c>
      <c r="G132">
        <v>1.2574</v>
      </c>
      <c r="H132">
        <v>16</v>
      </c>
      <c r="I132">
        <v>0.11</v>
      </c>
      <c r="J132">
        <v>0.037</v>
      </c>
      <c r="L132">
        <v>0</v>
      </c>
      <c r="M132">
        <v>2</v>
      </c>
      <c r="N132">
        <v>3.63</v>
      </c>
      <c r="O132">
        <v>0.73</v>
      </c>
      <c r="P132">
        <v>1.67</v>
      </c>
      <c r="Q132">
        <v>0.65</v>
      </c>
      <c r="R132">
        <v>0</v>
      </c>
      <c r="S132">
        <v>2.8</v>
      </c>
      <c r="T132">
        <v>16</v>
      </c>
      <c r="U132">
        <v>0.28</v>
      </c>
      <c r="V132">
        <v>20.1184</v>
      </c>
      <c r="W132">
        <v>0.138314</v>
      </c>
      <c r="X132">
        <v>0.0465238</v>
      </c>
      <c r="Z132">
        <v>0</v>
      </c>
      <c r="AA132">
        <v>2.5148</v>
      </c>
      <c r="AB132">
        <v>4.564362</v>
      </c>
      <c r="AC132">
        <v>0.917902</v>
      </c>
      <c r="AD132">
        <v>2.099858</v>
      </c>
      <c r="AE132">
        <v>0.8173100000000001</v>
      </c>
      <c r="AF132">
        <v>0</v>
      </c>
      <c r="AG132">
        <v>3.52072</v>
      </c>
      <c r="AH132">
        <v>20.1184</v>
      </c>
      <c r="AI132">
        <v>0.3520720000000001</v>
      </c>
    </row>
    <row r="133" spans="1:35">
      <c r="A133" s="1">
        <v>131</v>
      </c>
      <c r="B133" t="s">
        <v>321</v>
      </c>
      <c r="C133">
        <v>2363</v>
      </c>
      <c r="D133" t="s">
        <v>455</v>
      </c>
      <c r="E133" t="s">
        <v>536</v>
      </c>
      <c r="F133">
        <v>1231</v>
      </c>
      <c r="G133">
        <v>3.01</v>
      </c>
      <c r="H133">
        <v>16</v>
      </c>
      <c r="I133">
        <v>0.11</v>
      </c>
      <c r="J133">
        <v>0.037</v>
      </c>
      <c r="L133">
        <v>0</v>
      </c>
      <c r="M133">
        <v>2</v>
      </c>
      <c r="N133">
        <v>3.63</v>
      </c>
      <c r="O133">
        <v>0.73</v>
      </c>
      <c r="P133">
        <v>1.67</v>
      </c>
      <c r="Q133">
        <v>0.65</v>
      </c>
      <c r="R133">
        <v>0</v>
      </c>
      <c r="S133">
        <v>2.8</v>
      </c>
      <c r="T133">
        <v>16</v>
      </c>
      <c r="U133">
        <v>0.28</v>
      </c>
      <c r="V133">
        <v>48.16</v>
      </c>
      <c r="W133">
        <v>0.3311</v>
      </c>
      <c r="X133">
        <v>0.11137</v>
      </c>
      <c r="Z133">
        <v>0</v>
      </c>
      <c r="AA133">
        <v>6.02</v>
      </c>
      <c r="AB133">
        <v>10.9263</v>
      </c>
      <c r="AC133">
        <v>2.1973</v>
      </c>
      <c r="AD133">
        <v>5.026699999999999</v>
      </c>
      <c r="AE133">
        <v>1.9565</v>
      </c>
      <c r="AF133">
        <v>0</v>
      </c>
      <c r="AG133">
        <v>8.427999999999999</v>
      </c>
      <c r="AH133">
        <v>48.16</v>
      </c>
      <c r="AI133">
        <v>0.8428</v>
      </c>
    </row>
    <row r="134" spans="1:35">
      <c r="A134" s="1">
        <v>132</v>
      </c>
      <c r="B134" t="s">
        <v>322</v>
      </c>
      <c r="C134">
        <v>2363</v>
      </c>
      <c r="D134" t="s">
        <v>455</v>
      </c>
      <c r="E134" t="s">
        <v>516</v>
      </c>
      <c r="F134">
        <v>1470</v>
      </c>
      <c r="G134">
        <v>0.85</v>
      </c>
      <c r="H134">
        <v>16</v>
      </c>
      <c r="I134">
        <v>0.11</v>
      </c>
      <c r="J134">
        <v>0.037</v>
      </c>
      <c r="L134">
        <v>0</v>
      </c>
      <c r="M134">
        <v>2</v>
      </c>
      <c r="N134">
        <v>3.63</v>
      </c>
      <c r="O134">
        <v>0.73</v>
      </c>
      <c r="P134">
        <v>1.67</v>
      </c>
      <c r="Q134">
        <v>0.65</v>
      </c>
      <c r="R134">
        <v>0</v>
      </c>
      <c r="S134">
        <v>2.8</v>
      </c>
      <c r="T134">
        <v>16</v>
      </c>
      <c r="U134">
        <v>0.28</v>
      </c>
      <c r="V134">
        <v>13.6</v>
      </c>
      <c r="W134">
        <v>0.0935</v>
      </c>
      <c r="X134">
        <v>0.03145</v>
      </c>
      <c r="Z134">
        <v>0</v>
      </c>
      <c r="AA134">
        <v>1.7</v>
      </c>
      <c r="AB134">
        <v>3.0855</v>
      </c>
      <c r="AC134">
        <v>0.6204999999999999</v>
      </c>
      <c r="AD134">
        <v>1.4195</v>
      </c>
      <c r="AE134">
        <v>0.5525</v>
      </c>
      <c r="AF134">
        <v>0</v>
      </c>
      <c r="AG134">
        <v>2.38</v>
      </c>
      <c r="AH134">
        <v>13.6</v>
      </c>
      <c r="AI134">
        <v>0.238</v>
      </c>
    </row>
    <row r="135" spans="1:35">
      <c r="A135" s="1">
        <v>133</v>
      </c>
      <c r="B135" t="s">
        <v>323</v>
      </c>
      <c r="C135">
        <v>2380</v>
      </c>
      <c r="D135" t="s">
        <v>456</v>
      </c>
      <c r="E135" t="s">
        <v>518</v>
      </c>
      <c r="F135">
        <v>160</v>
      </c>
      <c r="G135">
        <v>0.61</v>
      </c>
      <c r="H135">
        <v>41</v>
      </c>
      <c r="I135">
        <v>0.24</v>
      </c>
      <c r="J135">
        <v>0.037</v>
      </c>
      <c r="K135">
        <v>0</v>
      </c>
      <c r="L135">
        <v>0</v>
      </c>
      <c r="M135">
        <v>69</v>
      </c>
      <c r="N135">
        <v>9.58</v>
      </c>
      <c r="O135">
        <v>2.44</v>
      </c>
      <c r="P135">
        <v>4.74</v>
      </c>
      <c r="Q135">
        <v>0.93</v>
      </c>
      <c r="R135">
        <v>0</v>
      </c>
      <c r="S135">
        <v>5.9</v>
      </c>
      <c r="T135">
        <v>33</v>
      </c>
      <c r="U135">
        <v>0.3</v>
      </c>
      <c r="V135">
        <v>25.01</v>
      </c>
      <c r="W135">
        <v>0.1464</v>
      </c>
      <c r="X135">
        <v>0.02257</v>
      </c>
      <c r="Y135">
        <v>0</v>
      </c>
      <c r="Z135">
        <v>0</v>
      </c>
      <c r="AA135">
        <v>42.09</v>
      </c>
      <c r="AB135">
        <v>5.8438</v>
      </c>
      <c r="AC135">
        <v>1.4884</v>
      </c>
      <c r="AD135">
        <v>2.8914</v>
      </c>
      <c r="AE135">
        <v>0.5673</v>
      </c>
      <c r="AF135">
        <v>0</v>
      </c>
      <c r="AG135">
        <v>3.599</v>
      </c>
      <c r="AH135">
        <v>20.13</v>
      </c>
      <c r="AI135">
        <v>0.183</v>
      </c>
    </row>
    <row r="136" spans="1:35">
      <c r="A136" s="1">
        <v>134</v>
      </c>
      <c r="B136" t="s">
        <v>324</v>
      </c>
      <c r="C136">
        <v>2380</v>
      </c>
      <c r="D136" t="s">
        <v>456</v>
      </c>
      <c r="E136" t="s">
        <v>519</v>
      </c>
      <c r="F136">
        <v>245</v>
      </c>
      <c r="G136">
        <v>0.03</v>
      </c>
      <c r="H136">
        <v>41</v>
      </c>
      <c r="I136">
        <v>0.24</v>
      </c>
      <c r="J136">
        <v>0.037</v>
      </c>
      <c r="K136">
        <v>0</v>
      </c>
      <c r="L136">
        <v>0</v>
      </c>
      <c r="M136">
        <v>69</v>
      </c>
      <c r="N136">
        <v>9.58</v>
      </c>
      <c r="O136">
        <v>2.44</v>
      </c>
      <c r="P136">
        <v>4.74</v>
      </c>
      <c r="Q136">
        <v>0.93</v>
      </c>
      <c r="R136">
        <v>0</v>
      </c>
      <c r="S136">
        <v>5.9</v>
      </c>
      <c r="T136">
        <v>33</v>
      </c>
      <c r="U136">
        <v>0.3</v>
      </c>
      <c r="V136">
        <v>1.23</v>
      </c>
      <c r="W136">
        <v>0.0072</v>
      </c>
      <c r="X136">
        <v>0.00111</v>
      </c>
      <c r="Y136">
        <v>0</v>
      </c>
      <c r="Z136">
        <v>0</v>
      </c>
      <c r="AA136">
        <v>2.07</v>
      </c>
      <c r="AB136">
        <v>0.2874</v>
      </c>
      <c r="AC136">
        <v>0.0732</v>
      </c>
      <c r="AD136">
        <v>0.1422</v>
      </c>
      <c r="AE136">
        <v>0.0279</v>
      </c>
      <c r="AF136">
        <v>0</v>
      </c>
      <c r="AG136">
        <v>0.177</v>
      </c>
      <c r="AH136">
        <v>0.99</v>
      </c>
      <c r="AI136">
        <v>0.008999999999999999</v>
      </c>
    </row>
    <row r="137" spans="1:35">
      <c r="A137" s="1">
        <v>135</v>
      </c>
      <c r="B137" t="s">
        <v>325</v>
      </c>
      <c r="C137">
        <v>2380</v>
      </c>
      <c r="D137" t="s">
        <v>456</v>
      </c>
      <c r="E137" t="s">
        <v>506</v>
      </c>
      <c r="F137">
        <v>343</v>
      </c>
      <c r="G137">
        <v>0.54099</v>
      </c>
      <c r="H137">
        <v>41</v>
      </c>
      <c r="I137">
        <v>0.24</v>
      </c>
      <c r="J137">
        <v>0.037</v>
      </c>
      <c r="K137">
        <v>0</v>
      </c>
      <c r="L137">
        <v>0</v>
      </c>
      <c r="M137">
        <v>69</v>
      </c>
      <c r="N137">
        <v>9.58</v>
      </c>
      <c r="O137">
        <v>2.44</v>
      </c>
      <c r="P137">
        <v>4.74</v>
      </c>
      <c r="Q137">
        <v>0.93</v>
      </c>
      <c r="R137">
        <v>0</v>
      </c>
      <c r="S137">
        <v>5.9</v>
      </c>
      <c r="T137">
        <v>33</v>
      </c>
      <c r="U137">
        <v>0.3</v>
      </c>
      <c r="V137">
        <v>22.18059</v>
      </c>
      <c r="W137">
        <v>0.1298376</v>
      </c>
      <c r="X137">
        <v>0.02001663</v>
      </c>
      <c r="Y137">
        <v>0</v>
      </c>
      <c r="Z137">
        <v>0</v>
      </c>
      <c r="AA137">
        <v>37.32830999999999</v>
      </c>
      <c r="AB137">
        <v>5.1826842</v>
      </c>
      <c r="AC137">
        <v>1.3200156</v>
      </c>
      <c r="AD137">
        <v>2.5642926</v>
      </c>
      <c r="AE137">
        <v>0.5031207</v>
      </c>
      <c r="AF137">
        <v>0</v>
      </c>
      <c r="AG137">
        <v>3.191841</v>
      </c>
      <c r="AH137">
        <v>17.85267</v>
      </c>
      <c r="AI137">
        <v>0.162297</v>
      </c>
    </row>
    <row r="138" spans="1:35">
      <c r="A138" s="1">
        <v>136</v>
      </c>
      <c r="B138" t="s">
        <v>326</v>
      </c>
      <c r="C138">
        <v>2380</v>
      </c>
      <c r="D138" t="s">
        <v>456</v>
      </c>
      <c r="E138" t="s">
        <v>537</v>
      </c>
      <c r="F138">
        <v>353</v>
      </c>
      <c r="G138">
        <v>0.46492</v>
      </c>
      <c r="H138">
        <v>41</v>
      </c>
      <c r="I138">
        <v>0.24</v>
      </c>
      <c r="J138">
        <v>0.037</v>
      </c>
      <c r="K138">
        <v>0</v>
      </c>
      <c r="L138">
        <v>0</v>
      </c>
      <c r="M138">
        <v>69</v>
      </c>
      <c r="N138">
        <v>9.58</v>
      </c>
      <c r="O138">
        <v>2.44</v>
      </c>
      <c r="P138">
        <v>4.74</v>
      </c>
      <c r="Q138">
        <v>0.93</v>
      </c>
      <c r="R138">
        <v>0</v>
      </c>
      <c r="S138">
        <v>5.9</v>
      </c>
      <c r="T138">
        <v>33</v>
      </c>
      <c r="U138">
        <v>0.3</v>
      </c>
      <c r="V138">
        <v>19.06172</v>
      </c>
      <c r="W138">
        <v>0.1115808</v>
      </c>
      <c r="X138">
        <v>0.01720204</v>
      </c>
      <c r="Y138">
        <v>0</v>
      </c>
      <c r="Z138">
        <v>0</v>
      </c>
      <c r="AA138">
        <v>32.07948</v>
      </c>
      <c r="AB138">
        <v>4.4539336</v>
      </c>
      <c r="AC138">
        <v>1.1344048</v>
      </c>
      <c r="AD138">
        <v>2.2037208</v>
      </c>
      <c r="AE138">
        <v>0.4323756</v>
      </c>
      <c r="AF138">
        <v>0</v>
      </c>
      <c r="AG138">
        <v>2.743028</v>
      </c>
      <c r="AH138">
        <v>15.34236</v>
      </c>
      <c r="AI138">
        <v>0.139476</v>
      </c>
    </row>
    <row r="139" spans="1:35">
      <c r="A139" s="1">
        <v>137</v>
      </c>
      <c r="B139" t="s">
        <v>327</v>
      </c>
      <c r="C139">
        <v>2380</v>
      </c>
      <c r="D139" t="s">
        <v>456</v>
      </c>
      <c r="E139" t="s">
        <v>496</v>
      </c>
      <c r="F139">
        <v>371</v>
      </c>
      <c r="G139">
        <v>0.51564</v>
      </c>
      <c r="H139">
        <v>41</v>
      </c>
      <c r="I139">
        <v>0.24</v>
      </c>
      <c r="J139">
        <v>0.037</v>
      </c>
      <c r="K139">
        <v>0</v>
      </c>
      <c r="L139">
        <v>0</v>
      </c>
      <c r="M139">
        <v>69</v>
      </c>
      <c r="N139">
        <v>9.58</v>
      </c>
      <c r="O139">
        <v>2.44</v>
      </c>
      <c r="P139">
        <v>4.74</v>
      </c>
      <c r="Q139">
        <v>0.93</v>
      </c>
      <c r="R139">
        <v>0</v>
      </c>
      <c r="S139">
        <v>5.9</v>
      </c>
      <c r="T139">
        <v>33</v>
      </c>
      <c r="U139">
        <v>0.3</v>
      </c>
      <c r="V139">
        <v>21.14124</v>
      </c>
      <c r="W139">
        <v>0.1237536</v>
      </c>
      <c r="X139">
        <v>0.01907868</v>
      </c>
      <c r="Y139">
        <v>0</v>
      </c>
      <c r="Z139">
        <v>0</v>
      </c>
      <c r="AA139">
        <v>35.57916</v>
      </c>
      <c r="AB139">
        <v>4.9398312</v>
      </c>
      <c r="AC139">
        <v>1.2581616</v>
      </c>
      <c r="AD139">
        <v>2.4441336</v>
      </c>
      <c r="AE139">
        <v>0.4795452</v>
      </c>
      <c r="AF139">
        <v>0</v>
      </c>
      <c r="AG139">
        <v>3.042276</v>
      </c>
      <c r="AH139">
        <v>17.01612</v>
      </c>
      <c r="AI139">
        <v>0.154692</v>
      </c>
    </row>
    <row r="140" spans="1:35">
      <c r="A140" s="1">
        <v>138</v>
      </c>
      <c r="B140" t="s">
        <v>328</v>
      </c>
      <c r="C140">
        <v>2380</v>
      </c>
      <c r="D140" t="s">
        <v>456</v>
      </c>
      <c r="E140" t="s">
        <v>497</v>
      </c>
      <c r="F140">
        <v>971</v>
      </c>
      <c r="G140">
        <v>0.64455</v>
      </c>
      <c r="H140">
        <v>41</v>
      </c>
      <c r="I140">
        <v>0.24</v>
      </c>
      <c r="J140">
        <v>0.037</v>
      </c>
      <c r="K140">
        <v>0</v>
      </c>
      <c r="L140">
        <v>0</v>
      </c>
      <c r="M140">
        <v>69</v>
      </c>
      <c r="N140">
        <v>9.58</v>
      </c>
      <c r="O140">
        <v>2.44</v>
      </c>
      <c r="P140">
        <v>4.74</v>
      </c>
      <c r="Q140">
        <v>0.93</v>
      </c>
      <c r="R140">
        <v>0</v>
      </c>
      <c r="S140">
        <v>5.9</v>
      </c>
      <c r="T140">
        <v>33</v>
      </c>
      <c r="U140">
        <v>0.3</v>
      </c>
      <c r="V140">
        <v>26.42655</v>
      </c>
      <c r="W140">
        <v>0.154692</v>
      </c>
      <c r="X140">
        <v>0.02384835</v>
      </c>
      <c r="Y140">
        <v>0</v>
      </c>
      <c r="Z140">
        <v>0</v>
      </c>
      <c r="AA140">
        <v>44.47394999999999</v>
      </c>
      <c r="AB140">
        <v>6.174789</v>
      </c>
      <c r="AC140">
        <v>1.572702</v>
      </c>
      <c r="AD140">
        <v>3.055167</v>
      </c>
      <c r="AE140">
        <v>0.5994315</v>
      </c>
      <c r="AF140">
        <v>0</v>
      </c>
      <c r="AG140">
        <v>3.802845</v>
      </c>
      <c r="AH140">
        <v>21.27015</v>
      </c>
      <c r="AI140">
        <v>0.193365</v>
      </c>
    </row>
    <row r="141" spans="1:35">
      <c r="A141" s="1">
        <v>139</v>
      </c>
      <c r="B141" t="s">
        <v>329</v>
      </c>
      <c r="C141">
        <v>2380</v>
      </c>
      <c r="D141" t="s">
        <v>456</v>
      </c>
      <c r="E141" t="s">
        <v>498</v>
      </c>
      <c r="F141">
        <v>979</v>
      </c>
      <c r="G141">
        <v>1.2891</v>
      </c>
      <c r="H141">
        <v>41</v>
      </c>
      <c r="I141">
        <v>0.24</v>
      </c>
      <c r="J141">
        <v>0.037</v>
      </c>
      <c r="K141">
        <v>0</v>
      </c>
      <c r="L141">
        <v>0</v>
      </c>
      <c r="M141">
        <v>69</v>
      </c>
      <c r="N141">
        <v>9.58</v>
      </c>
      <c r="O141">
        <v>2.44</v>
      </c>
      <c r="P141">
        <v>4.74</v>
      </c>
      <c r="Q141">
        <v>0.93</v>
      </c>
      <c r="R141">
        <v>0</v>
      </c>
      <c r="S141">
        <v>5.9</v>
      </c>
      <c r="T141">
        <v>33</v>
      </c>
      <c r="U141">
        <v>0.3</v>
      </c>
      <c r="V141">
        <v>52.8531</v>
      </c>
      <c r="W141">
        <v>0.309384</v>
      </c>
      <c r="X141">
        <v>0.04769669999999999</v>
      </c>
      <c r="Y141">
        <v>0</v>
      </c>
      <c r="Z141">
        <v>0</v>
      </c>
      <c r="AA141">
        <v>88.94789999999999</v>
      </c>
      <c r="AB141">
        <v>12.349578</v>
      </c>
      <c r="AC141">
        <v>3.145404</v>
      </c>
      <c r="AD141">
        <v>6.110334</v>
      </c>
      <c r="AE141">
        <v>1.198863</v>
      </c>
      <c r="AF141">
        <v>0</v>
      </c>
      <c r="AG141">
        <v>7.60569</v>
      </c>
      <c r="AH141">
        <v>42.54029999999999</v>
      </c>
      <c r="AI141">
        <v>0.38673</v>
      </c>
    </row>
    <row r="142" spans="1:35">
      <c r="A142" s="1">
        <v>140</v>
      </c>
      <c r="B142" t="s">
        <v>330</v>
      </c>
      <c r="C142">
        <v>2380</v>
      </c>
      <c r="D142" t="s">
        <v>456</v>
      </c>
      <c r="E142" t="s">
        <v>511</v>
      </c>
      <c r="F142">
        <v>1031</v>
      </c>
      <c r="G142">
        <v>0.67625</v>
      </c>
      <c r="H142">
        <v>41</v>
      </c>
      <c r="I142">
        <v>0.24</v>
      </c>
      <c r="J142">
        <v>0.037</v>
      </c>
      <c r="K142">
        <v>0</v>
      </c>
      <c r="L142">
        <v>0</v>
      </c>
      <c r="M142">
        <v>69</v>
      </c>
      <c r="N142">
        <v>9.58</v>
      </c>
      <c r="O142">
        <v>2.44</v>
      </c>
      <c r="P142">
        <v>4.74</v>
      </c>
      <c r="Q142">
        <v>0.93</v>
      </c>
      <c r="R142">
        <v>0</v>
      </c>
      <c r="S142">
        <v>5.9</v>
      </c>
      <c r="T142">
        <v>33</v>
      </c>
      <c r="U142">
        <v>0.3</v>
      </c>
      <c r="V142">
        <v>27.72625</v>
      </c>
      <c r="W142">
        <v>0.1623</v>
      </c>
      <c r="X142">
        <v>0.02502125</v>
      </c>
      <c r="Y142">
        <v>0</v>
      </c>
      <c r="Z142">
        <v>0</v>
      </c>
      <c r="AA142">
        <v>46.66125</v>
      </c>
      <c r="AB142">
        <v>6.478475</v>
      </c>
      <c r="AC142">
        <v>1.65005</v>
      </c>
      <c r="AD142">
        <v>3.205425</v>
      </c>
      <c r="AE142">
        <v>0.6289125000000001</v>
      </c>
      <c r="AF142">
        <v>0</v>
      </c>
      <c r="AG142">
        <v>3.989875000000001</v>
      </c>
      <c r="AH142">
        <v>22.31625</v>
      </c>
      <c r="AI142">
        <v>0.202875</v>
      </c>
    </row>
    <row r="143" spans="1:35">
      <c r="A143" s="1">
        <v>141</v>
      </c>
      <c r="B143" t="s">
        <v>331</v>
      </c>
      <c r="C143">
        <v>2380</v>
      </c>
      <c r="D143" t="s">
        <v>456</v>
      </c>
      <c r="E143" t="s">
        <v>512</v>
      </c>
      <c r="F143">
        <v>1032</v>
      </c>
      <c r="G143">
        <v>1.35249</v>
      </c>
      <c r="H143">
        <v>41</v>
      </c>
      <c r="I143">
        <v>0.24</v>
      </c>
      <c r="J143">
        <v>0.037</v>
      </c>
      <c r="K143">
        <v>0</v>
      </c>
      <c r="L143">
        <v>0</v>
      </c>
      <c r="M143">
        <v>69</v>
      </c>
      <c r="N143">
        <v>9.58</v>
      </c>
      <c r="O143">
        <v>2.44</v>
      </c>
      <c r="P143">
        <v>4.74</v>
      </c>
      <c r="Q143">
        <v>0.93</v>
      </c>
      <c r="R143">
        <v>0</v>
      </c>
      <c r="S143">
        <v>5.9</v>
      </c>
      <c r="T143">
        <v>33</v>
      </c>
      <c r="U143">
        <v>0.3</v>
      </c>
      <c r="V143">
        <v>55.45209</v>
      </c>
      <c r="W143">
        <v>0.3245976</v>
      </c>
      <c r="X143">
        <v>0.05004213</v>
      </c>
      <c r="Y143">
        <v>0</v>
      </c>
      <c r="Z143">
        <v>0</v>
      </c>
      <c r="AA143">
        <v>93.32181</v>
      </c>
      <c r="AB143">
        <v>12.9568542</v>
      </c>
      <c r="AC143">
        <v>3.3000756</v>
      </c>
      <c r="AD143">
        <v>6.4108026</v>
      </c>
      <c r="AE143">
        <v>1.2578157</v>
      </c>
      <c r="AF143">
        <v>0</v>
      </c>
      <c r="AG143">
        <v>7.979691</v>
      </c>
      <c r="AH143">
        <v>44.63217</v>
      </c>
      <c r="AI143">
        <v>0.405747</v>
      </c>
    </row>
    <row r="144" spans="1:35">
      <c r="A144" s="1">
        <v>142</v>
      </c>
      <c r="B144" t="s">
        <v>332</v>
      </c>
      <c r="C144">
        <v>2380</v>
      </c>
      <c r="D144" t="s">
        <v>456</v>
      </c>
      <c r="E144" t="s">
        <v>538</v>
      </c>
      <c r="F144">
        <v>1241</v>
      </c>
      <c r="G144">
        <v>0.5811500000000001</v>
      </c>
      <c r="H144">
        <v>41</v>
      </c>
      <c r="I144">
        <v>0.24</v>
      </c>
      <c r="J144">
        <v>0.037</v>
      </c>
      <c r="K144">
        <v>0</v>
      </c>
      <c r="L144">
        <v>0</v>
      </c>
      <c r="M144">
        <v>69</v>
      </c>
      <c r="N144">
        <v>9.58</v>
      </c>
      <c r="O144">
        <v>2.44</v>
      </c>
      <c r="P144">
        <v>4.74</v>
      </c>
      <c r="Q144">
        <v>0.93</v>
      </c>
      <c r="R144">
        <v>0</v>
      </c>
      <c r="S144">
        <v>5.9</v>
      </c>
      <c r="T144">
        <v>33</v>
      </c>
      <c r="U144">
        <v>0.3</v>
      </c>
      <c r="V144">
        <v>23.82715</v>
      </c>
      <c r="W144">
        <v>0.139476</v>
      </c>
      <c r="X144">
        <v>0.02150255</v>
      </c>
      <c r="Y144">
        <v>0</v>
      </c>
      <c r="Z144">
        <v>0</v>
      </c>
      <c r="AA144">
        <v>40.09935</v>
      </c>
      <c r="AB144">
        <v>5.567417000000001</v>
      </c>
      <c r="AC144">
        <v>1.418006</v>
      </c>
      <c r="AD144">
        <v>2.754651</v>
      </c>
      <c r="AE144">
        <v>0.5404695</v>
      </c>
      <c r="AF144">
        <v>0</v>
      </c>
      <c r="AG144">
        <v>3.428785</v>
      </c>
      <c r="AH144">
        <v>19.17795</v>
      </c>
      <c r="AI144">
        <v>0.174345</v>
      </c>
    </row>
    <row r="145" spans="1:35">
      <c r="A145" s="1">
        <v>143</v>
      </c>
      <c r="B145" t="s">
        <v>333</v>
      </c>
      <c r="C145">
        <v>2380</v>
      </c>
      <c r="D145" t="s">
        <v>456</v>
      </c>
      <c r="E145" t="s">
        <v>539</v>
      </c>
      <c r="F145">
        <v>1242</v>
      </c>
      <c r="G145">
        <v>1.1623</v>
      </c>
      <c r="H145">
        <v>41</v>
      </c>
      <c r="I145">
        <v>0.24</v>
      </c>
      <c r="J145">
        <v>0.037</v>
      </c>
      <c r="K145">
        <v>0</v>
      </c>
      <c r="L145">
        <v>0</v>
      </c>
      <c r="M145">
        <v>69</v>
      </c>
      <c r="N145">
        <v>9.58</v>
      </c>
      <c r="O145">
        <v>2.44</v>
      </c>
      <c r="P145">
        <v>4.74</v>
      </c>
      <c r="Q145">
        <v>0.93</v>
      </c>
      <c r="R145">
        <v>0</v>
      </c>
      <c r="S145">
        <v>5.9</v>
      </c>
      <c r="T145">
        <v>33</v>
      </c>
      <c r="U145">
        <v>0.3</v>
      </c>
      <c r="V145">
        <v>47.65430000000001</v>
      </c>
      <c r="W145">
        <v>0.278952</v>
      </c>
      <c r="X145">
        <v>0.0430051</v>
      </c>
      <c r="Y145">
        <v>0</v>
      </c>
      <c r="Z145">
        <v>0</v>
      </c>
      <c r="AA145">
        <v>80.1987</v>
      </c>
      <c r="AB145">
        <v>11.134834</v>
      </c>
      <c r="AC145">
        <v>2.836012</v>
      </c>
      <c r="AD145">
        <v>5.509302000000001</v>
      </c>
      <c r="AE145">
        <v>1.080939</v>
      </c>
      <c r="AF145">
        <v>0</v>
      </c>
      <c r="AG145">
        <v>6.857570000000001</v>
      </c>
      <c r="AH145">
        <v>38.35590000000001</v>
      </c>
      <c r="AI145">
        <v>0.34869</v>
      </c>
    </row>
    <row r="146" spans="1:35">
      <c r="A146" s="1">
        <v>144</v>
      </c>
      <c r="B146" t="s">
        <v>334</v>
      </c>
      <c r="C146">
        <v>2380</v>
      </c>
      <c r="D146" t="s">
        <v>456</v>
      </c>
      <c r="E146" t="s">
        <v>540</v>
      </c>
      <c r="F146">
        <v>1243</v>
      </c>
      <c r="G146">
        <v>0.72</v>
      </c>
      <c r="H146">
        <v>41</v>
      </c>
      <c r="I146">
        <v>0.24</v>
      </c>
      <c r="J146">
        <v>0.037</v>
      </c>
      <c r="K146">
        <v>0</v>
      </c>
      <c r="L146">
        <v>0</v>
      </c>
      <c r="M146">
        <v>69</v>
      </c>
      <c r="N146">
        <v>9.58</v>
      </c>
      <c r="O146">
        <v>2.44</v>
      </c>
      <c r="P146">
        <v>4.74</v>
      </c>
      <c r="Q146">
        <v>0.93</v>
      </c>
      <c r="R146">
        <v>0</v>
      </c>
      <c r="S146">
        <v>5.9</v>
      </c>
      <c r="T146">
        <v>33</v>
      </c>
      <c r="U146">
        <v>0.3</v>
      </c>
      <c r="V146">
        <v>29.52</v>
      </c>
      <c r="W146">
        <v>0.1728</v>
      </c>
      <c r="X146">
        <v>0.02664</v>
      </c>
      <c r="Y146">
        <v>0</v>
      </c>
      <c r="Z146">
        <v>0</v>
      </c>
      <c r="AA146">
        <v>49.68</v>
      </c>
      <c r="AB146">
        <v>6.8976</v>
      </c>
      <c r="AC146">
        <v>1.7568</v>
      </c>
      <c r="AD146">
        <v>3.4128</v>
      </c>
      <c r="AE146">
        <v>0.6696</v>
      </c>
      <c r="AF146">
        <v>0</v>
      </c>
      <c r="AG146">
        <v>4.248</v>
      </c>
      <c r="AH146">
        <v>23.76</v>
      </c>
      <c r="AI146">
        <v>0.216</v>
      </c>
    </row>
    <row r="147" spans="1:35">
      <c r="A147" s="1">
        <v>145</v>
      </c>
      <c r="B147" t="s">
        <v>335</v>
      </c>
      <c r="C147">
        <v>2380</v>
      </c>
      <c r="D147" t="s">
        <v>456</v>
      </c>
      <c r="E147" t="s">
        <v>541</v>
      </c>
      <c r="F147">
        <v>1244</v>
      </c>
      <c r="G147">
        <v>0.5</v>
      </c>
      <c r="H147">
        <v>41</v>
      </c>
      <c r="I147">
        <v>0.24</v>
      </c>
      <c r="J147">
        <v>0.037</v>
      </c>
      <c r="K147">
        <v>0</v>
      </c>
      <c r="L147">
        <v>0</v>
      </c>
      <c r="M147">
        <v>69</v>
      </c>
      <c r="N147">
        <v>9.58</v>
      </c>
      <c r="O147">
        <v>2.44</v>
      </c>
      <c r="P147">
        <v>4.74</v>
      </c>
      <c r="Q147">
        <v>0.93</v>
      </c>
      <c r="R147">
        <v>0</v>
      </c>
      <c r="S147">
        <v>5.9</v>
      </c>
      <c r="T147">
        <v>33</v>
      </c>
      <c r="U147">
        <v>0.3</v>
      </c>
      <c r="V147">
        <v>20.5</v>
      </c>
      <c r="W147">
        <v>0.12</v>
      </c>
      <c r="X147">
        <v>0.0185</v>
      </c>
      <c r="Y147">
        <v>0</v>
      </c>
      <c r="Z147">
        <v>0</v>
      </c>
      <c r="AA147">
        <v>34.5</v>
      </c>
      <c r="AB147">
        <v>4.79</v>
      </c>
      <c r="AC147">
        <v>1.22</v>
      </c>
      <c r="AD147">
        <v>2.37</v>
      </c>
      <c r="AE147">
        <v>0.465</v>
      </c>
      <c r="AF147">
        <v>0</v>
      </c>
      <c r="AG147">
        <v>2.95</v>
      </c>
      <c r="AH147">
        <v>16.5</v>
      </c>
      <c r="AI147">
        <v>0.15</v>
      </c>
    </row>
    <row r="148" spans="1:35">
      <c r="A148" s="1">
        <v>146</v>
      </c>
      <c r="B148" t="s">
        <v>336</v>
      </c>
      <c r="C148">
        <v>2380</v>
      </c>
      <c r="D148" t="s">
        <v>456</v>
      </c>
      <c r="E148" t="s">
        <v>542</v>
      </c>
      <c r="F148">
        <v>1245</v>
      </c>
      <c r="G148">
        <v>0.07000000000000001</v>
      </c>
      <c r="H148">
        <v>41</v>
      </c>
      <c r="I148">
        <v>0.24</v>
      </c>
      <c r="J148">
        <v>0.037</v>
      </c>
      <c r="K148">
        <v>0</v>
      </c>
      <c r="L148">
        <v>0</v>
      </c>
      <c r="M148">
        <v>69</v>
      </c>
      <c r="N148">
        <v>9.58</v>
      </c>
      <c r="O148">
        <v>2.44</v>
      </c>
      <c r="P148">
        <v>4.74</v>
      </c>
      <c r="Q148">
        <v>0.93</v>
      </c>
      <c r="R148">
        <v>0</v>
      </c>
      <c r="S148">
        <v>5.9</v>
      </c>
      <c r="T148">
        <v>33</v>
      </c>
      <c r="U148">
        <v>0.3</v>
      </c>
      <c r="V148">
        <v>2.87</v>
      </c>
      <c r="W148">
        <v>0.0168</v>
      </c>
      <c r="X148">
        <v>0.00259</v>
      </c>
      <c r="Y148">
        <v>0</v>
      </c>
      <c r="Z148">
        <v>0</v>
      </c>
      <c r="AA148">
        <v>4.83</v>
      </c>
      <c r="AB148">
        <v>0.6706000000000001</v>
      </c>
      <c r="AC148">
        <v>0.1708</v>
      </c>
      <c r="AD148">
        <v>0.3318</v>
      </c>
      <c r="AE148">
        <v>0.06510000000000001</v>
      </c>
      <c r="AF148">
        <v>0</v>
      </c>
      <c r="AG148">
        <v>0.4130000000000001</v>
      </c>
      <c r="AH148">
        <v>2.31</v>
      </c>
      <c r="AI148">
        <v>0.021</v>
      </c>
    </row>
    <row r="149" spans="1:35">
      <c r="A149" s="1">
        <v>147</v>
      </c>
      <c r="B149" t="s">
        <v>337</v>
      </c>
      <c r="C149">
        <v>2380</v>
      </c>
      <c r="D149" t="s">
        <v>456</v>
      </c>
      <c r="E149" t="s">
        <v>543</v>
      </c>
      <c r="F149">
        <v>1246</v>
      </c>
      <c r="G149">
        <v>0.04</v>
      </c>
      <c r="H149">
        <v>41</v>
      </c>
      <c r="I149">
        <v>0.24</v>
      </c>
      <c r="J149">
        <v>0.037</v>
      </c>
      <c r="K149">
        <v>0</v>
      </c>
      <c r="L149">
        <v>0</v>
      </c>
      <c r="M149">
        <v>69</v>
      </c>
      <c r="N149">
        <v>9.58</v>
      </c>
      <c r="O149">
        <v>2.44</v>
      </c>
      <c r="P149">
        <v>4.74</v>
      </c>
      <c r="Q149">
        <v>0.93</v>
      </c>
      <c r="R149">
        <v>0</v>
      </c>
      <c r="S149">
        <v>5.9</v>
      </c>
      <c r="T149">
        <v>33</v>
      </c>
      <c r="U149">
        <v>0.3</v>
      </c>
      <c r="V149">
        <v>1.64</v>
      </c>
      <c r="W149">
        <v>0.009599999999999999</v>
      </c>
      <c r="X149">
        <v>0.00148</v>
      </c>
      <c r="Y149">
        <v>0</v>
      </c>
      <c r="Z149">
        <v>0</v>
      </c>
      <c r="AA149">
        <v>2.76</v>
      </c>
      <c r="AB149">
        <v>0.3832</v>
      </c>
      <c r="AC149">
        <v>0.09760000000000001</v>
      </c>
      <c r="AD149">
        <v>0.1896</v>
      </c>
      <c r="AE149">
        <v>0.0372</v>
      </c>
      <c r="AF149">
        <v>0</v>
      </c>
      <c r="AG149">
        <v>0.236</v>
      </c>
      <c r="AH149">
        <v>1.32</v>
      </c>
      <c r="AI149">
        <v>0.012</v>
      </c>
    </row>
    <row r="150" spans="1:35">
      <c r="A150" s="1">
        <v>148</v>
      </c>
      <c r="B150" t="s">
        <v>338</v>
      </c>
      <c r="C150">
        <v>2380</v>
      </c>
      <c r="D150" t="s">
        <v>456</v>
      </c>
      <c r="E150" t="s">
        <v>544</v>
      </c>
      <c r="F150">
        <v>1247</v>
      </c>
      <c r="G150">
        <v>0.02</v>
      </c>
      <c r="H150">
        <v>41</v>
      </c>
      <c r="I150">
        <v>0.24</v>
      </c>
      <c r="J150">
        <v>0.037</v>
      </c>
      <c r="K150">
        <v>0</v>
      </c>
      <c r="L150">
        <v>0</v>
      </c>
      <c r="M150">
        <v>69</v>
      </c>
      <c r="N150">
        <v>9.58</v>
      </c>
      <c r="O150">
        <v>2.44</v>
      </c>
      <c r="P150">
        <v>4.74</v>
      </c>
      <c r="Q150">
        <v>0.93</v>
      </c>
      <c r="R150">
        <v>0</v>
      </c>
      <c r="S150">
        <v>5.9</v>
      </c>
      <c r="T150">
        <v>33</v>
      </c>
      <c r="U150">
        <v>0.3</v>
      </c>
      <c r="V150">
        <v>0.8200000000000001</v>
      </c>
      <c r="W150">
        <v>0.0048</v>
      </c>
      <c r="X150">
        <v>0.00074</v>
      </c>
      <c r="Y150">
        <v>0</v>
      </c>
      <c r="Z150">
        <v>0</v>
      </c>
      <c r="AA150">
        <v>1.38</v>
      </c>
      <c r="AB150">
        <v>0.1916</v>
      </c>
      <c r="AC150">
        <v>0.0488</v>
      </c>
      <c r="AD150">
        <v>0.09480000000000001</v>
      </c>
      <c r="AE150">
        <v>0.0186</v>
      </c>
      <c r="AF150">
        <v>0</v>
      </c>
      <c r="AG150">
        <v>0.118</v>
      </c>
      <c r="AH150">
        <v>0.66</v>
      </c>
      <c r="AI150">
        <v>0.006</v>
      </c>
    </row>
    <row r="151" spans="1:35">
      <c r="A151" s="1">
        <v>149</v>
      </c>
      <c r="B151" t="s">
        <v>339</v>
      </c>
      <c r="C151">
        <v>2380</v>
      </c>
      <c r="D151" t="s">
        <v>456</v>
      </c>
      <c r="E151" t="s">
        <v>516</v>
      </c>
      <c r="F151">
        <v>1470</v>
      </c>
      <c r="G151">
        <v>0.85</v>
      </c>
      <c r="H151">
        <v>41</v>
      </c>
      <c r="I151">
        <v>0.24</v>
      </c>
      <c r="J151">
        <v>0.037</v>
      </c>
      <c r="K151">
        <v>0</v>
      </c>
      <c r="L151">
        <v>0</v>
      </c>
      <c r="M151">
        <v>69</v>
      </c>
      <c r="N151">
        <v>9.58</v>
      </c>
      <c r="O151">
        <v>2.44</v>
      </c>
      <c r="P151">
        <v>4.74</v>
      </c>
      <c r="Q151">
        <v>0.93</v>
      </c>
      <c r="R151">
        <v>0</v>
      </c>
      <c r="S151">
        <v>5.9</v>
      </c>
      <c r="T151">
        <v>33</v>
      </c>
      <c r="U151">
        <v>0.3</v>
      </c>
      <c r="V151">
        <v>34.85</v>
      </c>
      <c r="W151">
        <v>0.204</v>
      </c>
      <c r="X151">
        <v>0.03145</v>
      </c>
      <c r="Y151">
        <v>0</v>
      </c>
      <c r="Z151">
        <v>0</v>
      </c>
      <c r="AA151">
        <v>58.65</v>
      </c>
      <c r="AB151">
        <v>8.143000000000001</v>
      </c>
      <c r="AC151">
        <v>2.074</v>
      </c>
      <c r="AD151">
        <v>4.029</v>
      </c>
      <c r="AE151">
        <v>0.7905</v>
      </c>
      <c r="AF151">
        <v>0</v>
      </c>
      <c r="AG151">
        <v>5.015000000000001</v>
      </c>
      <c r="AH151">
        <v>28.05</v>
      </c>
      <c r="AI151">
        <v>0.255</v>
      </c>
    </row>
    <row r="152" spans="1:35">
      <c r="A152" s="1">
        <v>150</v>
      </c>
      <c r="B152" t="s">
        <v>340</v>
      </c>
      <c r="C152">
        <v>2385</v>
      </c>
      <c r="D152" t="s">
        <v>457</v>
      </c>
      <c r="E152" t="s">
        <v>472</v>
      </c>
      <c r="F152">
        <v>341</v>
      </c>
      <c r="G152">
        <v>0.45226</v>
      </c>
      <c r="H152">
        <v>25</v>
      </c>
      <c r="I152">
        <v>0.28</v>
      </c>
      <c r="J152">
        <v>0.13</v>
      </c>
      <c r="K152">
        <v>0</v>
      </c>
      <c r="L152">
        <v>0</v>
      </c>
      <c r="M152">
        <v>30</v>
      </c>
      <c r="N152">
        <v>4.97</v>
      </c>
      <c r="O152">
        <v>1.75</v>
      </c>
      <c r="P152">
        <v>1.91</v>
      </c>
      <c r="Q152">
        <v>1.92</v>
      </c>
      <c r="R152">
        <v>0</v>
      </c>
      <c r="S152">
        <v>48.2</v>
      </c>
      <c r="T152">
        <v>22</v>
      </c>
      <c r="U152">
        <v>0.42</v>
      </c>
      <c r="V152">
        <v>11.3065</v>
      </c>
      <c r="W152">
        <v>0.1266328</v>
      </c>
      <c r="X152">
        <v>0.0587938</v>
      </c>
      <c r="Y152">
        <v>0</v>
      </c>
      <c r="Z152">
        <v>0</v>
      </c>
      <c r="AA152">
        <v>13.5678</v>
      </c>
      <c r="AB152">
        <v>2.2477322</v>
      </c>
      <c r="AC152">
        <v>0.791455</v>
      </c>
      <c r="AD152">
        <v>0.8638165999999999</v>
      </c>
      <c r="AE152">
        <v>0.8683392</v>
      </c>
      <c r="AF152">
        <v>0</v>
      </c>
      <c r="AG152">
        <v>21.798932</v>
      </c>
      <c r="AH152">
        <v>9.949719999999999</v>
      </c>
      <c r="AI152">
        <v>0.1899492</v>
      </c>
    </row>
    <row r="153" spans="1:35">
      <c r="A153" s="1">
        <v>151</v>
      </c>
      <c r="B153" t="s">
        <v>341</v>
      </c>
      <c r="C153">
        <v>2385</v>
      </c>
      <c r="D153" t="s">
        <v>457</v>
      </c>
      <c r="E153" t="s">
        <v>473</v>
      </c>
      <c r="F153">
        <v>383</v>
      </c>
      <c r="G153">
        <v>0.56533</v>
      </c>
      <c r="H153">
        <v>25</v>
      </c>
      <c r="I153">
        <v>0.28</v>
      </c>
      <c r="J153">
        <v>0.13</v>
      </c>
      <c r="K153">
        <v>0</v>
      </c>
      <c r="L153">
        <v>0</v>
      </c>
      <c r="M153">
        <v>30</v>
      </c>
      <c r="N153">
        <v>4.97</v>
      </c>
      <c r="O153">
        <v>1.75</v>
      </c>
      <c r="P153">
        <v>1.91</v>
      </c>
      <c r="Q153">
        <v>1.92</v>
      </c>
      <c r="R153">
        <v>0</v>
      </c>
      <c r="S153">
        <v>48.2</v>
      </c>
      <c r="T153">
        <v>22</v>
      </c>
      <c r="U153">
        <v>0.42</v>
      </c>
      <c r="V153">
        <v>14.13325</v>
      </c>
      <c r="W153">
        <v>0.1582924</v>
      </c>
      <c r="X153">
        <v>0.0734929</v>
      </c>
      <c r="Y153">
        <v>0</v>
      </c>
      <c r="Z153">
        <v>0</v>
      </c>
      <c r="AA153">
        <v>16.9599</v>
      </c>
      <c r="AB153">
        <v>2.8096901</v>
      </c>
      <c r="AC153">
        <v>0.9893275</v>
      </c>
      <c r="AD153">
        <v>1.0797803</v>
      </c>
      <c r="AE153">
        <v>1.0854336</v>
      </c>
      <c r="AF153">
        <v>0</v>
      </c>
      <c r="AG153">
        <v>27.248906</v>
      </c>
      <c r="AH153">
        <v>12.43726</v>
      </c>
      <c r="AI153">
        <v>0.2374386</v>
      </c>
    </row>
    <row r="154" spans="1:35">
      <c r="A154" s="1">
        <v>152</v>
      </c>
      <c r="B154" t="s">
        <v>342</v>
      </c>
      <c r="C154">
        <v>2385</v>
      </c>
      <c r="D154" t="s">
        <v>457</v>
      </c>
      <c r="E154" t="s">
        <v>485</v>
      </c>
      <c r="F154">
        <v>415</v>
      </c>
      <c r="G154">
        <v>1.13066</v>
      </c>
      <c r="H154">
        <v>25</v>
      </c>
      <c r="I154">
        <v>0.28</v>
      </c>
      <c r="J154">
        <v>0.13</v>
      </c>
      <c r="K154">
        <v>0</v>
      </c>
      <c r="L154">
        <v>0</v>
      </c>
      <c r="M154">
        <v>30</v>
      </c>
      <c r="N154">
        <v>4.97</v>
      </c>
      <c r="O154">
        <v>1.75</v>
      </c>
      <c r="P154">
        <v>1.91</v>
      </c>
      <c r="Q154">
        <v>1.92</v>
      </c>
      <c r="R154">
        <v>0</v>
      </c>
      <c r="S154">
        <v>48.2</v>
      </c>
      <c r="T154">
        <v>22</v>
      </c>
      <c r="U154">
        <v>0.42</v>
      </c>
      <c r="V154">
        <v>28.2665</v>
      </c>
      <c r="W154">
        <v>0.3165848000000001</v>
      </c>
      <c r="X154">
        <v>0.1469858</v>
      </c>
      <c r="Y154">
        <v>0</v>
      </c>
      <c r="Z154">
        <v>0</v>
      </c>
      <c r="AA154">
        <v>33.9198</v>
      </c>
      <c r="AB154">
        <v>5.619380199999999</v>
      </c>
      <c r="AC154">
        <v>1.978655</v>
      </c>
      <c r="AD154">
        <v>2.1595606</v>
      </c>
      <c r="AE154">
        <v>2.1708672</v>
      </c>
      <c r="AF154">
        <v>0</v>
      </c>
      <c r="AG154">
        <v>54.497812</v>
      </c>
      <c r="AH154">
        <v>24.87452</v>
      </c>
      <c r="AI154">
        <v>0.4748772</v>
      </c>
    </row>
    <row r="155" spans="1:35">
      <c r="A155" s="1">
        <v>153</v>
      </c>
      <c r="B155" t="s">
        <v>343</v>
      </c>
      <c r="C155">
        <v>2385</v>
      </c>
      <c r="D155" t="s">
        <v>457</v>
      </c>
      <c r="E155" t="s">
        <v>545</v>
      </c>
      <c r="F155">
        <v>499</v>
      </c>
      <c r="G155">
        <v>0.13</v>
      </c>
      <c r="H155">
        <v>25</v>
      </c>
      <c r="I155">
        <v>0.28</v>
      </c>
      <c r="J155">
        <v>0.13</v>
      </c>
      <c r="K155">
        <v>0</v>
      </c>
      <c r="L155">
        <v>0</v>
      </c>
      <c r="M155">
        <v>30</v>
      </c>
      <c r="N155">
        <v>4.97</v>
      </c>
      <c r="O155">
        <v>1.75</v>
      </c>
      <c r="P155">
        <v>1.91</v>
      </c>
      <c r="Q155">
        <v>1.92</v>
      </c>
      <c r="R155">
        <v>0</v>
      </c>
      <c r="S155">
        <v>48.2</v>
      </c>
      <c r="T155">
        <v>22</v>
      </c>
      <c r="U155">
        <v>0.42</v>
      </c>
      <c r="V155">
        <v>3.25</v>
      </c>
      <c r="W155">
        <v>0.0364</v>
      </c>
      <c r="X155">
        <v>0.0169</v>
      </c>
      <c r="Y155">
        <v>0</v>
      </c>
      <c r="Z155">
        <v>0</v>
      </c>
      <c r="AA155">
        <v>3.9</v>
      </c>
      <c r="AB155">
        <v>0.6461</v>
      </c>
      <c r="AC155">
        <v>0.2275</v>
      </c>
      <c r="AD155">
        <v>0.2483</v>
      </c>
      <c r="AE155">
        <v>0.2496</v>
      </c>
      <c r="AF155">
        <v>0</v>
      </c>
      <c r="AG155">
        <v>6.266000000000001</v>
      </c>
      <c r="AH155">
        <v>2.86</v>
      </c>
      <c r="AI155">
        <v>0.0546</v>
      </c>
    </row>
    <row r="156" spans="1:35">
      <c r="A156" s="1">
        <v>154</v>
      </c>
      <c r="B156" t="s">
        <v>344</v>
      </c>
      <c r="C156">
        <v>2385</v>
      </c>
      <c r="D156" t="s">
        <v>457</v>
      </c>
      <c r="E156" t="s">
        <v>546</v>
      </c>
      <c r="F156">
        <v>1228</v>
      </c>
      <c r="G156">
        <v>8.4</v>
      </c>
      <c r="H156">
        <v>25</v>
      </c>
      <c r="I156">
        <v>0.28</v>
      </c>
      <c r="J156">
        <v>0.13</v>
      </c>
      <c r="K156">
        <v>0</v>
      </c>
      <c r="L156">
        <v>0</v>
      </c>
      <c r="M156">
        <v>30</v>
      </c>
      <c r="N156">
        <v>4.97</v>
      </c>
      <c r="O156">
        <v>1.75</v>
      </c>
      <c r="P156">
        <v>1.91</v>
      </c>
      <c r="Q156">
        <v>1.92</v>
      </c>
      <c r="R156">
        <v>0</v>
      </c>
      <c r="S156">
        <v>48.2</v>
      </c>
      <c r="T156">
        <v>22</v>
      </c>
      <c r="U156">
        <v>0.42</v>
      </c>
      <c r="V156">
        <v>210</v>
      </c>
      <c r="W156">
        <v>2.352</v>
      </c>
      <c r="X156">
        <v>1.092</v>
      </c>
      <c r="Y156">
        <v>0</v>
      </c>
      <c r="Z156">
        <v>0</v>
      </c>
      <c r="AA156">
        <v>252</v>
      </c>
      <c r="AB156">
        <v>41.748</v>
      </c>
      <c r="AC156">
        <v>14.7</v>
      </c>
      <c r="AD156">
        <v>16.044</v>
      </c>
      <c r="AE156">
        <v>16.128</v>
      </c>
      <c r="AF156">
        <v>0</v>
      </c>
      <c r="AG156">
        <v>404.8800000000001</v>
      </c>
      <c r="AH156">
        <v>184.8</v>
      </c>
      <c r="AI156">
        <v>3.528</v>
      </c>
    </row>
    <row r="157" spans="1:35">
      <c r="A157" s="1">
        <v>155</v>
      </c>
      <c r="B157" t="s">
        <v>345</v>
      </c>
      <c r="C157">
        <v>2385</v>
      </c>
      <c r="D157" t="s">
        <v>457</v>
      </c>
      <c r="E157" t="s">
        <v>547</v>
      </c>
      <c r="F157">
        <v>1229</v>
      </c>
      <c r="G157">
        <v>5.75</v>
      </c>
      <c r="H157">
        <v>25</v>
      </c>
      <c r="I157">
        <v>0.28</v>
      </c>
      <c r="J157">
        <v>0.13</v>
      </c>
      <c r="K157">
        <v>0</v>
      </c>
      <c r="L157">
        <v>0</v>
      </c>
      <c r="M157">
        <v>30</v>
      </c>
      <c r="N157">
        <v>4.97</v>
      </c>
      <c r="O157">
        <v>1.75</v>
      </c>
      <c r="P157">
        <v>1.91</v>
      </c>
      <c r="Q157">
        <v>1.92</v>
      </c>
      <c r="R157">
        <v>0</v>
      </c>
      <c r="S157">
        <v>48.2</v>
      </c>
      <c r="T157">
        <v>22</v>
      </c>
      <c r="U157">
        <v>0.42</v>
      </c>
      <c r="V157">
        <v>143.75</v>
      </c>
      <c r="W157">
        <v>1.61</v>
      </c>
      <c r="X157">
        <v>0.7475000000000001</v>
      </c>
      <c r="Y157">
        <v>0</v>
      </c>
      <c r="Z157">
        <v>0</v>
      </c>
      <c r="AA157">
        <v>172.5</v>
      </c>
      <c r="AB157">
        <v>28.5775</v>
      </c>
      <c r="AC157">
        <v>10.0625</v>
      </c>
      <c r="AD157">
        <v>10.9825</v>
      </c>
      <c r="AE157">
        <v>11.04</v>
      </c>
      <c r="AF157">
        <v>0</v>
      </c>
      <c r="AG157">
        <v>277.15</v>
      </c>
      <c r="AH157">
        <v>126.5</v>
      </c>
      <c r="AI157">
        <v>2.415</v>
      </c>
    </row>
    <row r="158" spans="1:35">
      <c r="A158" s="1">
        <v>156</v>
      </c>
      <c r="B158" t="s">
        <v>346</v>
      </c>
      <c r="C158">
        <v>2385</v>
      </c>
      <c r="D158" t="s">
        <v>457</v>
      </c>
      <c r="E158" t="s">
        <v>548</v>
      </c>
      <c r="F158">
        <v>1230</v>
      </c>
      <c r="G158">
        <v>2.65</v>
      </c>
      <c r="H158">
        <v>25</v>
      </c>
      <c r="I158">
        <v>0.28</v>
      </c>
      <c r="J158">
        <v>0.13</v>
      </c>
      <c r="K158">
        <v>0</v>
      </c>
      <c r="L158">
        <v>0</v>
      </c>
      <c r="M158">
        <v>30</v>
      </c>
      <c r="N158">
        <v>4.97</v>
      </c>
      <c r="O158">
        <v>1.75</v>
      </c>
      <c r="P158">
        <v>1.91</v>
      </c>
      <c r="Q158">
        <v>1.92</v>
      </c>
      <c r="R158">
        <v>0</v>
      </c>
      <c r="S158">
        <v>48.2</v>
      </c>
      <c r="T158">
        <v>22</v>
      </c>
      <c r="U158">
        <v>0.42</v>
      </c>
      <c r="V158">
        <v>66.25</v>
      </c>
      <c r="W158">
        <v>0.742</v>
      </c>
      <c r="X158">
        <v>0.3445</v>
      </c>
      <c r="Y158">
        <v>0</v>
      </c>
      <c r="Z158">
        <v>0</v>
      </c>
      <c r="AA158">
        <v>79.5</v>
      </c>
      <c r="AB158">
        <v>13.1705</v>
      </c>
      <c r="AC158">
        <v>4.6375</v>
      </c>
      <c r="AD158">
        <v>5.0615</v>
      </c>
      <c r="AE158">
        <v>5.088</v>
      </c>
      <c r="AF158">
        <v>0</v>
      </c>
      <c r="AG158">
        <v>127.73</v>
      </c>
      <c r="AH158">
        <v>58.3</v>
      </c>
      <c r="AI158">
        <v>1.113</v>
      </c>
    </row>
    <row r="159" spans="1:35">
      <c r="A159" s="1">
        <v>157</v>
      </c>
      <c r="B159" t="s">
        <v>347</v>
      </c>
      <c r="C159">
        <v>2385</v>
      </c>
      <c r="D159" t="s">
        <v>457</v>
      </c>
      <c r="E159" t="s">
        <v>516</v>
      </c>
      <c r="F159">
        <v>1470</v>
      </c>
      <c r="G159">
        <v>0.85</v>
      </c>
      <c r="H159">
        <v>25</v>
      </c>
      <c r="I159">
        <v>0.28</v>
      </c>
      <c r="J159">
        <v>0.13</v>
      </c>
      <c r="K159">
        <v>0</v>
      </c>
      <c r="L159">
        <v>0</v>
      </c>
      <c r="M159">
        <v>30</v>
      </c>
      <c r="N159">
        <v>4.97</v>
      </c>
      <c r="O159">
        <v>1.75</v>
      </c>
      <c r="P159">
        <v>1.91</v>
      </c>
      <c r="Q159">
        <v>1.92</v>
      </c>
      <c r="R159">
        <v>0</v>
      </c>
      <c r="S159">
        <v>48.2</v>
      </c>
      <c r="T159">
        <v>22</v>
      </c>
      <c r="U159">
        <v>0.42</v>
      </c>
      <c r="V159">
        <v>21.25</v>
      </c>
      <c r="W159">
        <v>0.238</v>
      </c>
      <c r="X159">
        <v>0.1105</v>
      </c>
      <c r="Y159">
        <v>0</v>
      </c>
      <c r="Z159">
        <v>0</v>
      </c>
      <c r="AA159">
        <v>25.5</v>
      </c>
      <c r="AB159">
        <v>4.2245</v>
      </c>
      <c r="AC159">
        <v>1.4875</v>
      </c>
      <c r="AD159">
        <v>1.6235</v>
      </c>
      <c r="AE159">
        <v>1.632</v>
      </c>
      <c r="AF159">
        <v>0</v>
      </c>
      <c r="AG159">
        <v>40.97</v>
      </c>
      <c r="AH159">
        <v>18.7</v>
      </c>
      <c r="AI159">
        <v>0.357</v>
      </c>
    </row>
    <row r="160" spans="1:35">
      <c r="A160" s="1">
        <v>158</v>
      </c>
      <c r="B160" t="s">
        <v>348</v>
      </c>
      <c r="C160">
        <v>2394</v>
      </c>
      <c r="D160" t="s">
        <v>458</v>
      </c>
      <c r="E160" t="s">
        <v>530</v>
      </c>
      <c r="F160">
        <v>26</v>
      </c>
      <c r="G160">
        <v>0.24</v>
      </c>
      <c r="H160">
        <v>149</v>
      </c>
      <c r="I160">
        <v>0.5</v>
      </c>
      <c r="J160">
        <v>0.089</v>
      </c>
      <c r="L160">
        <v>0</v>
      </c>
      <c r="M160">
        <v>17</v>
      </c>
      <c r="N160">
        <v>33.06</v>
      </c>
      <c r="O160">
        <v>2.1</v>
      </c>
      <c r="P160">
        <v>1</v>
      </c>
      <c r="Q160">
        <v>6.36</v>
      </c>
      <c r="R160">
        <v>0</v>
      </c>
      <c r="S160">
        <v>31.2</v>
      </c>
      <c r="T160">
        <v>181</v>
      </c>
      <c r="U160">
        <v>1.7</v>
      </c>
      <c r="V160">
        <v>35.76</v>
      </c>
      <c r="W160">
        <v>0.12</v>
      </c>
      <c r="X160">
        <v>0.02136</v>
      </c>
      <c r="Z160">
        <v>0</v>
      </c>
      <c r="AA160">
        <v>4.08</v>
      </c>
      <c r="AB160">
        <v>7.9344</v>
      </c>
      <c r="AC160">
        <v>0.504</v>
      </c>
      <c r="AD160">
        <v>0.24</v>
      </c>
      <c r="AE160">
        <v>1.5264</v>
      </c>
      <c r="AF160">
        <v>0</v>
      </c>
      <c r="AG160">
        <v>7.488</v>
      </c>
      <c r="AH160">
        <v>43.44</v>
      </c>
      <c r="AI160">
        <v>0.408</v>
      </c>
    </row>
    <row r="161" spans="1:35">
      <c r="A161" s="1">
        <v>159</v>
      </c>
      <c r="B161" t="s">
        <v>349</v>
      </c>
      <c r="C161">
        <v>2394</v>
      </c>
      <c r="D161" t="s">
        <v>458</v>
      </c>
      <c r="E161" t="s">
        <v>472</v>
      </c>
      <c r="F161">
        <v>341</v>
      </c>
      <c r="G161">
        <v>0.57481</v>
      </c>
      <c r="H161">
        <v>149</v>
      </c>
      <c r="I161">
        <v>0.5</v>
      </c>
      <c r="J161">
        <v>0.089</v>
      </c>
      <c r="L161">
        <v>0</v>
      </c>
      <c r="M161">
        <v>17</v>
      </c>
      <c r="N161">
        <v>33.06</v>
      </c>
      <c r="O161">
        <v>2.1</v>
      </c>
      <c r="P161">
        <v>1</v>
      </c>
      <c r="Q161">
        <v>6.36</v>
      </c>
      <c r="R161">
        <v>0</v>
      </c>
      <c r="S161">
        <v>31.2</v>
      </c>
      <c r="T161">
        <v>181</v>
      </c>
      <c r="U161">
        <v>1.7</v>
      </c>
      <c r="V161">
        <v>85.64669000000001</v>
      </c>
      <c r="W161">
        <v>0.287405</v>
      </c>
      <c r="X161">
        <v>0.05115809</v>
      </c>
      <c r="Z161">
        <v>0</v>
      </c>
      <c r="AA161">
        <v>9.77177</v>
      </c>
      <c r="AB161">
        <v>19.0032186</v>
      </c>
      <c r="AC161">
        <v>1.207101</v>
      </c>
      <c r="AD161">
        <v>0.57481</v>
      </c>
      <c r="AE161">
        <v>3.655791600000001</v>
      </c>
      <c r="AF161">
        <v>0</v>
      </c>
      <c r="AG161">
        <v>17.934072</v>
      </c>
      <c r="AH161">
        <v>104.04061</v>
      </c>
      <c r="AI161">
        <v>0.9771770000000001</v>
      </c>
    </row>
    <row r="162" spans="1:35">
      <c r="A162" s="1">
        <v>160</v>
      </c>
      <c r="B162" t="s">
        <v>350</v>
      </c>
      <c r="C162">
        <v>2394</v>
      </c>
      <c r="D162" t="s">
        <v>458</v>
      </c>
      <c r="E162" t="s">
        <v>473</v>
      </c>
      <c r="F162">
        <v>383</v>
      </c>
      <c r="G162">
        <v>0.71851</v>
      </c>
      <c r="H162">
        <v>149</v>
      </c>
      <c r="I162">
        <v>0.5</v>
      </c>
      <c r="J162">
        <v>0.089</v>
      </c>
      <c r="L162">
        <v>0</v>
      </c>
      <c r="M162">
        <v>17</v>
      </c>
      <c r="N162">
        <v>33.06</v>
      </c>
      <c r="O162">
        <v>2.1</v>
      </c>
      <c r="P162">
        <v>1</v>
      </c>
      <c r="Q162">
        <v>6.36</v>
      </c>
      <c r="R162">
        <v>0</v>
      </c>
      <c r="S162">
        <v>31.2</v>
      </c>
      <c r="T162">
        <v>181</v>
      </c>
      <c r="U162">
        <v>1.7</v>
      </c>
      <c r="V162">
        <v>107.05799</v>
      </c>
      <c r="W162">
        <v>0.359255</v>
      </c>
      <c r="X162">
        <v>0.06394738999999999</v>
      </c>
      <c r="Z162">
        <v>0</v>
      </c>
      <c r="AA162">
        <v>12.21467</v>
      </c>
      <c r="AB162">
        <v>23.7539406</v>
      </c>
      <c r="AC162">
        <v>1.508871</v>
      </c>
      <c r="AD162">
        <v>0.71851</v>
      </c>
      <c r="AE162">
        <v>4.569723600000001</v>
      </c>
      <c r="AF162">
        <v>0</v>
      </c>
      <c r="AG162">
        <v>22.417512</v>
      </c>
      <c r="AH162">
        <v>130.05031</v>
      </c>
      <c r="AI162">
        <v>1.221467</v>
      </c>
    </row>
    <row r="163" spans="1:35">
      <c r="A163" s="1">
        <v>161</v>
      </c>
      <c r="B163" t="s">
        <v>351</v>
      </c>
      <c r="C163">
        <v>2394</v>
      </c>
      <c r="D163" t="s">
        <v>458</v>
      </c>
      <c r="E163" t="s">
        <v>485</v>
      </c>
      <c r="F163">
        <v>415</v>
      </c>
      <c r="G163">
        <v>1.43702</v>
      </c>
      <c r="H163">
        <v>149</v>
      </c>
      <c r="I163">
        <v>0.5</v>
      </c>
      <c r="J163">
        <v>0.089</v>
      </c>
      <c r="L163">
        <v>0</v>
      </c>
      <c r="M163">
        <v>17</v>
      </c>
      <c r="N163">
        <v>33.06</v>
      </c>
      <c r="O163">
        <v>2.1</v>
      </c>
      <c r="P163">
        <v>1</v>
      </c>
      <c r="Q163">
        <v>6.36</v>
      </c>
      <c r="R163">
        <v>0</v>
      </c>
      <c r="S163">
        <v>31.2</v>
      </c>
      <c r="T163">
        <v>181</v>
      </c>
      <c r="U163">
        <v>1.7</v>
      </c>
      <c r="V163">
        <v>214.11598</v>
      </c>
      <c r="W163">
        <v>0.71851</v>
      </c>
      <c r="X163">
        <v>0.12789478</v>
      </c>
      <c r="Z163">
        <v>0</v>
      </c>
      <c r="AA163">
        <v>24.42934</v>
      </c>
      <c r="AB163">
        <v>47.5078812</v>
      </c>
      <c r="AC163">
        <v>3.017742</v>
      </c>
      <c r="AD163">
        <v>1.43702</v>
      </c>
      <c r="AE163">
        <v>9.139447200000001</v>
      </c>
      <c r="AF163">
        <v>0</v>
      </c>
      <c r="AG163">
        <v>44.835024</v>
      </c>
      <c r="AH163">
        <v>260.10062</v>
      </c>
      <c r="AI163">
        <v>2.442934</v>
      </c>
    </row>
    <row r="164" spans="1:35">
      <c r="A164" s="1">
        <v>162</v>
      </c>
      <c r="B164" t="s">
        <v>352</v>
      </c>
      <c r="C164">
        <v>2394</v>
      </c>
      <c r="D164" t="s">
        <v>458</v>
      </c>
      <c r="E164" t="s">
        <v>475</v>
      </c>
      <c r="F164">
        <v>439</v>
      </c>
      <c r="G164">
        <v>0.02857</v>
      </c>
      <c r="H164">
        <v>149</v>
      </c>
      <c r="I164">
        <v>0.5</v>
      </c>
      <c r="J164">
        <v>0.089</v>
      </c>
      <c r="L164">
        <v>0</v>
      </c>
      <c r="M164">
        <v>17</v>
      </c>
      <c r="N164">
        <v>33.06</v>
      </c>
      <c r="O164">
        <v>2.1</v>
      </c>
      <c r="P164">
        <v>1</v>
      </c>
      <c r="Q164">
        <v>6.36</v>
      </c>
      <c r="R164">
        <v>0</v>
      </c>
      <c r="S164">
        <v>31.2</v>
      </c>
      <c r="T164">
        <v>181</v>
      </c>
      <c r="U164">
        <v>1.7</v>
      </c>
      <c r="V164">
        <v>4.256930000000001</v>
      </c>
      <c r="W164">
        <v>0.014285</v>
      </c>
      <c r="X164">
        <v>0.00254273</v>
      </c>
      <c r="Z164">
        <v>0</v>
      </c>
      <c r="AA164">
        <v>0.48569</v>
      </c>
      <c r="AB164">
        <v>0.9445242000000001</v>
      </c>
      <c r="AC164">
        <v>0.05999700000000001</v>
      </c>
      <c r="AD164">
        <v>0.02857</v>
      </c>
      <c r="AE164">
        <v>0.1817052</v>
      </c>
      <c r="AF164">
        <v>0</v>
      </c>
      <c r="AG164">
        <v>0.8913840000000001</v>
      </c>
      <c r="AH164">
        <v>5.17117</v>
      </c>
      <c r="AI164">
        <v>0.048569</v>
      </c>
    </row>
    <row r="165" spans="1:35">
      <c r="A165" s="1">
        <v>163</v>
      </c>
      <c r="B165" t="s">
        <v>353</v>
      </c>
      <c r="C165">
        <v>2394</v>
      </c>
      <c r="D165" t="s">
        <v>458</v>
      </c>
      <c r="E165" t="s">
        <v>549</v>
      </c>
      <c r="F165">
        <v>482</v>
      </c>
      <c r="G165">
        <v>0.03</v>
      </c>
      <c r="H165">
        <v>149</v>
      </c>
      <c r="I165">
        <v>0.5</v>
      </c>
      <c r="J165">
        <v>0.089</v>
      </c>
      <c r="L165">
        <v>0</v>
      </c>
      <c r="M165">
        <v>17</v>
      </c>
      <c r="N165">
        <v>33.06</v>
      </c>
      <c r="O165">
        <v>2.1</v>
      </c>
      <c r="P165">
        <v>1</v>
      </c>
      <c r="Q165">
        <v>6.36</v>
      </c>
      <c r="R165">
        <v>0</v>
      </c>
      <c r="S165">
        <v>31.2</v>
      </c>
      <c r="T165">
        <v>181</v>
      </c>
      <c r="U165">
        <v>1.7</v>
      </c>
      <c r="V165">
        <v>4.47</v>
      </c>
      <c r="W165">
        <v>0.015</v>
      </c>
      <c r="X165">
        <v>0.00267</v>
      </c>
      <c r="Z165">
        <v>0</v>
      </c>
      <c r="AA165">
        <v>0.51</v>
      </c>
      <c r="AB165">
        <v>0.9918</v>
      </c>
      <c r="AC165">
        <v>0.063</v>
      </c>
      <c r="AD165">
        <v>0.03</v>
      </c>
      <c r="AE165">
        <v>0.1908</v>
      </c>
      <c r="AF165">
        <v>0</v>
      </c>
      <c r="AG165">
        <v>0.9359999999999999</v>
      </c>
      <c r="AH165">
        <v>5.43</v>
      </c>
      <c r="AI165">
        <v>0.051</v>
      </c>
    </row>
    <row r="166" spans="1:35">
      <c r="A166" s="1">
        <v>164</v>
      </c>
      <c r="B166" t="s">
        <v>354</v>
      </c>
      <c r="C166">
        <v>2394</v>
      </c>
      <c r="D166" t="s">
        <v>458</v>
      </c>
      <c r="E166" t="s">
        <v>550</v>
      </c>
      <c r="F166">
        <v>1481</v>
      </c>
      <c r="G166">
        <v>0.04</v>
      </c>
      <c r="H166">
        <v>149</v>
      </c>
      <c r="I166">
        <v>0.5</v>
      </c>
      <c r="J166">
        <v>0.089</v>
      </c>
      <c r="L166">
        <v>0</v>
      </c>
      <c r="M166">
        <v>17</v>
      </c>
      <c r="N166">
        <v>33.06</v>
      </c>
      <c r="O166">
        <v>2.1</v>
      </c>
      <c r="P166">
        <v>1</v>
      </c>
      <c r="Q166">
        <v>6.36</v>
      </c>
      <c r="R166">
        <v>0</v>
      </c>
      <c r="S166">
        <v>31.2</v>
      </c>
      <c r="T166">
        <v>181</v>
      </c>
      <c r="U166">
        <v>1.7</v>
      </c>
      <c r="V166">
        <v>5.96</v>
      </c>
      <c r="W166">
        <v>0.02</v>
      </c>
      <c r="X166">
        <v>0.00356</v>
      </c>
      <c r="Z166">
        <v>0</v>
      </c>
      <c r="AA166">
        <v>0.68</v>
      </c>
      <c r="AB166">
        <v>1.3224</v>
      </c>
      <c r="AC166">
        <v>0.08400000000000001</v>
      </c>
      <c r="AD166">
        <v>0.04</v>
      </c>
      <c r="AE166">
        <v>0.2544</v>
      </c>
      <c r="AF166">
        <v>0</v>
      </c>
      <c r="AG166">
        <v>1.248</v>
      </c>
      <c r="AH166">
        <v>7.24</v>
      </c>
      <c r="AI166">
        <v>0.068</v>
      </c>
    </row>
    <row r="167" spans="1:35">
      <c r="A167" s="1">
        <v>165</v>
      </c>
      <c r="B167" t="s">
        <v>355</v>
      </c>
      <c r="C167">
        <v>2395</v>
      </c>
      <c r="D167" t="s">
        <v>459</v>
      </c>
      <c r="E167" t="s">
        <v>506</v>
      </c>
      <c r="F167">
        <v>343</v>
      </c>
      <c r="G167">
        <v>0.28318</v>
      </c>
      <c r="H167">
        <v>49</v>
      </c>
      <c r="I167">
        <v>0.93</v>
      </c>
      <c r="J167">
        <v>0.091</v>
      </c>
      <c r="L167">
        <v>0</v>
      </c>
      <c r="M167">
        <v>38</v>
      </c>
      <c r="N167">
        <v>8.75</v>
      </c>
      <c r="O167">
        <v>2.44</v>
      </c>
      <c r="P167">
        <v>2.26</v>
      </c>
      <c r="Q167">
        <v>4.28</v>
      </c>
      <c r="R167">
        <v>0</v>
      </c>
      <c r="S167">
        <v>120</v>
      </c>
      <c r="T167">
        <v>150</v>
      </c>
      <c r="U167">
        <v>1.47</v>
      </c>
      <c r="V167">
        <v>13.87582</v>
      </c>
      <c r="W167">
        <v>0.2633574</v>
      </c>
      <c r="X167">
        <v>0.02576938</v>
      </c>
      <c r="Z167">
        <v>0</v>
      </c>
      <c r="AA167">
        <v>10.76084</v>
      </c>
      <c r="AB167">
        <v>2.477825</v>
      </c>
      <c r="AC167">
        <v>0.6909592</v>
      </c>
      <c r="AD167">
        <v>0.6399867999999999</v>
      </c>
      <c r="AE167">
        <v>1.2120104</v>
      </c>
      <c r="AF167">
        <v>0</v>
      </c>
      <c r="AG167">
        <v>33.9816</v>
      </c>
      <c r="AH167">
        <v>42.477</v>
      </c>
      <c r="AI167">
        <v>0.4162746</v>
      </c>
    </row>
    <row r="168" spans="1:35">
      <c r="A168" s="1">
        <v>166</v>
      </c>
      <c r="B168" t="s">
        <v>356</v>
      </c>
      <c r="C168">
        <v>2395</v>
      </c>
      <c r="D168" t="s">
        <v>459</v>
      </c>
      <c r="E168" t="s">
        <v>511</v>
      </c>
      <c r="F168">
        <v>1031</v>
      </c>
      <c r="G168">
        <v>0.35397</v>
      </c>
      <c r="H168">
        <v>49</v>
      </c>
      <c r="I168">
        <v>0.93</v>
      </c>
      <c r="J168">
        <v>0.091</v>
      </c>
      <c r="L168">
        <v>0</v>
      </c>
      <c r="M168">
        <v>38</v>
      </c>
      <c r="N168">
        <v>8.75</v>
      </c>
      <c r="O168">
        <v>2.44</v>
      </c>
      <c r="P168">
        <v>2.26</v>
      </c>
      <c r="Q168">
        <v>4.28</v>
      </c>
      <c r="R168">
        <v>0</v>
      </c>
      <c r="S168">
        <v>120</v>
      </c>
      <c r="T168">
        <v>150</v>
      </c>
      <c r="U168">
        <v>1.47</v>
      </c>
      <c r="V168">
        <v>17.34453</v>
      </c>
      <c r="W168">
        <v>0.3291921</v>
      </c>
      <c r="X168">
        <v>0.03221127</v>
      </c>
      <c r="Z168">
        <v>0</v>
      </c>
      <c r="AA168">
        <v>13.45086</v>
      </c>
      <c r="AB168">
        <v>3.0972375</v>
      </c>
      <c r="AC168">
        <v>0.8636868</v>
      </c>
      <c r="AD168">
        <v>0.7999721999999999</v>
      </c>
      <c r="AE168">
        <v>1.5149916</v>
      </c>
      <c r="AF168">
        <v>0</v>
      </c>
      <c r="AG168">
        <v>42.4764</v>
      </c>
      <c r="AH168">
        <v>53.0955</v>
      </c>
      <c r="AI168">
        <v>0.5203359</v>
      </c>
    </row>
    <row r="169" spans="1:35">
      <c r="A169" s="1">
        <v>167</v>
      </c>
      <c r="B169" t="s">
        <v>357</v>
      </c>
      <c r="C169">
        <v>2395</v>
      </c>
      <c r="D169" t="s">
        <v>459</v>
      </c>
      <c r="E169" t="s">
        <v>512</v>
      </c>
      <c r="F169">
        <v>1032</v>
      </c>
      <c r="G169">
        <v>0.70795</v>
      </c>
      <c r="H169">
        <v>49</v>
      </c>
      <c r="I169">
        <v>0.93</v>
      </c>
      <c r="J169">
        <v>0.091</v>
      </c>
      <c r="L169">
        <v>0</v>
      </c>
      <c r="M169">
        <v>38</v>
      </c>
      <c r="N169">
        <v>8.75</v>
      </c>
      <c r="O169">
        <v>2.44</v>
      </c>
      <c r="P169">
        <v>2.26</v>
      </c>
      <c r="Q169">
        <v>4.28</v>
      </c>
      <c r="R169">
        <v>0</v>
      </c>
      <c r="S169">
        <v>120</v>
      </c>
      <c r="T169">
        <v>150</v>
      </c>
      <c r="U169">
        <v>1.47</v>
      </c>
      <c r="V169">
        <v>34.68955</v>
      </c>
      <c r="W169">
        <v>0.6583935</v>
      </c>
      <c r="X169">
        <v>0.06442344999999999</v>
      </c>
      <c r="Z169">
        <v>0</v>
      </c>
      <c r="AA169">
        <v>26.9021</v>
      </c>
      <c r="AB169">
        <v>6.1945625</v>
      </c>
      <c r="AC169">
        <v>1.727398</v>
      </c>
      <c r="AD169">
        <v>1.599967</v>
      </c>
      <c r="AE169">
        <v>3.030026</v>
      </c>
      <c r="AF169">
        <v>0</v>
      </c>
      <c r="AG169">
        <v>84.95399999999999</v>
      </c>
      <c r="AH169">
        <v>106.1925</v>
      </c>
      <c r="AI169">
        <v>1.0406865</v>
      </c>
    </row>
    <row r="170" spans="1:35">
      <c r="A170" s="1">
        <v>168</v>
      </c>
      <c r="B170" t="s">
        <v>358</v>
      </c>
      <c r="C170">
        <v>2395</v>
      </c>
      <c r="D170" t="s">
        <v>459</v>
      </c>
      <c r="E170" t="s">
        <v>516</v>
      </c>
      <c r="F170">
        <v>1470</v>
      </c>
      <c r="G170">
        <v>0.85</v>
      </c>
      <c r="H170">
        <v>49</v>
      </c>
      <c r="I170">
        <v>0.93</v>
      </c>
      <c r="J170">
        <v>0.091</v>
      </c>
      <c r="L170">
        <v>0</v>
      </c>
      <c r="M170">
        <v>38</v>
      </c>
      <c r="N170">
        <v>8.75</v>
      </c>
      <c r="O170">
        <v>2.44</v>
      </c>
      <c r="P170">
        <v>2.26</v>
      </c>
      <c r="Q170">
        <v>4.28</v>
      </c>
      <c r="R170">
        <v>0</v>
      </c>
      <c r="S170">
        <v>120</v>
      </c>
      <c r="T170">
        <v>150</v>
      </c>
      <c r="U170">
        <v>1.47</v>
      </c>
      <c r="V170">
        <v>41.65</v>
      </c>
      <c r="W170">
        <v>0.7905</v>
      </c>
      <c r="X170">
        <v>0.07735</v>
      </c>
      <c r="Z170">
        <v>0</v>
      </c>
      <c r="AA170">
        <v>32.3</v>
      </c>
      <c r="AB170">
        <v>7.4375</v>
      </c>
      <c r="AC170">
        <v>2.074</v>
      </c>
      <c r="AD170">
        <v>1.921</v>
      </c>
      <c r="AE170">
        <v>3.638</v>
      </c>
      <c r="AF170">
        <v>0</v>
      </c>
      <c r="AG170">
        <v>102</v>
      </c>
      <c r="AH170">
        <v>127.5</v>
      </c>
      <c r="AI170">
        <v>1.2495</v>
      </c>
    </row>
    <row r="171" spans="1:35">
      <c r="A171" s="1">
        <v>169</v>
      </c>
      <c r="B171" t="s">
        <v>359</v>
      </c>
      <c r="C171">
        <v>2402</v>
      </c>
      <c r="D171" t="s">
        <v>460</v>
      </c>
      <c r="E171" t="s">
        <v>517</v>
      </c>
      <c r="F171">
        <v>139</v>
      </c>
      <c r="G171">
        <v>1.28</v>
      </c>
      <c r="H171">
        <v>44</v>
      </c>
      <c r="I171">
        <v>0.19</v>
      </c>
      <c r="J171">
        <v>0.031</v>
      </c>
      <c r="L171">
        <v>0</v>
      </c>
      <c r="M171">
        <v>3</v>
      </c>
      <c r="N171">
        <v>10.15</v>
      </c>
      <c r="O171">
        <v>1.7</v>
      </c>
      <c r="P171">
        <v>4.73</v>
      </c>
      <c r="Q171">
        <v>1.36</v>
      </c>
      <c r="R171">
        <v>0</v>
      </c>
      <c r="S171">
        <v>5.2</v>
      </c>
      <c r="T171">
        <v>22</v>
      </c>
      <c r="U171">
        <v>0.24</v>
      </c>
      <c r="V171">
        <v>56.32</v>
      </c>
      <c r="W171">
        <v>0.2432</v>
      </c>
      <c r="X171">
        <v>0.03968</v>
      </c>
      <c r="Z171">
        <v>0</v>
      </c>
      <c r="AA171">
        <v>3.84</v>
      </c>
      <c r="AB171">
        <v>12.992</v>
      </c>
      <c r="AC171">
        <v>2.176</v>
      </c>
      <c r="AD171">
        <v>6.054400000000001</v>
      </c>
      <c r="AE171">
        <v>1.7408</v>
      </c>
      <c r="AF171">
        <v>0</v>
      </c>
      <c r="AG171">
        <v>6.656000000000001</v>
      </c>
      <c r="AH171">
        <v>28.16</v>
      </c>
      <c r="AI171">
        <v>0.3072</v>
      </c>
    </row>
    <row r="172" spans="1:35">
      <c r="A172" s="1">
        <v>170</v>
      </c>
      <c r="B172" t="s">
        <v>360</v>
      </c>
      <c r="C172">
        <v>2402</v>
      </c>
      <c r="D172" t="s">
        <v>460</v>
      </c>
      <c r="E172" t="s">
        <v>518</v>
      </c>
      <c r="F172">
        <v>160</v>
      </c>
      <c r="G172">
        <v>0.9399999999999999</v>
      </c>
      <c r="H172">
        <v>44</v>
      </c>
      <c r="I172">
        <v>0.19</v>
      </c>
      <c r="J172">
        <v>0.031</v>
      </c>
      <c r="L172">
        <v>0</v>
      </c>
      <c r="M172">
        <v>3</v>
      </c>
      <c r="N172">
        <v>10.15</v>
      </c>
      <c r="O172">
        <v>1.7</v>
      </c>
      <c r="P172">
        <v>4.73</v>
      </c>
      <c r="Q172">
        <v>1.36</v>
      </c>
      <c r="R172">
        <v>0</v>
      </c>
      <c r="S172">
        <v>5.2</v>
      </c>
      <c r="T172">
        <v>22</v>
      </c>
      <c r="U172">
        <v>0.24</v>
      </c>
      <c r="V172">
        <v>41.36</v>
      </c>
      <c r="W172">
        <v>0.1786</v>
      </c>
      <c r="X172">
        <v>0.02914</v>
      </c>
      <c r="Z172">
        <v>0</v>
      </c>
      <c r="AA172">
        <v>2.82</v>
      </c>
      <c r="AB172">
        <v>9.541</v>
      </c>
      <c r="AC172">
        <v>1.598</v>
      </c>
      <c r="AD172">
        <v>4.4462</v>
      </c>
      <c r="AE172">
        <v>1.2784</v>
      </c>
      <c r="AF172">
        <v>0</v>
      </c>
      <c r="AG172">
        <v>4.888</v>
      </c>
      <c r="AH172">
        <v>20.68</v>
      </c>
      <c r="AI172">
        <v>0.2256</v>
      </c>
    </row>
    <row r="173" spans="1:35">
      <c r="A173" s="1">
        <v>171</v>
      </c>
      <c r="B173" t="s">
        <v>361</v>
      </c>
      <c r="C173">
        <v>2402</v>
      </c>
      <c r="D173" t="s">
        <v>460</v>
      </c>
      <c r="E173" t="s">
        <v>551</v>
      </c>
      <c r="F173">
        <v>163</v>
      </c>
      <c r="G173">
        <v>0.12</v>
      </c>
      <c r="H173">
        <v>44</v>
      </c>
      <c r="I173">
        <v>0.19</v>
      </c>
      <c r="J173">
        <v>0.031</v>
      </c>
      <c r="L173">
        <v>0</v>
      </c>
      <c r="M173">
        <v>3</v>
      </c>
      <c r="N173">
        <v>10.15</v>
      </c>
      <c r="O173">
        <v>1.7</v>
      </c>
      <c r="P173">
        <v>4.73</v>
      </c>
      <c r="Q173">
        <v>1.36</v>
      </c>
      <c r="R173">
        <v>0</v>
      </c>
      <c r="S173">
        <v>5.2</v>
      </c>
      <c r="T173">
        <v>22</v>
      </c>
      <c r="U173">
        <v>0.24</v>
      </c>
      <c r="V173">
        <v>5.279999999999999</v>
      </c>
      <c r="W173">
        <v>0.0228</v>
      </c>
      <c r="X173">
        <v>0.00372</v>
      </c>
      <c r="Z173">
        <v>0</v>
      </c>
      <c r="AA173">
        <v>0.36</v>
      </c>
      <c r="AB173">
        <v>1.218</v>
      </c>
      <c r="AC173">
        <v>0.204</v>
      </c>
      <c r="AD173">
        <v>0.5676</v>
      </c>
      <c r="AE173">
        <v>0.1632</v>
      </c>
      <c r="AF173">
        <v>0</v>
      </c>
      <c r="AG173">
        <v>0.624</v>
      </c>
      <c r="AH173">
        <v>2.64</v>
      </c>
      <c r="AI173">
        <v>0.0288</v>
      </c>
    </row>
    <row r="174" spans="1:35">
      <c r="A174" s="1">
        <v>172</v>
      </c>
      <c r="B174" t="s">
        <v>362</v>
      </c>
      <c r="C174">
        <v>2402</v>
      </c>
      <c r="D174" t="s">
        <v>460</v>
      </c>
      <c r="E174" t="s">
        <v>506</v>
      </c>
      <c r="F174">
        <v>343</v>
      </c>
      <c r="G174">
        <v>0.88757</v>
      </c>
      <c r="H174">
        <v>44</v>
      </c>
      <c r="I174">
        <v>0.19</v>
      </c>
      <c r="J174">
        <v>0.031</v>
      </c>
      <c r="L174">
        <v>0</v>
      </c>
      <c r="M174">
        <v>3</v>
      </c>
      <c r="N174">
        <v>10.15</v>
      </c>
      <c r="O174">
        <v>1.7</v>
      </c>
      <c r="P174">
        <v>4.73</v>
      </c>
      <c r="Q174">
        <v>1.36</v>
      </c>
      <c r="R174">
        <v>0</v>
      </c>
      <c r="S174">
        <v>5.2</v>
      </c>
      <c r="T174">
        <v>22</v>
      </c>
      <c r="U174">
        <v>0.24</v>
      </c>
      <c r="V174">
        <v>39.05308</v>
      </c>
      <c r="W174">
        <v>0.1686383</v>
      </c>
      <c r="X174">
        <v>0.02751467</v>
      </c>
      <c r="Z174">
        <v>0</v>
      </c>
      <c r="AA174">
        <v>2.66271</v>
      </c>
      <c r="AB174">
        <v>9.0088355</v>
      </c>
      <c r="AC174">
        <v>1.508869</v>
      </c>
      <c r="AD174">
        <v>4.1982061</v>
      </c>
      <c r="AE174">
        <v>1.2070952</v>
      </c>
      <c r="AF174">
        <v>0</v>
      </c>
      <c r="AG174">
        <v>4.615364</v>
      </c>
      <c r="AH174">
        <v>19.52654</v>
      </c>
      <c r="AI174">
        <v>0.2130168</v>
      </c>
    </row>
    <row r="175" spans="1:35">
      <c r="A175" s="1">
        <v>173</v>
      </c>
      <c r="B175" t="s">
        <v>363</v>
      </c>
      <c r="C175">
        <v>2402</v>
      </c>
      <c r="D175" t="s">
        <v>460</v>
      </c>
      <c r="E175" t="s">
        <v>552</v>
      </c>
      <c r="F175">
        <v>387</v>
      </c>
      <c r="G175">
        <v>0.15203</v>
      </c>
      <c r="H175">
        <v>44</v>
      </c>
      <c r="I175">
        <v>0.19</v>
      </c>
      <c r="J175">
        <v>0.031</v>
      </c>
      <c r="L175">
        <v>0</v>
      </c>
      <c r="M175">
        <v>3</v>
      </c>
      <c r="N175">
        <v>10.15</v>
      </c>
      <c r="O175">
        <v>1.7</v>
      </c>
      <c r="P175">
        <v>4.73</v>
      </c>
      <c r="Q175">
        <v>1.36</v>
      </c>
      <c r="R175">
        <v>0</v>
      </c>
      <c r="S175">
        <v>5.2</v>
      </c>
      <c r="T175">
        <v>22</v>
      </c>
      <c r="U175">
        <v>0.24</v>
      </c>
      <c r="V175">
        <v>6.68932</v>
      </c>
      <c r="W175">
        <v>0.0288857</v>
      </c>
      <c r="X175">
        <v>0.00471293</v>
      </c>
      <c r="Z175">
        <v>0</v>
      </c>
      <c r="AA175">
        <v>0.45609</v>
      </c>
      <c r="AB175">
        <v>1.5431045</v>
      </c>
      <c r="AC175">
        <v>0.258451</v>
      </c>
      <c r="AD175">
        <v>0.7191019000000001</v>
      </c>
      <c r="AE175">
        <v>0.2067608</v>
      </c>
      <c r="AF175">
        <v>0</v>
      </c>
      <c r="AG175">
        <v>0.790556</v>
      </c>
      <c r="AH175">
        <v>3.34466</v>
      </c>
      <c r="AI175">
        <v>0.0364872</v>
      </c>
    </row>
    <row r="176" spans="1:35">
      <c r="A176" s="1">
        <v>174</v>
      </c>
      <c r="B176" t="s">
        <v>364</v>
      </c>
      <c r="C176">
        <v>2402</v>
      </c>
      <c r="D176" t="s">
        <v>460</v>
      </c>
      <c r="E176" t="s">
        <v>520</v>
      </c>
      <c r="F176">
        <v>553</v>
      </c>
      <c r="G176">
        <v>0.6</v>
      </c>
      <c r="H176">
        <v>44</v>
      </c>
      <c r="I176">
        <v>0.19</v>
      </c>
      <c r="J176">
        <v>0.031</v>
      </c>
      <c r="L176">
        <v>0</v>
      </c>
      <c r="M176">
        <v>3</v>
      </c>
      <c r="N176">
        <v>10.15</v>
      </c>
      <c r="O176">
        <v>1.7</v>
      </c>
      <c r="P176">
        <v>4.73</v>
      </c>
      <c r="Q176">
        <v>1.36</v>
      </c>
      <c r="R176">
        <v>0</v>
      </c>
      <c r="S176">
        <v>5.2</v>
      </c>
      <c r="T176">
        <v>22</v>
      </c>
      <c r="U176">
        <v>0.24</v>
      </c>
      <c r="V176">
        <v>26.4</v>
      </c>
      <c r="W176">
        <v>0.114</v>
      </c>
      <c r="X176">
        <v>0.0186</v>
      </c>
      <c r="Z176">
        <v>0</v>
      </c>
      <c r="AA176">
        <v>1.8</v>
      </c>
      <c r="AB176">
        <v>6.09</v>
      </c>
      <c r="AC176">
        <v>1.02</v>
      </c>
      <c r="AD176">
        <v>2.838</v>
      </c>
      <c r="AE176">
        <v>0.8160000000000001</v>
      </c>
      <c r="AF176">
        <v>0</v>
      </c>
      <c r="AG176">
        <v>3.12</v>
      </c>
      <c r="AH176">
        <v>13.2</v>
      </c>
      <c r="AI176">
        <v>0.144</v>
      </c>
    </row>
    <row r="177" spans="1:35">
      <c r="A177" s="1">
        <v>175</v>
      </c>
      <c r="B177" t="s">
        <v>365</v>
      </c>
      <c r="C177">
        <v>2402</v>
      </c>
      <c r="D177" t="s">
        <v>460</v>
      </c>
      <c r="E177" t="s">
        <v>511</v>
      </c>
      <c r="F177">
        <v>1031</v>
      </c>
      <c r="G177">
        <v>1.10947</v>
      </c>
      <c r="H177">
        <v>44</v>
      </c>
      <c r="I177">
        <v>0.19</v>
      </c>
      <c r="J177">
        <v>0.031</v>
      </c>
      <c r="L177">
        <v>0</v>
      </c>
      <c r="M177">
        <v>3</v>
      </c>
      <c r="N177">
        <v>10.15</v>
      </c>
      <c r="O177">
        <v>1.7</v>
      </c>
      <c r="P177">
        <v>4.73</v>
      </c>
      <c r="Q177">
        <v>1.36</v>
      </c>
      <c r="R177">
        <v>0</v>
      </c>
      <c r="S177">
        <v>5.2</v>
      </c>
      <c r="T177">
        <v>22</v>
      </c>
      <c r="U177">
        <v>0.24</v>
      </c>
      <c r="V177">
        <v>48.81668</v>
      </c>
      <c r="W177">
        <v>0.2107993</v>
      </c>
      <c r="X177">
        <v>0.03439357</v>
      </c>
      <c r="Z177">
        <v>0</v>
      </c>
      <c r="AA177">
        <v>3.32841</v>
      </c>
      <c r="AB177">
        <v>11.2611205</v>
      </c>
      <c r="AC177">
        <v>1.886099</v>
      </c>
      <c r="AD177">
        <v>5.2477931</v>
      </c>
      <c r="AE177">
        <v>1.5088792</v>
      </c>
      <c r="AF177">
        <v>0</v>
      </c>
      <c r="AG177">
        <v>5.769244</v>
      </c>
      <c r="AH177">
        <v>24.40834</v>
      </c>
      <c r="AI177">
        <v>0.2662728</v>
      </c>
    </row>
    <row r="178" spans="1:35">
      <c r="A178" s="1">
        <v>176</v>
      </c>
      <c r="B178" t="s">
        <v>366</v>
      </c>
      <c r="C178">
        <v>2402</v>
      </c>
      <c r="D178" t="s">
        <v>460</v>
      </c>
      <c r="E178" t="s">
        <v>512</v>
      </c>
      <c r="F178">
        <v>1032</v>
      </c>
      <c r="G178">
        <v>2.21894</v>
      </c>
      <c r="H178">
        <v>44</v>
      </c>
      <c r="I178">
        <v>0.19</v>
      </c>
      <c r="J178">
        <v>0.031</v>
      </c>
      <c r="L178">
        <v>0</v>
      </c>
      <c r="M178">
        <v>3</v>
      </c>
      <c r="N178">
        <v>10.15</v>
      </c>
      <c r="O178">
        <v>1.7</v>
      </c>
      <c r="P178">
        <v>4.73</v>
      </c>
      <c r="Q178">
        <v>1.36</v>
      </c>
      <c r="R178">
        <v>0</v>
      </c>
      <c r="S178">
        <v>5.2</v>
      </c>
      <c r="T178">
        <v>22</v>
      </c>
      <c r="U178">
        <v>0.24</v>
      </c>
      <c r="V178">
        <v>97.63336</v>
      </c>
      <c r="W178">
        <v>0.4215986</v>
      </c>
      <c r="X178">
        <v>0.06878714</v>
      </c>
      <c r="Z178">
        <v>0</v>
      </c>
      <c r="AA178">
        <v>6.65682</v>
      </c>
      <c r="AB178">
        <v>22.522241</v>
      </c>
      <c r="AC178">
        <v>3.772198</v>
      </c>
      <c r="AD178">
        <v>10.4955862</v>
      </c>
      <c r="AE178">
        <v>3.0177584</v>
      </c>
      <c r="AF178">
        <v>0</v>
      </c>
      <c r="AG178">
        <v>11.538488</v>
      </c>
      <c r="AH178">
        <v>48.81668</v>
      </c>
      <c r="AI178">
        <v>0.5325456</v>
      </c>
    </row>
    <row r="179" spans="1:35">
      <c r="A179" s="1">
        <v>177</v>
      </c>
      <c r="B179" t="s">
        <v>367</v>
      </c>
      <c r="C179">
        <v>2402</v>
      </c>
      <c r="D179" t="s">
        <v>460</v>
      </c>
      <c r="E179" t="s">
        <v>553</v>
      </c>
      <c r="F179">
        <v>1266</v>
      </c>
      <c r="G179">
        <v>0.32</v>
      </c>
      <c r="H179">
        <v>44</v>
      </c>
      <c r="I179">
        <v>0.19</v>
      </c>
      <c r="J179">
        <v>0.031</v>
      </c>
      <c r="L179">
        <v>0</v>
      </c>
      <c r="M179">
        <v>3</v>
      </c>
      <c r="N179">
        <v>10.15</v>
      </c>
      <c r="O179">
        <v>1.7</v>
      </c>
      <c r="P179">
        <v>4.73</v>
      </c>
      <c r="Q179">
        <v>1.36</v>
      </c>
      <c r="R179">
        <v>0</v>
      </c>
      <c r="S179">
        <v>5.2</v>
      </c>
      <c r="T179">
        <v>22</v>
      </c>
      <c r="U179">
        <v>0.24</v>
      </c>
      <c r="V179">
        <v>14.08</v>
      </c>
      <c r="W179">
        <v>0.0608</v>
      </c>
      <c r="X179">
        <v>0.00992</v>
      </c>
      <c r="Z179">
        <v>0</v>
      </c>
      <c r="AA179">
        <v>0.96</v>
      </c>
      <c r="AB179">
        <v>3.248</v>
      </c>
      <c r="AC179">
        <v>0.544</v>
      </c>
      <c r="AD179">
        <v>1.5136</v>
      </c>
      <c r="AE179">
        <v>0.4352</v>
      </c>
      <c r="AF179">
        <v>0</v>
      </c>
      <c r="AG179">
        <v>1.664</v>
      </c>
      <c r="AH179">
        <v>7.04</v>
      </c>
      <c r="AI179">
        <v>0.07679999999999999</v>
      </c>
    </row>
    <row r="180" spans="1:35">
      <c r="A180" s="1">
        <v>178</v>
      </c>
      <c r="B180" t="s">
        <v>368</v>
      </c>
      <c r="C180">
        <v>2402</v>
      </c>
      <c r="D180" t="s">
        <v>460</v>
      </c>
      <c r="E180" t="s">
        <v>554</v>
      </c>
      <c r="F180">
        <v>1267</v>
      </c>
      <c r="G180">
        <v>0.08</v>
      </c>
      <c r="H180">
        <v>44</v>
      </c>
      <c r="I180">
        <v>0.19</v>
      </c>
      <c r="J180">
        <v>0.031</v>
      </c>
      <c r="L180">
        <v>0</v>
      </c>
      <c r="M180">
        <v>3</v>
      </c>
      <c r="N180">
        <v>10.15</v>
      </c>
      <c r="O180">
        <v>1.7</v>
      </c>
      <c r="P180">
        <v>4.73</v>
      </c>
      <c r="Q180">
        <v>1.36</v>
      </c>
      <c r="R180">
        <v>0</v>
      </c>
      <c r="S180">
        <v>5.2</v>
      </c>
      <c r="T180">
        <v>22</v>
      </c>
      <c r="U180">
        <v>0.24</v>
      </c>
      <c r="V180">
        <v>3.52</v>
      </c>
      <c r="W180">
        <v>0.0152</v>
      </c>
      <c r="X180">
        <v>0.00248</v>
      </c>
      <c r="Z180">
        <v>0</v>
      </c>
      <c r="AA180">
        <v>0.24</v>
      </c>
      <c r="AB180">
        <v>0.8120000000000001</v>
      </c>
      <c r="AC180">
        <v>0.136</v>
      </c>
      <c r="AD180">
        <v>0.3784000000000001</v>
      </c>
      <c r="AE180">
        <v>0.1088</v>
      </c>
      <c r="AF180">
        <v>0</v>
      </c>
      <c r="AG180">
        <v>0.416</v>
      </c>
      <c r="AH180">
        <v>1.76</v>
      </c>
      <c r="AI180">
        <v>0.0192</v>
      </c>
    </row>
    <row r="181" spans="1:35">
      <c r="A181" s="1">
        <v>179</v>
      </c>
      <c r="B181" t="s">
        <v>369</v>
      </c>
      <c r="C181">
        <v>2402</v>
      </c>
      <c r="D181" t="s">
        <v>460</v>
      </c>
      <c r="E181" t="s">
        <v>516</v>
      </c>
      <c r="F181">
        <v>1470</v>
      </c>
      <c r="G181">
        <v>0.85</v>
      </c>
      <c r="H181">
        <v>44</v>
      </c>
      <c r="I181">
        <v>0.19</v>
      </c>
      <c r="J181">
        <v>0.031</v>
      </c>
      <c r="L181">
        <v>0</v>
      </c>
      <c r="M181">
        <v>3</v>
      </c>
      <c r="N181">
        <v>10.15</v>
      </c>
      <c r="O181">
        <v>1.7</v>
      </c>
      <c r="P181">
        <v>4.73</v>
      </c>
      <c r="Q181">
        <v>1.36</v>
      </c>
      <c r="R181">
        <v>0</v>
      </c>
      <c r="S181">
        <v>5.2</v>
      </c>
      <c r="T181">
        <v>22</v>
      </c>
      <c r="U181">
        <v>0.24</v>
      </c>
      <c r="V181">
        <v>37.4</v>
      </c>
      <c r="W181">
        <v>0.1615</v>
      </c>
      <c r="X181">
        <v>0.02635</v>
      </c>
      <c r="Z181">
        <v>0</v>
      </c>
      <c r="AA181">
        <v>2.55</v>
      </c>
      <c r="AB181">
        <v>8.6275</v>
      </c>
      <c r="AC181">
        <v>1.445</v>
      </c>
      <c r="AD181">
        <v>4.0205</v>
      </c>
      <c r="AE181">
        <v>1.156</v>
      </c>
      <c r="AF181">
        <v>0</v>
      </c>
      <c r="AG181">
        <v>4.42</v>
      </c>
      <c r="AH181">
        <v>18.7</v>
      </c>
      <c r="AI181">
        <v>0.204</v>
      </c>
    </row>
    <row r="182" spans="1:35">
      <c r="A182" s="1">
        <v>180</v>
      </c>
      <c r="B182" t="s">
        <v>370</v>
      </c>
      <c r="C182">
        <v>2405</v>
      </c>
      <c r="D182" t="s">
        <v>461</v>
      </c>
      <c r="E182" t="s">
        <v>472</v>
      </c>
      <c r="F182">
        <v>341</v>
      </c>
      <c r="G182">
        <v>0.25359</v>
      </c>
      <c r="H182">
        <v>36</v>
      </c>
      <c r="I182">
        <v>0.79</v>
      </c>
      <c r="J182">
        <v>0.132</v>
      </c>
      <c r="L182">
        <v>0</v>
      </c>
      <c r="M182">
        <v>56</v>
      </c>
      <c r="N182">
        <v>6.33</v>
      </c>
      <c r="O182">
        <v>3.3</v>
      </c>
      <c r="P182">
        <v>0.85</v>
      </c>
      <c r="Q182">
        <v>2.97</v>
      </c>
      <c r="R182">
        <v>0</v>
      </c>
      <c r="S182">
        <v>133</v>
      </c>
      <c r="T182">
        <v>138</v>
      </c>
      <c r="U182">
        <v>6.2</v>
      </c>
      <c r="V182">
        <v>9.129239999999999</v>
      </c>
      <c r="W182">
        <v>0.2003361</v>
      </c>
      <c r="X182">
        <v>0.03347388</v>
      </c>
      <c r="Z182">
        <v>0</v>
      </c>
      <c r="AA182">
        <v>14.20104</v>
      </c>
      <c r="AB182">
        <v>1.6052247</v>
      </c>
      <c r="AC182">
        <v>0.8368469999999999</v>
      </c>
      <c r="AD182">
        <v>0.2155515</v>
      </c>
      <c r="AE182">
        <v>0.7531623</v>
      </c>
      <c r="AF182">
        <v>0</v>
      </c>
      <c r="AG182">
        <v>33.72747</v>
      </c>
      <c r="AH182">
        <v>34.99542</v>
      </c>
      <c r="AI182">
        <v>1.572258</v>
      </c>
    </row>
    <row r="183" spans="1:35">
      <c r="A183" s="1">
        <v>181</v>
      </c>
      <c r="B183" t="s">
        <v>371</v>
      </c>
      <c r="C183">
        <v>2405</v>
      </c>
      <c r="D183" t="s">
        <v>461</v>
      </c>
      <c r="E183" t="s">
        <v>473</v>
      </c>
      <c r="F183">
        <v>383</v>
      </c>
      <c r="G183">
        <v>0.31699</v>
      </c>
      <c r="H183">
        <v>36</v>
      </c>
      <c r="I183">
        <v>0.79</v>
      </c>
      <c r="J183">
        <v>0.132</v>
      </c>
      <c r="L183">
        <v>0</v>
      </c>
      <c r="M183">
        <v>56</v>
      </c>
      <c r="N183">
        <v>6.33</v>
      </c>
      <c r="O183">
        <v>3.3</v>
      </c>
      <c r="P183">
        <v>0.85</v>
      </c>
      <c r="Q183">
        <v>2.97</v>
      </c>
      <c r="R183">
        <v>0</v>
      </c>
      <c r="S183">
        <v>133</v>
      </c>
      <c r="T183">
        <v>138</v>
      </c>
      <c r="U183">
        <v>6.2</v>
      </c>
      <c r="V183">
        <v>11.41164</v>
      </c>
      <c r="W183">
        <v>0.2504221</v>
      </c>
      <c r="X183">
        <v>0.04184268</v>
      </c>
      <c r="Z183">
        <v>0</v>
      </c>
      <c r="AA183">
        <v>17.75144</v>
      </c>
      <c r="AB183">
        <v>2.0065467</v>
      </c>
      <c r="AC183">
        <v>1.046067</v>
      </c>
      <c r="AD183">
        <v>0.2694415</v>
      </c>
      <c r="AE183">
        <v>0.9414603</v>
      </c>
      <c r="AF183">
        <v>0</v>
      </c>
      <c r="AG183">
        <v>42.15967</v>
      </c>
      <c r="AH183">
        <v>43.74462</v>
      </c>
      <c r="AI183">
        <v>1.965338</v>
      </c>
    </row>
    <row r="184" spans="1:35">
      <c r="A184" s="1">
        <v>182</v>
      </c>
      <c r="B184" t="s">
        <v>372</v>
      </c>
      <c r="C184">
        <v>2405</v>
      </c>
      <c r="D184" t="s">
        <v>461</v>
      </c>
      <c r="E184" t="s">
        <v>474</v>
      </c>
      <c r="F184">
        <v>385</v>
      </c>
      <c r="G184">
        <v>0.03804</v>
      </c>
      <c r="H184">
        <v>36</v>
      </c>
      <c r="I184">
        <v>0.79</v>
      </c>
      <c r="J184">
        <v>0.132</v>
      </c>
      <c r="L184">
        <v>0</v>
      </c>
      <c r="M184">
        <v>56</v>
      </c>
      <c r="N184">
        <v>6.33</v>
      </c>
      <c r="O184">
        <v>3.3</v>
      </c>
      <c r="P184">
        <v>0.85</v>
      </c>
      <c r="Q184">
        <v>2.97</v>
      </c>
      <c r="R184">
        <v>0</v>
      </c>
      <c r="S184">
        <v>133</v>
      </c>
      <c r="T184">
        <v>138</v>
      </c>
      <c r="U184">
        <v>6.2</v>
      </c>
      <c r="V184">
        <v>1.36944</v>
      </c>
      <c r="W184">
        <v>0.0300516</v>
      </c>
      <c r="X184">
        <v>0.005021279999999999</v>
      </c>
      <c r="Z184">
        <v>0</v>
      </c>
      <c r="AA184">
        <v>2.13024</v>
      </c>
      <c r="AB184">
        <v>0.2407932</v>
      </c>
      <c r="AC184">
        <v>0.125532</v>
      </c>
      <c r="AD184">
        <v>0.03233399999999999</v>
      </c>
      <c r="AE184">
        <v>0.1129788</v>
      </c>
      <c r="AF184">
        <v>0</v>
      </c>
      <c r="AG184">
        <v>5.05932</v>
      </c>
      <c r="AH184">
        <v>5.24952</v>
      </c>
      <c r="AI184">
        <v>0.235848</v>
      </c>
    </row>
    <row r="185" spans="1:35">
      <c r="A185" s="1">
        <v>183</v>
      </c>
      <c r="B185" t="s">
        <v>373</v>
      </c>
      <c r="C185">
        <v>2405</v>
      </c>
      <c r="D185" t="s">
        <v>461</v>
      </c>
      <c r="E185" t="s">
        <v>485</v>
      </c>
      <c r="F185">
        <v>415</v>
      </c>
      <c r="G185">
        <v>0.63398</v>
      </c>
      <c r="H185">
        <v>36</v>
      </c>
      <c r="I185">
        <v>0.79</v>
      </c>
      <c r="J185">
        <v>0.132</v>
      </c>
      <c r="L185">
        <v>0</v>
      </c>
      <c r="M185">
        <v>56</v>
      </c>
      <c r="N185">
        <v>6.33</v>
      </c>
      <c r="O185">
        <v>3.3</v>
      </c>
      <c r="P185">
        <v>0.85</v>
      </c>
      <c r="Q185">
        <v>2.97</v>
      </c>
      <c r="R185">
        <v>0</v>
      </c>
      <c r="S185">
        <v>133</v>
      </c>
      <c r="T185">
        <v>138</v>
      </c>
      <c r="U185">
        <v>6.2</v>
      </c>
      <c r="V185">
        <v>22.82328</v>
      </c>
      <c r="W185">
        <v>0.5008442</v>
      </c>
      <c r="X185">
        <v>0.08368536</v>
      </c>
      <c r="Z185">
        <v>0</v>
      </c>
      <c r="AA185">
        <v>35.50288</v>
      </c>
      <c r="AB185">
        <v>4.0130934</v>
      </c>
      <c r="AC185">
        <v>2.092134</v>
      </c>
      <c r="AD185">
        <v>0.538883</v>
      </c>
      <c r="AE185">
        <v>1.8829206</v>
      </c>
      <c r="AF185">
        <v>0</v>
      </c>
      <c r="AG185">
        <v>84.31934</v>
      </c>
      <c r="AH185">
        <v>87.48924</v>
      </c>
      <c r="AI185">
        <v>3.930676</v>
      </c>
    </row>
    <row r="186" spans="1:35">
      <c r="A186" s="1">
        <v>184</v>
      </c>
      <c r="B186" t="s">
        <v>374</v>
      </c>
      <c r="C186">
        <v>2405</v>
      </c>
      <c r="D186" t="s">
        <v>461</v>
      </c>
      <c r="E186" t="s">
        <v>555</v>
      </c>
      <c r="F186">
        <v>605</v>
      </c>
      <c r="G186">
        <v>0.1</v>
      </c>
      <c r="H186">
        <v>36</v>
      </c>
      <c r="I186">
        <v>0.79</v>
      </c>
      <c r="J186">
        <v>0.132</v>
      </c>
      <c r="L186">
        <v>0</v>
      </c>
      <c r="M186">
        <v>56</v>
      </c>
      <c r="N186">
        <v>6.33</v>
      </c>
      <c r="O186">
        <v>3.3</v>
      </c>
      <c r="P186">
        <v>0.85</v>
      </c>
      <c r="Q186">
        <v>2.97</v>
      </c>
      <c r="R186">
        <v>0</v>
      </c>
      <c r="S186">
        <v>133</v>
      </c>
      <c r="T186">
        <v>138</v>
      </c>
      <c r="U186">
        <v>6.2</v>
      </c>
      <c r="V186">
        <v>3.6</v>
      </c>
      <c r="W186">
        <v>0.07900000000000001</v>
      </c>
      <c r="X186">
        <v>0.0132</v>
      </c>
      <c r="Z186">
        <v>0</v>
      </c>
      <c r="AA186">
        <v>5.600000000000001</v>
      </c>
      <c r="AB186">
        <v>0.633</v>
      </c>
      <c r="AC186">
        <v>0.33</v>
      </c>
      <c r="AD186">
        <v>0.08500000000000001</v>
      </c>
      <c r="AE186">
        <v>0.297</v>
      </c>
      <c r="AF186">
        <v>0</v>
      </c>
      <c r="AG186">
        <v>13.3</v>
      </c>
      <c r="AH186">
        <v>13.8</v>
      </c>
      <c r="AI186">
        <v>0.6200000000000001</v>
      </c>
    </row>
    <row r="187" spans="1:35">
      <c r="A187" s="1">
        <v>185</v>
      </c>
      <c r="B187" t="s">
        <v>375</v>
      </c>
      <c r="C187">
        <v>2405</v>
      </c>
      <c r="D187" t="s">
        <v>461</v>
      </c>
      <c r="E187" t="s">
        <v>550</v>
      </c>
      <c r="F187">
        <v>1481</v>
      </c>
      <c r="G187">
        <v>0.04</v>
      </c>
      <c r="H187">
        <v>36</v>
      </c>
      <c r="I187">
        <v>0.79</v>
      </c>
      <c r="J187">
        <v>0.132</v>
      </c>
      <c r="L187">
        <v>0</v>
      </c>
      <c r="M187">
        <v>56</v>
      </c>
      <c r="N187">
        <v>6.33</v>
      </c>
      <c r="O187">
        <v>3.3</v>
      </c>
      <c r="P187">
        <v>0.85</v>
      </c>
      <c r="Q187">
        <v>2.97</v>
      </c>
      <c r="R187">
        <v>0</v>
      </c>
      <c r="S187">
        <v>133</v>
      </c>
      <c r="T187">
        <v>138</v>
      </c>
      <c r="U187">
        <v>6.2</v>
      </c>
      <c r="V187">
        <v>1.44</v>
      </c>
      <c r="W187">
        <v>0.0316</v>
      </c>
      <c r="X187">
        <v>0.00528</v>
      </c>
      <c r="Z187">
        <v>0</v>
      </c>
      <c r="AA187">
        <v>2.24</v>
      </c>
      <c r="AB187">
        <v>0.2532</v>
      </c>
      <c r="AC187">
        <v>0.132</v>
      </c>
      <c r="AD187">
        <v>0.034</v>
      </c>
      <c r="AE187">
        <v>0.1188</v>
      </c>
      <c r="AF187">
        <v>0</v>
      </c>
      <c r="AG187">
        <v>5.32</v>
      </c>
      <c r="AH187">
        <v>5.52</v>
      </c>
      <c r="AI187">
        <v>0.248</v>
      </c>
    </row>
    <row r="188" spans="1:35">
      <c r="A188" s="1">
        <v>186</v>
      </c>
      <c r="B188" t="s">
        <v>376</v>
      </c>
      <c r="C188">
        <v>2460</v>
      </c>
      <c r="D188" t="s">
        <v>462</v>
      </c>
      <c r="E188" t="s">
        <v>556</v>
      </c>
      <c r="F188">
        <v>479</v>
      </c>
      <c r="G188">
        <v>0.17</v>
      </c>
      <c r="H188">
        <v>18</v>
      </c>
      <c r="I188">
        <v>0.2</v>
      </c>
      <c r="J188">
        <v>0.028</v>
      </c>
      <c r="L188">
        <v>0</v>
      </c>
      <c r="M188">
        <v>5</v>
      </c>
      <c r="N188">
        <v>3.89</v>
      </c>
      <c r="O188">
        <v>1.21</v>
      </c>
      <c r="P188">
        <v>2.63</v>
      </c>
      <c r="Q188">
        <v>0.88</v>
      </c>
      <c r="R188">
        <v>0</v>
      </c>
      <c r="S188">
        <v>13.7</v>
      </c>
      <c r="T188">
        <v>10</v>
      </c>
      <c r="U188">
        <v>0.27</v>
      </c>
      <c r="V188">
        <v>3.06</v>
      </c>
      <c r="W188">
        <v>0.034</v>
      </c>
      <c r="X188">
        <v>0.00476</v>
      </c>
      <c r="Z188">
        <v>0</v>
      </c>
      <c r="AA188">
        <v>0.8500000000000001</v>
      </c>
      <c r="AB188">
        <v>0.6613000000000001</v>
      </c>
      <c r="AC188">
        <v>0.2057</v>
      </c>
      <c r="AD188">
        <v>0.4471</v>
      </c>
      <c r="AE188">
        <v>0.1496</v>
      </c>
      <c r="AF188">
        <v>0</v>
      </c>
      <c r="AG188">
        <v>2.329</v>
      </c>
      <c r="AH188">
        <v>1.7</v>
      </c>
      <c r="AI188">
        <v>0.0459</v>
      </c>
    </row>
    <row r="189" spans="1:35">
      <c r="A189" s="1">
        <v>187</v>
      </c>
      <c r="B189" t="s">
        <v>377</v>
      </c>
      <c r="C189">
        <v>2460</v>
      </c>
      <c r="D189" t="s">
        <v>462</v>
      </c>
      <c r="E189" t="s">
        <v>557</v>
      </c>
      <c r="F189">
        <v>1290</v>
      </c>
      <c r="G189">
        <v>0.76078</v>
      </c>
      <c r="H189">
        <v>18</v>
      </c>
      <c r="I189">
        <v>0.2</v>
      </c>
      <c r="J189">
        <v>0.028</v>
      </c>
      <c r="L189">
        <v>0</v>
      </c>
      <c r="M189">
        <v>5</v>
      </c>
      <c r="N189">
        <v>3.89</v>
      </c>
      <c r="O189">
        <v>1.21</v>
      </c>
      <c r="P189">
        <v>2.63</v>
      </c>
      <c r="Q189">
        <v>0.88</v>
      </c>
      <c r="R189">
        <v>0</v>
      </c>
      <c r="S189">
        <v>13.7</v>
      </c>
      <c r="T189">
        <v>10</v>
      </c>
      <c r="U189">
        <v>0.27</v>
      </c>
      <c r="V189">
        <v>13.69404</v>
      </c>
      <c r="W189">
        <v>0.152156</v>
      </c>
      <c r="X189">
        <v>0.02130184</v>
      </c>
      <c r="Z189">
        <v>0</v>
      </c>
      <c r="AA189">
        <v>3.8039</v>
      </c>
      <c r="AB189">
        <v>2.9594342</v>
      </c>
      <c r="AC189">
        <v>0.9205438</v>
      </c>
      <c r="AD189">
        <v>2.0008514</v>
      </c>
      <c r="AE189">
        <v>0.6694864</v>
      </c>
      <c r="AF189">
        <v>0</v>
      </c>
      <c r="AG189">
        <v>10.422686</v>
      </c>
      <c r="AH189">
        <v>7.6078</v>
      </c>
      <c r="AI189">
        <v>0.2054106</v>
      </c>
    </row>
    <row r="190" spans="1:35">
      <c r="A190" s="1">
        <v>188</v>
      </c>
      <c r="B190" t="s">
        <v>378</v>
      </c>
      <c r="C190">
        <v>2460</v>
      </c>
      <c r="D190" t="s">
        <v>462</v>
      </c>
      <c r="E190" t="s">
        <v>558</v>
      </c>
      <c r="F190">
        <v>1291</v>
      </c>
      <c r="G190">
        <v>0.95097</v>
      </c>
      <c r="H190">
        <v>18</v>
      </c>
      <c r="I190">
        <v>0.2</v>
      </c>
      <c r="J190">
        <v>0.028</v>
      </c>
      <c r="L190">
        <v>0</v>
      </c>
      <c r="M190">
        <v>5</v>
      </c>
      <c r="N190">
        <v>3.89</v>
      </c>
      <c r="O190">
        <v>1.21</v>
      </c>
      <c r="P190">
        <v>2.63</v>
      </c>
      <c r="Q190">
        <v>0.88</v>
      </c>
      <c r="R190">
        <v>0</v>
      </c>
      <c r="S190">
        <v>13.7</v>
      </c>
      <c r="T190">
        <v>10</v>
      </c>
      <c r="U190">
        <v>0.27</v>
      </c>
      <c r="V190">
        <v>17.11746</v>
      </c>
      <c r="W190">
        <v>0.190194</v>
      </c>
      <c r="X190">
        <v>0.02662716</v>
      </c>
      <c r="Z190">
        <v>0</v>
      </c>
      <c r="AA190">
        <v>4.75485</v>
      </c>
      <c r="AB190">
        <v>3.6992733</v>
      </c>
      <c r="AC190">
        <v>1.1506737</v>
      </c>
      <c r="AD190">
        <v>2.5010511</v>
      </c>
      <c r="AE190">
        <v>0.8368536</v>
      </c>
      <c r="AF190">
        <v>0</v>
      </c>
      <c r="AG190">
        <v>13.028289</v>
      </c>
      <c r="AH190">
        <v>9.5097</v>
      </c>
      <c r="AI190">
        <v>0.2567619</v>
      </c>
    </row>
    <row r="191" spans="1:35">
      <c r="A191" s="1">
        <v>189</v>
      </c>
      <c r="B191" t="s">
        <v>379</v>
      </c>
      <c r="C191">
        <v>2460</v>
      </c>
      <c r="D191" t="s">
        <v>462</v>
      </c>
      <c r="E191" t="s">
        <v>559</v>
      </c>
      <c r="F191">
        <v>1292</v>
      </c>
      <c r="G191">
        <v>1.90194</v>
      </c>
      <c r="H191">
        <v>18</v>
      </c>
      <c r="I191">
        <v>0.2</v>
      </c>
      <c r="J191">
        <v>0.028</v>
      </c>
      <c r="L191">
        <v>0</v>
      </c>
      <c r="M191">
        <v>5</v>
      </c>
      <c r="N191">
        <v>3.89</v>
      </c>
      <c r="O191">
        <v>1.21</v>
      </c>
      <c r="P191">
        <v>2.63</v>
      </c>
      <c r="Q191">
        <v>0.88</v>
      </c>
      <c r="R191">
        <v>0</v>
      </c>
      <c r="S191">
        <v>13.7</v>
      </c>
      <c r="T191">
        <v>10</v>
      </c>
      <c r="U191">
        <v>0.27</v>
      </c>
      <c r="V191">
        <v>34.23492</v>
      </c>
      <c r="W191">
        <v>0.380388</v>
      </c>
      <c r="X191">
        <v>0.05325432</v>
      </c>
      <c r="Z191">
        <v>0</v>
      </c>
      <c r="AA191">
        <v>9.5097</v>
      </c>
      <c r="AB191">
        <v>7.3985466</v>
      </c>
      <c r="AC191">
        <v>2.3013474</v>
      </c>
      <c r="AD191">
        <v>5.002102199999999</v>
      </c>
      <c r="AE191">
        <v>1.6737072</v>
      </c>
      <c r="AF191">
        <v>0</v>
      </c>
      <c r="AG191">
        <v>26.056578</v>
      </c>
      <c r="AH191">
        <v>19.0194</v>
      </c>
      <c r="AI191">
        <v>0.5135238</v>
      </c>
    </row>
    <row r="192" spans="1:35">
      <c r="A192" s="1">
        <v>190</v>
      </c>
      <c r="B192" t="s">
        <v>380</v>
      </c>
      <c r="C192">
        <v>2460</v>
      </c>
      <c r="D192" t="s">
        <v>462</v>
      </c>
      <c r="E192" t="s">
        <v>560</v>
      </c>
      <c r="F192">
        <v>1293</v>
      </c>
      <c r="G192">
        <v>0.62975</v>
      </c>
      <c r="H192">
        <v>18</v>
      </c>
      <c r="I192">
        <v>0.2</v>
      </c>
      <c r="J192">
        <v>0.028</v>
      </c>
      <c r="L192">
        <v>0</v>
      </c>
      <c r="M192">
        <v>5</v>
      </c>
      <c r="N192">
        <v>3.89</v>
      </c>
      <c r="O192">
        <v>1.21</v>
      </c>
      <c r="P192">
        <v>2.63</v>
      </c>
      <c r="Q192">
        <v>0.88</v>
      </c>
      <c r="R192">
        <v>0</v>
      </c>
      <c r="S192">
        <v>13.7</v>
      </c>
      <c r="T192">
        <v>10</v>
      </c>
      <c r="U192">
        <v>0.27</v>
      </c>
      <c r="V192">
        <v>11.3355</v>
      </c>
      <c r="W192">
        <v>0.12595</v>
      </c>
      <c r="X192">
        <v>0.017633</v>
      </c>
      <c r="Z192">
        <v>0</v>
      </c>
      <c r="AA192">
        <v>3.14875</v>
      </c>
      <c r="AB192">
        <v>2.4497275</v>
      </c>
      <c r="AC192">
        <v>0.7619975</v>
      </c>
      <c r="AD192">
        <v>1.6562425</v>
      </c>
      <c r="AE192">
        <v>0.55418</v>
      </c>
      <c r="AF192">
        <v>0</v>
      </c>
      <c r="AG192">
        <v>8.627575</v>
      </c>
      <c r="AH192">
        <v>6.2975</v>
      </c>
      <c r="AI192">
        <v>0.1700325</v>
      </c>
    </row>
    <row r="193" spans="1:35">
      <c r="A193" s="1">
        <v>191</v>
      </c>
      <c r="B193" t="s">
        <v>381</v>
      </c>
      <c r="C193">
        <v>2460</v>
      </c>
      <c r="D193" t="s">
        <v>462</v>
      </c>
      <c r="E193" t="s">
        <v>561</v>
      </c>
      <c r="F193">
        <v>1294</v>
      </c>
      <c r="G193">
        <v>0.7871899999999999</v>
      </c>
      <c r="H193">
        <v>18</v>
      </c>
      <c r="I193">
        <v>0.2</v>
      </c>
      <c r="J193">
        <v>0.028</v>
      </c>
      <c r="L193">
        <v>0</v>
      </c>
      <c r="M193">
        <v>5</v>
      </c>
      <c r="N193">
        <v>3.89</v>
      </c>
      <c r="O193">
        <v>1.21</v>
      </c>
      <c r="P193">
        <v>2.63</v>
      </c>
      <c r="Q193">
        <v>0.88</v>
      </c>
      <c r="R193">
        <v>0</v>
      </c>
      <c r="S193">
        <v>13.7</v>
      </c>
      <c r="T193">
        <v>10</v>
      </c>
      <c r="U193">
        <v>0.27</v>
      </c>
      <c r="V193">
        <v>14.16942</v>
      </c>
      <c r="W193">
        <v>0.157438</v>
      </c>
      <c r="X193">
        <v>0.02204132</v>
      </c>
      <c r="Z193">
        <v>0</v>
      </c>
      <c r="AA193">
        <v>3.93595</v>
      </c>
      <c r="AB193">
        <v>3.0621691</v>
      </c>
      <c r="AC193">
        <v>0.9524999</v>
      </c>
      <c r="AD193">
        <v>2.0703097</v>
      </c>
      <c r="AE193">
        <v>0.6927272</v>
      </c>
      <c r="AF193">
        <v>0</v>
      </c>
      <c r="AG193">
        <v>10.784503</v>
      </c>
      <c r="AH193">
        <v>7.871899999999999</v>
      </c>
      <c r="AI193">
        <v>0.2125413</v>
      </c>
    </row>
    <row r="194" spans="1:35">
      <c r="A194" s="1">
        <v>192</v>
      </c>
      <c r="B194" t="s">
        <v>382</v>
      </c>
      <c r="C194">
        <v>2460</v>
      </c>
      <c r="D194" t="s">
        <v>462</v>
      </c>
      <c r="E194" t="s">
        <v>562</v>
      </c>
      <c r="F194">
        <v>1295</v>
      </c>
      <c r="G194">
        <v>1.57439</v>
      </c>
      <c r="H194">
        <v>18</v>
      </c>
      <c r="I194">
        <v>0.2</v>
      </c>
      <c r="J194">
        <v>0.028</v>
      </c>
      <c r="L194">
        <v>0</v>
      </c>
      <c r="M194">
        <v>5</v>
      </c>
      <c r="N194">
        <v>3.89</v>
      </c>
      <c r="O194">
        <v>1.21</v>
      </c>
      <c r="P194">
        <v>2.63</v>
      </c>
      <c r="Q194">
        <v>0.88</v>
      </c>
      <c r="R194">
        <v>0</v>
      </c>
      <c r="S194">
        <v>13.7</v>
      </c>
      <c r="T194">
        <v>10</v>
      </c>
      <c r="U194">
        <v>0.27</v>
      </c>
      <c r="V194">
        <v>28.33902</v>
      </c>
      <c r="W194">
        <v>0.314878</v>
      </c>
      <c r="X194">
        <v>0.04408292</v>
      </c>
      <c r="Z194">
        <v>0</v>
      </c>
      <c r="AA194">
        <v>7.87195</v>
      </c>
      <c r="AB194">
        <v>6.1243771</v>
      </c>
      <c r="AC194">
        <v>1.9050119</v>
      </c>
      <c r="AD194">
        <v>4.140645699999999</v>
      </c>
      <c r="AE194">
        <v>1.3854632</v>
      </c>
      <c r="AF194">
        <v>0</v>
      </c>
      <c r="AG194">
        <v>21.569143</v>
      </c>
      <c r="AH194">
        <v>15.7439</v>
      </c>
      <c r="AI194">
        <v>0.4250853</v>
      </c>
    </row>
    <row r="195" spans="1:35">
      <c r="A195" s="1">
        <v>193</v>
      </c>
      <c r="B195" t="s">
        <v>383</v>
      </c>
      <c r="C195">
        <v>2460</v>
      </c>
      <c r="D195" t="s">
        <v>462</v>
      </c>
      <c r="E195" t="s">
        <v>563</v>
      </c>
      <c r="F195">
        <v>1296</v>
      </c>
      <c r="G195">
        <v>0.62</v>
      </c>
      <c r="H195">
        <v>18</v>
      </c>
      <c r="I195">
        <v>0.2</v>
      </c>
      <c r="J195">
        <v>0.028</v>
      </c>
      <c r="L195">
        <v>0</v>
      </c>
      <c r="M195">
        <v>5</v>
      </c>
      <c r="N195">
        <v>3.89</v>
      </c>
      <c r="O195">
        <v>1.21</v>
      </c>
      <c r="P195">
        <v>2.63</v>
      </c>
      <c r="Q195">
        <v>0.88</v>
      </c>
      <c r="R195">
        <v>0</v>
      </c>
      <c r="S195">
        <v>13.7</v>
      </c>
      <c r="T195">
        <v>10</v>
      </c>
      <c r="U195">
        <v>0.27</v>
      </c>
      <c r="V195">
        <v>11.16</v>
      </c>
      <c r="W195">
        <v>0.124</v>
      </c>
      <c r="X195">
        <v>0.01736</v>
      </c>
      <c r="Z195">
        <v>0</v>
      </c>
      <c r="AA195">
        <v>3.1</v>
      </c>
      <c r="AB195">
        <v>2.4118</v>
      </c>
      <c r="AC195">
        <v>0.7502</v>
      </c>
      <c r="AD195">
        <v>1.6306</v>
      </c>
      <c r="AE195">
        <v>0.5456</v>
      </c>
      <c r="AF195">
        <v>0</v>
      </c>
      <c r="AG195">
        <v>8.494</v>
      </c>
      <c r="AH195">
        <v>6.2</v>
      </c>
      <c r="AI195">
        <v>0.1674</v>
      </c>
    </row>
    <row r="196" spans="1:35">
      <c r="A196" s="1">
        <v>194</v>
      </c>
      <c r="B196" t="s">
        <v>384</v>
      </c>
      <c r="C196">
        <v>2460</v>
      </c>
      <c r="D196" t="s">
        <v>462</v>
      </c>
      <c r="E196" t="s">
        <v>564</v>
      </c>
      <c r="F196">
        <v>1297</v>
      </c>
      <c r="G196">
        <v>0.62</v>
      </c>
      <c r="H196">
        <v>18</v>
      </c>
      <c r="I196">
        <v>0.2</v>
      </c>
      <c r="J196">
        <v>0.028</v>
      </c>
      <c r="L196">
        <v>0</v>
      </c>
      <c r="M196">
        <v>5</v>
      </c>
      <c r="N196">
        <v>3.89</v>
      </c>
      <c r="O196">
        <v>1.21</v>
      </c>
      <c r="P196">
        <v>2.63</v>
      </c>
      <c r="Q196">
        <v>0.88</v>
      </c>
      <c r="R196">
        <v>0</v>
      </c>
      <c r="S196">
        <v>13.7</v>
      </c>
      <c r="T196">
        <v>10</v>
      </c>
      <c r="U196">
        <v>0.27</v>
      </c>
      <c r="V196">
        <v>11.16</v>
      </c>
      <c r="W196">
        <v>0.124</v>
      </c>
      <c r="X196">
        <v>0.01736</v>
      </c>
      <c r="Z196">
        <v>0</v>
      </c>
      <c r="AA196">
        <v>3.1</v>
      </c>
      <c r="AB196">
        <v>2.4118</v>
      </c>
      <c r="AC196">
        <v>0.7502</v>
      </c>
      <c r="AD196">
        <v>1.6306</v>
      </c>
      <c r="AE196">
        <v>0.5456</v>
      </c>
      <c r="AF196">
        <v>0</v>
      </c>
      <c r="AG196">
        <v>8.494</v>
      </c>
      <c r="AH196">
        <v>6.2</v>
      </c>
      <c r="AI196">
        <v>0.1674</v>
      </c>
    </row>
    <row r="197" spans="1:35">
      <c r="A197" s="1">
        <v>195</v>
      </c>
      <c r="B197" t="s">
        <v>385</v>
      </c>
      <c r="C197">
        <v>2460</v>
      </c>
      <c r="D197" t="s">
        <v>462</v>
      </c>
      <c r="E197" t="s">
        <v>565</v>
      </c>
      <c r="F197">
        <v>1298</v>
      </c>
      <c r="G197">
        <v>1.82</v>
      </c>
      <c r="H197">
        <v>18</v>
      </c>
      <c r="I197">
        <v>0.2</v>
      </c>
      <c r="J197">
        <v>0.028</v>
      </c>
      <c r="L197">
        <v>0</v>
      </c>
      <c r="M197">
        <v>5</v>
      </c>
      <c r="N197">
        <v>3.89</v>
      </c>
      <c r="O197">
        <v>1.21</v>
      </c>
      <c r="P197">
        <v>2.63</v>
      </c>
      <c r="Q197">
        <v>0.88</v>
      </c>
      <c r="R197">
        <v>0</v>
      </c>
      <c r="S197">
        <v>13.7</v>
      </c>
      <c r="T197">
        <v>10</v>
      </c>
      <c r="U197">
        <v>0.27</v>
      </c>
      <c r="V197">
        <v>32.76</v>
      </c>
      <c r="W197">
        <v>0.364</v>
      </c>
      <c r="X197">
        <v>0.05096000000000001</v>
      </c>
      <c r="Z197">
        <v>0</v>
      </c>
      <c r="AA197">
        <v>9.1</v>
      </c>
      <c r="AB197">
        <v>7.079800000000001</v>
      </c>
      <c r="AC197">
        <v>2.2022</v>
      </c>
      <c r="AD197">
        <v>4.7866</v>
      </c>
      <c r="AE197">
        <v>1.6016</v>
      </c>
      <c r="AF197">
        <v>0</v>
      </c>
      <c r="AG197">
        <v>24.934</v>
      </c>
      <c r="AH197">
        <v>18.2</v>
      </c>
      <c r="AI197">
        <v>0.4914000000000001</v>
      </c>
    </row>
    <row r="198" spans="1:35">
      <c r="A198" s="1">
        <v>196</v>
      </c>
      <c r="B198" t="s">
        <v>386</v>
      </c>
      <c r="C198">
        <v>2460</v>
      </c>
      <c r="D198" t="s">
        <v>462</v>
      </c>
      <c r="E198" t="s">
        <v>566</v>
      </c>
      <c r="F198">
        <v>1299</v>
      </c>
      <c r="G198">
        <v>1.23</v>
      </c>
      <c r="H198">
        <v>18</v>
      </c>
      <c r="I198">
        <v>0.2</v>
      </c>
      <c r="J198">
        <v>0.028</v>
      </c>
      <c r="L198">
        <v>0</v>
      </c>
      <c r="M198">
        <v>5</v>
      </c>
      <c r="N198">
        <v>3.89</v>
      </c>
      <c r="O198">
        <v>1.21</v>
      </c>
      <c r="P198">
        <v>2.63</v>
      </c>
      <c r="Q198">
        <v>0.88</v>
      </c>
      <c r="R198">
        <v>0</v>
      </c>
      <c r="S198">
        <v>13.7</v>
      </c>
      <c r="T198">
        <v>10</v>
      </c>
      <c r="U198">
        <v>0.27</v>
      </c>
      <c r="V198">
        <v>22.14</v>
      </c>
      <c r="W198">
        <v>0.246</v>
      </c>
      <c r="X198">
        <v>0.03444</v>
      </c>
      <c r="Z198">
        <v>0</v>
      </c>
      <c r="AA198">
        <v>6.15</v>
      </c>
      <c r="AB198">
        <v>4.7847</v>
      </c>
      <c r="AC198">
        <v>1.4883</v>
      </c>
      <c r="AD198">
        <v>3.2349</v>
      </c>
      <c r="AE198">
        <v>1.0824</v>
      </c>
      <c r="AF198">
        <v>0</v>
      </c>
      <c r="AG198">
        <v>16.851</v>
      </c>
      <c r="AH198">
        <v>12.3</v>
      </c>
      <c r="AI198">
        <v>0.3321</v>
      </c>
    </row>
    <row r="199" spans="1:35">
      <c r="A199" s="1">
        <v>197</v>
      </c>
      <c r="B199" t="s">
        <v>387</v>
      </c>
      <c r="C199">
        <v>2460</v>
      </c>
      <c r="D199" t="s">
        <v>462</v>
      </c>
      <c r="E199" t="s">
        <v>567</v>
      </c>
      <c r="F199">
        <v>1300</v>
      </c>
      <c r="G199">
        <v>0.91</v>
      </c>
      <c r="H199">
        <v>18</v>
      </c>
      <c r="I199">
        <v>0.2</v>
      </c>
      <c r="J199">
        <v>0.028</v>
      </c>
      <c r="L199">
        <v>0</v>
      </c>
      <c r="M199">
        <v>5</v>
      </c>
      <c r="N199">
        <v>3.89</v>
      </c>
      <c r="O199">
        <v>1.21</v>
      </c>
      <c r="P199">
        <v>2.63</v>
      </c>
      <c r="Q199">
        <v>0.88</v>
      </c>
      <c r="R199">
        <v>0</v>
      </c>
      <c r="S199">
        <v>13.7</v>
      </c>
      <c r="T199">
        <v>10</v>
      </c>
      <c r="U199">
        <v>0.27</v>
      </c>
      <c r="V199">
        <v>16.38</v>
      </c>
      <c r="W199">
        <v>0.182</v>
      </c>
      <c r="X199">
        <v>0.02548</v>
      </c>
      <c r="Z199">
        <v>0</v>
      </c>
      <c r="AA199">
        <v>4.55</v>
      </c>
      <c r="AB199">
        <v>3.5399</v>
      </c>
      <c r="AC199">
        <v>1.1011</v>
      </c>
      <c r="AD199">
        <v>2.3933</v>
      </c>
      <c r="AE199">
        <v>0.8008000000000001</v>
      </c>
      <c r="AF199">
        <v>0</v>
      </c>
      <c r="AG199">
        <v>12.467</v>
      </c>
      <c r="AH199">
        <v>9.1</v>
      </c>
      <c r="AI199">
        <v>0.2457</v>
      </c>
    </row>
    <row r="200" spans="1:35">
      <c r="A200" s="1">
        <v>198</v>
      </c>
      <c r="B200" t="s">
        <v>388</v>
      </c>
      <c r="C200">
        <v>2460</v>
      </c>
      <c r="D200" t="s">
        <v>462</v>
      </c>
      <c r="E200" t="s">
        <v>568</v>
      </c>
      <c r="F200">
        <v>1301</v>
      </c>
      <c r="G200">
        <v>0.31</v>
      </c>
      <c r="H200">
        <v>18</v>
      </c>
      <c r="I200">
        <v>0.2</v>
      </c>
      <c r="J200">
        <v>0.028</v>
      </c>
      <c r="L200">
        <v>0</v>
      </c>
      <c r="M200">
        <v>5</v>
      </c>
      <c r="N200">
        <v>3.89</v>
      </c>
      <c r="O200">
        <v>1.21</v>
      </c>
      <c r="P200">
        <v>2.63</v>
      </c>
      <c r="Q200">
        <v>0.88</v>
      </c>
      <c r="R200">
        <v>0</v>
      </c>
      <c r="S200">
        <v>13.7</v>
      </c>
      <c r="T200">
        <v>10</v>
      </c>
      <c r="U200">
        <v>0.27</v>
      </c>
      <c r="V200">
        <v>5.58</v>
      </c>
      <c r="W200">
        <v>0.062</v>
      </c>
      <c r="X200">
        <v>0.00868</v>
      </c>
      <c r="Z200">
        <v>0</v>
      </c>
      <c r="AA200">
        <v>1.55</v>
      </c>
      <c r="AB200">
        <v>1.2059</v>
      </c>
      <c r="AC200">
        <v>0.3751</v>
      </c>
      <c r="AD200">
        <v>0.8152999999999999</v>
      </c>
      <c r="AE200">
        <v>0.2728</v>
      </c>
      <c r="AF200">
        <v>0</v>
      </c>
      <c r="AG200">
        <v>4.247</v>
      </c>
      <c r="AH200">
        <v>3.1</v>
      </c>
      <c r="AI200">
        <v>0.08370000000000001</v>
      </c>
    </row>
    <row r="201" spans="1:35">
      <c r="A201" s="1">
        <v>199</v>
      </c>
      <c r="B201" t="s">
        <v>389</v>
      </c>
      <c r="C201">
        <v>2460</v>
      </c>
      <c r="D201" t="s">
        <v>462</v>
      </c>
      <c r="E201" t="s">
        <v>516</v>
      </c>
      <c r="F201">
        <v>1470</v>
      </c>
      <c r="G201">
        <v>0.85</v>
      </c>
      <c r="H201">
        <v>18</v>
      </c>
      <c r="I201">
        <v>0.2</v>
      </c>
      <c r="J201">
        <v>0.028</v>
      </c>
      <c r="L201">
        <v>0</v>
      </c>
      <c r="M201">
        <v>5</v>
      </c>
      <c r="N201">
        <v>3.89</v>
      </c>
      <c r="O201">
        <v>1.21</v>
      </c>
      <c r="P201">
        <v>2.63</v>
      </c>
      <c r="Q201">
        <v>0.88</v>
      </c>
      <c r="R201">
        <v>0</v>
      </c>
      <c r="S201">
        <v>13.7</v>
      </c>
      <c r="T201">
        <v>10</v>
      </c>
      <c r="U201">
        <v>0.27</v>
      </c>
      <c r="V201">
        <v>15.3</v>
      </c>
      <c r="W201">
        <v>0.17</v>
      </c>
      <c r="X201">
        <v>0.0238</v>
      </c>
      <c r="Z201">
        <v>0</v>
      </c>
      <c r="AA201">
        <v>4.25</v>
      </c>
      <c r="AB201">
        <v>3.3065</v>
      </c>
      <c r="AC201">
        <v>1.0285</v>
      </c>
      <c r="AD201">
        <v>2.2355</v>
      </c>
      <c r="AE201">
        <v>0.748</v>
      </c>
      <c r="AF201">
        <v>0</v>
      </c>
      <c r="AG201">
        <v>11.645</v>
      </c>
      <c r="AH201">
        <v>8.5</v>
      </c>
      <c r="AI201">
        <v>0.2295</v>
      </c>
    </row>
    <row r="202" spans="1:35">
      <c r="A202" s="1">
        <v>200</v>
      </c>
      <c r="B202" t="s">
        <v>390</v>
      </c>
      <c r="C202">
        <v>2462</v>
      </c>
      <c r="D202" t="s">
        <v>463</v>
      </c>
      <c r="E202" t="s">
        <v>517</v>
      </c>
      <c r="F202">
        <v>139</v>
      </c>
      <c r="G202">
        <v>1.64</v>
      </c>
      <c r="H202">
        <v>16</v>
      </c>
      <c r="I202">
        <v>0.25</v>
      </c>
      <c r="J202">
        <v>0.034</v>
      </c>
      <c r="L202">
        <v>0</v>
      </c>
      <c r="M202">
        <v>115</v>
      </c>
      <c r="N202">
        <v>3.47</v>
      </c>
      <c r="O202">
        <v>0.78</v>
      </c>
      <c r="P202">
        <v>2.55</v>
      </c>
      <c r="Q202">
        <v>0.79</v>
      </c>
      <c r="R202">
        <v>0</v>
      </c>
      <c r="S202">
        <v>14.2</v>
      </c>
      <c r="T202">
        <v>33</v>
      </c>
      <c r="U202">
        <v>0.57</v>
      </c>
      <c r="V202">
        <v>26.24</v>
      </c>
      <c r="W202">
        <v>0.41</v>
      </c>
      <c r="X202">
        <v>0.05576</v>
      </c>
      <c r="Z202">
        <v>0</v>
      </c>
      <c r="AA202">
        <v>188.6</v>
      </c>
      <c r="AB202">
        <v>5.6908</v>
      </c>
      <c r="AC202">
        <v>1.2792</v>
      </c>
      <c r="AD202">
        <v>4.181999999999999</v>
      </c>
      <c r="AE202">
        <v>1.2956</v>
      </c>
      <c r="AF202">
        <v>0</v>
      </c>
      <c r="AG202">
        <v>23.288</v>
      </c>
      <c r="AH202">
        <v>54.12</v>
      </c>
      <c r="AI202">
        <v>0.9347999999999999</v>
      </c>
    </row>
    <row r="203" spans="1:35">
      <c r="A203" s="1">
        <v>201</v>
      </c>
      <c r="B203" t="s">
        <v>391</v>
      </c>
      <c r="C203">
        <v>2462</v>
      </c>
      <c r="D203" t="s">
        <v>463</v>
      </c>
      <c r="E203" t="s">
        <v>518</v>
      </c>
      <c r="F203">
        <v>160</v>
      </c>
      <c r="G203">
        <v>1.11</v>
      </c>
      <c r="H203">
        <v>16</v>
      </c>
      <c r="I203">
        <v>0.25</v>
      </c>
      <c r="J203">
        <v>0.034</v>
      </c>
      <c r="L203">
        <v>0</v>
      </c>
      <c r="M203">
        <v>115</v>
      </c>
      <c r="N203">
        <v>3.47</v>
      </c>
      <c r="O203">
        <v>0.78</v>
      </c>
      <c r="P203">
        <v>2.55</v>
      </c>
      <c r="Q203">
        <v>0.79</v>
      </c>
      <c r="R203">
        <v>0</v>
      </c>
      <c r="S203">
        <v>14.2</v>
      </c>
      <c r="T203">
        <v>33</v>
      </c>
      <c r="U203">
        <v>0.57</v>
      </c>
      <c r="V203">
        <v>17.76</v>
      </c>
      <c r="W203">
        <v>0.2775</v>
      </c>
      <c r="X203">
        <v>0.03774</v>
      </c>
      <c r="Z203">
        <v>0</v>
      </c>
      <c r="AA203">
        <v>127.65</v>
      </c>
      <c r="AB203">
        <v>3.851700000000001</v>
      </c>
      <c r="AC203">
        <v>0.8658000000000001</v>
      </c>
      <c r="AD203">
        <v>2.8305</v>
      </c>
      <c r="AE203">
        <v>0.8769000000000001</v>
      </c>
      <c r="AF203">
        <v>0</v>
      </c>
      <c r="AG203">
        <v>15.762</v>
      </c>
      <c r="AH203">
        <v>36.63</v>
      </c>
      <c r="AI203">
        <v>0.6327</v>
      </c>
    </row>
    <row r="204" spans="1:35">
      <c r="A204" s="1">
        <v>202</v>
      </c>
      <c r="B204" t="s">
        <v>392</v>
      </c>
      <c r="C204">
        <v>2462</v>
      </c>
      <c r="D204" t="s">
        <v>463</v>
      </c>
      <c r="E204" t="s">
        <v>472</v>
      </c>
      <c r="F204">
        <v>341</v>
      </c>
      <c r="G204">
        <v>1.01437</v>
      </c>
      <c r="H204">
        <v>16</v>
      </c>
      <c r="I204">
        <v>0.25</v>
      </c>
      <c r="J204">
        <v>0.034</v>
      </c>
      <c r="L204">
        <v>0</v>
      </c>
      <c r="M204">
        <v>115</v>
      </c>
      <c r="N204">
        <v>3.47</v>
      </c>
      <c r="O204">
        <v>0.78</v>
      </c>
      <c r="P204">
        <v>2.55</v>
      </c>
      <c r="Q204">
        <v>0.79</v>
      </c>
      <c r="R204">
        <v>0</v>
      </c>
      <c r="S204">
        <v>14.2</v>
      </c>
      <c r="T204">
        <v>33</v>
      </c>
      <c r="U204">
        <v>0.57</v>
      </c>
      <c r="V204">
        <v>16.22992</v>
      </c>
      <c r="W204">
        <v>0.2535925</v>
      </c>
      <c r="X204">
        <v>0.03448858</v>
      </c>
      <c r="Z204">
        <v>0</v>
      </c>
      <c r="AA204">
        <v>116.65255</v>
      </c>
      <c r="AB204">
        <v>3.5198639</v>
      </c>
      <c r="AC204">
        <v>0.7912086</v>
      </c>
      <c r="AD204">
        <v>2.5866435</v>
      </c>
      <c r="AE204">
        <v>0.8013523</v>
      </c>
      <c r="AF204">
        <v>0</v>
      </c>
      <c r="AG204">
        <v>14.404054</v>
      </c>
      <c r="AH204">
        <v>33.47421</v>
      </c>
      <c r="AI204">
        <v>0.5781909</v>
      </c>
    </row>
    <row r="205" spans="1:35">
      <c r="A205" s="1">
        <v>203</v>
      </c>
      <c r="B205" t="s">
        <v>393</v>
      </c>
      <c r="C205">
        <v>2462</v>
      </c>
      <c r="D205" t="s">
        <v>463</v>
      </c>
      <c r="E205" t="s">
        <v>473</v>
      </c>
      <c r="F205">
        <v>383</v>
      </c>
      <c r="G205">
        <v>1.26796</v>
      </c>
      <c r="H205">
        <v>16</v>
      </c>
      <c r="I205">
        <v>0.25</v>
      </c>
      <c r="J205">
        <v>0.034</v>
      </c>
      <c r="L205">
        <v>0</v>
      </c>
      <c r="M205">
        <v>115</v>
      </c>
      <c r="N205">
        <v>3.47</v>
      </c>
      <c r="O205">
        <v>0.78</v>
      </c>
      <c r="P205">
        <v>2.55</v>
      </c>
      <c r="Q205">
        <v>0.79</v>
      </c>
      <c r="R205">
        <v>0</v>
      </c>
      <c r="S205">
        <v>14.2</v>
      </c>
      <c r="T205">
        <v>33</v>
      </c>
      <c r="U205">
        <v>0.57</v>
      </c>
      <c r="V205">
        <v>20.28736</v>
      </c>
      <c r="W205">
        <v>0.31699</v>
      </c>
      <c r="X205">
        <v>0.04311064000000001</v>
      </c>
      <c r="Z205">
        <v>0</v>
      </c>
      <c r="AA205">
        <v>145.8154</v>
      </c>
      <c r="AB205">
        <v>4.3998212</v>
      </c>
      <c r="AC205">
        <v>0.9890088</v>
      </c>
      <c r="AD205">
        <v>3.233298</v>
      </c>
      <c r="AE205">
        <v>1.0016884</v>
      </c>
      <c r="AF205">
        <v>0</v>
      </c>
      <c r="AG205">
        <v>18.005032</v>
      </c>
      <c r="AH205">
        <v>41.84268</v>
      </c>
      <c r="AI205">
        <v>0.7227372</v>
      </c>
    </row>
    <row r="206" spans="1:35">
      <c r="A206" s="1">
        <v>204</v>
      </c>
      <c r="B206" t="s">
        <v>394</v>
      </c>
      <c r="C206">
        <v>2462</v>
      </c>
      <c r="D206" t="s">
        <v>463</v>
      </c>
      <c r="E206" t="s">
        <v>485</v>
      </c>
      <c r="F206">
        <v>415</v>
      </c>
      <c r="G206">
        <v>2.53593</v>
      </c>
      <c r="H206">
        <v>16</v>
      </c>
      <c r="I206">
        <v>0.25</v>
      </c>
      <c r="J206">
        <v>0.034</v>
      </c>
      <c r="L206">
        <v>0</v>
      </c>
      <c r="M206">
        <v>115</v>
      </c>
      <c r="N206">
        <v>3.47</v>
      </c>
      <c r="O206">
        <v>0.78</v>
      </c>
      <c r="P206">
        <v>2.55</v>
      </c>
      <c r="Q206">
        <v>0.79</v>
      </c>
      <c r="R206">
        <v>0</v>
      </c>
      <c r="S206">
        <v>14.2</v>
      </c>
      <c r="T206">
        <v>33</v>
      </c>
      <c r="U206">
        <v>0.57</v>
      </c>
      <c r="V206">
        <v>40.57488</v>
      </c>
      <c r="W206">
        <v>0.6339825</v>
      </c>
      <c r="X206">
        <v>0.08622162000000001</v>
      </c>
      <c r="Z206">
        <v>0</v>
      </c>
      <c r="AA206">
        <v>291.63195</v>
      </c>
      <c r="AB206">
        <v>8.7996771</v>
      </c>
      <c r="AC206">
        <v>1.9780254</v>
      </c>
      <c r="AD206">
        <v>6.4666215</v>
      </c>
      <c r="AE206">
        <v>2.0033847</v>
      </c>
      <c r="AF206">
        <v>0</v>
      </c>
      <c r="AG206">
        <v>36.010206</v>
      </c>
      <c r="AH206">
        <v>83.68568999999999</v>
      </c>
      <c r="AI206">
        <v>1.4454801</v>
      </c>
    </row>
    <row r="207" spans="1:35">
      <c r="A207" s="1">
        <v>205</v>
      </c>
      <c r="B207" t="s">
        <v>395</v>
      </c>
      <c r="C207">
        <v>2462</v>
      </c>
      <c r="D207" t="s">
        <v>463</v>
      </c>
      <c r="E207" t="s">
        <v>520</v>
      </c>
      <c r="F207">
        <v>553</v>
      </c>
      <c r="G207">
        <v>0.82</v>
      </c>
      <c r="H207">
        <v>16</v>
      </c>
      <c r="I207">
        <v>0.25</v>
      </c>
      <c r="J207">
        <v>0.034</v>
      </c>
      <c r="L207">
        <v>0</v>
      </c>
      <c r="M207">
        <v>115</v>
      </c>
      <c r="N207">
        <v>3.47</v>
      </c>
      <c r="O207">
        <v>0.78</v>
      </c>
      <c r="P207">
        <v>2.55</v>
      </c>
      <c r="Q207">
        <v>0.79</v>
      </c>
      <c r="R207">
        <v>0</v>
      </c>
      <c r="S207">
        <v>14.2</v>
      </c>
      <c r="T207">
        <v>33</v>
      </c>
      <c r="U207">
        <v>0.57</v>
      </c>
      <c r="V207">
        <v>13.12</v>
      </c>
      <c r="W207">
        <v>0.205</v>
      </c>
      <c r="X207">
        <v>0.02788</v>
      </c>
      <c r="Z207">
        <v>0</v>
      </c>
      <c r="AA207">
        <v>94.3</v>
      </c>
      <c r="AB207">
        <v>2.8454</v>
      </c>
      <c r="AC207">
        <v>0.6395999999999999</v>
      </c>
      <c r="AD207">
        <v>2.091</v>
      </c>
      <c r="AE207">
        <v>0.6478</v>
      </c>
      <c r="AF207">
        <v>0</v>
      </c>
      <c r="AG207">
        <v>11.644</v>
      </c>
      <c r="AH207">
        <v>27.06</v>
      </c>
      <c r="AI207">
        <v>0.4673999999999999</v>
      </c>
    </row>
    <row r="208" spans="1:35">
      <c r="A208" s="1">
        <v>206</v>
      </c>
      <c r="B208" t="s">
        <v>396</v>
      </c>
      <c r="C208">
        <v>2500</v>
      </c>
      <c r="D208" t="s">
        <v>464</v>
      </c>
      <c r="E208" t="s">
        <v>569</v>
      </c>
      <c r="F208">
        <v>14</v>
      </c>
      <c r="G208">
        <v>0.82</v>
      </c>
      <c r="H208">
        <v>43</v>
      </c>
      <c r="I208">
        <v>0.17</v>
      </c>
      <c r="J208">
        <v>0.027</v>
      </c>
      <c r="L208">
        <v>0</v>
      </c>
      <c r="M208">
        <v>78</v>
      </c>
      <c r="N208">
        <v>9.56</v>
      </c>
      <c r="O208">
        <v>1.91</v>
      </c>
      <c r="P208">
        <v>6.76</v>
      </c>
      <c r="Q208">
        <v>1.61</v>
      </c>
      <c r="R208">
        <v>0</v>
      </c>
      <c r="S208">
        <v>4.9</v>
      </c>
      <c r="T208">
        <v>16</v>
      </c>
      <c r="U208">
        <v>0.8</v>
      </c>
      <c r="V208">
        <v>35.26</v>
      </c>
      <c r="W208">
        <v>0.1394</v>
      </c>
      <c r="X208">
        <v>0.02214</v>
      </c>
      <c r="Z208">
        <v>0</v>
      </c>
      <c r="AA208">
        <v>63.95999999999999</v>
      </c>
      <c r="AB208">
        <v>7.8392</v>
      </c>
      <c r="AC208">
        <v>1.5662</v>
      </c>
      <c r="AD208">
        <v>5.5432</v>
      </c>
      <c r="AE208">
        <v>1.3202</v>
      </c>
      <c r="AF208">
        <v>0</v>
      </c>
      <c r="AG208">
        <v>4.018</v>
      </c>
      <c r="AH208">
        <v>13.12</v>
      </c>
      <c r="AI208">
        <v>0.656</v>
      </c>
    </row>
    <row r="209" spans="1:35">
      <c r="A209" s="1">
        <v>207</v>
      </c>
      <c r="B209" t="s">
        <v>397</v>
      </c>
      <c r="C209">
        <v>2500</v>
      </c>
      <c r="D209" t="s">
        <v>464</v>
      </c>
      <c r="E209" t="s">
        <v>472</v>
      </c>
      <c r="F209">
        <v>341</v>
      </c>
      <c r="G209">
        <v>0.57481</v>
      </c>
      <c r="H209">
        <v>43</v>
      </c>
      <c r="I209">
        <v>0.17</v>
      </c>
      <c r="J209">
        <v>0.027</v>
      </c>
      <c r="L209">
        <v>0</v>
      </c>
      <c r="M209">
        <v>78</v>
      </c>
      <c r="N209">
        <v>9.56</v>
      </c>
      <c r="O209">
        <v>1.91</v>
      </c>
      <c r="P209">
        <v>6.76</v>
      </c>
      <c r="Q209">
        <v>1.61</v>
      </c>
      <c r="R209">
        <v>0</v>
      </c>
      <c r="S209">
        <v>4.9</v>
      </c>
      <c r="T209">
        <v>16</v>
      </c>
      <c r="U209">
        <v>0.8</v>
      </c>
      <c r="V209">
        <v>24.71683</v>
      </c>
      <c r="W209">
        <v>0.09771770000000002</v>
      </c>
      <c r="X209">
        <v>0.01551987</v>
      </c>
      <c r="Z209">
        <v>0</v>
      </c>
      <c r="AA209">
        <v>44.83518</v>
      </c>
      <c r="AB209">
        <v>5.495183600000001</v>
      </c>
      <c r="AC209">
        <v>1.0978871</v>
      </c>
      <c r="AD209">
        <v>3.8857156</v>
      </c>
      <c r="AE209">
        <v>0.9254441000000001</v>
      </c>
      <c r="AF209">
        <v>0</v>
      </c>
      <c r="AG209">
        <v>2.816569</v>
      </c>
      <c r="AH209">
        <v>9.196960000000001</v>
      </c>
      <c r="AI209">
        <v>0.459848</v>
      </c>
    </row>
    <row r="210" spans="1:35">
      <c r="A210" s="1">
        <v>208</v>
      </c>
      <c r="B210" t="s">
        <v>398</v>
      </c>
      <c r="C210">
        <v>2500</v>
      </c>
      <c r="D210" t="s">
        <v>464</v>
      </c>
      <c r="E210" t="s">
        <v>473</v>
      </c>
      <c r="F210">
        <v>383</v>
      </c>
      <c r="G210">
        <v>0.71851</v>
      </c>
      <c r="H210">
        <v>43</v>
      </c>
      <c r="I210">
        <v>0.17</v>
      </c>
      <c r="J210">
        <v>0.027</v>
      </c>
      <c r="L210">
        <v>0</v>
      </c>
      <c r="M210">
        <v>78</v>
      </c>
      <c r="N210">
        <v>9.56</v>
      </c>
      <c r="O210">
        <v>1.91</v>
      </c>
      <c r="P210">
        <v>6.76</v>
      </c>
      <c r="Q210">
        <v>1.61</v>
      </c>
      <c r="R210">
        <v>0</v>
      </c>
      <c r="S210">
        <v>4.9</v>
      </c>
      <c r="T210">
        <v>16</v>
      </c>
      <c r="U210">
        <v>0.8</v>
      </c>
      <c r="V210">
        <v>30.89593</v>
      </c>
      <c r="W210">
        <v>0.1221467</v>
      </c>
      <c r="X210">
        <v>0.01939977</v>
      </c>
      <c r="Z210">
        <v>0</v>
      </c>
      <c r="AA210">
        <v>56.04378</v>
      </c>
      <c r="AB210">
        <v>6.8689556</v>
      </c>
      <c r="AC210">
        <v>1.3723541</v>
      </c>
      <c r="AD210">
        <v>4.8571276</v>
      </c>
      <c r="AE210">
        <v>1.1568011</v>
      </c>
      <c r="AF210">
        <v>0</v>
      </c>
      <c r="AG210">
        <v>3.520699</v>
      </c>
      <c r="AH210">
        <v>11.49616</v>
      </c>
      <c r="AI210">
        <v>0.574808</v>
      </c>
    </row>
    <row r="211" spans="1:35">
      <c r="A211" s="1">
        <v>209</v>
      </c>
      <c r="B211" t="s">
        <v>399</v>
      </c>
      <c r="C211">
        <v>2500</v>
      </c>
      <c r="D211" t="s">
        <v>464</v>
      </c>
      <c r="E211" t="s">
        <v>485</v>
      </c>
      <c r="F211">
        <v>415</v>
      </c>
      <c r="G211">
        <v>1.43702</v>
      </c>
      <c r="H211">
        <v>43</v>
      </c>
      <c r="I211">
        <v>0.17</v>
      </c>
      <c r="J211">
        <v>0.027</v>
      </c>
      <c r="L211">
        <v>0</v>
      </c>
      <c r="M211">
        <v>78</v>
      </c>
      <c r="N211">
        <v>9.56</v>
      </c>
      <c r="O211">
        <v>1.91</v>
      </c>
      <c r="P211">
        <v>6.76</v>
      </c>
      <c r="Q211">
        <v>1.61</v>
      </c>
      <c r="R211">
        <v>0</v>
      </c>
      <c r="S211">
        <v>4.9</v>
      </c>
      <c r="T211">
        <v>16</v>
      </c>
      <c r="U211">
        <v>0.8</v>
      </c>
      <c r="V211">
        <v>61.79186</v>
      </c>
      <c r="W211">
        <v>0.2442934</v>
      </c>
      <c r="X211">
        <v>0.03879954</v>
      </c>
      <c r="Z211">
        <v>0</v>
      </c>
      <c r="AA211">
        <v>112.08756</v>
      </c>
      <c r="AB211">
        <v>13.7379112</v>
      </c>
      <c r="AC211">
        <v>2.7447082</v>
      </c>
      <c r="AD211">
        <v>9.7142552</v>
      </c>
      <c r="AE211">
        <v>2.3136022</v>
      </c>
      <c r="AF211">
        <v>0</v>
      </c>
      <c r="AG211">
        <v>7.041398</v>
      </c>
      <c r="AH211">
        <v>22.99232</v>
      </c>
      <c r="AI211">
        <v>1.149616</v>
      </c>
    </row>
    <row r="212" spans="1:35">
      <c r="A212" s="1">
        <v>210</v>
      </c>
      <c r="B212" t="s">
        <v>400</v>
      </c>
      <c r="C212">
        <v>2500</v>
      </c>
      <c r="D212" t="s">
        <v>464</v>
      </c>
      <c r="E212" t="s">
        <v>516</v>
      </c>
      <c r="F212">
        <v>1470</v>
      </c>
      <c r="G212">
        <v>0.85</v>
      </c>
      <c r="H212">
        <v>43</v>
      </c>
      <c r="I212">
        <v>0.17</v>
      </c>
      <c r="J212">
        <v>0.027</v>
      </c>
      <c r="L212">
        <v>0</v>
      </c>
      <c r="M212">
        <v>78</v>
      </c>
      <c r="N212">
        <v>9.56</v>
      </c>
      <c r="O212">
        <v>1.91</v>
      </c>
      <c r="P212">
        <v>6.76</v>
      </c>
      <c r="Q212">
        <v>1.61</v>
      </c>
      <c r="R212">
        <v>0</v>
      </c>
      <c r="S212">
        <v>4.9</v>
      </c>
      <c r="T212">
        <v>16</v>
      </c>
      <c r="U212">
        <v>0.8</v>
      </c>
      <c r="V212">
        <v>36.55</v>
      </c>
      <c r="W212">
        <v>0.1445</v>
      </c>
      <c r="X212">
        <v>0.02295</v>
      </c>
      <c r="Z212">
        <v>0</v>
      </c>
      <c r="AA212">
        <v>66.3</v>
      </c>
      <c r="AB212">
        <v>8.125999999999999</v>
      </c>
      <c r="AC212">
        <v>1.6235</v>
      </c>
      <c r="AD212">
        <v>5.746</v>
      </c>
      <c r="AE212">
        <v>1.3685</v>
      </c>
      <c r="AF212">
        <v>0</v>
      </c>
      <c r="AG212">
        <v>4.165</v>
      </c>
      <c r="AH212">
        <v>13.6</v>
      </c>
      <c r="AI212">
        <v>0.68</v>
      </c>
    </row>
    <row r="213" spans="1:35">
      <c r="A213" s="1">
        <v>211</v>
      </c>
      <c r="B213" t="s">
        <v>401</v>
      </c>
      <c r="C213">
        <v>3183</v>
      </c>
      <c r="D213" t="s">
        <v>465</v>
      </c>
      <c r="E213" t="s">
        <v>570</v>
      </c>
      <c r="F213">
        <v>351</v>
      </c>
      <c r="G213">
        <v>0.5748</v>
      </c>
      <c r="H213">
        <v>206</v>
      </c>
      <c r="I213">
        <v>12.35</v>
      </c>
      <c r="J213">
        <v>2.504</v>
      </c>
      <c r="L213">
        <v>63</v>
      </c>
      <c r="M213">
        <v>61</v>
      </c>
      <c r="N213">
        <v>0</v>
      </c>
      <c r="O213">
        <v>0</v>
      </c>
      <c r="P213">
        <v>0</v>
      </c>
      <c r="Q213">
        <v>22.1</v>
      </c>
      <c r="R213">
        <v>15</v>
      </c>
      <c r="S213">
        <v>3.7</v>
      </c>
      <c r="T213">
        <v>15</v>
      </c>
      <c r="U213">
        <v>0.34</v>
      </c>
      <c r="V213">
        <v>118.4088</v>
      </c>
      <c r="W213">
        <v>7.09878</v>
      </c>
      <c r="X213">
        <v>1.4392992</v>
      </c>
      <c r="Z213">
        <v>36.2124</v>
      </c>
      <c r="AA213">
        <v>35.0628</v>
      </c>
      <c r="AB213">
        <v>0</v>
      </c>
      <c r="AC213">
        <v>0</v>
      </c>
      <c r="AD213">
        <v>0</v>
      </c>
      <c r="AE213">
        <v>12.70308</v>
      </c>
      <c r="AF213">
        <v>8.622</v>
      </c>
      <c r="AG213">
        <v>2.12676</v>
      </c>
      <c r="AH213">
        <v>8.622</v>
      </c>
      <c r="AI213">
        <v>0.195432</v>
      </c>
    </row>
    <row r="214" spans="1:35">
      <c r="A214" s="1">
        <v>212</v>
      </c>
      <c r="B214" t="s">
        <v>402</v>
      </c>
      <c r="C214">
        <v>3183</v>
      </c>
      <c r="D214" t="s">
        <v>465</v>
      </c>
      <c r="E214" t="s">
        <v>485</v>
      </c>
      <c r="F214">
        <v>415</v>
      </c>
      <c r="G214">
        <v>1.43702</v>
      </c>
      <c r="H214">
        <v>206</v>
      </c>
      <c r="I214">
        <v>12.35</v>
      </c>
      <c r="J214">
        <v>2.504</v>
      </c>
      <c r="L214">
        <v>63</v>
      </c>
      <c r="M214">
        <v>61</v>
      </c>
      <c r="N214">
        <v>0</v>
      </c>
      <c r="O214">
        <v>0</v>
      </c>
      <c r="P214">
        <v>0</v>
      </c>
      <c r="Q214">
        <v>22.1</v>
      </c>
      <c r="R214">
        <v>15</v>
      </c>
      <c r="S214">
        <v>3.7</v>
      </c>
      <c r="T214">
        <v>15</v>
      </c>
      <c r="U214">
        <v>0.34</v>
      </c>
      <c r="V214">
        <v>296.02612</v>
      </c>
      <c r="W214">
        <v>17.747197</v>
      </c>
      <c r="X214">
        <v>3.59829808</v>
      </c>
      <c r="Z214">
        <v>90.53225999999999</v>
      </c>
      <c r="AA214">
        <v>87.65822</v>
      </c>
      <c r="AB214">
        <v>0</v>
      </c>
      <c r="AC214">
        <v>0</v>
      </c>
      <c r="AD214">
        <v>0</v>
      </c>
      <c r="AE214">
        <v>31.758142</v>
      </c>
      <c r="AF214">
        <v>21.5553</v>
      </c>
      <c r="AG214">
        <v>5.316974</v>
      </c>
      <c r="AH214">
        <v>21.5553</v>
      </c>
      <c r="AI214">
        <v>0.4885868</v>
      </c>
    </row>
    <row r="215" spans="1:35">
      <c r="A215" s="1">
        <v>213</v>
      </c>
      <c r="B215" t="s">
        <v>403</v>
      </c>
      <c r="C215">
        <v>3183</v>
      </c>
      <c r="D215" t="s">
        <v>465</v>
      </c>
      <c r="E215" t="s">
        <v>571</v>
      </c>
      <c r="F215">
        <v>583</v>
      </c>
      <c r="G215">
        <v>1.78</v>
      </c>
      <c r="H215">
        <v>206</v>
      </c>
      <c r="I215">
        <v>12.35</v>
      </c>
      <c r="J215">
        <v>2.504</v>
      </c>
      <c r="L215">
        <v>63</v>
      </c>
      <c r="M215">
        <v>61</v>
      </c>
      <c r="N215">
        <v>0</v>
      </c>
      <c r="O215">
        <v>0</v>
      </c>
      <c r="P215">
        <v>0</v>
      </c>
      <c r="Q215">
        <v>22.1</v>
      </c>
      <c r="R215">
        <v>15</v>
      </c>
      <c r="S215">
        <v>3.7</v>
      </c>
      <c r="T215">
        <v>15</v>
      </c>
      <c r="U215">
        <v>0.34</v>
      </c>
      <c r="V215">
        <v>366.68</v>
      </c>
      <c r="W215">
        <v>21.983</v>
      </c>
      <c r="X215">
        <v>4.45712</v>
      </c>
      <c r="Z215">
        <v>112.14</v>
      </c>
      <c r="AA215">
        <v>108.58</v>
      </c>
      <c r="AB215">
        <v>0</v>
      </c>
      <c r="AC215">
        <v>0</v>
      </c>
      <c r="AD215">
        <v>0</v>
      </c>
      <c r="AE215">
        <v>39.338</v>
      </c>
      <c r="AF215">
        <v>26.7</v>
      </c>
      <c r="AG215">
        <v>6.586</v>
      </c>
      <c r="AH215">
        <v>26.7</v>
      </c>
      <c r="AI215">
        <v>0.6052000000000001</v>
      </c>
    </row>
    <row r="216" spans="1:35">
      <c r="A216" s="1">
        <v>214</v>
      </c>
      <c r="B216" t="s">
        <v>404</v>
      </c>
      <c r="C216">
        <v>3183</v>
      </c>
      <c r="D216" t="s">
        <v>465</v>
      </c>
      <c r="E216" t="s">
        <v>491</v>
      </c>
      <c r="F216">
        <v>1455</v>
      </c>
      <c r="G216">
        <v>1</v>
      </c>
      <c r="H216">
        <v>206</v>
      </c>
      <c r="I216">
        <v>12.35</v>
      </c>
      <c r="J216">
        <v>2.504</v>
      </c>
      <c r="L216">
        <v>63</v>
      </c>
      <c r="M216">
        <v>61</v>
      </c>
      <c r="N216">
        <v>0</v>
      </c>
      <c r="O216">
        <v>0</v>
      </c>
      <c r="P216">
        <v>0</v>
      </c>
      <c r="Q216">
        <v>22.1</v>
      </c>
      <c r="R216">
        <v>15</v>
      </c>
      <c r="S216">
        <v>3.7</v>
      </c>
      <c r="T216">
        <v>15</v>
      </c>
      <c r="U216">
        <v>0.34</v>
      </c>
      <c r="V216">
        <v>206</v>
      </c>
      <c r="W216">
        <v>12.35</v>
      </c>
      <c r="X216">
        <v>2.504</v>
      </c>
      <c r="Z216">
        <v>63</v>
      </c>
      <c r="AA216">
        <v>61</v>
      </c>
      <c r="AB216">
        <v>0</v>
      </c>
      <c r="AC216">
        <v>0</v>
      </c>
      <c r="AD216">
        <v>0</v>
      </c>
      <c r="AE216">
        <v>22.1</v>
      </c>
      <c r="AF216">
        <v>15</v>
      </c>
      <c r="AG216">
        <v>3.7</v>
      </c>
      <c r="AH216">
        <v>15</v>
      </c>
      <c r="AI216">
        <v>0.34</v>
      </c>
    </row>
    <row r="217" spans="1:35">
      <c r="A217" s="1">
        <v>215</v>
      </c>
      <c r="B217" t="s">
        <v>405</v>
      </c>
      <c r="C217">
        <v>3183</v>
      </c>
      <c r="D217" t="s">
        <v>465</v>
      </c>
      <c r="E217" t="s">
        <v>492</v>
      </c>
      <c r="F217">
        <v>1581</v>
      </c>
      <c r="G217">
        <v>0.75</v>
      </c>
      <c r="H217">
        <v>206</v>
      </c>
      <c r="I217">
        <v>12.35</v>
      </c>
      <c r="J217">
        <v>2.504</v>
      </c>
      <c r="L217">
        <v>63</v>
      </c>
      <c r="M217">
        <v>61</v>
      </c>
      <c r="N217">
        <v>0</v>
      </c>
      <c r="O217">
        <v>0</v>
      </c>
      <c r="P217">
        <v>0</v>
      </c>
      <c r="Q217">
        <v>22.1</v>
      </c>
      <c r="R217">
        <v>15</v>
      </c>
      <c r="S217">
        <v>3.7</v>
      </c>
      <c r="T217">
        <v>15</v>
      </c>
      <c r="U217">
        <v>0.34</v>
      </c>
      <c r="V217">
        <v>154.5</v>
      </c>
      <c r="W217">
        <v>9.262499999999999</v>
      </c>
      <c r="X217">
        <v>1.878</v>
      </c>
      <c r="Z217">
        <v>47.25</v>
      </c>
      <c r="AA217">
        <v>45.75</v>
      </c>
      <c r="AB217">
        <v>0</v>
      </c>
      <c r="AC217">
        <v>0</v>
      </c>
      <c r="AD217">
        <v>0</v>
      </c>
      <c r="AE217">
        <v>16.575</v>
      </c>
      <c r="AF217">
        <v>11.25</v>
      </c>
      <c r="AG217">
        <v>2.775</v>
      </c>
      <c r="AH217">
        <v>11.25</v>
      </c>
      <c r="AI217">
        <v>0.255</v>
      </c>
    </row>
    <row r="218" spans="1:35">
      <c r="A218" s="1">
        <v>216</v>
      </c>
      <c r="B218" t="s">
        <v>406</v>
      </c>
      <c r="C218">
        <v>4497</v>
      </c>
      <c r="D218" t="s">
        <v>466</v>
      </c>
      <c r="E218" t="s">
        <v>472</v>
      </c>
      <c r="F218">
        <v>341</v>
      </c>
      <c r="G218">
        <v>0.82418</v>
      </c>
      <c r="H218">
        <v>111</v>
      </c>
      <c r="I218">
        <v>0.9</v>
      </c>
      <c r="J218">
        <v>0.18</v>
      </c>
      <c r="L218">
        <v>0</v>
      </c>
      <c r="M218">
        <v>5</v>
      </c>
      <c r="N218">
        <v>22.96</v>
      </c>
      <c r="O218">
        <v>1.48</v>
      </c>
      <c r="P218">
        <v>0.35</v>
      </c>
      <c r="Q218">
        <v>2.58</v>
      </c>
      <c r="R218">
        <v>0</v>
      </c>
      <c r="S218">
        <v>0</v>
      </c>
      <c r="T218">
        <v>10</v>
      </c>
      <c r="U218">
        <v>0.42</v>
      </c>
      <c r="V218">
        <v>91.48398</v>
      </c>
      <c r="W218">
        <v>0.741762</v>
      </c>
      <c r="X218">
        <v>0.1483524</v>
      </c>
      <c r="Z218">
        <v>0</v>
      </c>
      <c r="AA218">
        <v>4.1209</v>
      </c>
      <c r="AB218">
        <v>18.9231728</v>
      </c>
      <c r="AC218">
        <v>1.2197864</v>
      </c>
      <c r="AD218">
        <v>0.288463</v>
      </c>
      <c r="AE218">
        <v>2.1263844</v>
      </c>
      <c r="AF218">
        <v>0</v>
      </c>
      <c r="AG218">
        <v>0</v>
      </c>
      <c r="AH218">
        <v>8.2418</v>
      </c>
      <c r="AI218">
        <v>0.3461556</v>
      </c>
    </row>
    <row r="219" spans="1:35">
      <c r="A219" s="1">
        <v>217</v>
      </c>
      <c r="B219" t="s">
        <v>407</v>
      </c>
      <c r="C219">
        <v>4497</v>
      </c>
      <c r="D219" t="s">
        <v>466</v>
      </c>
      <c r="E219" t="s">
        <v>473</v>
      </c>
      <c r="F219">
        <v>383</v>
      </c>
      <c r="G219">
        <v>1.0322</v>
      </c>
      <c r="H219">
        <v>111</v>
      </c>
      <c r="I219">
        <v>0.9</v>
      </c>
      <c r="J219">
        <v>0.18</v>
      </c>
      <c r="L219">
        <v>0</v>
      </c>
      <c r="M219">
        <v>5</v>
      </c>
      <c r="N219">
        <v>22.96</v>
      </c>
      <c r="O219">
        <v>1.48</v>
      </c>
      <c r="P219">
        <v>0.35</v>
      </c>
      <c r="Q219">
        <v>2.58</v>
      </c>
      <c r="R219">
        <v>0</v>
      </c>
      <c r="S219">
        <v>0</v>
      </c>
      <c r="T219">
        <v>10</v>
      </c>
      <c r="U219">
        <v>0.42</v>
      </c>
      <c r="V219">
        <v>114.5742</v>
      </c>
      <c r="W219">
        <v>0.92898</v>
      </c>
      <c r="X219">
        <v>0.185796</v>
      </c>
      <c r="Z219">
        <v>0</v>
      </c>
      <c r="AA219">
        <v>5.161</v>
      </c>
      <c r="AB219">
        <v>23.699312</v>
      </c>
      <c r="AC219">
        <v>1.527656</v>
      </c>
      <c r="AD219">
        <v>0.36127</v>
      </c>
      <c r="AE219">
        <v>2.663076</v>
      </c>
      <c r="AF219">
        <v>0</v>
      </c>
      <c r="AG219">
        <v>0</v>
      </c>
      <c r="AH219">
        <v>10.322</v>
      </c>
      <c r="AI219">
        <v>0.433524</v>
      </c>
    </row>
    <row r="220" spans="1:35">
      <c r="A220" s="1">
        <v>218</v>
      </c>
      <c r="B220" t="s">
        <v>408</v>
      </c>
      <c r="C220">
        <v>4497</v>
      </c>
      <c r="D220" t="s">
        <v>466</v>
      </c>
      <c r="E220" t="s">
        <v>485</v>
      </c>
      <c r="F220">
        <v>415</v>
      </c>
      <c r="G220">
        <v>2.0644</v>
      </c>
      <c r="H220">
        <v>111</v>
      </c>
      <c r="I220">
        <v>0.9</v>
      </c>
      <c r="J220">
        <v>0.18</v>
      </c>
      <c r="L220">
        <v>0</v>
      </c>
      <c r="M220">
        <v>5</v>
      </c>
      <c r="N220">
        <v>22.96</v>
      </c>
      <c r="O220">
        <v>1.48</v>
      </c>
      <c r="P220">
        <v>0.35</v>
      </c>
      <c r="Q220">
        <v>2.58</v>
      </c>
      <c r="R220">
        <v>0</v>
      </c>
      <c r="S220">
        <v>0</v>
      </c>
      <c r="T220">
        <v>10</v>
      </c>
      <c r="U220">
        <v>0.42</v>
      </c>
      <c r="V220">
        <v>229.1484</v>
      </c>
      <c r="W220">
        <v>1.85796</v>
      </c>
      <c r="X220">
        <v>0.371592</v>
      </c>
      <c r="Z220">
        <v>0</v>
      </c>
      <c r="AA220">
        <v>10.322</v>
      </c>
      <c r="AB220">
        <v>47.39862400000001</v>
      </c>
      <c r="AC220">
        <v>3.055312</v>
      </c>
      <c r="AD220">
        <v>0.72254</v>
      </c>
      <c r="AE220">
        <v>5.326152</v>
      </c>
      <c r="AF220">
        <v>0</v>
      </c>
      <c r="AG220">
        <v>0</v>
      </c>
      <c r="AH220">
        <v>20.644</v>
      </c>
      <c r="AI220">
        <v>0.8670479999999999</v>
      </c>
    </row>
    <row r="221" spans="1:35">
      <c r="A221" s="1">
        <v>219</v>
      </c>
      <c r="B221" t="s">
        <v>409</v>
      </c>
      <c r="C221">
        <v>4497</v>
      </c>
      <c r="D221" t="s">
        <v>466</v>
      </c>
      <c r="E221" t="s">
        <v>503</v>
      </c>
      <c r="F221">
        <v>1457</v>
      </c>
      <c r="G221">
        <v>1.4</v>
      </c>
      <c r="H221">
        <v>111</v>
      </c>
      <c r="I221">
        <v>0.9</v>
      </c>
      <c r="J221">
        <v>0.18</v>
      </c>
      <c r="L221">
        <v>0</v>
      </c>
      <c r="M221">
        <v>5</v>
      </c>
      <c r="N221">
        <v>22.96</v>
      </c>
      <c r="O221">
        <v>1.48</v>
      </c>
      <c r="P221">
        <v>0.35</v>
      </c>
      <c r="Q221">
        <v>2.58</v>
      </c>
      <c r="R221">
        <v>0</v>
      </c>
      <c r="S221">
        <v>0</v>
      </c>
      <c r="T221">
        <v>10</v>
      </c>
      <c r="U221">
        <v>0.42</v>
      </c>
      <c r="V221">
        <v>155.4</v>
      </c>
      <c r="W221">
        <v>1.26</v>
      </c>
      <c r="X221">
        <v>0.252</v>
      </c>
      <c r="Z221">
        <v>0</v>
      </c>
      <c r="AA221">
        <v>7</v>
      </c>
      <c r="AB221">
        <v>32.144</v>
      </c>
      <c r="AC221">
        <v>2.072</v>
      </c>
      <c r="AD221">
        <v>0.4899999999999999</v>
      </c>
      <c r="AE221">
        <v>3.612</v>
      </c>
      <c r="AF221">
        <v>0</v>
      </c>
      <c r="AG221">
        <v>0</v>
      </c>
      <c r="AH221">
        <v>14</v>
      </c>
      <c r="AI221">
        <v>0.588</v>
      </c>
    </row>
    <row r="222" spans="1:35">
      <c r="A222" s="1">
        <v>220</v>
      </c>
      <c r="B222" t="s">
        <v>410</v>
      </c>
      <c r="C222">
        <v>4857</v>
      </c>
      <c r="D222" t="s">
        <v>467</v>
      </c>
      <c r="E222" t="s">
        <v>472</v>
      </c>
      <c r="F222">
        <v>341</v>
      </c>
      <c r="G222">
        <v>0.5240899999999999</v>
      </c>
      <c r="H222">
        <v>27</v>
      </c>
      <c r="I222">
        <v>0.45</v>
      </c>
      <c r="J222">
        <v>0.048</v>
      </c>
      <c r="L222">
        <v>0</v>
      </c>
      <c r="M222">
        <v>13</v>
      </c>
      <c r="N222">
        <v>5.35</v>
      </c>
      <c r="O222">
        <v>3.4</v>
      </c>
      <c r="P222">
        <v>1.95</v>
      </c>
      <c r="Q222">
        <v>1.66</v>
      </c>
      <c r="R222">
        <v>0</v>
      </c>
      <c r="S222">
        <v>82.7</v>
      </c>
      <c r="T222">
        <v>14</v>
      </c>
      <c r="U222">
        <v>0.46</v>
      </c>
      <c r="V222">
        <v>14.15043</v>
      </c>
      <c r="W222">
        <v>0.2358405</v>
      </c>
      <c r="X222">
        <v>0.02515632</v>
      </c>
      <c r="Z222">
        <v>0</v>
      </c>
      <c r="AA222">
        <v>6.81317</v>
      </c>
      <c r="AB222">
        <v>2.8038815</v>
      </c>
      <c r="AC222">
        <v>1.781906</v>
      </c>
      <c r="AD222">
        <v>1.0219755</v>
      </c>
      <c r="AE222">
        <v>0.8699893999999999</v>
      </c>
      <c r="AF222">
        <v>0</v>
      </c>
      <c r="AG222">
        <v>43.342243</v>
      </c>
      <c r="AH222">
        <v>7.337259999999999</v>
      </c>
      <c r="AI222">
        <v>0.2410814</v>
      </c>
    </row>
    <row r="223" spans="1:35">
      <c r="A223" s="1">
        <v>221</v>
      </c>
      <c r="B223" t="s">
        <v>411</v>
      </c>
      <c r="C223">
        <v>4857</v>
      </c>
      <c r="D223" t="s">
        <v>467</v>
      </c>
      <c r="E223" t="s">
        <v>473</v>
      </c>
      <c r="F223">
        <v>383</v>
      </c>
      <c r="G223">
        <v>0.65511</v>
      </c>
      <c r="H223">
        <v>27</v>
      </c>
      <c r="I223">
        <v>0.45</v>
      </c>
      <c r="J223">
        <v>0.048</v>
      </c>
      <c r="L223">
        <v>0</v>
      </c>
      <c r="M223">
        <v>13</v>
      </c>
      <c r="N223">
        <v>5.35</v>
      </c>
      <c r="O223">
        <v>3.4</v>
      </c>
      <c r="P223">
        <v>1.95</v>
      </c>
      <c r="Q223">
        <v>1.66</v>
      </c>
      <c r="R223">
        <v>0</v>
      </c>
      <c r="S223">
        <v>82.7</v>
      </c>
      <c r="T223">
        <v>14</v>
      </c>
      <c r="U223">
        <v>0.46</v>
      </c>
      <c r="V223">
        <v>17.68797</v>
      </c>
      <c r="W223">
        <v>0.2947995</v>
      </c>
      <c r="X223">
        <v>0.03144528</v>
      </c>
      <c r="Z223">
        <v>0</v>
      </c>
      <c r="AA223">
        <v>8.51643</v>
      </c>
      <c r="AB223">
        <v>3.5048385</v>
      </c>
      <c r="AC223">
        <v>2.227374</v>
      </c>
      <c r="AD223">
        <v>1.2774645</v>
      </c>
      <c r="AE223">
        <v>1.0874826</v>
      </c>
      <c r="AF223">
        <v>0</v>
      </c>
      <c r="AG223">
        <v>54.177597</v>
      </c>
      <c r="AH223">
        <v>9.17154</v>
      </c>
      <c r="AI223">
        <v>0.3013506</v>
      </c>
    </row>
    <row r="224" spans="1:35">
      <c r="A224" s="1">
        <v>222</v>
      </c>
      <c r="B224" t="s">
        <v>412</v>
      </c>
      <c r="C224">
        <v>4857</v>
      </c>
      <c r="D224" t="s">
        <v>467</v>
      </c>
      <c r="E224" t="s">
        <v>485</v>
      </c>
      <c r="F224">
        <v>415</v>
      </c>
      <c r="G224">
        <v>1.31023</v>
      </c>
      <c r="H224">
        <v>27</v>
      </c>
      <c r="I224">
        <v>0.45</v>
      </c>
      <c r="J224">
        <v>0.048</v>
      </c>
      <c r="L224">
        <v>0</v>
      </c>
      <c r="M224">
        <v>13</v>
      </c>
      <c r="N224">
        <v>5.35</v>
      </c>
      <c r="O224">
        <v>3.4</v>
      </c>
      <c r="P224">
        <v>1.95</v>
      </c>
      <c r="Q224">
        <v>1.66</v>
      </c>
      <c r="R224">
        <v>0</v>
      </c>
      <c r="S224">
        <v>82.7</v>
      </c>
      <c r="T224">
        <v>14</v>
      </c>
      <c r="U224">
        <v>0.46</v>
      </c>
      <c r="V224">
        <v>35.37621</v>
      </c>
      <c r="W224">
        <v>0.5896035000000001</v>
      </c>
      <c r="X224">
        <v>0.06289104</v>
      </c>
      <c r="Z224">
        <v>0</v>
      </c>
      <c r="AA224">
        <v>17.03299</v>
      </c>
      <c r="AB224">
        <v>7.0097305</v>
      </c>
      <c r="AC224">
        <v>4.454782</v>
      </c>
      <c r="AD224">
        <v>2.5549485</v>
      </c>
      <c r="AE224">
        <v>2.1749818</v>
      </c>
      <c r="AF224">
        <v>0</v>
      </c>
      <c r="AG224">
        <v>108.356021</v>
      </c>
      <c r="AH224">
        <v>18.34322</v>
      </c>
      <c r="AI224">
        <v>0.6027058000000001</v>
      </c>
    </row>
    <row r="225" spans="1:35">
      <c r="A225" s="1">
        <v>223</v>
      </c>
      <c r="B225" t="s">
        <v>413</v>
      </c>
      <c r="C225">
        <v>4857</v>
      </c>
      <c r="D225" t="s">
        <v>467</v>
      </c>
      <c r="E225" t="s">
        <v>572</v>
      </c>
      <c r="F225">
        <v>861</v>
      </c>
      <c r="G225">
        <v>0.33</v>
      </c>
      <c r="H225">
        <v>27</v>
      </c>
      <c r="I225">
        <v>0.45</v>
      </c>
      <c r="J225">
        <v>0.048</v>
      </c>
      <c r="L225">
        <v>0</v>
      </c>
      <c r="M225">
        <v>13</v>
      </c>
      <c r="N225">
        <v>5.35</v>
      </c>
      <c r="O225">
        <v>3.4</v>
      </c>
      <c r="P225">
        <v>1.95</v>
      </c>
      <c r="Q225">
        <v>1.66</v>
      </c>
      <c r="R225">
        <v>0</v>
      </c>
      <c r="S225">
        <v>82.7</v>
      </c>
      <c r="T225">
        <v>14</v>
      </c>
      <c r="U225">
        <v>0.46</v>
      </c>
      <c r="V225">
        <v>8.91</v>
      </c>
      <c r="W225">
        <v>0.1485</v>
      </c>
      <c r="X225">
        <v>0.01584</v>
      </c>
      <c r="Z225">
        <v>0</v>
      </c>
      <c r="AA225">
        <v>4.29</v>
      </c>
      <c r="AB225">
        <v>1.7655</v>
      </c>
      <c r="AC225">
        <v>1.122</v>
      </c>
      <c r="AD225">
        <v>0.6435</v>
      </c>
      <c r="AE225">
        <v>0.5478</v>
      </c>
      <c r="AF225">
        <v>0</v>
      </c>
      <c r="AG225">
        <v>27.291</v>
      </c>
      <c r="AH225">
        <v>4.62</v>
      </c>
      <c r="AI225">
        <v>0.1518</v>
      </c>
    </row>
    <row r="226" spans="1:35">
      <c r="A226" s="1">
        <v>224</v>
      </c>
      <c r="B226" t="s">
        <v>414</v>
      </c>
      <c r="C226">
        <v>4857</v>
      </c>
      <c r="D226" t="s">
        <v>467</v>
      </c>
      <c r="E226" t="s">
        <v>573</v>
      </c>
      <c r="F226">
        <v>862</v>
      </c>
      <c r="G226">
        <v>0.46</v>
      </c>
      <c r="H226">
        <v>27</v>
      </c>
      <c r="I226">
        <v>0.45</v>
      </c>
      <c r="J226">
        <v>0.048</v>
      </c>
      <c r="L226">
        <v>0</v>
      </c>
      <c r="M226">
        <v>13</v>
      </c>
      <c r="N226">
        <v>5.35</v>
      </c>
      <c r="O226">
        <v>3.4</v>
      </c>
      <c r="P226">
        <v>1.95</v>
      </c>
      <c r="Q226">
        <v>1.66</v>
      </c>
      <c r="R226">
        <v>0</v>
      </c>
      <c r="S226">
        <v>82.7</v>
      </c>
      <c r="T226">
        <v>14</v>
      </c>
      <c r="U226">
        <v>0.46</v>
      </c>
      <c r="V226">
        <v>12.42</v>
      </c>
      <c r="W226">
        <v>0.207</v>
      </c>
      <c r="X226">
        <v>0.02208</v>
      </c>
      <c r="Z226">
        <v>0</v>
      </c>
      <c r="AA226">
        <v>5.98</v>
      </c>
      <c r="AB226">
        <v>2.461</v>
      </c>
      <c r="AC226">
        <v>1.564</v>
      </c>
      <c r="AD226">
        <v>0.897</v>
      </c>
      <c r="AE226">
        <v>0.7635999999999999</v>
      </c>
      <c r="AF226">
        <v>0</v>
      </c>
      <c r="AG226">
        <v>38.042</v>
      </c>
      <c r="AH226">
        <v>6.44</v>
      </c>
      <c r="AI226">
        <v>0.2116</v>
      </c>
    </row>
    <row r="227" spans="1:35">
      <c r="A227" s="1">
        <v>225</v>
      </c>
      <c r="B227" t="s">
        <v>415</v>
      </c>
      <c r="C227">
        <v>4857</v>
      </c>
      <c r="D227" t="s">
        <v>467</v>
      </c>
      <c r="E227" t="s">
        <v>574</v>
      </c>
      <c r="F227">
        <v>863</v>
      </c>
      <c r="G227">
        <v>0.75</v>
      </c>
      <c r="H227">
        <v>27</v>
      </c>
      <c r="I227">
        <v>0.45</v>
      </c>
      <c r="J227">
        <v>0.048</v>
      </c>
      <c r="L227">
        <v>0</v>
      </c>
      <c r="M227">
        <v>13</v>
      </c>
      <c r="N227">
        <v>5.35</v>
      </c>
      <c r="O227">
        <v>3.4</v>
      </c>
      <c r="P227">
        <v>1.95</v>
      </c>
      <c r="Q227">
        <v>1.66</v>
      </c>
      <c r="R227">
        <v>0</v>
      </c>
      <c r="S227">
        <v>82.7</v>
      </c>
      <c r="T227">
        <v>14</v>
      </c>
      <c r="U227">
        <v>0.46</v>
      </c>
      <c r="V227">
        <v>20.25</v>
      </c>
      <c r="W227">
        <v>0.3375</v>
      </c>
      <c r="X227">
        <v>0.036</v>
      </c>
      <c r="Z227">
        <v>0</v>
      </c>
      <c r="AA227">
        <v>9.75</v>
      </c>
      <c r="AB227">
        <v>4.012499999999999</v>
      </c>
      <c r="AC227">
        <v>2.55</v>
      </c>
      <c r="AD227">
        <v>1.4625</v>
      </c>
      <c r="AE227">
        <v>1.245</v>
      </c>
      <c r="AF227">
        <v>0</v>
      </c>
      <c r="AG227">
        <v>62.02500000000001</v>
      </c>
      <c r="AH227">
        <v>10.5</v>
      </c>
      <c r="AI227">
        <v>0.345</v>
      </c>
    </row>
    <row r="228" spans="1:35">
      <c r="A228" s="1">
        <v>226</v>
      </c>
      <c r="B228" t="s">
        <v>416</v>
      </c>
      <c r="C228">
        <v>4857</v>
      </c>
      <c r="D228" t="s">
        <v>467</v>
      </c>
      <c r="E228" t="s">
        <v>527</v>
      </c>
      <c r="F228">
        <v>1454</v>
      </c>
      <c r="G228">
        <v>0.3</v>
      </c>
      <c r="H228">
        <v>27</v>
      </c>
      <c r="I228">
        <v>0.45</v>
      </c>
      <c r="J228">
        <v>0.048</v>
      </c>
      <c r="L228">
        <v>0</v>
      </c>
      <c r="M228">
        <v>13</v>
      </c>
      <c r="N228">
        <v>5.35</v>
      </c>
      <c r="O228">
        <v>3.4</v>
      </c>
      <c r="P228">
        <v>1.95</v>
      </c>
      <c r="Q228">
        <v>1.66</v>
      </c>
      <c r="R228">
        <v>0</v>
      </c>
      <c r="S228">
        <v>82.7</v>
      </c>
      <c r="T228">
        <v>14</v>
      </c>
      <c r="U228">
        <v>0.46</v>
      </c>
      <c r="V228">
        <v>8.1</v>
      </c>
      <c r="W228">
        <v>0.135</v>
      </c>
      <c r="X228">
        <v>0.0144</v>
      </c>
      <c r="Z228">
        <v>0</v>
      </c>
      <c r="AA228">
        <v>3.9</v>
      </c>
      <c r="AB228">
        <v>1.605</v>
      </c>
      <c r="AC228">
        <v>1.02</v>
      </c>
      <c r="AD228">
        <v>0.585</v>
      </c>
      <c r="AE228">
        <v>0.4979999999999999</v>
      </c>
      <c r="AF228">
        <v>0</v>
      </c>
      <c r="AG228">
        <v>24.81</v>
      </c>
      <c r="AH228">
        <v>4.2</v>
      </c>
      <c r="AI228">
        <v>0.138</v>
      </c>
    </row>
    <row r="229" spans="1:35">
      <c r="A229" s="1">
        <v>227</v>
      </c>
      <c r="B229" t="s">
        <v>417</v>
      </c>
      <c r="C229">
        <v>5417</v>
      </c>
      <c r="D229" t="s">
        <v>468</v>
      </c>
      <c r="E229" t="s">
        <v>472</v>
      </c>
      <c r="F229">
        <v>341</v>
      </c>
      <c r="G229">
        <v>0.59594</v>
      </c>
      <c r="H229">
        <v>133</v>
      </c>
      <c r="I229">
        <v>12.75</v>
      </c>
      <c r="J229">
        <v>1.557</v>
      </c>
      <c r="L229">
        <v>0</v>
      </c>
      <c r="M229">
        <v>21</v>
      </c>
      <c r="N229">
        <v>6.57</v>
      </c>
      <c r="O229">
        <v>1.8</v>
      </c>
      <c r="P229">
        <v>4.28</v>
      </c>
      <c r="Q229">
        <v>1.04</v>
      </c>
      <c r="R229">
        <v>0</v>
      </c>
      <c r="S229">
        <v>162.8</v>
      </c>
      <c r="T229">
        <v>7</v>
      </c>
      <c r="U229">
        <v>0.47</v>
      </c>
      <c r="V229">
        <v>79.26002</v>
      </c>
      <c r="W229">
        <v>7.598235000000001</v>
      </c>
      <c r="X229">
        <v>0.92787858</v>
      </c>
      <c r="Z229">
        <v>0</v>
      </c>
      <c r="AA229">
        <v>12.51474</v>
      </c>
      <c r="AB229">
        <v>3.9153258</v>
      </c>
      <c r="AC229">
        <v>1.072692</v>
      </c>
      <c r="AD229">
        <v>2.5506232</v>
      </c>
      <c r="AE229">
        <v>0.6197776</v>
      </c>
      <c r="AF229">
        <v>0</v>
      </c>
      <c r="AG229">
        <v>97.01903200000001</v>
      </c>
      <c r="AH229">
        <v>4.171580000000001</v>
      </c>
      <c r="AI229">
        <v>0.2800918</v>
      </c>
    </row>
    <row r="230" spans="1:35">
      <c r="A230" s="1">
        <v>228</v>
      </c>
      <c r="B230" t="s">
        <v>418</v>
      </c>
      <c r="C230">
        <v>5417</v>
      </c>
      <c r="D230" t="s">
        <v>468</v>
      </c>
      <c r="E230" t="s">
        <v>473</v>
      </c>
      <c r="F230">
        <v>383</v>
      </c>
      <c r="G230">
        <v>0.7449</v>
      </c>
      <c r="H230">
        <v>133</v>
      </c>
      <c r="I230">
        <v>12.75</v>
      </c>
      <c r="J230">
        <v>1.557</v>
      </c>
      <c r="L230">
        <v>0</v>
      </c>
      <c r="M230">
        <v>21</v>
      </c>
      <c r="N230">
        <v>6.57</v>
      </c>
      <c r="O230">
        <v>1.8</v>
      </c>
      <c r="P230">
        <v>4.28</v>
      </c>
      <c r="Q230">
        <v>1.04</v>
      </c>
      <c r="R230">
        <v>0</v>
      </c>
      <c r="S230">
        <v>162.8</v>
      </c>
      <c r="T230">
        <v>7</v>
      </c>
      <c r="U230">
        <v>0.47</v>
      </c>
      <c r="V230">
        <v>99.07170000000001</v>
      </c>
      <c r="W230">
        <v>9.497475</v>
      </c>
      <c r="X230">
        <v>1.1598093</v>
      </c>
      <c r="Z230">
        <v>0</v>
      </c>
      <c r="AA230">
        <v>15.6429</v>
      </c>
      <c r="AB230">
        <v>4.893993</v>
      </c>
      <c r="AC230">
        <v>1.34082</v>
      </c>
      <c r="AD230">
        <v>3.188172</v>
      </c>
      <c r="AE230">
        <v>0.7746960000000001</v>
      </c>
      <c r="AF230">
        <v>0</v>
      </c>
      <c r="AG230">
        <v>121.26972</v>
      </c>
      <c r="AH230">
        <v>5.2143</v>
      </c>
      <c r="AI230">
        <v>0.350103</v>
      </c>
    </row>
    <row r="231" spans="1:35">
      <c r="A231" s="1">
        <v>229</v>
      </c>
      <c r="B231" t="s">
        <v>419</v>
      </c>
      <c r="C231">
        <v>5417</v>
      </c>
      <c r="D231" t="s">
        <v>468</v>
      </c>
      <c r="E231" t="s">
        <v>485</v>
      </c>
      <c r="F231">
        <v>415</v>
      </c>
      <c r="G231">
        <v>1.48986</v>
      </c>
      <c r="H231">
        <v>133</v>
      </c>
      <c r="I231">
        <v>12.75</v>
      </c>
      <c r="J231">
        <v>1.557</v>
      </c>
      <c r="L231">
        <v>0</v>
      </c>
      <c r="M231">
        <v>21</v>
      </c>
      <c r="N231">
        <v>6.57</v>
      </c>
      <c r="O231">
        <v>1.8</v>
      </c>
      <c r="P231">
        <v>4.28</v>
      </c>
      <c r="Q231">
        <v>1.04</v>
      </c>
      <c r="R231">
        <v>0</v>
      </c>
      <c r="S231">
        <v>162.8</v>
      </c>
      <c r="T231">
        <v>7</v>
      </c>
      <c r="U231">
        <v>0.47</v>
      </c>
      <c r="V231">
        <v>198.15138</v>
      </c>
      <c r="W231">
        <v>18.995715</v>
      </c>
      <c r="X231">
        <v>2.31971202</v>
      </c>
      <c r="Z231">
        <v>0</v>
      </c>
      <c r="AA231">
        <v>31.28706</v>
      </c>
      <c r="AB231">
        <v>9.788380200000001</v>
      </c>
      <c r="AC231">
        <v>2.681748</v>
      </c>
      <c r="AD231">
        <v>6.3766008</v>
      </c>
      <c r="AE231">
        <v>1.5494544</v>
      </c>
      <c r="AF231">
        <v>0</v>
      </c>
      <c r="AG231">
        <v>242.549208</v>
      </c>
      <c r="AH231">
        <v>10.42902</v>
      </c>
      <c r="AI231">
        <v>0.7002341999999999</v>
      </c>
    </row>
    <row r="232" spans="1:35">
      <c r="A232" s="1">
        <v>230</v>
      </c>
      <c r="B232" t="s">
        <v>420</v>
      </c>
      <c r="C232">
        <v>5417</v>
      </c>
      <c r="D232" t="s">
        <v>468</v>
      </c>
      <c r="E232" t="s">
        <v>516</v>
      </c>
      <c r="F232">
        <v>1470</v>
      </c>
      <c r="G232">
        <v>0.85</v>
      </c>
      <c r="H232">
        <v>133</v>
      </c>
      <c r="I232">
        <v>12.75</v>
      </c>
      <c r="J232">
        <v>1.557</v>
      </c>
      <c r="L232">
        <v>0</v>
      </c>
      <c r="M232">
        <v>21</v>
      </c>
      <c r="N232">
        <v>6.57</v>
      </c>
      <c r="O232">
        <v>1.8</v>
      </c>
      <c r="P232">
        <v>4.28</v>
      </c>
      <c r="Q232">
        <v>1.04</v>
      </c>
      <c r="R232">
        <v>0</v>
      </c>
      <c r="S232">
        <v>162.8</v>
      </c>
      <c r="T232">
        <v>7</v>
      </c>
      <c r="U232">
        <v>0.47</v>
      </c>
      <c r="V232">
        <v>113.05</v>
      </c>
      <c r="W232">
        <v>10.8375</v>
      </c>
      <c r="X232">
        <v>1.32345</v>
      </c>
      <c r="Z232">
        <v>0</v>
      </c>
      <c r="AA232">
        <v>17.85</v>
      </c>
      <c r="AB232">
        <v>5.5845</v>
      </c>
      <c r="AC232">
        <v>1.53</v>
      </c>
      <c r="AD232">
        <v>3.638</v>
      </c>
      <c r="AE232">
        <v>0.884</v>
      </c>
      <c r="AF232">
        <v>0</v>
      </c>
      <c r="AG232">
        <v>138.38</v>
      </c>
      <c r="AH232">
        <v>5.95</v>
      </c>
      <c r="AI232">
        <v>0.3995</v>
      </c>
    </row>
    <row r="233" spans="1:35">
      <c r="A233" s="1">
        <v>231</v>
      </c>
      <c r="B233" t="s">
        <v>421</v>
      </c>
      <c r="C233">
        <v>5917</v>
      </c>
      <c r="D233" t="s">
        <v>469</v>
      </c>
      <c r="E233" t="s">
        <v>472</v>
      </c>
      <c r="F233">
        <v>341</v>
      </c>
      <c r="G233">
        <v>0.78191</v>
      </c>
      <c r="H233">
        <v>120</v>
      </c>
      <c r="I233">
        <v>1.92</v>
      </c>
      <c r="J233">
        <v>0.231</v>
      </c>
      <c r="K233">
        <v>0</v>
      </c>
      <c r="L233">
        <v>0</v>
      </c>
      <c r="M233">
        <v>7</v>
      </c>
      <c r="N233">
        <v>21.3</v>
      </c>
      <c r="O233">
        <v>2.8</v>
      </c>
      <c r="P233">
        <v>0.87</v>
      </c>
      <c r="Q233">
        <v>4.4</v>
      </c>
      <c r="R233">
        <v>0</v>
      </c>
      <c r="S233">
        <v>0</v>
      </c>
      <c r="T233">
        <v>17</v>
      </c>
      <c r="U233">
        <v>1.49</v>
      </c>
      <c r="V233">
        <v>93.8292</v>
      </c>
      <c r="W233">
        <v>1.5012672</v>
      </c>
      <c r="X233">
        <v>0.18062121</v>
      </c>
      <c r="Y233">
        <v>0</v>
      </c>
      <c r="Z233">
        <v>0</v>
      </c>
      <c r="AA233">
        <v>5.47337</v>
      </c>
      <c r="AB233">
        <v>16.654683</v>
      </c>
      <c r="AC233">
        <v>2.189348</v>
      </c>
      <c r="AD233">
        <v>0.6802617</v>
      </c>
      <c r="AE233">
        <v>3.440404</v>
      </c>
      <c r="AF233">
        <v>0</v>
      </c>
      <c r="AG233">
        <v>0</v>
      </c>
      <c r="AH233">
        <v>13.29247</v>
      </c>
      <c r="AI233">
        <v>1.1650459</v>
      </c>
    </row>
    <row r="234" spans="1:35">
      <c r="A234" s="1">
        <v>232</v>
      </c>
      <c r="B234" t="s">
        <v>422</v>
      </c>
      <c r="C234">
        <v>5917</v>
      </c>
      <c r="D234" t="s">
        <v>469</v>
      </c>
      <c r="E234" t="s">
        <v>473</v>
      </c>
      <c r="F234">
        <v>383</v>
      </c>
      <c r="G234">
        <v>0.97739</v>
      </c>
      <c r="H234">
        <v>120</v>
      </c>
      <c r="I234">
        <v>1.92</v>
      </c>
      <c r="J234">
        <v>0.231</v>
      </c>
      <c r="K234">
        <v>0</v>
      </c>
      <c r="L234">
        <v>0</v>
      </c>
      <c r="M234">
        <v>7</v>
      </c>
      <c r="N234">
        <v>21.3</v>
      </c>
      <c r="O234">
        <v>2.8</v>
      </c>
      <c r="P234">
        <v>0.87</v>
      </c>
      <c r="Q234">
        <v>4.4</v>
      </c>
      <c r="R234">
        <v>0</v>
      </c>
      <c r="S234">
        <v>0</v>
      </c>
      <c r="T234">
        <v>17</v>
      </c>
      <c r="U234">
        <v>1.49</v>
      </c>
      <c r="V234">
        <v>117.2868</v>
      </c>
      <c r="W234">
        <v>1.8765888</v>
      </c>
      <c r="X234">
        <v>0.22577709</v>
      </c>
      <c r="Y234">
        <v>0</v>
      </c>
      <c r="Z234">
        <v>0</v>
      </c>
      <c r="AA234">
        <v>6.84173</v>
      </c>
      <c r="AB234">
        <v>20.818407</v>
      </c>
      <c r="AC234">
        <v>2.736692</v>
      </c>
      <c r="AD234">
        <v>0.8503293</v>
      </c>
      <c r="AE234">
        <v>4.300516</v>
      </c>
      <c r="AF234">
        <v>0</v>
      </c>
      <c r="AG234">
        <v>0</v>
      </c>
      <c r="AH234">
        <v>16.61563</v>
      </c>
      <c r="AI234">
        <v>1.4563111</v>
      </c>
    </row>
    <row r="235" spans="1:35">
      <c r="A235" s="1">
        <v>233</v>
      </c>
      <c r="B235" t="s">
        <v>423</v>
      </c>
      <c r="C235">
        <v>5917</v>
      </c>
      <c r="D235" t="s">
        <v>469</v>
      </c>
      <c r="E235" t="s">
        <v>485</v>
      </c>
      <c r="F235">
        <v>415</v>
      </c>
      <c r="G235">
        <v>1.95477</v>
      </c>
      <c r="H235">
        <v>120</v>
      </c>
      <c r="I235">
        <v>1.92</v>
      </c>
      <c r="J235">
        <v>0.231</v>
      </c>
      <c r="K235">
        <v>0</v>
      </c>
      <c r="L235">
        <v>0</v>
      </c>
      <c r="M235">
        <v>7</v>
      </c>
      <c r="N235">
        <v>21.3</v>
      </c>
      <c r="O235">
        <v>2.8</v>
      </c>
      <c r="P235">
        <v>0.87</v>
      </c>
      <c r="Q235">
        <v>4.4</v>
      </c>
      <c r="R235">
        <v>0</v>
      </c>
      <c r="S235">
        <v>0</v>
      </c>
      <c r="T235">
        <v>17</v>
      </c>
      <c r="U235">
        <v>1.49</v>
      </c>
      <c r="V235">
        <v>234.5724</v>
      </c>
      <c r="W235">
        <v>3.7531584</v>
      </c>
      <c r="X235">
        <v>0.45155187</v>
      </c>
      <c r="Y235">
        <v>0</v>
      </c>
      <c r="Z235">
        <v>0</v>
      </c>
      <c r="AA235">
        <v>13.68339</v>
      </c>
      <c r="AB235">
        <v>41.636601</v>
      </c>
      <c r="AC235">
        <v>5.473355999999999</v>
      </c>
      <c r="AD235">
        <v>1.7006499</v>
      </c>
      <c r="AE235">
        <v>8.600988000000001</v>
      </c>
      <c r="AF235">
        <v>0</v>
      </c>
      <c r="AG235">
        <v>0</v>
      </c>
      <c r="AH235">
        <v>33.23108999999999</v>
      </c>
      <c r="AI235">
        <v>2.9126073</v>
      </c>
    </row>
    <row r="236" spans="1:35">
      <c r="A236" s="1">
        <v>234</v>
      </c>
      <c r="B236" t="s">
        <v>424</v>
      </c>
      <c r="C236">
        <v>5917</v>
      </c>
      <c r="D236" t="s">
        <v>469</v>
      </c>
      <c r="E236" t="s">
        <v>503</v>
      </c>
      <c r="F236">
        <v>1457</v>
      </c>
      <c r="G236">
        <v>1.4</v>
      </c>
      <c r="H236">
        <v>120</v>
      </c>
      <c r="I236">
        <v>1.92</v>
      </c>
      <c r="J236">
        <v>0.231</v>
      </c>
      <c r="K236">
        <v>0</v>
      </c>
      <c r="L236">
        <v>0</v>
      </c>
      <c r="M236">
        <v>7</v>
      </c>
      <c r="N236">
        <v>21.3</v>
      </c>
      <c r="O236">
        <v>2.8</v>
      </c>
      <c r="P236">
        <v>0.87</v>
      </c>
      <c r="Q236">
        <v>4.4</v>
      </c>
      <c r="R236">
        <v>0</v>
      </c>
      <c r="S236">
        <v>0</v>
      </c>
      <c r="T236">
        <v>17</v>
      </c>
      <c r="U236">
        <v>1.49</v>
      </c>
      <c r="V236">
        <v>168</v>
      </c>
      <c r="W236">
        <v>2.688</v>
      </c>
      <c r="X236">
        <v>0.3234</v>
      </c>
      <c r="Y236">
        <v>0</v>
      </c>
      <c r="Z236">
        <v>0</v>
      </c>
      <c r="AA236">
        <v>9.799999999999999</v>
      </c>
      <c r="AB236">
        <v>29.82</v>
      </c>
      <c r="AC236">
        <v>3.919999999999999</v>
      </c>
      <c r="AD236">
        <v>1.218</v>
      </c>
      <c r="AE236">
        <v>6.16</v>
      </c>
      <c r="AF236">
        <v>0</v>
      </c>
      <c r="AG236">
        <v>0</v>
      </c>
      <c r="AH236">
        <v>23.8</v>
      </c>
      <c r="AI236">
        <v>2.086</v>
      </c>
    </row>
    <row r="237" spans="1:35">
      <c r="A237" s="1">
        <v>235</v>
      </c>
      <c r="B237" t="s">
        <v>425</v>
      </c>
      <c r="C237">
        <v>6140</v>
      </c>
      <c r="D237" t="s">
        <v>470</v>
      </c>
      <c r="E237" t="s">
        <v>472</v>
      </c>
      <c r="F237">
        <v>341</v>
      </c>
      <c r="G237">
        <v>0.5664</v>
      </c>
      <c r="H237">
        <v>178</v>
      </c>
      <c r="I237">
        <v>5.94</v>
      </c>
      <c r="J237">
        <v>2.41</v>
      </c>
      <c r="K237">
        <v>0.19</v>
      </c>
      <c r="L237">
        <v>72.98</v>
      </c>
      <c r="M237">
        <v>60.04</v>
      </c>
      <c r="N237">
        <v>0</v>
      </c>
      <c r="O237">
        <v>0</v>
      </c>
      <c r="P237">
        <v>0</v>
      </c>
      <c r="Q237">
        <v>29.26</v>
      </c>
      <c r="S237">
        <v>0</v>
      </c>
      <c r="T237">
        <v>6.42</v>
      </c>
      <c r="U237">
        <v>2.9</v>
      </c>
      <c r="V237">
        <v>100.8192</v>
      </c>
      <c r="W237">
        <v>3.364416</v>
      </c>
      <c r="X237">
        <v>1.365024</v>
      </c>
      <c r="Y237">
        <v>0.107616</v>
      </c>
      <c r="Z237">
        <v>41.335872</v>
      </c>
      <c r="AA237">
        <v>34.006656</v>
      </c>
      <c r="AB237">
        <v>0</v>
      </c>
      <c r="AC237">
        <v>0</v>
      </c>
      <c r="AD237">
        <v>0</v>
      </c>
      <c r="AE237">
        <v>16.572864</v>
      </c>
      <c r="AG237">
        <v>0</v>
      </c>
      <c r="AH237">
        <v>3.636288</v>
      </c>
      <c r="AI237">
        <v>1.64256</v>
      </c>
    </row>
    <row r="238" spans="1:35">
      <c r="A238" s="1">
        <v>236</v>
      </c>
      <c r="B238" t="s">
        <v>426</v>
      </c>
      <c r="C238">
        <v>6140</v>
      </c>
      <c r="D238" t="s">
        <v>470</v>
      </c>
      <c r="E238" t="s">
        <v>485</v>
      </c>
      <c r="F238">
        <v>415</v>
      </c>
      <c r="G238">
        <v>1.416</v>
      </c>
      <c r="H238">
        <v>178</v>
      </c>
      <c r="I238">
        <v>5.94</v>
      </c>
      <c r="J238">
        <v>2.41</v>
      </c>
      <c r="K238">
        <v>0.19</v>
      </c>
      <c r="L238">
        <v>72.98</v>
      </c>
      <c r="M238">
        <v>60.04</v>
      </c>
      <c r="N238">
        <v>0</v>
      </c>
      <c r="O238">
        <v>0</v>
      </c>
      <c r="P238">
        <v>0</v>
      </c>
      <c r="Q238">
        <v>29.26</v>
      </c>
      <c r="S238">
        <v>0</v>
      </c>
      <c r="T238">
        <v>6.42</v>
      </c>
      <c r="U238">
        <v>2.9</v>
      </c>
      <c r="V238">
        <v>252.048</v>
      </c>
      <c r="W238">
        <v>8.41104</v>
      </c>
      <c r="X238">
        <v>3.41256</v>
      </c>
      <c r="Y238">
        <v>0.26904</v>
      </c>
      <c r="Z238">
        <v>103.33968</v>
      </c>
      <c r="AA238">
        <v>85.01664</v>
      </c>
      <c r="AB238">
        <v>0</v>
      </c>
      <c r="AC238">
        <v>0</v>
      </c>
      <c r="AD238">
        <v>0</v>
      </c>
      <c r="AE238">
        <v>41.43216</v>
      </c>
      <c r="AG238">
        <v>0</v>
      </c>
      <c r="AH238">
        <v>9.090719999999999</v>
      </c>
      <c r="AI238">
        <v>4.1064</v>
      </c>
    </row>
    <row r="239" spans="1:35">
      <c r="A239" s="1">
        <v>237</v>
      </c>
      <c r="B239" t="s">
        <v>427</v>
      </c>
      <c r="C239">
        <v>6140</v>
      </c>
      <c r="D239" t="s">
        <v>470</v>
      </c>
      <c r="E239" t="s">
        <v>491</v>
      </c>
      <c r="F239">
        <v>1455</v>
      </c>
      <c r="G239">
        <v>1</v>
      </c>
      <c r="H239">
        <v>178</v>
      </c>
      <c r="I239">
        <v>5.94</v>
      </c>
      <c r="J239">
        <v>2.41</v>
      </c>
      <c r="K239">
        <v>0.19</v>
      </c>
      <c r="L239">
        <v>72.98</v>
      </c>
      <c r="M239">
        <v>60.04</v>
      </c>
      <c r="N239">
        <v>0</v>
      </c>
      <c r="O239">
        <v>0</v>
      </c>
      <c r="P239">
        <v>0</v>
      </c>
      <c r="Q239">
        <v>29.26</v>
      </c>
      <c r="S239">
        <v>0</v>
      </c>
      <c r="T239">
        <v>6.42</v>
      </c>
      <c r="U239">
        <v>2.9</v>
      </c>
      <c r="V239">
        <v>178</v>
      </c>
      <c r="W239">
        <v>5.94</v>
      </c>
      <c r="X239">
        <v>2.41</v>
      </c>
      <c r="Y239">
        <v>0.19</v>
      </c>
      <c r="Z239">
        <v>72.98</v>
      </c>
      <c r="AA239">
        <v>60.04</v>
      </c>
      <c r="AB239">
        <v>0</v>
      </c>
      <c r="AC239">
        <v>0</v>
      </c>
      <c r="AD239">
        <v>0</v>
      </c>
      <c r="AE239">
        <v>29.26</v>
      </c>
      <c r="AG239">
        <v>0</v>
      </c>
      <c r="AH239">
        <v>6.42</v>
      </c>
      <c r="AI239">
        <v>2.9</v>
      </c>
    </row>
    <row r="240" spans="1:35">
      <c r="A240" s="1">
        <v>238</v>
      </c>
      <c r="B240" t="s">
        <v>428</v>
      </c>
      <c r="C240">
        <v>6140</v>
      </c>
      <c r="D240" t="s">
        <v>470</v>
      </c>
      <c r="E240" t="s">
        <v>492</v>
      </c>
      <c r="F240">
        <v>1581</v>
      </c>
      <c r="G240">
        <v>0.75</v>
      </c>
      <c r="H240">
        <v>178</v>
      </c>
      <c r="I240">
        <v>5.94</v>
      </c>
      <c r="J240">
        <v>2.41</v>
      </c>
      <c r="K240">
        <v>0.19</v>
      </c>
      <c r="L240">
        <v>72.98</v>
      </c>
      <c r="M240">
        <v>60.04</v>
      </c>
      <c r="N240">
        <v>0</v>
      </c>
      <c r="O240">
        <v>0</v>
      </c>
      <c r="P240">
        <v>0</v>
      </c>
      <c r="Q240">
        <v>29.26</v>
      </c>
      <c r="S240">
        <v>0</v>
      </c>
      <c r="T240">
        <v>6.42</v>
      </c>
      <c r="U240">
        <v>2.9</v>
      </c>
      <c r="V240">
        <v>133.5</v>
      </c>
      <c r="W240">
        <v>4.455</v>
      </c>
      <c r="X240">
        <v>1.8075</v>
      </c>
      <c r="Y240">
        <v>0.1425</v>
      </c>
      <c r="Z240">
        <v>54.735</v>
      </c>
      <c r="AA240">
        <v>45.03</v>
      </c>
      <c r="AB240">
        <v>0</v>
      </c>
      <c r="AC240">
        <v>0</v>
      </c>
      <c r="AD240">
        <v>0</v>
      </c>
      <c r="AE240">
        <v>21.945</v>
      </c>
      <c r="AG240">
        <v>0</v>
      </c>
      <c r="AH240">
        <v>4.815</v>
      </c>
      <c r="AI240">
        <v>2.175</v>
      </c>
    </row>
    <row r="241" spans="1:35">
      <c r="A241" s="1">
        <v>239</v>
      </c>
      <c r="B241" t="s">
        <v>429</v>
      </c>
      <c r="C241">
        <v>6195</v>
      </c>
      <c r="D241" t="s">
        <v>471</v>
      </c>
      <c r="E241" t="s">
        <v>472</v>
      </c>
      <c r="F241">
        <v>341</v>
      </c>
      <c r="G241">
        <v>1.01014</v>
      </c>
      <c r="H241">
        <v>19</v>
      </c>
      <c r="I241">
        <v>0</v>
      </c>
      <c r="J241">
        <v>0</v>
      </c>
      <c r="K241">
        <v>0</v>
      </c>
      <c r="L241">
        <v>0</v>
      </c>
      <c r="M241">
        <v>8</v>
      </c>
      <c r="N241">
        <v>0.27</v>
      </c>
      <c r="O241">
        <v>0</v>
      </c>
      <c r="P241">
        <v>0</v>
      </c>
      <c r="Q241">
        <v>0.04</v>
      </c>
      <c r="R241">
        <v>0</v>
      </c>
      <c r="S241">
        <v>0.5</v>
      </c>
      <c r="T241">
        <v>6</v>
      </c>
      <c r="U241">
        <v>0.45</v>
      </c>
      <c r="V241">
        <v>19.19266</v>
      </c>
      <c r="W241">
        <v>0</v>
      </c>
      <c r="X241">
        <v>0</v>
      </c>
      <c r="Y241">
        <v>0</v>
      </c>
      <c r="Z241">
        <v>0</v>
      </c>
      <c r="AA241">
        <v>8.08112</v>
      </c>
      <c r="AB241">
        <v>0.2727378</v>
      </c>
      <c r="AC241">
        <v>0</v>
      </c>
      <c r="AD241">
        <v>0</v>
      </c>
      <c r="AE241">
        <v>0.0404056</v>
      </c>
      <c r="AF241">
        <v>0</v>
      </c>
      <c r="AG241">
        <v>0.50507</v>
      </c>
      <c r="AH241">
        <v>6.060840000000001</v>
      </c>
      <c r="AI241">
        <v>0.4545630000000001</v>
      </c>
    </row>
    <row r="242" spans="1:35">
      <c r="A242" s="1">
        <v>240</v>
      </c>
      <c r="B242" t="s">
        <v>430</v>
      </c>
      <c r="C242">
        <v>6195</v>
      </c>
      <c r="D242" t="s">
        <v>471</v>
      </c>
      <c r="E242" t="s">
        <v>473</v>
      </c>
      <c r="F242">
        <v>383</v>
      </c>
      <c r="G242">
        <v>1.26268</v>
      </c>
      <c r="H242">
        <v>19</v>
      </c>
      <c r="I242">
        <v>0</v>
      </c>
      <c r="J242">
        <v>0</v>
      </c>
      <c r="K242">
        <v>0</v>
      </c>
      <c r="L242">
        <v>0</v>
      </c>
      <c r="M242">
        <v>8</v>
      </c>
      <c r="N242">
        <v>0.27</v>
      </c>
      <c r="O242">
        <v>0</v>
      </c>
      <c r="P242">
        <v>0</v>
      </c>
      <c r="Q242">
        <v>0.04</v>
      </c>
      <c r="R242">
        <v>0</v>
      </c>
      <c r="S242">
        <v>0.5</v>
      </c>
      <c r="T242">
        <v>6</v>
      </c>
      <c r="U242">
        <v>0.45</v>
      </c>
      <c r="V242">
        <v>23.99092</v>
      </c>
      <c r="W242">
        <v>0</v>
      </c>
      <c r="X242">
        <v>0</v>
      </c>
      <c r="Y242">
        <v>0</v>
      </c>
      <c r="Z242">
        <v>0</v>
      </c>
      <c r="AA242">
        <v>10.10144</v>
      </c>
      <c r="AB242">
        <v>0.3409236</v>
      </c>
      <c r="AC242">
        <v>0</v>
      </c>
      <c r="AD242">
        <v>0</v>
      </c>
      <c r="AE242">
        <v>0.0505072</v>
      </c>
      <c r="AF242">
        <v>0</v>
      </c>
      <c r="AG242">
        <v>0.63134</v>
      </c>
      <c r="AH242">
        <v>7.57608</v>
      </c>
      <c r="AI242">
        <v>0.568206</v>
      </c>
    </row>
    <row r="243" spans="1:35">
      <c r="A243" s="1">
        <v>241</v>
      </c>
      <c r="B243" t="s">
        <v>431</v>
      </c>
      <c r="C243">
        <v>6195</v>
      </c>
      <c r="D243" t="s">
        <v>471</v>
      </c>
      <c r="E243" t="s">
        <v>474</v>
      </c>
      <c r="F243">
        <v>385</v>
      </c>
      <c r="G243">
        <v>0.15101</v>
      </c>
      <c r="H243">
        <v>19</v>
      </c>
      <c r="I243">
        <v>0</v>
      </c>
      <c r="J243">
        <v>0</v>
      </c>
      <c r="K243">
        <v>0</v>
      </c>
      <c r="L243">
        <v>0</v>
      </c>
      <c r="M243">
        <v>8</v>
      </c>
      <c r="N243">
        <v>0.27</v>
      </c>
      <c r="O243">
        <v>0</v>
      </c>
      <c r="P243">
        <v>0</v>
      </c>
      <c r="Q243">
        <v>0.04</v>
      </c>
      <c r="R243">
        <v>0</v>
      </c>
      <c r="S243">
        <v>0.5</v>
      </c>
      <c r="T243">
        <v>6</v>
      </c>
      <c r="U243">
        <v>0.45</v>
      </c>
      <c r="V243">
        <v>2.86919</v>
      </c>
      <c r="W243">
        <v>0</v>
      </c>
      <c r="X243">
        <v>0</v>
      </c>
      <c r="Y243">
        <v>0</v>
      </c>
      <c r="Z243">
        <v>0</v>
      </c>
      <c r="AA243">
        <v>1.20808</v>
      </c>
      <c r="AB243">
        <v>0.0407727</v>
      </c>
      <c r="AC243">
        <v>0</v>
      </c>
      <c r="AD243">
        <v>0</v>
      </c>
      <c r="AE243">
        <v>0.0060404</v>
      </c>
      <c r="AF243">
        <v>0</v>
      </c>
      <c r="AG243">
        <v>0.075505</v>
      </c>
      <c r="AH243">
        <v>0.9060600000000001</v>
      </c>
      <c r="AI243">
        <v>0.0679545</v>
      </c>
    </row>
    <row r="244" spans="1:35">
      <c r="A244" s="1">
        <v>242</v>
      </c>
      <c r="B244" t="s">
        <v>432</v>
      </c>
      <c r="C244">
        <v>6195</v>
      </c>
      <c r="D244" t="s">
        <v>471</v>
      </c>
      <c r="E244" t="s">
        <v>485</v>
      </c>
      <c r="F244">
        <v>415</v>
      </c>
      <c r="G244">
        <v>2.52536</v>
      </c>
      <c r="H244">
        <v>19</v>
      </c>
      <c r="I244">
        <v>0</v>
      </c>
      <c r="J244">
        <v>0</v>
      </c>
      <c r="K244">
        <v>0</v>
      </c>
      <c r="L244">
        <v>0</v>
      </c>
      <c r="M244">
        <v>8</v>
      </c>
      <c r="N244">
        <v>0.27</v>
      </c>
      <c r="O244">
        <v>0</v>
      </c>
      <c r="P244">
        <v>0</v>
      </c>
      <c r="Q244">
        <v>0.04</v>
      </c>
      <c r="R244">
        <v>0</v>
      </c>
      <c r="S244">
        <v>0.5</v>
      </c>
      <c r="T244">
        <v>6</v>
      </c>
      <c r="U244">
        <v>0.45</v>
      </c>
      <c r="V244">
        <v>47.98184</v>
      </c>
      <c r="W244">
        <v>0</v>
      </c>
      <c r="X244">
        <v>0</v>
      </c>
      <c r="Y244">
        <v>0</v>
      </c>
      <c r="Z244">
        <v>0</v>
      </c>
      <c r="AA244">
        <v>20.20288</v>
      </c>
      <c r="AB244">
        <v>0.6818472000000001</v>
      </c>
      <c r="AC244">
        <v>0</v>
      </c>
      <c r="AD244">
        <v>0</v>
      </c>
      <c r="AE244">
        <v>0.1010144</v>
      </c>
      <c r="AF244">
        <v>0</v>
      </c>
      <c r="AG244">
        <v>1.26268</v>
      </c>
      <c r="AH244">
        <v>15.15216</v>
      </c>
      <c r="AI244">
        <v>1.136412</v>
      </c>
    </row>
    <row r="245" spans="1:35">
      <c r="A245" s="1">
        <v>243</v>
      </c>
      <c r="B245" t="s">
        <v>433</v>
      </c>
      <c r="C245">
        <v>6195</v>
      </c>
      <c r="D245" t="s">
        <v>471</v>
      </c>
      <c r="E245" t="s">
        <v>475</v>
      </c>
      <c r="F245">
        <v>439</v>
      </c>
      <c r="G245">
        <v>0.05102</v>
      </c>
      <c r="H245">
        <v>19</v>
      </c>
      <c r="I245">
        <v>0</v>
      </c>
      <c r="J245">
        <v>0</v>
      </c>
      <c r="K245">
        <v>0</v>
      </c>
      <c r="L245">
        <v>0</v>
      </c>
      <c r="M245">
        <v>8</v>
      </c>
      <c r="N245">
        <v>0.27</v>
      </c>
      <c r="O245">
        <v>0</v>
      </c>
      <c r="P245">
        <v>0</v>
      </c>
      <c r="Q245">
        <v>0.04</v>
      </c>
      <c r="R245">
        <v>0</v>
      </c>
      <c r="S245">
        <v>0.5</v>
      </c>
      <c r="T245">
        <v>6</v>
      </c>
      <c r="U245">
        <v>0.45</v>
      </c>
      <c r="V245">
        <v>0.96938</v>
      </c>
      <c r="W245">
        <v>0</v>
      </c>
      <c r="X245">
        <v>0</v>
      </c>
      <c r="Y245">
        <v>0</v>
      </c>
      <c r="Z245">
        <v>0</v>
      </c>
      <c r="AA245">
        <v>0.40816</v>
      </c>
      <c r="AB245">
        <v>0.0137754</v>
      </c>
      <c r="AC245">
        <v>0</v>
      </c>
      <c r="AD245">
        <v>0</v>
      </c>
      <c r="AE245">
        <v>0.0020408</v>
      </c>
      <c r="AF245">
        <v>0</v>
      </c>
      <c r="AG245">
        <v>0.02551</v>
      </c>
      <c r="AH245">
        <v>0.30612</v>
      </c>
      <c r="AI245">
        <v>0.022959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1"/>
  <sheetViews>
    <sheetView workbookViewId="0"/>
  </sheetViews>
  <sheetFormatPr defaultRowHeight="15"/>
  <sheetData>
    <row r="1" spans="1:18">
      <c r="B1" s="1" t="s">
        <v>575</v>
      </c>
      <c r="C1" s="1" t="s">
        <v>576</v>
      </c>
      <c r="D1" s="1" t="s">
        <v>577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</row>
    <row r="2" spans="1:18">
      <c r="A2" s="1">
        <v>0</v>
      </c>
    </row>
    <row r="3" spans="1:18">
      <c r="A3" s="1">
        <v>1</v>
      </c>
      <c r="B3" t="s">
        <v>578</v>
      </c>
      <c r="C3">
        <v>104</v>
      </c>
      <c r="D3" t="s">
        <v>78</v>
      </c>
      <c r="E3">
        <v>280</v>
      </c>
      <c r="F3">
        <v>9</v>
      </c>
      <c r="G3">
        <v>3</v>
      </c>
      <c r="H3">
        <v>0</v>
      </c>
      <c r="I3">
        <v>0</v>
      </c>
      <c r="J3">
        <v>480</v>
      </c>
      <c r="K3">
        <v>44</v>
      </c>
      <c r="L3">
        <v>5</v>
      </c>
      <c r="M3">
        <v>1</v>
      </c>
      <c r="N3">
        <v>8</v>
      </c>
      <c r="O3">
        <v>0</v>
      </c>
      <c r="P3">
        <v>0</v>
      </c>
      <c r="Q3">
        <v>88</v>
      </c>
      <c r="R3">
        <v>2.1</v>
      </c>
    </row>
    <row r="4" spans="1:18">
      <c r="A4" s="1">
        <v>2</v>
      </c>
      <c r="B4" t="s">
        <v>139</v>
      </c>
      <c r="C4">
        <v>125</v>
      </c>
      <c r="D4" t="s">
        <v>79</v>
      </c>
      <c r="E4">
        <v>100</v>
      </c>
      <c r="F4">
        <v>2</v>
      </c>
      <c r="G4">
        <v>0.3</v>
      </c>
      <c r="H4">
        <v>0</v>
      </c>
      <c r="I4">
        <v>0</v>
      </c>
      <c r="J4">
        <v>150</v>
      </c>
      <c r="K4">
        <v>20</v>
      </c>
      <c r="L4">
        <v>7</v>
      </c>
      <c r="M4">
        <v>0</v>
      </c>
      <c r="N4">
        <v>5</v>
      </c>
      <c r="O4">
        <v>0</v>
      </c>
      <c r="P4">
        <v>0.2</v>
      </c>
      <c r="Q4">
        <v>40</v>
      </c>
      <c r="R4">
        <v>1.5</v>
      </c>
    </row>
    <row r="5" spans="1:18">
      <c r="A5" s="1">
        <v>3</v>
      </c>
      <c r="B5" t="s">
        <v>130</v>
      </c>
      <c r="C5">
        <v>125</v>
      </c>
      <c r="D5" t="s">
        <v>84</v>
      </c>
      <c r="E5">
        <v>35</v>
      </c>
      <c r="F5">
        <v>0</v>
      </c>
      <c r="G5">
        <v>0</v>
      </c>
      <c r="H5">
        <v>0</v>
      </c>
      <c r="I5">
        <v>0</v>
      </c>
      <c r="J5">
        <v>115</v>
      </c>
      <c r="K5">
        <v>6</v>
      </c>
      <c r="L5">
        <v>1</v>
      </c>
      <c r="M5">
        <v>5</v>
      </c>
      <c r="N5">
        <v>2</v>
      </c>
      <c r="O5">
        <v>0</v>
      </c>
      <c r="P5">
        <v>18</v>
      </c>
      <c r="Q5">
        <v>30</v>
      </c>
      <c r="R5">
        <v>0.75</v>
      </c>
    </row>
    <row r="6" spans="1:18">
      <c r="A6" s="1">
        <v>4</v>
      </c>
      <c r="B6" t="s">
        <v>134</v>
      </c>
      <c r="C6">
        <v>16</v>
      </c>
      <c r="D6" t="s">
        <v>78</v>
      </c>
      <c r="E6">
        <v>5</v>
      </c>
      <c r="F6">
        <v>0</v>
      </c>
      <c r="G6">
        <v>0</v>
      </c>
      <c r="H6">
        <v>0</v>
      </c>
      <c r="I6">
        <v>0</v>
      </c>
      <c r="J6">
        <v>450</v>
      </c>
      <c r="K6">
        <v>1</v>
      </c>
      <c r="L6">
        <v>0</v>
      </c>
      <c r="M6">
        <v>0</v>
      </c>
      <c r="N6">
        <v>0.2</v>
      </c>
      <c r="O6">
        <v>2</v>
      </c>
      <c r="P6">
        <v>1.2</v>
      </c>
      <c r="Q6">
        <v>0</v>
      </c>
      <c r="R6">
        <v>0.84</v>
      </c>
    </row>
    <row r="7" spans="1:18">
      <c r="A7" s="1">
        <v>5</v>
      </c>
      <c r="B7" t="s">
        <v>95</v>
      </c>
      <c r="C7">
        <v>100</v>
      </c>
      <c r="D7" t="s">
        <v>84</v>
      </c>
      <c r="E7">
        <v>819</v>
      </c>
      <c r="F7">
        <v>91</v>
      </c>
      <c r="G7">
        <v>15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</row>
    <row r="8" spans="1:18">
      <c r="A8" s="1">
        <v>6</v>
      </c>
      <c r="B8" t="s">
        <v>116</v>
      </c>
      <c r="C8">
        <v>30.4</v>
      </c>
      <c r="D8" t="s">
        <v>78</v>
      </c>
      <c r="E8">
        <v>60</v>
      </c>
      <c r="F8">
        <v>0.5</v>
      </c>
      <c r="G8">
        <v>0</v>
      </c>
      <c r="H8">
        <v>0</v>
      </c>
      <c r="I8">
        <v>0</v>
      </c>
      <c r="J8">
        <v>160</v>
      </c>
      <c r="K8">
        <v>12</v>
      </c>
      <c r="L8">
        <v>0</v>
      </c>
      <c r="M8">
        <v>11</v>
      </c>
      <c r="N8">
        <v>0.5</v>
      </c>
      <c r="O8">
        <v>0</v>
      </c>
      <c r="P8">
        <v>0</v>
      </c>
      <c r="Q8">
        <v>0</v>
      </c>
      <c r="R8">
        <v>0.28</v>
      </c>
    </row>
    <row r="9" spans="1:18">
      <c r="A9" s="1">
        <v>7</v>
      </c>
      <c r="B9" t="s">
        <v>101</v>
      </c>
      <c r="C9">
        <v>85</v>
      </c>
      <c r="D9" t="s">
        <v>78</v>
      </c>
      <c r="E9">
        <v>130</v>
      </c>
      <c r="F9">
        <v>8</v>
      </c>
      <c r="G9">
        <v>1</v>
      </c>
      <c r="H9">
        <v>0</v>
      </c>
      <c r="I9">
        <v>0</v>
      </c>
      <c r="J9">
        <v>5</v>
      </c>
      <c r="K9">
        <v>3</v>
      </c>
      <c r="L9">
        <v>0</v>
      </c>
      <c r="M9">
        <v>1</v>
      </c>
      <c r="N9">
        <v>14</v>
      </c>
      <c r="O9">
        <v>0</v>
      </c>
      <c r="P9">
        <v>0.17</v>
      </c>
      <c r="Q9">
        <v>75</v>
      </c>
      <c r="R9">
        <v>2</v>
      </c>
    </row>
    <row r="10" spans="1:18">
      <c r="A10" s="1">
        <v>8</v>
      </c>
      <c r="B10" t="s">
        <v>72</v>
      </c>
      <c r="C10">
        <v>30</v>
      </c>
      <c r="D10" t="s">
        <v>78</v>
      </c>
      <c r="E10">
        <v>90</v>
      </c>
      <c r="F10">
        <v>7</v>
      </c>
      <c r="G10">
        <v>4.5</v>
      </c>
      <c r="H10">
        <v>0.3</v>
      </c>
      <c r="I10">
        <v>25</v>
      </c>
      <c r="J10">
        <v>140</v>
      </c>
      <c r="K10">
        <v>1</v>
      </c>
      <c r="L10">
        <v>0</v>
      </c>
      <c r="M10">
        <v>0</v>
      </c>
      <c r="N10">
        <v>6</v>
      </c>
      <c r="O10">
        <v>0</v>
      </c>
      <c r="P10">
        <v>0</v>
      </c>
      <c r="Q10">
        <v>175</v>
      </c>
      <c r="R10">
        <v>0</v>
      </c>
    </row>
    <row r="11" spans="1:18">
      <c r="A11" s="1">
        <v>9</v>
      </c>
      <c r="B11" t="s">
        <v>579</v>
      </c>
      <c r="C11">
        <v>30</v>
      </c>
      <c r="D11" t="s">
        <v>78</v>
      </c>
      <c r="E11">
        <v>90</v>
      </c>
      <c r="F11">
        <v>8</v>
      </c>
      <c r="G11">
        <v>4.5</v>
      </c>
      <c r="H11">
        <v>0.2</v>
      </c>
      <c r="I11">
        <v>30</v>
      </c>
      <c r="J11">
        <v>210</v>
      </c>
      <c r="K11">
        <v>2</v>
      </c>
      <c r="L11">
        <v>0</v>
      </c>
      <c r="M11">
        <v>0</v>
      </c>
      <c r="N11">
        <v>5</v>
      </c>
      <c r="O11">
        <v>80</v>
      </c>
      <c r="P11">
        <v>0</v>
      </c>
      <c r="Q11">
        <v>22</v>
      </c>
      <c r="R11">
        <v>0.5600000000000001</v>
      </c>
    </row>
    <row r="12" spans="1:18">
      <c r="A12" s="1">
        <v>10</v>
      </c>
      <c r="B12" t="s">
        <v>70</v>
      </c>
      <c r="C12">
        <v>30</v>
      </c>
      <c r="D12" t="s">
        <v>78</v>
      </c>
      <c r="E12">
        <v>90</v>
      </c>
      <c r="F12">
        <v>6</v>
      </c>
      <c r="G12">
        <v>4</v>
      </c>
      <c r="H12">
        <v>0.3</v>
      </c>
      <c r="I12">
        <v>20</v>
      </c>
      <c r="J12">
        <v>200</v>
      </c>
      <c r="K12">
        <v>1</v>
      </c>
      <c r="L12">
        <v>0</v>
      </c>
      <c r="M12">
        <v>0</v>
      </c>
      <c r="N12">
        <v>4</v>
      </c>
      <c r="O12">
        <v>80</v>
      </c>
      <c r="P12">
        <v>0</v>
      </c>
      <c r="Q12">
        <v>220</v>
      </c>
      <c r="R12">
        <v>0</v>
      </c>
    </row>
    <row r="13" spans="1:18">
      <c r="A13" s="1">
        <v>11</v>
      </c>
      <c r="B13" t="s">
        <v>38</v>
      </c>
      <c r="C13">
        <v>30</v>
      </c>
      <c r="D13" t="s">
        <v>78</v>
      </c>
      <c r="E13">
        <v>80</v>
      </c>
      <c r="F13">
        <v>5</v>
      </c>
      <c r="G13">
        <v>2</v>
      </c>
      <c r="H13">
        <v>0</v>
      </c>
      <c r="I13">
        <v>20</v>
      </c>
      <c r="J13">
        <v>660</v>
      </c>
      <c r="K13">
        <v>0</v>
      </c>
      <c r="L13">
        <v>0</v>
      </c>
      <c r="M13">
        <v>0</v>
      </c>
      <c r="N13">
        <v>8</v>
      </c>
      <c r="O13">
        <v>0</v>
      </c>
      <c r="P13">
        <v>0</v>
      </c>
      <c r="Q13">
        <v>0</v>
      </c>
      <c r="R13">
        <v>0.28</v>
      </c>
    </row>
    <row r="14" spans="1:18">
      <c r="A14" s="1">
        <v>12</v>
      </c>
      <c r="B14" t="s">
        <v>140</v>
      </c>
      <c r="C14">
        <v>15</v>
      </c>
      <c r="D14" t="s">
        <v>79</v>
      </c>
      <c r="E14">
        <v>100</v>
      </c>
      <c r="F14">
        <v>10</v>
      </c>
      <c r="G14">
        <v>1</v>
      </c>
      <c r="H14">
        <v>0</v>
      </c>
      <c r="I14">
        <v>5</v>
      </c>
      <c r="J14">
        <v>90</v>
      </c>
      <c r="K14">
        <v>0</v>
      </c>
      <c r="L14">
        <v>0</v>
      </c>
      <c r="M14">
        <v>0</v>
      </c>
      <c r="N14">
        <v>0.1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 t="s">
        <v>141</v>
      </c>
      <c r="C15">
        <v>5</v>
      </c>
      <c r="D15" t="s">
        <v>78</v>
      </c>
      <c r="E15">
        <v>10</v>
      </c>
      <c r="F15">
        <v>0.5</v>
      </c>
      <c r="G15">
        <v>0</v>
      </c>
      <c r="H15">
        <v>0</v>
      </c>
      <c r="I15">
        <v>0</v>
      </c>
      <c r="J15">
        <v>110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7</v>
      </c>
      <c r="R15">
        <v>1</v>
      </c>
    </row>
    <row r="16" spans="1:18">
      <c r="A16" s="1">
        <v>14</v>
      </c>
      <c r="B16" t="s">
        <v>110</v>
      </c>
      <c r="C16">
        <v>50</v>
      </c>
      <c r="D16" t="s">
        <v>82</v>
      </c>
      <c r="E16">
        <v>110</v>
      </c>
      <c r="F16">
        <v>7</v>
      </c>
      <c r="G16">
        <v>1.5</v>
      </c>
      <c r="H16">
        <v>0</v>
      </c>
      <c r="I16">
        <v>25</v>
      </c>
      <c r="J16">
        <v>390</v>
      </c>
      <c r="K16">
        <v>1</v>
      </c>
      <c r="L16">
        <v>0</v>
      </c>
      <c r="M16">
        <v>1</v>
      </c>
      <c r="N16">
        <v>11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 t="s">
        <v>37</v>
      </c>
      <c r="C17">
        <v>100</v>
      </c>
      <c r="D17" t="s">
        <v>78</v>
      </c>
      <c r="E17">
        <v>110</v>
      </c>
      <c r="F17">
        <v>0.5</v>
      </c>
      <c r="G17">
        <v>0.3</v>
      </c>
      <c r="H17">
        <v>0</v>
      </c>
      <c r="I17">
        <v>45</v>
      </c>
      <c r="J17">
        <v>25</v>
      </c>
      <c r="K17">
        <v>0</v>
      </c>
      <c r="L17">
        <v>0</v>
      </c>
      <c r="M17">
        <v>0</v>
      </c>
      <c r="N17">
        <v>26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 t="s">
        <v>104</v>
      </c>
      <c r="C18">
        <v>10</v>
      </c>
      <c r="D18" t="s">
        <v>84</v>
      </c>
      <c r="E18">
        <v>80</v>
      </c>
      <c r="F18">
        <v>9</v>
      </c>
      <c r="G18">
        <v>0.5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 t="s">
        <v>580</v>
      </c>
      <c r="C19">
        <v>30</v>
      </c>
      <c r="D19" t="s">
        <v>82</v>
      </c>
      <c r="E19">
        <v>100</v>
      </c>
      <c r="F19">
        <v>8</v>
      </c>
      <c r="G19">
        <v>4</v>
      </c>
      <c r="H19">
        <v>0</v>
      </c>
      <c r="I19">
        <v>5</v>
      </c>
      <c r="J19">
        <v>300</v>
      </c>
      <c r="K19">
        <v>1</v>
      </c>
      <c r="L19">
        <v>0</v>
      </c>
      <c r="M19">
        <v>0</v>
      </c>
      <c r="N19">
        <v>5</v>
      </c>
      <c r="O19">
        <v>0</v>
      </c>
      <c r="P19">
        <v>0</v>
      </c>
      <c r="Q19">
        <v>175</v>
      </c>
      <c r="R19">
        <v>0</v>
      </c>
    </row>
    <row r="20" spans="1:18">
      <c r="A20" s="1">
        <v>18</v>
      </c>
      <c r="B20" t="s">
        <v>66</v>
      </c>
      <c r="C20">
        <v>110</v>
      </c>
      <c r="D20" t="s">
        <v>78</v>
      </c>
      <c r="E20">
        <v>290</v>
      </c>
      <c r="F20">
        <v>4.5</v>
      </c>
      <c r="G20">
        <v>0.5</v>
      </c>
      <c r="H20">
        <v>0</v>
      </c>
      <c r="I20">
        <v>0</v>
      </c>
      <c r="J20">
        <v>520</v>
      </c>
      <c r="K20">
        <v>55</v>
      </c>
      <c r="L20">
        <v>6</v>
      </c>
      <c r="M20">
        <v>4</v>
      </c>
      <c r="N20">
        <v>9</v>
      </c>
      <c r="O20">
        <v>0</v>
      </c>
      <c r="P20">
        <v>0</v>
      </c>
      <c r="Q20">
        <v>44</v>
      </c>
      <c r="R20">
        <v>3.5</v>
      </c>
    </row>
    <row r="21" spans="1:18">
      <c r="A21" s="1">
        <v>19</v>
      </c>
      <c r="B21" t="s">
        <v>581</v>
      </c>
      <c r="C21">
        <v>100</v>
      </c>
      <c r="D21" t="s">
        <v>78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94"/>
  <sheetViews>
    <sheetView workbookViewId="0"/>
  </sheetViews>
  <sheetFormatPr defaultRowHeight="15"/>
  <sheetData>
    <row r="1" spans="1:17">
      <c r="B1" s="1" t="s">
        <v>582</v>
      </c>
      <c r="C1" s="1" t="s">
        <v>583</v>
      </c>
      <c r="D1" s="1" t="s">
        <v>584</v>
      </c>
      <c r="E1" s="1" t="s">
        <v>585</v>
      </c>
      <c r="F1" s="1" t="s">
        <v>586</v>
      </c>
      <c r="G1" s="1" t="s">
        <v>587</v>
      </c>
      <c r="H1" s="1" t="s">
        <v>588</v>
      </c>
      <c r="I1" s="1" t="s">
        <v>589</v>
      </c>
      <c r="J1" s="1" t="s">
        <v>590</v>
      </c>
      <c r="K1" s="1" t="s">
        <v>591</v>
      </c>
      <c r="L1" s="1" t="s">
        <v>592</v>
      </c>
      <c r="M1" s="1" t="s">
        <v>593</v>
      </c>
      <c r="N1" s="1" t="s">
        <v>594</v>
      </c>
      <c r="O1" s="1" t="s">
        <v>595</v>
      </c>
      <c r="P1" s="1" t="s">
        <v>596</v>
      </c>
      <c r="Q1" s="1" t="s">
        <v>597</v>
      </c>
    </row>
    <row r="2" spans="1:17">
      <c r="A2" s="1">
        <v>0</v>
      </c>
      <c r="B2" t="s">
        <v>598</v>
      </c>
      <c r="C2" t="s">
        <v>685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</row>
    <row r="3" spans="1:17">
      <c r="A3" s="1">
        <v>1</v>
      </c>
      <c r="B3" t="s">
        <v>599</v>
      </c>
      <c r="C3">
        <v>102</v>
      </c>
    </row>
    <row r="4" spans="1:17">
      <c r="A4" s="1">
        <v>2</v>
      </c>
      <c r="B4" t="s">
        <v>600</v>
      </c>
      <c r="C4">
        <v>94</v>
      </c>
    </row>
    <row r="5" spans="1:17">
      <c r="A5" s="1">
        <v>3</v>
      </c>
      <c r="B5" t="s">
        <v>62</v>
      </c>
      <c r="C5">
        <v>58.67</v>
      </c>
    </row>
    <row r="6" spans="1:17">
      <c r="A6" s="1">
        <v>4</v>
      </c>
      <c r="B6" t="s">
        <v>63</v>
      </c>
      <c r="C6">
        <v>61</v>
      </c>
    </row>
    <row r="7" spans="1:17">
      <c r="A7" s="1">
        <v>5</v>
      </c>
      <c r="B7" t="s">
        <v>60</v>
      </c>
      <c r="C7">
        <v>46.67</v>
      </c>
    </row>
    <row r="8" spans="1:17">
      <c r="A8" s="1">
        <v>6</v>
      </c>
      <c r="B8" t="s">
        <v>162</v>
      </c>
      <c r="C8">
        <v>39.33</v>
      </c>
    </row>
    <row r="9" spans="1:17">
      <c r="A9" s="1">
        <v>7</v>
      </c>
      <c r="B9" t="s">
        <v>155</v>
      </c>
      <c r="C9">
        <v>46.33</v>
      </c>
    </row>
    <row r="10" spans="1:17">
      <c r="A10" s="1">
        <v>8</v>
      </c>
      <c r="B10" t="s">
        <v>601</v>
      </c>
      <c r="C10">
        <v>95.33</v>
      </c>
    </row>
    <row r="11" spans="1:17">
      <c r="A11" s="1">
        <v>9</v>
      </c>
      <c r="B11" t="s">
        <v>602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>
      <c r="A12" s="1">
        <v>10</v>
      </c>
    </row>
    <row r="13" spans="1:17">
      <c r="A13" s="1">
        <v>11</v>
      </c>
      <c r="B13" t="s">
        <v>603</v>
      </c>
    </row>
    <row r="14" spans="1:17">
      <c r="A14" s="1">
        <v>12</v>
      </c>
      <c r="B14" t="s">
        <v>598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  <c r="J14" t="s">
        <v>21</v>
      </c>
      <c r="K14" t="s">
        <v>22</v>
      </c>
      <c r="L14" t="s">
        <v>23</v>
      </c>
      <c r="M14" t="s">
        <v>24</v>
      </c>
      <c r="N14" t="s">
        <v>25</v>
      </c>
      <c r="O14" t="s">
        <v>26</v>
      </c>
      <c r="P14" t="s">
        <v>686</v>
      </c>
      <c r="Q14" t="s">
        <v>687</v>
      </c>
    </row>
    <row r="15" spans="1:17">
      <c r="A15" s="1">
        <v>13</v>
      </c>
      <c r="B15" t="s">
        <v>604</v>
      </c>
      <c r="C15">
        <v>62</v>
      </c>
    </row>
    <row r="16" spans="1:17">
      <c r="A16" s="1">
        <v>14</v>
      </c>
      <c r="B16" t="s">
        <v>600</v>
      </c>
      <c r="C16">
        <v>94</v>
      </c>
    </row>
    <row r="17" spans="1:17">
      <c r="A17" s="1">
        <v>15</v>
      </c>
      <c r="B17" t="s">
        <v>62</v>
      </c>
      <c r="C17">
        <v>58.67</v>
      </c>
    </row>
    <row r="18" spans="1:17">
      <c r="A18" s="1">
        <v>16</v>
      </c>
      <c r="B18" t="s">
        <v>63</v>
      </c>
      <c r="C18">
        <v>61</v>
      </c>
    </row>
    <row r="19" spans="1:17">
      <c r="A19" s="1">
        <v>17</v>
      </c>
      <c r="B19" t="s">
        <v>60</v>
      </c>
      <c r="C19">
        <v>46.67</v>
      </c>
    </row>
    <row r="20" spans="1:17">
      <c r="A20" s="1">
        <v>18</v>
      </c>
      <c r="B20" t="s">
        <v>162</v>
      </c>
      <c r="C20">
        <v>39.33</v>
      </c>
    </row>
    <row r="21" spans="1:17">
      <c r="A21" s="1">
        <v>19</v>
      </c>
      <c r="B21" t="s">
        <v>155</v>
      </c>
      <c r="C21">
        <v>46.33</v>
      </c>
    </row>
    <row r="22" spans="1:17">
      <c r="A22" s="1">
        <v>20</v>
      </c>
      <c r="B22" t="s">
        <v>123</v>
      </c>
      <c r="C22">
        <v>98</v>
      </c>
    </row>
    <row r="23" spans="1:17">
      <c r="A23" s="1">
        <v>21</v>
      </c>
      <c r="B23" t="s">
        <v>602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>
      <c r="A24" s="1">
        <v>22</v>
      </c>
    </row>
    <row r="25" spans="1:17">
      <c r="A25" s="1">
        <v>23</v>
      </c>
      <c r="B25" t="s">
        <v>605</v>
      </c>
    </row>
    <row r="26" spans="1:17">
      <c r="A26" s="1">
        <v>24</v>
      </c>
      <c r="B26" t="s">
        <v>598</v>
      </c>
      <c r="D26" t="s">
        <v>15</v>
      </c>
      <c r="E26" t="s">
        <v>16</v>
      </c>
      <c r="F26" t="s">
        <v>17</v>
      </c>
      <c r="G26" t="s">
        <v>18</v>
      </c>
      <c r="H26" t="s">
        <v>19</v>
      </c>
      <c r="I26" t="s">
        <v>20</v>
      </c>
      <c r="J26" t="s">
        <v>21</v>
      </c>
      <c r="K26" t="s">
        <v>22</v>
      </c>
      <c r="L26" t="s">
        <v>23</v>
      </c>
      <c r="M26" t="s">
        <v>24</v>
      </c>
      <c r="N26" t="s">
        <v>25</v>
      </c>
      <c r="O26" t="s">
        <v>26</v>
      </c>
      <c r="P26" t="s">
        <v>686</v>
      </c>
      <c r="Q26" t="s">
        <v>687</v>
      </c>
    </row>
    <row r="27" spans="1:17">
      <c r="A27" s="1">
        <v>25</v>
      </c>
      <c r="B27" t="s">
        <v>606</v>
      </c>
      <c r="C27">
        <v>91.67</v>
      </c>
    </row>
    <row r="28" spans="1:17">
      <c r="A28" s="1">
        <v>26</v>
      </c>
      <c r="B28" t="s">
        <v>600</v>
      </c>
      <c r="C28">
        <v>94</v>
      </c>
    </row>
    <row r="29" spans="1:17">
      <c r="A29" s="1">
        <v>27</v>
      </c>
      <c r="B29" t="s">
        <v>62</v>
      </c>
      <c r="C29">
        <v>58.67</v>
      </c>
    </row>
    <row r="30" spans="1:17">
      <c r="A30" s="1">
        <v>28</v>
      </c>
      <c r="B30" t="s">
        <v>63</v>
      </c>
      <c r="C30">
        <v>61</v>
      </c>
    </row>
    <row r="31" spans="1:17">
      <c r="A31" s="1">
        <v>29</v>
      </c>
      <c r="B31" t="s">
        <v>60</v>
      </c>
      <c r="C31">
        <v>46.67</v>
      </c>
    </row>
    <row r="32" spans="1:17">
      <c r="A32" s="1">
        <v>30</v>
      </c>
      <c r="B32" t="s">
        <v>162</v>
      </c>
      <c r="C32">
        <v>39.33</v>
      </c>
    </row>
    <row r="33" spans="1:17">
      <c r="A33" s="1">
        <v>31</v>
      </c>
      <c r="B33" t="s">
        <v>155</v>
      </c>
      <c r="C33">
        <v>46.33</v>
      </c>
    </row>
    <row r="34" spans="1:17">
      <c r="A34" s="1">
        <v>32</v>
      </c>
      <c r="B34" t="s">
        <v>607</v>
      </c>
      <c r="C34">
        <v>101.33</v>
      </c>
    </row>
    <row r="35" spans="1:17">
      <c r="A35" s="1">
        <v>33</v>
      </c>
      <c r="B35" t="s">
        <v>602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>
      <c r="A36" s="1">
        <v>34</v>
      </c>
    </row>
    <row r="37" spans="1:17">
      <c r="A37" s="1">
        <v>35</v>
      </c>
      <c r="B37" t="s">
        <v>608</v>
      </c>
    </row>
    <row r="38" spans="1:17">
      <c r="A38" s="1">
        <v>36</v>
      </c>
      <c r="B38" t="s">
        <v>598</v>
      </c>
      <c r="D38" t="s">
        <v>15</v>
      </c>
      <c r="E38" t="s">
        <v>16</v>
      </c>
      <c r="F38" t="s">
        <v>17</v>
      </c>
      <c r="G38" t="s">
        <v>18</v>
      </c>
      <c r="H38" t="s">
        <v>19</v>
      </c>
      <c r="I38" t="s">
        <v>20</v>
      </c>
      <c r="J38" t="s">
        <v>21</v>
      </c>
      <c r="K38" t="s">
        <v>22</v>
      </c>
      <c r="L38" t="s">
        <v>23</v>
      </c>
      <c r="M38" t="s">
        <v>24</v>
      </c>
      <c r="N38" t="s">
        <v>25</v>
      </c>
      <c r="O38" t="s">
        <v>26</v>
      </c>
      <c r="P38" t="s">
        <v>686</v>
      </c>
      <c r="Q38" t="s">
        <v>687</v>
      </c>
    </row>
    <row r="39" spans="1:17">
      <c r="A39" s="1">
        <v>37</v>
      </c>
      <c r="B39" t="s">
        <v>76</v>
      </c>
      <c r="C39">
        <v>106</v>
      </c>
    </row>
    <row r="40" spans="1:17">
      <c r="A40" s="1">
        <v>38</v>
      </c>
      <c r="B40" t="s">
        <v>600</v>
      </c>
      <c r="C40">
        <v>94</v>
      </c>
    </row>
    <row r="41" spans="1:17">
      <c r="A41" s="1">
        <v>39</v>
      </c>
      <c r="B41" t="s">
        <v>62</v>
      </c>
      <c r="C41">
        <v>58.67</v>
      </c>
    </row>
    <row r="42" spans="1:17">
      <c r="A42" s="1">
        <v>40</v>
      </c>
      <c r="B42" t="s">
        <v>63</v>
      </c>
      <c r="C42">
        <v>61</v>
      </c>
    </row>
    <row r="43" spans="1:17">
      <c r="A43" s="1">
        <v>41</v>
      </c>
      <c r="B43" t="s">
        <v>60</v>
      </c>
      <c r="C43">
        <v>46.67</v>
      </c>
    </row>
    <row r="44" spans="1:17">
      <c r="A44" s="1">
        <v>42</v>
      </c>
      <c r="B44" t="s">
        <v>162</v>
      </c>
      <c r="C44">
        <v>39.33</v>
      </c>
    </row>
    <row r="45" spans="1:17">
      <c r="A45" s="1">
        <v>43</v>
      </c>
      <c r="B45" t="s">
        <v>155</v>
      </c>
      <c r="C45">
        <v>46.33</v>
      </c>
    </row>
    <row r="46" spans="1:17">
      <c r="A46" s="1">
        <v>44</v>
      </c>
      <c r="B46" t="s">
        <v>601</v>
      </c>
      <c r="C46">
        <v>95.33</v>
      </c>
    </row>
    <row r="47" spans="1:17">
      <c r="A47" s="1">
        <v>45</v>
      </c>
      <c r="B47" t="s">
        <v>602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>
      <c r="A48" s="1">
        <v>46</v>
      </c>
    </row>
    <row r="49" spans="1:17">
      <c r="A49" s="1">
        <v>47</v>
      </c>
      <c r="B49" t="s">
        <v>609</v>
      </c>
    </row>
    <row r="50" spans="1:17">
      <c r="A50" s="1">
        <v>48</v>
      </c>
      <c r="B50" t="s">
        <v>598</v>
      </c>
      <c r="D50" t="s">
        <v>15</v>
      </c>
      <c r="E50" t="s">
        <v>16</v>
      </c>
      <c r="F50" t="s">
        <v>17</v>
      </c>
      <c r="G50" t="s">
        <v>18</v>
      </c>
      <c r="H50" t="s">
        <v>19</v>
      </c>
      <c r="I50" t="s">
        <v>20</v>
      </c>
      <c r="J50" t="s">
        <v>21</v>
      </c>
      <c r="K50" t="s">
        <v>22</v>
      </c>
      <c r="L50" t="s">
        <v>23</v>
      </c>
      <c r="M50" t="s">
        <v>24</v>
      </c>
      <c r="N50" t="s">
        <v>25</v>
      </c>
      <c r="O50" t="s">
        <v>26</v>
      </c>
      <c r="P50" t="s">
        <v>686</v>
      </c>
      <c r="Q50" t="s">
        <v>687</v>
      </c>
    </row>
    <row r="51" spans="1:17">
      <c r="A51" s="1">
        <v>49</v>
      </c>
      <c r="B51" t="s">
        <v>75</v>
      </c>
      <c r="C51">
        <v>100</v>
      </c>
    </row>
    <row r="52" spans="1:17">
      <c r="A52" s="1">
        <v>50</v>
      </c>
      <c r="B52" t="s">
        <v>600</v>
      </c>
      <c r="C52">
        <v>94</v>
      </c>
    </row>
    <row r="53" spans="1:17">
      <c r="A53" s="1">
        <v>51</v>
      </c>
      <c r="B53" t="s">
        <v>62</v>
      </c>
      <c r="C53">
        <v>58.67</v>
      </c>
    </row>
    <row r="54" spans="1:17">
      <c r="A54" s="1">
        <v>52</v>
      </c>
      <c r="B54" t="s">
        <v>63</v>
      </c>
      <c r="C54">
        <v>61</v>
      </c>
    </row>
    <row r="55" spans="1:17">
      <c r="A55" s="1">
        <v>53</v>
      </c>
      <c r="B55" t="s">
        <v>60</v>
      </c>
      <c r="C55">
        <v>46.67</v>
      </c>
    </row>
    <row r="56" spans="1:17">
      <c r="A56" s="1">
        <v>54</v>
      </c>
      <c r="B56" t="s">
        <v>162</v>
      </c>
      <c r="C56">
        <v>39.33</v>
      </c>
    </row>
    <row r="57" spans="1:17">
      <c r="A57" s="1">
        <v>55</v>
      </c>
      <c r="B57" t="s">
        <v>155</v>
      </c>
      <c r="C57">
        <v>46.33</v>
      </c>
    </row>
    <row r="58" spans="1:17">
      <c r="A58" s="1">
        <v>56</v>
      </c>
      <c r="B58" t="s">
        <v>128</v>
      </c>
      <c r="C58">
        <v>98.67</v>
      </c>
    </row>
    <row r="59" spans="1:17">
      <c r="A59" s="1">
        <v>57</v>
      </c>
      <c r="B59" t="s">
        <v>602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>
      <c r="A60" s="1">
        <v>58</v>
      </c>
    </row>
    <row r="61" spans="1:17">
      <c r="A61" s="1">
        <v>59</v>
      </c>
      <c r="B61" t="s">
        <v>610</v>
      </c>
    </row>
    <row r="62" spans="1:17">
      <c r="A62" s="1">
        <v>60</v>
      </c>
      <c r="B62" t="s">
        <v>598</v>
      </c>
      <c r="D62" t="s">
        <v>15</v>
      </c>
      <c r="E62" t="s">
        <v>16</v>
      </c>
      <c r="F62" t="s">
        <v>17</v>
      </c>
      <c r="G62" t="s">
        <v>18</v>
      </c>
      <c r="H62" t="s">
        <v>19</v>
      </c>
      <c r="I62" t="s">
        <v>20</v>
      </c>
      <c r="J62" t="s">
        <v>21</v>
      </c>
      <c r="K62" t="s">
        <v>22</v>
      </c>
      <c r="L62" t="s">
        <v>23</v>
      </c>
      <c r="M62" t="s">
        <v>24</v>
      </c>
      <c r="N62" t="s">
        <v>25</v>
      </c>
      <c r="O62" t="s">
        <v>26</v>
      </c>
      <c r="P62" t="s">
        <v>686</v>
      </c>
      <c r="Q62" t="s">
        <v>687</v>
      </c>
    </row>
    <row r="63" spans="1:17">
      <c r="A63" s="1">
        <v>61</v>
      </c>
      <c r="B63" t="s">
        <v>611</v>
      </c>
      <c r="C63">
        <v>98</v>
      </c>
    </row>
    <row r="64" spans="1:17">
      <c r="A64" s="1">
        <v>62</v>
      </c>
      <c r="B64" t="s">
        <v>600</v>
      </c>
      <c r="C64">
        <v>94</v>
      </c>
    </row>
    <row r="65" spans="1:17">
      <c r="A65" s="1">
        <v>63</v>
      </c>
      <c r="B65" t="s">
        <v>62</v>
      </c>
      <c r="C65">
        <v>58.67</v>
      </c>
    </row>
    <row r="66" spans="1:17">
      <c r="A66" s="1">
        <v>64</v>
      </c>
      <c r="B66" t="s">
        <v>63</v>
      </c>
      <c r="C66">
        <v>61</v>
      </c>
    </row>
    <row r="67" spans="1:17">
      <c r="A67" s="1">
        <v>65</v>
      </c>
      <c r="B67" t="s">
        <v>60</v>
      </c>
      <c r="C67">
        <v>46.67</v>
      </c>
    </row>
    <row r="68" spans="1:17">
      <c r="A68" s="1">
        <v>66</v>
      </c>
      <c r="B68" t="s">
        <v>162</v>
      </c>
      <c r="C68">
        <v>39.33</v>
      </c>
    </row>
    <row r="69" spans="1:17">
      <c r="A69" s="1">
        <v>67</v>
      </c>
      <c r="B69" t="s">
        <v>155</v>
      </c>
      <c r="C69">
        <v>46.33</v>
      </c>
    </row>
    <row r="70" spans="1:17">
      <c r="A70" s="1">
        <v>68</v>
      </c>
      <c r="B70" t="s">
        <v>128</v>
      </c>
      <c r="C70">
        <v>98.67</v>
      </c>
    </row>
    <row r="71" spans="1:17">
      <c r="A71" s="1">
        <v>69</v>
      </c>
      <c r="B71" t="s">
        <v>602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>
      <c r="A72" s="1">
        <v>70</v>
      </c>
    </row>
    <row r="73" spans="1:17">
      <c r="A73" s="1">
        <v>71</v>
      </c>
      <c r="B73" t="s">
        <v>612</v>
      </c>
    </row>
    <row r="74" spans="1:17">
      <c r="A74" s="1">
        <v>72</v>
      </c>
      <c r="B74" t="s">
        <v>598</v>
      </c>
      <c r="D74" t="s">
        <v>15</v>
      </c>
      <c r="E74" t="s">
        <v>16</v>
      </c>
      <c r="F74" t="s">
        <v>17</v>
      </c>
      <c r="G74" t="s">
        <v>18</v>
      </c>
      <c r="H74" t="s">
        <v>19</v>
      </c>
      <c r="I74" t="s">
        <v>20</v>
      </c>
      <c r="J74" t="s">
        <v>21</v>
      </c>
      <c r="K74" t="s">
        <v>22</v>
      </c>
      <c r="L74" t="s">
        <v>23</v>
      </c>
      <c r="M74" t="s">
        <v>24</v>
      </c>
      <c r="N74" t="s">
        <v>25</v>
      </c>
      <c r="O74" t="s">
        <v>26</v>
      </c>
      <c r="P74" t="s">
        <v>686</v>
      </c>
      <c r="Q74" t="s">
        <v>687</v>
      </c>
    </row>
    <row r="75" spans="1:17">
      <c r="A75" s="1">
        <v>73</v>
      </c>
      <c r="B75" t="s">
        <v>613</v>
      </c>
      <c r="C75">
        <v>57.67</v>
      </c>
    </row>
    <row r="76" spans="1:17">
      <c r="A76" s="1">
        <v>74</v>
      </c>
      <c r="B76" t="s">
        <v>600</v>
      </c>
      <c r="C76">
        <v>94</v>
      </c>
    </row>
    <row r="77" spans="1:17">
      <c r="A77" s="1">
        <v>75</v>
      </c>
      <c r="B77" t="s">
        <v>62</v>
      </c>
      <c r="C77">
        <v>58.67</v>
      </c>
    </row>
    <row r="78" spans="1:17">
      <c r="A78" s="1">
        <v>76</v>
      </c>
      <c r="B78" t="s">
        <v>63</v>
      </c>
      <c r="C78">
        <v>61</v>
      </c>
    </row>
    <row r="79" spans="1:17">
      <c r="A79" s="1">
        <v>77</v>
      </c>
      <c r="B79" t="s">
        <v>60</v>
      </c>
      <c r="C79">
        <v>46.67</v>
      </c>
    </row>
    <row r="80" spans="1:17">
      <c r="A80" s="1">
        <v>78</v>
      </c>
      <c r="B80" t="s">
        <v>162</v>
      </c>
      <c r="C80">
        <v>39.33</v>
      </c>
    </row>
    <row r="81" spans="1:17">
      <c r="A81" s="1">
        <v>79</v>
      </c>
      <c r="B81" t="s">
        <v>155</v>
      </c>
      <c r="C81">
        <v>46.33</v>
      </c>
    </row>
    <row r="82" spans="1:17">
      <c r="A82" s="1">
        <v>80</v>
      </c>
      <c r="B82" t="s">
        <v>614</v>
      </c>
      <c r="C82">
        <v>95.33</v>
      </c>
    </row>
    <row r="83" spans="1:17">
      <c r="A83" s="1">
        <v>81</v>
      </c>
      <c r="B83" t="s">
        <v>602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>
      <c r="A84" s="1">
        <v>82</v>
      </c>
    </row>
    <row r="85" spans="1:17">
      <c r="A85" s="1">
        <v>83</v>
      </c>
      <c r="B85" t="s">
        <v>615</v>
      </c>
    </row>
    <row r="86" spans="1:17">
      <c r="A86" s="1">
        <v>84</v>
      </c>
      <c r="B86" t="s">
        <v>598</v>
      </c>
      <c r="D86" t="s">
        <v>15</v>
      </c>
      <c r="E86" t="s">
        <v>16</v>
      </c>
      <c r="F86" t="s">
        <v>17</v>
      </c>
      <c r="G86" t="s">
        <v>18</v>
      </c>
      <c r="H86" t="s">
        <v>19</v>
      </c>
      <c r="I86" t="s">
        <v>20</v>
      </c>
      <c r="J86" t="s">
        <v>21</v>
      </c>
      <c r="K86" t="s">
        <v>22</v>
      </c>
      <c r="L86" t="s">
        <v>23</v>
      </c>
      <c r="M86" t="s">
        <v>24</v>
      </c>
      <c r="N86" t="s">
        <v>25</v>
      </c>
      <c r="O86" t="s">
        <v>26</v>
      </c>
      <c r="P86" t="s">
        <v>686</v>
      </c>
      <c r="Q86" t="s">
        <v>687</v>
      </c>
    </row>
    <row r="87" spans="1:17">
      <c r="A87" s="1">
        <v>85</v>
      </c>
      <c r="B87" t="s">
        <v>100</v>
      </c>
      <c r="C87">
        <v>113</v>
      </c>
    </row>
    <row r="88" spans="1:17">
      <c r="A88" s="1">
        <v>86</v>
      </c>
      <c r="B88" t="s">
        <v>600</v>
      </c>
      <c r="C88">
        <v>94</v>
      </c>
    </row>
    <row r="89" spans="1:17">
      <c r="A89" s="1">
        <v>87</v>
      </c>
      <c r="B89" t="s">
        <v>62</v>
      </c>
      <c r="C89">
        <v>58.67</v>
      </c>
    </row>
    <row r="90" spans="1:17">
      <c r="A90" s="1">
        <v>88</v>
      </c>
      <c r="B90" t="s">
        <v>63</v>
      </c>
      <c r="C90">
        <v>61</v>
      </c>
    </row>
    <row r="91" spans="1:17">
      <c r="A91" s="1">
        <v>89</v>
      </c>
      <c r="B91" t="s">
        <v>60</v>
      </c>
      <c r="C91">
        <v>46.67</v>
      </c>
    </row>
    <row r="92" spans="1:17">
      <c r="A92" s="1">
        <v>90</v>
      </c>
      <c r="B92" t="s">
        <v>162</v>
      </c>
      <c r="C92">
        <v>39.33</v>
      </c>
    </row>
    <row r="93" spans="1:17">
      <c r="A93" s="1">
        <v>91</v>
      </c>
      <c r="B93" t="s">
        <v>155</v>
      </c>
      <c r="C93">
        <v>46.33</v>
      </c>
    </row>
    <row r="94" spans="1:17">
      <c r="A94" s="1">
        <v>92</v>
      </c>
      <c r="B94" t="s">
        <v>123</v>
      </c>
      <c r="C94">
        <v>98</v>
      </c>
    </row>
    <row r="95" spans="1:17">
      <c r="A95" s="1">
        <v>93</v>
      </c>
      <c r="B95" t="s">
        <v>602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>
      <c r="A96" s="1">
        <v>94</v>
      </c>
    </row>
    <row r="97" spans="1:17">
      <c r="A97" s="1">
        <v>95</v>
      </c>
      <c r="B97" t="s">
        <v>616</v>
      </c>
    </row>
    <row r="98" spans="1:17">
      <c r="A98" s="1">
        <v>96</v>
      </c>
      <c r="B98" t="s">
        <v>598</v>
      </c>
      <c r="D98" t="s">
        <v>15</v>
      </c>
      <c r="E98" t="s">
        <v>16</v>
      </c>
      <c r="F98" t="s">
        <v>17</v>
      </c>
      <c r="G98" t="s">
        <v>18</v>
      </c>
      <c r="H98" t="s">
        <v>19</v>
      </c>
      <c r="I98" t="s">
        <v>20</v>
      </c>
      <c r="J98" t="s">
        <v>21</v>
      </c>
      <c r="K98" t="s">
        <v>22</v>
      </c>
      <c r="L98" t="s">
        <v>23</v>
      </c>
      <c r="M98" t="s">
        <v>24</v>
      </c>
      <c r="N98" t="s">
        <v>25</v>
      </c>
      <c r="O98" t="s">
        <v>26</v>
      </c>
      <c r="P98" t="s">
        <v>686</v>
      </c>
      <c r="Q98" t="s">
        <v>687</v>
      </c>
    </row>
    <row r="99" spans="1:17">
      <c r="A99" s="1">
        <v>97</v>
      </c>
      <c r="B99" t="s">
        <v>617</v>
      </c>
      <c r="C99">
        <v>102</v>
      </c>
    </row>
    <row r="100" spans="1:17">
      <c r="A100" s="1">
        <v>98</v>
      </c>
      <c r="B100" t="s">
        <v>618</v>
      </c>
      <c r="C100">
        <v>52.67</v>
      </c>
    </row>
    <row r="101" spans="1:17">
      <c r="A101" s="1">
        <v>99</v>
      </c>
      <c r="B101" t="s">
        <v>619</v>
      </c>
      <c r="C101">
        <v>283</v>
      </c>
    </row>
    <row r="102" spans="1:17">
      <c r="A102" s="1">
        <v>100</v>
      </c>
      <c r="B102" t="s">
        <v>620</v>
      </c>
      <c r="C102">
        <v>86.33</v>
      </c>
    </row>
    <row r="103" spans="1:17">
      <c r="A103" s="1">
        <v>101</v>
      </c>
      <c r="B103" t="s">
        <v>150</v>
      </c>
      <c r="C103">
        <v>72</v>
      </c>
    </row>
    <row r="104" spans="1:17">
      <c r="A104" s="1">
        <v>102</v>
      </c>
      <c r="B104" t="s">
        <v>621</v>
      </c>
      <c r="C104">
        <v>55.67</v>
      </c>
    </row>
    <row r="105" spans="1:17">
      <c r="A105" s="1">
        <v>103</v>
      </c>
      <c r="B105" t="s">
        <v>622</v>
      </c>
      <c r="C105">
        <v>58</v>
      </c>
    </row>
    <row r="106" spans="1:17">
      <c r="A106" s="1">
        <v>104</v>
      </c>
      <c r="B106" t="s">
        <v>623</v>
      </c>
      <c r="C106">
        <v>46.33</v>
      </c>
    </row>
    <row r="107" spans="1:17">
      <c r="A107" s="1">
        <v>105</v>
      </c>
      <c r="B107" t="s">
        <v>119</v>
      </c>
      <c r="C107">
        <v>95.33</v>
      </c>
    </row>
    <row r="108" spans="1:17">
      <c r="A108" s="1">
        <v>106</v>
      </c>
      <c r="B108" t="s">
        <v>602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>
      <c r="A109" s="1">
        <v>107</v>
      </c>
    </row>
    <row r="110" spans="1:17">
      <c r="A110" s="1">
        <v>108</v>
      </c>
      <c r="B110" t="s">
        <v>624</v>
      </c>
    </row>
    <row r="111" spans="1:17">
      <c r="A111" s="1">
        <v>109</v>
      </c>
      <c r="B111" t="s">
        <v>598</v>
      </c>
      <c r="D111" t="s">
        <v>15</v>
      </c>
      <c r="E111" t="s">
        <v>16</v>
      </c>
      <c r="F111" t="s">
        <v>17</v>
      </c>
      <c r="G111" t="s">
        <v>18</v>
      </c>
      <c r="H111" t="s">
        <v>19</v>
      </c>
      <c r="I111" t="s">
        <v>20</v>
      </c>
      <c r="J111" t="s">
        <v>21</v>
      </c>
      <c r="K111" t="s">
        <v>22</v>
      </c>
      <c r="L111" t="s">
        <v>23</v>
      </c>
      <c r="M111" t="s">
        <v>24</v>
      </c>
      <c r="N111" t="s">
        <v>25</v>
      </c>
      <c r="O111" t="s">
        <v>26</v>
      </c>
      <c r="P111" t="s">
        <v>686</v>
      </c>
      <c r="Q111" t="s">
        <v>687</v>
      </c>
    </row>
    <row r="112" spans="1:17">
      <c r="A112" s="1">
        <v>110</v>
      </c>
      <c r="B112" t="s">
        <v>625</v>
      </c>
      <c r="C112">
        <v>62</v>
      </c>
    </row>
    <row r="113" spans="1:17">
      <c r="A113" s="1">
        <v>111</v>
      </c>
      <c r="B113" t="s">
        <v>618</v>
      </c>
      <c r="C113">
        <v>52.67</v>
      </c>
    </row>
    <row r="114" spans="1:17">
      <c r="A114" s="1">
        <v>112</v>
      </c>
      <c r="B114" t="s">
        <v>619</v>
      </c>
      <c r="C114">
        <v>283</v>
      </c>
    </row>
    <row r="115" spans="1:17">
      <c r="A115" s="1">
        <v>113</v>
      </c>
      <c r="B115" t="s">
        <v>620</v>
      </c>
      <c r="C115">
        <v>86.33</v>
      </c>
    </row>
    <row r="116" spans="1:17">
      <c r="A116" s="1">
        <v>114</v>
      </c>
      <c r="B116" t="s">
        <v>150</v>
      </c>
      <c r="C116">
        <v>72</v>
      </c>
    </row>
    <row r="117" spans="1:17">
      <c r="A117" s="1">
        <v>115</v>
      </c>
      <c r="B117" t="s">
        <v>621</v>
      </c>
      <c r="C117">
        <v>55.67</v>
      </c>
    </row>
    <row r="118" spans="1:17">
      <c r="A118" s="1">
        <v>116</v>
      </c>
      <c r="B118" t="s">
        <v>622</v>
      </c>
      <c r="C118">
        <v>58</v>
      </c>
    </row>
    <row r="119" spans="1:17">
      <c r="A119" s="1">
        <v>117</v>
      </c>
      <c r="B119" t="s">
        <v>623</v>
      </c>
      <c r="C119">
        <v>46.33</v>
      </c>
    </row>
    <row r="120" spans="1:17">
      <c r="A120" s="1">
        <v>118</v>
      </c>
      <c r="B120" t="s">
        <v>626</v>
      </c>
      <c r="C120">
        <v>98</v>
      </c>
    </row>
    <row r="121" spans="1:17">
      <c r="A121" s="1">
        <v>119</v>
      </c>
      <c r="B121" t="s">
        <v>602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>
      <c r="A122" s="1">
        <v>120</v>
      </c>
    </row>
    <row r="123" spans="1:17">
      <c r="A123" s="1">
        <v>121</v>
      </c>
      <c r="B123" t="s">
        <v>627</v>
      </c>
    </row>
    <row r="124" spans="1:17">
      <c r="A124" s="1">
        <v>122</v>
      </c>
      <c r="B124" t="s">
        <v>598</v>
      </c>
      <c r="D124" t="s">
        <v>15</v>
      </c>
      <c r="E124" t="s">
        <v>16</v>
      </c>
      <c r="F124" t="s">
        <v>17</v>
      </c>
      <c r="G124" t="s">
        <v>18</v>
      </c>
      <c r="H124" t="s">
        <v>19</v>
      </c>
      <c r="I124" t="s">
        <v>20</v>
      </c>
      <c r="J124" t="s">
        <v>21</v>
      </c>
      <c r="K124" t="s">
        <v>22</v>
      </c>
      <c r="L124" t="s">
        <v>23</v>
      </c>
      <c r="M124" t="s">
        <v>24</v>
      </c>
      <c r="N124" t="s">
        <v>25</v>
      </c>
      <c r="O124" t="s">
        <v>26</v>
      </c>
      <c r="P124" t="s">
        <v>686</v>
      </c>
      <c r="Q124" t="s">
        <v>687</v>
      </c>
    </row>
    <row r="125" spans="1:17">
      <c r="A125" s="1">
        <v>123</v>
      </c>
      <c r="B125" t="s">
        <v>606</v>
      </c>
      <c r="C125">
        <v>91.67</v>
      </c>
    </row>
    <row r="126" spans="1:17">
      <c r="A126" s="1">
        <v>124</v>
      </c>
      <c r="B126" t="s">
        <v>618</v>
      </c>
      <c r="C126">
        <v>52.67</v>
      </c>
    </row>
    <row r="127" spans="1:17">
      <c r="A127" s="1">
        <v>125</v>
      </c>
      <c r="B127" t="s">
        <v>619</v>
      </c>
      <c r="C127">
        <v>283</v>
      </c>
    </row>
    <row r="128" spans="1:17">
      <c r="A128" s="1">
        <v>126</v>
      </c>
      <c r="B128" t="s">
        <v>620</v>
      </c>
      <c r="C128">
        <v>86.33</v>
      </c>
    </row>
    <row r="129" spans="1:17">
      <c r="A129" s="1">
        <v>127</v>
      </c>
      <c r="B129" t="s">
        <v>150</v>
      </c>
      <c r="C129">
        <v>72</v>
      </c>
    </row>
    <row r="130" spans="1:17">
      <c r="A130" s="1">
        <v>128</v>
      </c>
      <c r="B130" t="s">
        <v>621</v>
      </c>
      <c r="C130">
        <v>55.67</v>
      </c>
    </row>
    <row r="131" spans="1:17">
      <c r="A131" s="1">
        <v>129</v>
      </c>
      <c r="B131" t="s">
        <v>622</v>
      </c>
      <c r="C131">
        <v>58</v>
      </c>
    </row>
    <row r="132" spans="1:17">
      <c r="A132" s="1">
        <v>130</v>
      </c>
      <c r="B132" t="s">
        <v>623</v>
      </c>
      <c r="C132">
        <v>46.33</v>
      </c>
    </row>
    <row r="133" spans="1:17">
      <c r="A133" s="1">
        <v>131</v>
      </c>
      <c r="B133" t="s">
        <v>628</v>
      </c>
      <c r="C133">
        <v>101.33</v>
      </c>
    </row>
    <row r="134" spans="1:17">
      <c r="A134" s="1">
        <v>132</v>
      </c>
      <c r="B134" t="s">
        <v>602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>
      <c r="A135" s="1">
        <v>133</v>
      </c>
    </row>
    <row r="136" spans="1:17">
      <c r="A136" s="1">
        <v>134</v>
      </c>
      <c r="B136" t="s">
        <v>629</v>
      </c>
    </row>
    <row r="137" spans="1:17">
      <c r="A137" s="1">
        <v>135</v>
      </c>
      <c r="B137" t="s">
        <v>598</v>
      </c>
      <c r="D137" t="s">
        <v>15</v>
      </c>
      <c r="E137" t="s">
        <v>16</v>
      </c>
      <c r="F137" t="s">
        <v>17</v>
      </c>
      <c r="G137" t="s">
        <v>18</v>
      </c>
      <c r="H137" t="s">
        <v>19</v>
      </c>
      <c r="I137" t="s">
        <v>20</v>
      </c>
      <c r="J137" t="s">
        <v>21</v>
      </c>
      <c r="K137" t="s">
        <v>22</v>
      </c>
      <c r="L137" t="s">
        <v>23</v>
      </c>
      <c r="M137" t="s">
        <v>24</v>
      </c>
      <c r="N137" t="s">
        <v>25</v>
      </c>
      <c r="O137" t="s">
        <v>26</v>
      </c>
      <c r="P137" t="s">
        <v>686</v>
      </c>
      <c r="Q137" t="s">
        <v>687</v>
      </c>
    </row>
    <row r="138" spans="1:17">
      <c r="A138" s="1">
        <v>136</v>
      </c>
      <c r="B138" t="s">
        <v>630</v>
      </c>
      <c r="C138">
        <v>106</v>
      </c>
    </row>
    <row r="139" spans="1:17">
      <c r="A139" s="1">
        <v>137</v>
      </c>
      <c r="B139" t="s">
        <v>618</v>
      </c>
      <c r="C139">
        <v>52.67</v>
      </c>
    </row>
    <row r="140" spans="1:17">
      <c r="A140" s="1">
        <v>138</v>
      </c>
      <c r="B140" t="s">
        <v>619</v>
      </c>
      <c r="C140">
        <v>283</v>
      </c>
    </row>
    <row r="141" spans="1:17">
      <c r="A141" s="1">
        <v>139</v>
      </c>
      <c r="B141" t="s">
        <v>620</v>
      </c>
      <c r="C141">
        <v>86.33</v>
      </c>
    </row>
    <row r="142" spans="1:17">
      <c r="A142" s="1">
        <v>140</v>
      </c>
      <c r="B142" t="s">
        <v>150</v>
      </c>
      <c r="C142">
        <v>72</v>
      </c>
    </row>
    <row r="143" spans="1:17">
      <c r="A143" s="1">
        <v>141</v>
      </c>
      <c r="B143" t="s">
        <v>621</v>
      </c>
      <c r="C143">
        <v>55.67</v>
      </c>
    </row>
    <row r="144" spans="1:17">
      <c r="A144" s="1">
        <v>142</v>
      </c>
      <c r="B144" t="s">
        <v>622</v>
      </c>
      <c r="C144">
        <v>58</v>
      </c>
    </row>
    <row r="145" spans="1:17">
      <c r="A145" s="1">
        <v>143</v>
      </c>
      <c r="B145" t="s">
        <v>623</v>
      </c>
      <c r="C145">
        <v>46.33</v>
      </c>
    </row>
    <row r="146" spans="1:17">
      <c r="A146" s="1">
        <v>144</v>
      </c>
      <c r="B146" t="s">
        <v>631</v>
      </c>
      <c r="C146">
        <v>95.33</v>
      </c>
    </row>
    <row r="147" spans="1:17">
      <c r="A147" s="1">
        <v>145</v>
      </c>
      <c r="B147" t="s">
        <v>602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>
      <c r="A148" s="1">
        <v>146</v>
      </c>
    </row>
    <row r="149" spans="1:17">
      <c r="A149" s="1">
        <v>147</v>
      </c>
      <c r="B149" t="s">
        <v>632</v>
      </c>
    </row>
    <row r="150" spans="1:17">
      <c r="A150" s="1">
        <v>148</v>
      </c>
      <c r="B150" t="s">
        <v>598</v>
      </c>
      <c r="D150" t="s">
        <v>15</v>
      </c>
      <c r="E150" t="s">
        <v>16</v>
      </c>
      <c r="F150" t="s">
        <v>17</v>
      </c>
      <c r="G150" t="s">
        <v>18</v>
      </c>
      <c r="H150" t="s">
        <v>19</v>
      </c>
      <c r="I150" t="s">
        <v>20</v>
      </c>
      <c r="J150" t="s">
        <v>21</v>
      </c>
      <c r="K150" t="s">
        <v>22</v>
      </c>
      <c r="L150" t="s">
        <v>23</v>
      </c>
      <c r="M150" t="s">
        <v>24</v>
      </c>
      <c r="N150" t="s">
        <v>25</v>
      </c>
      <c r="O150" t="s">
        <v>26</v>
      </c>
      <c r="P150" t="s">
        <v>686</v>
      </c>
      <c r="Q150" t="s">
        <v>687</v>
      </c>
    </row>
    <row r="151" spans="1:17">
      <c r="A151" s="1">
        <v>149</v>
      </c>
      <c r="B151" t="s">
        <v>75</v>
      </c>
      <c r="C151">
        <v>100</v>
      </c>
    </row>
    <row r="152" spans="1:17">
      <c r="A152" s="1">
        <v>150</v>
      </c>
      <c r="B152" t="s">
        <v>618</v>
      </c>
      <c r="C152">
        <v>52.67</v>
      </c>
    </row>
    <row r="153" spans="1:17">
      <c r="A153" s="1">
        <v>151</v>
      </c>
      <c r="B153" t="s">
        <v>619</v>
      </c>
      <c r="C153">
        <v>283</v>
      </c>
    </row>
    <row r="154" spans="1:17">
      <c r="A154" s="1">
        <v>152</v>
      </c>
      <c r="B154" t="s">
        <v>620</v>
      </c>
      <c r="C154">
        <v>86.33</v>
      </c>
    </row>
    <row r="155" spans="1:17">
      <c r="A155" s="1">
        <v>153</v>
      </c>
      <c r="B155" t="s">
        <v>150</v>
      </c>
      <c r="C155">
        <v>72</v>
      </c>
    </row>
    <row r="156" spans="1:17">
      <c r="A156" s="1">
        <v>154</v>
      </c>
      <c r="B156" t="s">
        <v>621</v>
      </c>
      <c r="C156">
        <v>55.67</v>
      </c>
    </row>
    <row r="157" spans="1:17">
      <c r="A157" s="1">
        <v>155</v>
      </c>
      <c r="B157" t="s">
        <v>622</v>
      </c>
      <c r="C157">
        <v>58</v>
      </c>
    </row>
    <row r="158" spans="1:17">
      <c r="A158" s="1">
        <v>156</v>
      </c>
      <c r="B158" t="s">
        <v>623</v>
      </c>
      <c r="C158">
        <v>46.33</v>
      </c>
    </row>
    <row r="159" spans="1:17">
      <c r="A159" s="1">
        <v>157</v>
      </c>
      <c r="B159" t="s">
        <v>633</v>
      </c>
      <c r="C159">
        <v>98.67</v>
      </c>
    </row>
    <row r="160" spans="1:17">
      <c r="A160" s="1">
        <v>158</v>
      </c>
      <c r="B160" t="s">
        <v>602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>
      <c r="A161" s="1">
        <v>159</v>
      </c>
    </row>
    <row r="162" spans="1:17">
      <c r="A162" s="1">
        <v>160</v>
      </c>
      <c r="B162" t="s">
        <v>634</v>
      </c>
    </row>
    <row r="163" spans="1:17">
      <c r="A163" s="1">
        <v>161</v>
      </c>
      <c r="B163" t="s">
        <v>598</v>
      </c>
      <c r="D163" t="s">
        <v>15</v>
      </c>
      <c r="E163" t="s">
        <v>16</v>
      </c>
      <c r="F163" t="s">
        <v>17</v>
      </c>
      <c r="G163" t="s">
        <v>18</v>
      </c>
      <c r="H163" t="s">
        <v>19</v>
      </c>
      <c r="I163" t="s">
        <v>20</v>
      </c>
      <c r="J163" t="s">
        <v>21</v>
      </c>
      <c r="K163" t="s">
        <v>22</v>
      </c>
      <c r="L163" t="s">
        <v>23</v>
      </c>
      <c r="M163" t="s">
        <v>24</v>
      </c>
      <c r="N163" t="s">
        <v>25</v>
      </c>
      <c r="O163" t="s">
        <v>26</v>
      </c>
      <c r="P163" t="s">
        <v>686</v>
      </c>
      <c r="Q163" t="s">
        <v>687</v>
      </c>
    </row>
    <row r="164" spans="1:17">
      <c r="A164" s="1">
        <v>162</v>
      </c>
      <c r="B164" t="s">
        <v>108</v>
      </c>
      <c r="C164">
        <v>98</v>
      </c>
    </row>
    <row r="165" spans="1:17">
      <c r="A165" s="1">
        <v>163</v>
      </c>
      <c r="B165" t="s">
        <v>618</v>
      </c>
      <c r="C165">
        <v>52.67</v>
      </c>
    </row>
    <row r="166" spans="1:17">
      <c r="A166" s="1">
        <v>164</v>
      </c>
      <c r="B166" t="s">
        <v>619</v>
      </c>
      <c r="C166">
        <v>283</v>
      </c>
    </row>
    <row r="167" spans="1:17">
      <c r="A167" s="1">
        <v>165</v>
      </c>
      <c r="B167" t="s">
        <v>620</v>
      </c>
      <c r="C167">
        <v>86.33</v>
      </c>
    </row>
    <row r="168" spans="1:17">
      <c r="A168" s="1">
        <v>166</v>
      </c>
      <c r="B168" t="s">
        <v>150</v>
      </c>
      <c r="C168">
        <v>72</v>
      </c>
    </row>
    <row r="169" spans="1:17">
      <c r="A169" s="1">
        <v>167</v>
      </c>
      <c r="B169" t="s">
        <v>621</v>
      </c>
      <c r="C169">
        <v>55.67</v>
      </c>
    </row>
    <row r="170" spans="1:17">
      <c r="A170" s="1">
        <v>168</v>
      </c>
      <c r="B170" t="s">
        <v>622</v>
      </c>
      <c r="C170">
        <v>58</v>
      </c>
    </row>
    <row r="171" spans="1:17">
      <c r="A171" s="1">
        <v>169</v>
      </c>
      <c r="B171" t="s">
        <v>623</v>
      </c>
      <c r="C171">
        <v>46.33</v>
      </c>
    </row>
    <row r="172" spans="1:17">
      <c r="A172" s="1">
        <v>170</v>
      </c>
      <c r="B172" t="s">
        <v>633</v>
      </c>
      <c r="C172">
        <v>98.67</v>
      </c>
    </row>
    <row r="173" spans="1:17">
      <c r="A173" s="1">
        <v>171</v>
      </c>
      <c r="B173" t="s">
        <v>602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>
      <c r="A174" s="1">
        <v>172</v>
      </c>
    </row>
    <row r="175" spans="1:17">
      <c r="A175" s="1">
        <v>173</v>
      </c>
      <c r="B175" t="s">
        <v>635</v>
      </c>
    </row>
    <row r="176" spans="1:17">
      <c r="A176" s="1">
        <v>174</v>
      </c>
      <c r="B176" t="s">
        <v>598</v>
      </c>
      <c r="D176" t="s">
        <v>15</v>
      </c>
      <c r="E176" t="s">
        <v>16</v>
      </c>
      <c r="F176" t="s">
        <v>17</v>
      </c>
      <c r="G176" t="s">
        <v>18</v>
      </c>
      <c r="H176" t="s">
        <v>19</v>
      </c>
      <c r="I176" t="s">
        <v>20</v>
      </c>
      <c r="J176" t="s">
        <v>21</v>
      </c>
      <c r="K176" t="s">
        <v>22</v>
      </c>
      <c r="L176" t="s">
        <v>23</v>
      </c>
      <c r="M176" t="s">
        <v>24</v>
      </c>
      <c r="N176" t="s">
        <v>25</v>
      </c>
      <c r="O176" t="s">
        <v>26</v>
      </c>
      <c r="P176" t="s">
        <v>686</v>
      </c>
      <c r="Q176" t="s">
        <v>687</v>
      </c>
    </row>
    <row r="177" spans="1:17">
      <c r="A177" s="1">
        <v>175</v>
      </c>
      <c r="B177" t="s">
        <v>109</v>
      </c>
      <c r="C177">
        <v>57.67</v>
      </c>
    </row>
    <row r="178" spans="1:17">
      <c r="A178" s="1">
        <v>176</v>
      </c>
      <c r="B178" t="s">
        <v>618</v>
      </c>
      <c r="C178">
        <v>52.67</v>
      </c>
    </row>
    <row r="179" spans="1:17">
      <c r="A179" s="1">
        <v>177</v>
      </c>
      <c r="B179" t="s">
        <v>619</v>
      </c>
      <c r="C179">
        <v>283</v>
      </c>
    </row>
    <row r="180" spans="1:17">
      <c r="A180" s="1">
        <v>178</v>
      </c>
      <c r="B180" t="s">
        <v>620</v>
      </c>
      <c r="C180">
        <v>86.33</v>
      </c>
    </row>
    <row r="181" spans="1:17">
      <c r="A181" s="1">
        <v>179</v>
      </c>
      <c r="B181" t="s">
        <v>150</v>
      </c>
      <c r="C181">
        <v>72</v>
      </c>
    </row>
    <row r="182" spans="1:17">
      <c r="A182" s="1">
        <v>180</v>
      </c>
      <c r="B182" t="s">
        <v>621</v>
      </c>
      <c r="C182">
        <v>55.67</v>
      </c>
    </row>
    <row r="183" spans="1:17">
      <c r="A183" s="1">
        <v>181</v>
      </c>
      <c r="B183" t="s">
        <v>622</v>
      </c>
      <c r="C183">
        <v>58</v>
      </c>
    </row>
    <row r="184" spans="1:17">
      <c r="A184" s="1">
        <v>182</v>
      </c>
      <c r="B184" t="s">
        <v>623</v>
      </c>
      <c r="C184">
        <v>46.33</v>
      </c>
    </row>
    <row r="185" spans="1:17">
      <c r="A185" s="1">
        <v>183</v>
      </c>
      <c r="B185" t="s">
        <v>631</v>
      </c>
      <c r="C185">
        <v>95.33</v>
      </c>
    </row>
    <row r="186" spans="1:17">
      <c r="A186" s="1">
        <v>184</v>
      </c>
      <c r="B186" t="s">
        <v>602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>
      <c r="A187" s="1">
        <v>185</v>
      </c>
    </row>
    <row r="188" spans="1:17">
      <c r="A188" s="1">
        <v>186</v>
      </c>
      <c r="B188" t="s">
        <v>636</v>
      </c>
    </row>
    <row r="189" spans="1:17">
      <c r="A189" s="1">
        <v>187</v>
      </c>
      <c r="B189" t="s">
        <v>598</v>
      </c>
      <c r="D189" t="s">
        <v>15</v>
      </c>
      <c r="E189" t="s">
        <v>16</v>
      </c>
      <c r="F189" t="s">
        <v>17</v>
      </c>
      <c r="G189" t="s">
        <v>18</v>
      </c>
      <c r="H189" t="s">
        <v>19</v>
      </c>
      <c r="I189" t="s">
        <v>20</v>
      </c>
      <c r="J189" t="s">
        <v>21</v>
      </c>
      <c r="K189" t="s">
        <v>22</v>
      </c>
      <c r="L189" t="s">
        <v>23</v>
      </c>
      <c r="M189" t="s">
        <v>24</v>
      </c>
      <c r="N189" t="s">
        <v>25</v>
      </c>
      <c r="O189" t="s">
        <v>26</v>
      </c>
      <c r="P189" t="s">
        <v>686</v>
      </c>
      <c r="Q189" t="s">
        <v>687</v>
      </c>
    </row>
    <row r="190" spans="1:17">
      <c r="A190" s="1">
        <v>188</v>
      </c>
      <c r="B190" t="s">
        <v>100</v>
      </c>
      <c r="C190">
        <v>113</v>
      </c>
    </row>
    <row r="191" spans="1:17">
      <c r="A191" s="1">
        <v>189</v>
      </c>
      <c r="B191" t="s">
        <v>618</v>
      </c>
      <c r="C191">
        <v>52.67</v>
      </c>
    </row>
    <row r="192" spans="1:17">
      <c r="A192" s="1">
        <v>190</v>
      </c>
      <c r="B192" t="s">
        <v>619</v>
      </c>
      <c r="C192">
        <v>283</v>
      </c>
    </row>
    <row r="193" spans="1:17">
      <c r="A193" s="1">
        <v>191</v>
      </c>
      <c r="B193" t="s">
        <v>620</v>
      </c>
      <c r="C193">
        <v>86.33</v>
      </c>
    </row>
    <row r="194" spans="1:17">
      <c r="A194" s="1">
        <v>192</v>
      </c>
      <c r="B194" t="s">
        <v>150</v>
      </c>
      <c r="C194">
        <v>72</v>
      </c>
    </row>
    <row r="195" spans="1:17">
      <c r="A195" s="1">
        <v>193</v>
      </c>
      <c r="B195" t="s">
        <v>621</v>
      </c>
      <c r="C195">
        <v>55.67</v>
      </c>
    </row>
    <row r="196" spans="1:17">
      <c r="A196" s="1">
        <v>194</v>
      </c>
      <c r="B196" t="s">
        <v>622</v>
      </c>
      <c r="C196">
        <v>58</v>
      </c>
    </row>
    <row r="197" spans="1:17">
      <c r="A197" s="1">
        <v>195</v>
      </c>
      <c r="B197" t="s">
        <v>623</v>
      </c>
      <c r="C197">
        <v>46.33</v>
      </c>
    </row>
    <row r="198" spans="1:17">
      <c r="A198" s="1">
        <v>196</v>
      </c>
      <c r="B198" t="s">
        <v>626</v>
      </c>
      <c r="C198">
        <v>98</v>
      </c>
    </row>
    <row r="199" spans="1:17">
      <c r="A199" s="1">
        <v>197</v>
      </c>
      <c r="B199" t="s">
        <v>602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>
      <c r="A200" s="1">
        <v>198</v>
      </c>
    </row>
    <row r="201" spans="1:17">
      <c r="A201" s="1">
        <v>199</v>
      </c>
      <c r="B201" t="s">
        <v>637</v>
      </c>
    </row>
    <row r="202" spans="1:17">
      <c r="A202" s="1">
        <v>200</v>
      </c>
      <c r="B202" t="s">
        <v>598</v>
      </c>
      <c r="D202" t="s">
        <v>15</v>
      </c>
      <c r="E202" t="s">
        <v>16</v>
      </c>
      <c r="F202" t="s">
        <v>17</v>
      </c>
      <c r="G202" t="s">
        <v>18</v>
      </c>
      <c r="H202" t="s">
        <v>19</v>
      </c>
      <c r="I202" t="s">
        <v>20</v>
      </c>
      <c r="J202" t="s">
        <v>21</v>
      </c>
      <c r="K202" t="s">
        <v>22</v>
      </c>
      <c r="L202" t="s">
        <v>23</v>
      </c>
      <c r="M202" t="s">
        <v>24</v>
      </c>
      <c r="N202" t="s">
        <v>25</v>
      </c>
      <c r="O202" t="s">
        <v>26</v>
      </c>
      <c r="P202" t="s">
        <v>686</v>
      </c>
      <c r="Q202" t="s">
        <v>687</v>
      </c>
    </row>
    <row r="203" spans="1:17">
      <c r="A203" s="1">
        <v>201</v>
      </c>
      <c r="B203" t="s">
        <v>34</v>
      </c>
      <c r="C203">
        <v>103.33</v>
      </c>
    </row>
    <row r="204" spans="1:17">
      <c r="A204" s="1">
        <v>202</v>
      </c>
      <c r="B204" t="s">
        <v>45</v>
      </c>
      <c r="C204">
        <v>60.67</v>
      </c>
    </row>
    <row r="205" spans="1:17">
      <c r="A205" s="1">
        <v>203</v>
      </c>
      <c r="B205" t="s">
        <v>638</v>
      </c>
      <c r="C205">
        <v>66</v>
      </c>
    </row>
    <row r="206" spans="1:17">
      <c r="A206" s="1">
        <v>204</v>
      </c>
      <c r="B206" t="s">
        <v>579</v>
      </c>
      <c r="C206">
        <v>14.67</v>
      </c>
    </row>
    <row r="207" spans="1:17">
      <c r="A207" s="1">
        <v>205</v>
      </c>
      <c r="B207" t="s">
        <v>66</v>
      </c>
      <c r="C207">
        <v>110</v>
      </c>
    </row>
    <row r="208" spans="1:17">
      <c r="A208" s="1">
        <v>206</v>
      </c>
      <c r="B208" t="s">
        <v>602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>
      <c r="A209" s="1">
        <v>207</v>
      </c>
    </row>
    <row r="210" spans="1:17">
      <c r="A210" s="1">
        <v>208</v>
      </c>
      <c r="B210" t="s">
        <v>639</v>
      </c>
    </row>
    <row r="211" spans="1:17">
      <c r="A211" s="1">
        <v>209</v>
      </c>
      <c r="B211" t="s">
        <v>598</v>
      </c>
      <c r="D211" t="s">
        <v>15</v>
      </c>
      <c r="E211" t="s">
        <v>16</v>
      </c>
      <c r="F211" t="s">
        <v>17</v>
      </c>
      <c r="G211" t="s">
        <v>18</v>
      </c>
      <c r="H211" t="s">
        <v>19</v>
      </c>
      <c r="I211" t="s">
        <v>20</v>
      </c>
      <c r="J211" t="s">
        <v>21</v>
      </c>
      <c r="K211" t="s">
        <v>22</v>
      </c>
      <c r="L211" t="s">
        <v>23</v>
      </c>
      <c r="M211" t="s">
        <v>24</v>
      </c>
      <c r="N211" t="s">
        <v>25</v>
      </c>
      <c r="O211" t="s">
        <v>26</v>
      </c>
      <c r="P211" t="s">
        <v>686</v>
      </c>
      <c r="Q211" t="s">
        <v>687</v>
      </c>
    </row>
    <row r="212" spans="1:17">
      <c r="A212" s="1">
        <v>210</v>
      </c>
      <c r="B212" t="s">
        <v>105</v>
      </c>
      <c r="C212">
        <v>103.33</v>
      </c>
    </row>
    <row r="213" spans="1:17">
      <c r="A213" s="1">
        <v>211</v>
      </c>
      <c r="B213" t="s">
        <v>640</v>
      </c>
      <c r="C213">
        <v>67.33</v>
      </c>
    </row>
    <row r="214" spans="1:17">
      <c r="A214" s="1">
        <v>212</v>
      </c>
      <c r="B214" t="s">
        <v>641</v>
      </c>
      <c r="C214">
        <v>66.67</v>
      </c>
    </row>
    <row r="215" spans="1:17">
      <c r="A215" s="1">
        <v>213</v>
      </c>
      <c r="B215" t="s">
        <v>69</v>
      </c>
      <c r="C215">
        <v>66</v>
      </c>
    </row>
    <row r="216" spans="1:17">
      <c r="A216" s="1">
        <v>214</v>
      </c>
      <c r="B216" t="s">
        <v>66</v>
      </c>
      <c r="C216">
        <v>110</v>
      </c>
    </row>
    <row r="217" spans="1:17">
      <c r="A217" s="1">
        <v>215</v>
      </c>
      <c r="B217" t="s">
        <v>602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>
      <c r="A218" s="1">
        <v>216</v>
      </c>
    </row>
    <row r="219" spans="1:17">
      <c r="A219" s="1">
        <v>217</v>
      </c>
      <c r="B219" t="s">
        <v>642</v>
      </c>
    </row>
    <row r="220" spans="1:17">
      <c r="A220" s="1">
        <v>218</v>
      </c>
      <c r="B220" t="s">
        <v>598</v>
      </c>
      <c r="D220" t="s">
        <v>15</v>
      </c>
      <c r="E220" t="s">
        <v>16</v>
      </c>
      <c r="F220" t="s">
        <v>17</v>
      </c>
      <c r="G220" t="s">
        <v>18</v>
      </c>
      <c r="H220" t="s">
        <v>19</v>
      </c>
      <c r="I220" t="s">
        <v>20</v>
      </c>
      <c r="J220" t="s">
        <v>21</v>
      </c>
      <c r="K220" t="s">
        <v>22</v>
      </c>
      <c r="L220" t="s">
        <v>23</v>
      </c>
      <c r="M220" t="s">
        <v>24</v>
      </c>
      <c r="N220" t="s">
        <v>25</v>
      </c>
      <c r="O220" t="s">
        <v>26</v>
      </c>
      <c r="P220" t="s">
        <v>686</v>
      </c>
      <c r="Q220" t="s">
        <v>687</v>
      </c>
    </row>
    <row r="221" spans="1:17">
      <c r="A221" s="1">
        <v>219</v>
      </c>
      <c r="B221" t="s">
        <v>105</v>
      </c>
      <c r="C221">
        <v>103.33</v>
      </c>
    </row>
    <row r="222" spans="1:17">
      <c r="A222" s="1">
        <v>220</v>
      </c>
      <c r="B222" t="s">
        <v>46</v>
      </c>
      <c r="C222">
        <v>59.33</v>
      </c>
    </row>
    <row r="223" spans="1:17">
      <c r="A223" s="1">
        <v>221</v>
      </c>
      <c r="B223" t="s">
        <v>643</v>
      </c>
      <c r="C223">
        <v>36.67</v>
      </c>
    </row>
    <row r="224" spans="1:17">
      <c r="A224" s="1">
        <v>222</v>
      </c>
      <c r="B224" t="s">
        <v>67</v>
      </c>
      <c r="C224">
        <v>44.67</v>
      </c>
    </row>
    <row r="225" spans="1:17">
      <c r="A225" s="1">
        <v>223</v>
      </c>
      <c r="B225" t="s">
        <v>165</v>
      </c>
      <c r="C225">
        <v>21.67</v>
      </c>
    </row>
    <row r="226" spans="1:17">
      <c r="A226" s="1">
        <v>224</v>
      </c>
      <c r="B226" t="s">
        <v>66</v>
      </c>
      <c r="C226">
        <v>110</v>
      </c>
    </row>
    <row r="227" spans="1:17">
      <c r="A227" s="1">
        <v>225</v>
      </c>
      <c r="B227" t="s">
        <v>602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>
      <c r="A228" s="1">
        <v>226</v>
      </c>
    </row>
    <row r="229" spans="1:17">
      <c r="A229" s="1">
        <v>227</v>
      </c>
      <c r="B229" t="s">
        <v>644</v>
      </c>
    </row>
    <row r="230" spans="1:17">
      <c r="A230" s="1">
        <v>228</v>
      </c>
      <c r="B230" t="s">
        <v>598</v>
      </c>
      <c r="D230" t="s">
        <v>15</v>
      </c>
      <c r="E230" t="s">
        <v>16</v>
      </c>
      <c r="F230" t="s">
        <v>17</v>
      </c>
      <c r="G230" t="s">
        <v>18</v>
      </c>
      <c r="H230" t="s">
        <v>19</v>
      </c>
      <c r="I230" t="s">
        <v>20</v>
      </c>
      <c r="J230" t="s">
        <v>21</v>
      </c>
      <c r="K230" t="s">
        <v>22</v>
      </c>
      <c r="L230" t="s">
        <v>23</v>
      </c>
      <c r="M230" t="s">
        <v>24</v>
      </c>
      <c r="N230" t="s">
        <v>25</v>
      </c>
      <c r="O230" t="s">
        <v>26</v>
      </c>
      <c r="P230" t="s">
        <v>686</v>
      </c>
      <c r="Q230" t="s">
        <v>687</v>
      </c>
    </row>
    <row r="231" spans="1:17">
      <c r="A231" s="1">
        <v>229</v>
      </c>
      <c r="B231" t="s">
        <v>35</v>
      </c>
      <c r="C231">
        <v>200</v>
      </c>
    </row>
    <row r="232" spans="1:17">
      <c r="A232" s="1">
        <v>230</v>
      </c>
      <c r="B232" t="s">
        <v>645</v>
      </c>
      <c r="C232">
        <v>60.67</v>
      </c>
    </row>
    <row r="233" spans="1:17">
      <c r="A233" s="1">
        <v>231</v>
      </c>
      <c r="B233" t="s">
        <v>638</v>
      </c>
      <c r="C233">
        <v>66</v>
      </c>
    </row>
    <row r="234" spans="1:17">
      <c r="A234" s="1">
        <v>232</v>
      </c>
      <c r="B234" t="s">
        <v>165</v>
      </c>
      <c r="C234">
        <v>21.67</v>
      </c>
    </row>
    <row r="235" spans="1:17">
      <c r="A235" s="1">
        <v>233</v>
      </c>
      <c r="B235" t="s">
        <v>66</v>
      </c>
      <c r="C235">
        <v>110</v>
      </c>
    </row>
    <row r="236" spans="1:17">
      <c r="A236" s="1">
        <v>234</v>
      </c>
      <c r="B236" t="s">
        <v>602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>
      <c r="A237" s="1">
        <v>235</v>
      </c>
    </row>
    <row r="238" spans="1:17">
      <c r="A238" s="1">
        <v>236</v>
      </c>
      <c r="B238" t="s">
        <v>646</v>
      </c>
    </row>
    <row r="239" spans="1:17">
      <c r="A239" s="1">
        <v>237</v>
      </c>
      <c r="B239" t="s">
        <v>598</v>
      </c>
      <c r="D239" t="s">
        <v>15</v>
      </c>
      <c r="E239" t="s">
        <v>16</v>
      </c>
      <c r="F239" t="s">
        <v>17</v>
      </c>
      <c r="G239" t="s">
        <v>18</v>
      </c>
      <c r="H239" t="s">
        <v>19</v>
      </c>
      <c r="I239" t="s">
        <v>20</v>
      </c>
      <c r="J239" t="s">
        <v>21</v>
      </c>
      <c r="K239" t="s">
        <v>22</v>
      </c>
      <c r="L239" t="s">
        <v>23</v>
      </c>
      <c r="M239" t="s">
        <v>24</v>
      </c>
      <c r="N239" t="s">
        <v>25</v>
      </c>
      <c r="O239" t="s">
        <v>26</v>
      </c>
      <c r="P239" t="s">
        <v>686</v>
      </c>
      <c r="Q239" t="s">
        <v>687</v>
      </c>
    </row>
    <row r="240" spans="1:17">
      <c r="A240" s="1">
        <v>238</v>
      </c>
      <c r="B240" t="s">
        <v>35</v>
      </c>
      <c r="C240">
        <v>200</v>
      </c>
    </row>
    <row r="241" spans="1:17">
      <c r="A241" s="1">
        <v>239</v>
      </c>
      <c r="B241" t="s">
        <v>647</v>
      </c>
      <c r="C241">
        <v>38.33</v>
      </c>
    </row>
    <row r="242" spans="1:17">
      <c r="A242" s="1">
        <v>240</v>
      </c>
      <c r="B242" t="s">
        <v>643</v>
      </c>
      <c r="C242">
        <v>36.67</v>
      </c>
    </row>
    <row r="243" spans="1:17">
      <c r="A243" s="1">
        <v>241</v>
      </c>
      <c r="B243" t="s">
        <v>67</v>
      </c>
      <c r="C243">
        <v>44.67</v>
      </c>
    </row>
    <row r="244" spans="1:17">
      <c r="A244" s="1">
        <v>242</v>
      </c>
      <c r="B244" t="s">
        <v>166</v>
      </c>
      <c r="C244">
        <v>35</v>
      </c>
    </row>
    <row r="245" spans="1:17">
      <c r="A245" s="1">
        <v>243</v>
      </c>
      <c r="B245" t="s">
        <v>66</v>
      </c>
      <c r="C245">
        <v>110</v>
      </c>
    </row>
    <row r="246" spans="1:17">
      <c r="A246" s="1">
        <v>244</v>
      </c>
      <c r="B246" t="s">
        <v>602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>
      <c r="A247" s="1">
        <v>245</v>
      </c>
    </row>
    <row r="248" spans="1:17">
      <c r="A248" s="1">
        <v>246</v>
      </c>
      <c r="B248" t="s">
        <v>648</v>
      </c>
    </row>
    <row r="249" spans="1:17">
      <c r="A249" s="1">
        <v>247</v>
      </c>
      <c r="B249" t="s">
        <v>598</v>
      </c>
      <c r="D249" t="s">
        <v>15</v>
      </c>
      <c r="E249" t="s">
        <v>16</v>
      </c>
      <c r="F249" t="s">
        <v>17</v>
      </c>
      <c r="G249" t="s">
        <v>18</v>
      </c>
      <c r="H249" t="s">
        <v>19</v>
      </c>
      <c r="I249" t="s">
        <v>20</v>
      </c>
      <c r="J249" t="s">
        <v>21</v>
      </c>
      <c r="K249" t="s">
        <v>22</v>
      </c>
      <c r="L249" t="s">
        <v>23</v>
      </c>
      <c r="M249" t="s">
        <v>24</v>
      </c>
      <c r="N249" t="s">
        <v>25</v>
      </c>
      <c r="O249" t="s">
        <v>26</v>
      </c>
      <c r="P249" t="s">
        <v>686</v>
      </c>
      <c r="Q249" t="s">
        <v>687</v>
      </c>
    </row>
    <row r="250" spans="1:17">
      <c r="A250" s="1">
        <v>248</v>
      </c>
      <c r="B250" t="s">
        <v>649</v>
      </c>
      <c r="C250">
        <v>70.87</v>
      </c>
    </row>
    <row r="251" spans="1:17">
      <c r="A251" s="1">
        <v>249</v>
      </c>
      <c r="B251" t="s">
        <v>647</v>
      </c>
      <c r="C251">
        <v>38.33</v>
      </c>
    </row>
    <row r="252" spans="1:17">
      <c r="A252" s="1">
        <v>250</v>
      </c>
      <c r="B252" t="s">
        <v>641</v>
      </c>
      <c r="C252">
        <v>66.67</v>
      </c>
    </row>
    <row r="253" spans="1:17">
      <c r="A253" s="1">
        <v>251</v>
      </c>
      <c r="B253" t="s">
        <v>650</v>
      </c>
      <c r="C253">
        <v>25</v>
      </c>
    </row>
    <row r="254" spans="1:17">
      <c r="A254" s="1">
        <v>252</v>
      </c>
      <c r="B254" t="s">
        <v>651</v>
      </c>
      <c r="C254">
        <v>35</v>
      </c>
    </row>
    <row r="255" spans="1:17">
      <c r="A255" s="1">
        <v>253</v>
      </c>
      <c r="B255" t="s">
        <v>66</v>
      </c>
      <c r="C255">
        <v>110</v>
      </c>
    </row>
    <row r="256" spans="1:17">
      <c r="A256" s="1">
        <v>254</v>
      </c>
      <c r="B256" t="s">
        <v>602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>
      <c r="A257" s="1">
        <v>255</v>
      </c>
    </row>
    <row r="258" spans="1:17">
      <c r="A258" s="1">
        <v>256</v>
      </c>
      <c r="B258" t="s">
        <v>652</v>
      </c>
    </row>
    <row r="259" spans="1:17">
      <c r="A259" s="1">
        <v>257</v>
      </c>
      <c r="B259" t="s">
        <v>598</v>
      </c>
      <c r="D259" t="s">
        <v>15</v>
      </c>
      <c r="E259" t="s">
        <v>16</v>
      </c>
      <c r="F259" t="s">
        <v>17</v>
      </c>
      <c r="G259" t="s">
        <v>18</v>
      </c>
      <c r="H259" t="s">
        <v>19</v>
      </c>
      <c r="I259" t="s">
        <v>20</v>
      </c>
      <c r="J259" t="s">
        <v>21</v>
      </c>
      <c r="K259" t="s">
        <v>22</v>
      </c>
      <c r="L259" t="s">
        <v>23</v>
      </c>
      <c r="M259" t="s">
        <v>24</v>
      </c>
      <c r="N259" t="s">
        <v>25</v>
      </c>
      <c r="O259" t="s">
        <v>26</v>
      </c>
      <c r="P259" t="s">
        <v>686</v>
      </c>
      <c r="Q259" t="s">
        <v>687</v>
      </c>
    </row>
    <row r="260" spans="1:17">
      <c r="A260" s="1">
        <v>258</v>
      </c>
      <c r="B260" t="s">
        <v>640</v>
      </c>
      <c r="C260">
        <v>67.33</v>
      </c>
    </row>
    <row r="261" spans="1:17">
      <c r="A261" s="1">
        <v>259</v>
      </c>
      <c r="B261" t="s">
        <v>638</v>
      </c>
      <c r="C261">
        <v>66</v>
      </c>
    </row>
    <row r="262" spans="1:17">
      <c r="A262" s="1">
        <v>260</v>
      </c>
      <c r="B262" t="s">
        <v>68</v>
      </c>
      <c r="C262">
        <v>66.67</v>
      </c>
    </row>
    <row r="263" spans="1:17">
      <c r="A263" s="1">
        <v>261</v>
      </c>
      <c r="B263" t="s">
        <v>653</v>
      </c>
      <c r="C263">
        <v>66</v>
      </c>
    </row>
    <row r="264" spans="1:17">
      <c r="A264" s="1">
        <v>262</v>
      </c>
      <c r="B264" t="s">
        <v>579</v>
      </c>
      <c r="C264">
        <v>14.67</v>
      </c>
    </row>
    <row r="265" spans="1:17">
      <c r="A265" s="1">
        <v>263</v>
      </c>
      <c r="B265" t="s">
        <v>66</v>
      </c>
      <c r="C265">
        <v>110</v>
      </c>
    </row>
    <row r="266" spans="1:17">
      <c r="A266" s="1">
        <v>264</v>
      </c>
      <c r="B266" t="s">
        <v>602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>
      <c r="A267" s="1">
        <v>265</v>
      </c>
    </row>
    <row r="268" spans="1:17">
      <c r="A268" s="1">
        <v>266</v>
      </c>
      <c r="B268" t="s">
        <v>654</v>
      </c>
    </row>
    <row r="269" spans="1:17">
      <c r="A269" s="1">
        <v>267</v>
      </c>
      <c r="B269" t="s">
        <v>598</v>
      </c>
      <c r="D269" t="s">
        <v>15</v>
      </c>
      <c r="E269" t="s">
        <v>16</v>
      </c>
      <c r="F269" t="s">
        <v>17</v>
      </c>
      <c r="G269" t="s">
        <v>18</v>
      </c>
      <c r="H269" t="s">
        <v>19</v>
      </c>
      <c r="I269" t="s">
        <v>20</v>
      </c>
      <c r="J269" t="s">
        <v>21</v>
      </c>
      <c r="K269" t="s">
        <v>22</v>
      </c>
      <c r="L269" t="s">
        <v>23</v>
      </c>
      <c r="M269" t="s">
        <v>24</v>
      </c>
      <c r="N269" t="s">
        <v>25</v>
      </c>
      <c r="O269" t="s">
        <v>26</v>
      </c>
      <c r="P269" t="s">
        <v>686</v>
      </c>
      <c r="Q269" t="s">
        <v>687</v>
      </c>
    </row>
    <row r="270" spans="1:17">
      <c r="A270" s="1">
        <v>268</v>
      </c>
      <c r="B270" t="s">
        <v>655</v>
      </c>
      <c r="C270">
        <v>77.95999999999999</v>
      </c>
    </row>
    <row r="271" spans="1:17">
      <c r="A271" s="1">
        <v>269</v>
      </c>
      <c r="B271" t="s">
        <v>640</v>
      </c>
      <c r="C271">
        <v>57.33</v>
      </c>
    </row>
    <row r="272" spans="1:17">
      <c r="A272" s="1">
        <v>270</v>
      </c>
      <c r="B272" t="s">
        <v>641</v>
      </c>
      <c r="C272">
        <v>66.67</v>
      </c>
    </row>
    <row r="273" spans="1:17">
      <c r="A273" s="1">
        <v>271</v>
      </c>
      <c r="B273" t="s">
        <v>656</v>
      </c>
      <c r="C273">
        <v>25</v>
      </c>
    </row>
    <row r="274" spans="1:17">
      <c r="A274" s="1">
        <v>272</v>
      </c>
      <c r="B274" t="s">
        <v>72</v>
      </c>
      <c r="C274">
        <v>35</v>
      </c>
    </row>
    <row r="275" spans="1:17">
      <c r="A275" s="1">
        <v>273</v>
      </c>
      <c r="B275" t="s">
        <v>66</v>
      </c>
      <c r="C275">
        <v>110</v>
      </c>
    </row>
    <row r="276" spans="1:17">
      <c r="A276" s="1">
        <v>274</v>
      </c>
      <c r="B276" t="s">
        <v>602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>
      <c r="A277" s="1">
        <v>275</v>
      </c>
    </row>
    <row r="278" spans="1:17">
      <c r="A278" s="1">
        <v>276</v>
      </c>
      <c r="B278" t="s">
        <v>657</v>
      </c>
    </row>
    <row r="279" spans="1:17">
      <c r="A279" s="1">
        <v>277</v>
      </c>
      <c r="B279" t="s">
        <v>598</v>
      </c>
      <c r="D279" t="s">
        <v>15</v>
      </c>
      <c r="E279" t="s">
        <v>16</v>
      </c>
      <c r="F279" t="s">
        <v>17</v>
      </c>
      <c r="G279" t="s">
        <v>18</v>
      </c>
      <c r="H279" t="s">
        <v>19</v>
      </c>
      <c r="I279" t="s">
        <v>20</v>
      </c>
      <c r="J279" t="s">
        <v>21</v>
      </c>
      <c r="K279" t="s">
        <v>22</v>
      </c>
      <c r="L279" t="s">
        <v>23</v>
      </c>
      <c r="M279" t="s">
        <v>24</v>
      </c>
      <c r="N279" t="s">
        <v>25</v>
      </c>
      <c r="O279" t="s">
        <v>26</v>
      </c>
      <c r="P279" t="s">
        <v>686</v>
      </c>
      <c r="Q279" t="s">
        <v>687</v>
      </c>
    </row>
    <row r="280" spans="1:17">
      <c r="A280" s="1">
        <v>278</v>
      </c>
      <c r="B280" t="s">
        <v>658</v>
      </c>
      <c r="C280">
        <v>86.5</v>
      </c>
    </row>
    <row r="281" spans="1:17">
      <c r="A281" s="1">
        <v>279</v>
      </c>
      <c r="B281" t="s">
        <v>645</v>
      </c>
      <c r="C281">
        <v>60.67</v>
      </c>
    </row>
    <row r="282" spans="1:17">
      <c r="A282" s="1">
        <v>280</v>
      </c>
      <c r="B282" t="s">
        <v>643</v>
      </c>
      <c r="C282">
        <v>36.67</v>
      </c>
    </row>
    <row r="283" spans="1:17">
      <c r="A283" s="1">
        <v>281</v>
      </c>
      <c r="B283" t="s">
        <v>638</v>
      </c>
      <c r="C283">
        <v>66</v>
      </c>
    </row>
    <row r="284" spans="1:17">
      <c r="A284" s="1">
        <v>282</v>
      </c>
      <c r="B284" t="s">
        <v>579</v>
      </c>
      <c r="C284">
        <v>14.67</v>
      </c>
    </row>
    <row r="285" spans="1:17">
      <c r="A285" s="1">
        <v>283</v>
      </c>
      <c r="B285" t="s">
        <v>66</v>
      </c>
      <c r="C285">
        <v>110</v>
      </c>
    </row>
    <row r="286" spans="1:17">
      <c r="A286" s="1">
        <v>284</v>
      </c>
      <c r="B286" t="s">
        <v>602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>
      <c r="A287" s="1">
        <v>285</v>
      </c>
    </row>
    <row r="288" spans="1:17">
      <c r="A288" s="1">
        <v>286</v>
      </c>
      <c r="B288" t="s">
        <v>659</v>
      </c>
    </row>
    <row r="289" spans="1:17">
      <c r="A289" s="1">
        <v>287</v>
      </c>
      <c r="B289" t="s">
        <v>598</v>
      </c>
      <c r="D289" t="s">
        <v>15</v>
      </c>
      <c r="E289" t="s">
        <v>16</v>
      </c>
      <c r="F289" t="s">
        <v>17</v>
      </c>
      <c r="G289" t="s">
        <v>18</v>
      </c>
      <c r="H289" t="s">
        <v>19</v>
      </c>
      <c r="I289" t="s">
        <v>20</v>
      </c>
      <c r="J289" t="s">
        <v>21</v>
      </c>
      <c r="K289" t="s">
        <v>22</v>
      </c>
      <c r="L289" t="s">
        <v>23</v>
      </c>
      <c r="M289" t="s">
        <v>24</v>
      </c>
      <c r="N289" t="s">
        <v>25</v>
      </c>
      <c r="O289" t="s">
        <v>26</v>
      </c>
      <c r="P289" t="s">
        <v>686</v>
      </c>
      <c r="Q289" t="s">
        <v>687</v>
      </c>
    </row>
    <row r="290" spans="1:17">
      <c r="A290" s="1">
        <v>288</v>
      </c>
      <c r="B290" t="s">
        <v>105</v>
      </c>
      <c r="C290">
        <v>101.33</v>
      </c>
    </row>
    <row r="291" spans="1:17">
      <c r="A291" s="1">
        <v>289</v>
      </c>
      <c r="B291" t="s">
        <v>640</v>
      </c>
      <c r="C291">
        <v>57.33</v>
      </c>
    </row>
    <row r="292" spans="1:17">
      <c r="A292" s="1">
        <v>290</v>
      </c>
      <c r="B292" t="s">
        <v>660</v>
      </c>
      <c r="C292">
        <v>72</v>
      </c>
    </row>
    <row r="293" spans="1:17">
      <c r="A293" s="1">
        <v>291</v>
      </c>
      <c r="B293" t="s">
        <v>661</v>
      </c>
      <c r="C293">
        <v>46.33</v>
      </c>
    </row>
    <row r="294" spans="1:17">
      <c r="A294" s="1">
        <v>292</v>
      </c>
      <c r="B294" t="s">
        <v>662</v>
      </c>
      <c r="C294">
        <v>57.33</v>
      </c>
    </row>
    <row r="295" spans="1:17">
      <c r="A295" s="1">
        <v>293</v>
      </c>
      <c r="B295" t="s">
        <v>663</v>
      </c>
      <c r="C295">
        <v>25</v>
      </c>
    </row>
    <row r="296" spans="1:17">
      <c r="A296" s="1">
        <v>294</v>
      </c>
      <c r="B296" t="s">
        <v>65</v>
      </c>
      <c r="C296">
        <v>104</v>
      </c>
    </row>
    <row r="297" spans="1:17">
      <c r="A297" s="1">
        <v>295</v>
      </c>
      <c r="B297" t="s">
        <v>602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>
      <c r="A298" s="1">
        <v>296</v>
      </c>
    </row>
    <row r="299" spans="1:17">
      <c r="A299" s="1">
        <v>297</v>
      </c>
      <c r="B299" t="s">
        <v>664</v>
      </c>
    </row>
    <row r="300" spans="1:17">
      <c r="A300" s="1">
        <v>298</v>
      </c>
      <c r="B300" t="s">
        <v>598</v>
      </c>
      <c r="D300" t="s">
        <v>15</v>
      </c>
      <c r="E300" t="s">
        <v>16</v>
      </c>
      <c r="F300" t="s">
        <v>17</v>
      </c>
      <c r="G300" t="s">
        <v>18</v>
      </c>
      <c r="H300" t="s">
        <v>19</v>
      </c>
      <c r="I300" t="s">
        <v>20</v>
      </c>
      <c r="J300" t="s">
        <v>21</v>
      </c>
      <c r="K300" t="s">
        <v>22</v>
      </c>
      <c r="L300" t="s">
        <v>23</v>
      </c>
      <c r="M300" t="s">
        <v>24</v>
      </c>
      <c r="N300" t="s">
        <v>25</v>
      </c>
      <c r="O300" t="s">
        <v>26</v>
      </c>
      <c r="P300" t="s">
        <v>686</v>
      </c>
      <c r="Q300" t="s">
        <v>687</v>
      </c>
    </row>
    <row r="301" spans="1:17">
      <c r="A301" s="1">
        <v>299</v>
      </c>
      <c r="B301" t="s">
        <v>105</v>
      </c>
      <c r="C301">
        <v>101.33</v>
      </c>
    </row>
    <row r="302" spans="1:17">
      <c r="A302" s="1">
        <v>300</v>
      </c>
      <c r="B302" t="s">
        <v>647</v>
      </c>
      <c r="C302">
        <v>38.33</v>
      </c>
    </row>
    <row r="303" spans="1:17">
      <c r="A303" s="1">
        <v>301</v>
      </c>
      <c r="B303" t="s">
        <v>665</v>
      </c>
      <c r="C303">
        <v>36.67</v>
      </c>
    </row>
    <row r="304" spans="1:17">
      <c r="A304" s="1">
        <v>302</v>
      </c>
      <c r="B304" t="s">
        <v>660</v>
      </c>
      <c r="C304">
        <v>72</v>
      </c>
    </row>
    <row r="305" spans="1:17">
      <c r="A305" s="1">
        <v>303</v>
      </c>
      <c r="B305" t="s">
        <v>666</v>
      </c>
      <c r="C305">
        <v>64</v>
      </c>
    </row>
    <row r="306" spans="1:17">
      <c r="A306" s="1">
        <v>304</v>
      </c>
      <c r="B306" t="s">
        <v>667</v>
      </c>
      <c r="C306">
        <v>27</v>
      </c>
    </row>
    <row r="307" spans="1:17">
      <c r="A307" s="1">
        <v>305</v>
      </c>
      <c r="B307" t="s">
        <v>656</v>
      </c>
      <c r="C307">
        <v>25</v>
      </c>
    </row>
    <row r="308" spans="1:17">
      <c r="A308" s="1">
        <v>306</v>
      </c>
      <c r="B308" t="s">
        <v>65</v>
      </c>
      <c r="C308">
        <v>104</v>
      </c>
    </row>
    <row r="309" spans="1:17">
      <c r="A309" s="1">
        <v>307</v>
      </c>
      <c r="B309" t="s">
        <v>602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>
      <c r="A310" s="1">
        <v>308</v>
      </c>
    </row>
    <row r="311" spans="1:17">
      <c r="A311" s="1">
        <v>309</v>
      </c>
      <c r="B311" t="s">
        <v>668</v>
      </c>
    </row>
    <row r="312" spans="1:17">
      <c r="A312" s="1">
        <v>310</v>
      </c>
      <c r="B312" t="s">
        <v>598</v>
      </c>
      <c r="D312" t="s">
        <v>15</v>
      </c>
      <c r="E312" t="s">
        <v>16</v>
      </c>
      <c r="F312" t="s">
        <v>17</v>
      </c>
      <c r="G312" t="s">
        <v>18</v>
      </c>
      <c r="H312" t="s">
        <v>19</v>
      </c>
      <c r="I312" t="s">
        <v>20</v>
      </c>
      <c r="J312" t="s">
        <v>21</v>
      </c>
      <c r="K312" t="s">
        <v>22</v>
      </c>
      <c r="L312" t="s">
        <v>23</v>
      </c>
      <c r="M312" t="s">
        <v>24</v>
      </c>
      <c r="N312" t="s">
        <v>25</v>
      </c>
      <c r="O312" t="s">
        <v>26</v>
      </c>
      <c r="P312" t="s">
        <v>686</v>
      </c>
      <c r="Q312" t="s">
        <v>687</v>
      </c>
    </row>
    <row r="313" spans="1:17">
      <c r="A313" s="1">
        <v>311</v>
      </c>
      <c r="B313" t="s">
        <v>100</v>
      </c>
      <c r="C313">
        <v>113</v>
      </c>
    </row>
    <row r="314" spans="1:17">
      <c r="A314" s="1">
        <v>312</v>
      </c>
      <c r="B314" t="s">
        <v>645</v>
      </c>
      <c r="C314">
        <v>60.67</v>
      </c>
    </row>
    <row r="315" spans="1:17">
      <c r="A315" s="1">
        <v>313</v>
      </c>
      <c r="B315" t="s">
        <v>660</v>
      </c>
      <c r="C315">
        <v>72</v>
      </c>
    </row>
    <row r="316" spans="1:17">
      <c r="A316" s="1">
        <v>314</v>
      </c>
      <c r="B316" t="s">
        <v>669</v>
      </c>
      <c r="C316">
        <v>46.33</v>
      </c>
    </row>
    <row r="317" spans="1:17">
      <c r="A317" s="1">
        <v>315</v>
      </c>
      <c r="B317" t="s">
        <v>662</v>
      </c>
      <c r="C317">
        <v>57.33</v>
      </c>
    </row>
    <row r="318" spans="1:17">
      <c r="A318" s="1">
        <v>316</v>
      </c>
      <c r="B318" t="s">
        <v>656</v>
      </c>
      <c r="C318">
        <v>25</v>
      </c>
    </row>
    <row r="319" spans="1:17">
      <c r="A319" s="1">
        <v>317</v>
      </c>
      <c r="B319" t="s">
        <v>65</v>
      </c>
      <c r="C319">
        <v>104</v>
      </c>
    </row>
    <row r="320" spans="1:17">
      <c r="A320" s="1">
        <v>318</v>
      </c>
      <c r="B320" t="s">
        <v>602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>
      <c r="A321" s="1">
        <v>319</v>
      </c>
    </row>
    <row r="322" spans="1:17">
      <c r="A322" s="1">
        <v>320</v>
      </c>
    </row>
    <row r="323" spans="1:17">
      <c r="A323" s="1">
        <v>321</v>
      </c>
      <c r="B323" t="s">
        <v>670</v>
      </c>
    </row>
    <row r="324" spans="1:17">
      <c r="A324" s="1">
        <v>322</v>
      </c>
      <c r="B324" t="s">
        <v>598</v>
      </c>
      <c r="D324" t="s">
        <v>15</v>
      </c>
      <c r="E324" t="s">
        <v>16</v>
      </c>
      <c r="F324" t="s">
        <v>17</v>
      </c>
      <c r="G324" t="s">
        <v>18</v>
      </c>
      <c r="H324" t="s">
        <v>19</v>
      </c>
      <c r="I324" t="s">
        <v>20</v>
      </c>
      <c r="J324" t="s">
        <v>21</v>
      </c>
      <c r="K324" t="s">
        <v>22</v>
      </c>
      <c r="L324" t="s">
        <v>23</v>
      </c>
      <c r="M324" t="s">
        <v>24</v>
      </c>
      <c r="N324" t="s">
        <v>25</v>
      </c>
      <c r="O324" t="s">
        <v>26</v>
      </c>
      <c r="P324" t="s">
        <v>686</v>
      </c>
      <c r="Q324" t="s">
        <v>687</v>
      </c>
    </row>
    <row r="325" spans="1:17">
      <c r="A325" s="1">
        <v>323</v>
      </c>
      <c r="B325" t="s">
        <v>35</v>
      </c>
      <c r="C325">
        <v>200</v>
      </c>
    </row>
    <row r="326" spans="1:17">
      <c r="A326" s="1">
        <v>324</v>
      </c>
      <c r="B326" t="s">
        <v>647</v>
      </c>
      <c r="C326">
        <v>38.33</v>
      </c>
    </row>
    <row r="327" spans="1:17">
      <c r="A327" s="1">
        <v>325</v>
      </c>
      <c r="B327" t="s">
        <v>671</v>
      </c>
      <c r="C327">
        <v>72</v>
      </c>
    </row>
    <row r="328" spans="1:17">
      <c r="A328" s="1">
        <v>326</v>
      </c>
      <c r="B328" t="s">
        <v>666</v>
      </c>
      <c r="C328">
        <v>64</v>
      </c>
    </row>
    <row r="329" spans="1:17">
      <c r="A329" s="1">
        <v>327</v>
      </c>
      <c r="B329" t="s">
        <v>667</v>
      </c>
      <c r="C329">
        <v>27</v>
      </c>
    </row>
    <row r="330" spans="1:17">
      <c r="A330" s="1">
        <v>328</v>
      </c>
      <c r="B330" t="s">
        <v>656</v>
      </c>
      <c r="C330">
        <v>25</v>
      </c>
    </row>
    <row r="331" spans="1:17">
      <c r="A331" s="1">
        <v>329</v>
      </c>
      <c r="B331" t="s">
        <v>65</v>
      </c>
      <c r="C331">
        <v>104</v>
      </c>
    </row>
    <row r="332" spans="1:17">
      <c r="A332" s="1">
        <v>330</v>
      </c>
      <c r="B332" t="s">
        <v>602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>
      <c r="A333" s="1">
        <v>331</v>
      </c>
    </row>
    <row r="334" spans="1:17">
      <c r="A334" s="1">
        <v>332</v>
      </c>
      <c r="B334" t="s">
        <v>672</v>
      </c>
    </row>
    <row r="335" spans="1:17">
      <c r="A335" s="1">
        <v>333</v>
      </c>
      <c r="B335" t="s">
        <v>598</v>
      </c>
      <c r="D335" t="s">
        <v>15</v>
      </c>
      <c r="E335" t="s">
        <v>16</v>
      </c>
      <c r="F335" t="s">
        <v>17</v>
      </c>
      <c r="G335" t="s">
        <v>18</v>
      </c>
      <c r="H335" t="s">
        <v>19</v>
      </c>
      <c r="I335" t="s">
        <v>20</v>
      </c>
      <c r="J335" t="s">
        <v>21</v>
      </c>
      <c r="K335" t="s">
        <v>22</v>
      </c>
      <c r="L335" t="s">
        <v>23</v>
      </c>
      <c r="M335" t="s">
        <v>24</v>
      </c>
      <c r="N335" t="s">
        <v>25</v>
      </c>
      <c r="O335" t="s">
        <v>26</v>
      </c>
      <c r="P335" t="s">
        <v>686</v>
      </c>
      <c r="Q335" t="s">
        <v>687</v>
      </c>
    </row>
    <row r="336" spans="1:17">
      <c r="A336" s="1">
        <v>334</v>
      </c>
      <c r="B336" t="s">
        <v>673</v>
      </c>
      <c r="C336">
        <v>137.5</v>
      </c>
    </row>
    <row r="337" spans="1:17">
      <c r="A337" s="1">
        <v>335</v>
      </c>
      <c r="B337" t="s">
        <v>674</v>
      </c>
      <c r="C337">
        <v>59.33</v>
      </c>
    </row>
    <row r="338" spans="1:17">
      <c r="A338" s="1">
        <v>336</v>
      </c>
      <c r="B338" t="s">
        <v>643</v>
      </c>
      <c r="C338">
        <v>36.67</v>
      </c>
    </row>
    <row r="339" spans="1:17">
      <c r="A339" s="1">
        <v>337</v>
      </c>
      <c r="B339" t="s">
        <v>660</v>
      </c>
      <c r="C339">
        <v>72</v>
      </c>
    </row>
    <row r="340" spans="1:17">
      <c r="A340" s="1">
        <v>338</v>
      </c>
      <c r="B340" t="s">
        <v>53</v>
      </c>
      <c r="C340">
        <v>46.33</v>
      </c>
    </row>
    <row r="341" spans="1:17">
      <c r="A341" s="1">
        <v>339</v>
      </c>
      <c r="B341" t="s">
        <v>160</v>
      </c>
      <c r="C341">
        <v>64</v>
      </c>
    </row>
    <row r="342" spans="1:17">
      <c r="A342" s="1">
        <v>340</v>
      </c>
      <c r="B342" t="s">
        <v>656</v>
      </c>
      <c r="C342">
        <v>25</v>
      </c>
    </row>
    <row r="343" spans="1:17">
      <c r="A343" s="1">
        <v>341</v>
      </c>
      <c r="B343" t="s">
        <v>65</v>
      </c>
      <c r="C343">
        <v>104</v>
      </c>
    </row>
    <row r="344" spans="1:17">
      <c r="A344" s="1">
        <v>342</v>
      </c>
      <c r="B344" t="s">
        <v>602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>
      <c r="A345" s="1">
        <v>343</v>
      </c>
    </row>
    <row r="346" spans="1:17">
      <c r="A346" s="1">
        <v>344</v>
      </c>
      <c r="B346" t="s">
        <v>675</v>
      </c>
    </row>
    <row r="347" spans="1:17">
      <c r="A347" s="1">
        <v>345</v>
      </c>
      <c r="B347" t="s">
        <v>598</v>
      </c>
      <c r="D347" t="s">
        <v>15</v>
      </c>
      <c r="E347" t="s">
        <v>16</v>
      </c>
      <c r="F347" t="s">
        <v>17</v>
      </c>
      <c r="G347" t="s">
        <v>18</v>
      </c>
      <c r="H347" t="s">
        <v>19</v>
      </c>
      <c r="I347" t="s">
        <v>20</v>
      </c>
      <c r="J347" t="s">
        <v>21</v>
      </c>
      <c r="K347" t="s">
        <v>22</v>
      </c>
      <c r="L347" t="s">
        <v>23</v>
      </c>
      <c r="M347" t="s">
        <v>24</v>
      </c>
      <c r="N347" t="s">
        <v>25</v>
      </c>
      <c r="O347" t="s">
        <v>26</v>
      </c>
      <c r="P347" t="s">
        <v>686</v>
      </c>
      <c r="Q347" t="s">
        <v>687</v>
      </c>
    </row>
    <row r="348" spans="1:17">
      <c r="A348" s="1">
        <v>346</v>
      </c>
      <c r="B348" t="s">
        <v>676</v>
      </c>
      <c r="C348">
        <v>97.67</v>
      </c>
    </row>
    <row r="349" spans="1:17">
      <c r="A349" s="1">
        <v>347</v>
      </c>
      <c r="B349" t="s">
        <v>640</v>
      </c>
      <c r="C349">
        <v>67.33</v>
      </c>
    </row>
    <row r="350" spans="1:17">
      <c r="A350" s="1">
        <v>348</v>
      </c>
      <c r="B350" t="s">
        <v>660</v>
      </c>
      <c r="C350">
        <v>72</v>
      </c>
    </row>
    <row r="351" spans="1:17">
      <c r="A351" s="1">
        <v>349</v>
      </c>
      <c r="B351" t="s">
        <v>661</v>
      </c>
      <c r="C351">
        <v>46.33</v>
      </c>
    </row>
    <row r="352" spans="1:17">
      <c r="A352" s="1">
        <v>350</v>
      </c>
      <c r="B352" t="s">
        <v>662</v>
      </c>
      <c r="C352">
        <v>57.33</v>
      </c>
    </row>
    <row r="353" spans="1:17">
      <c r="A353" s="1">
        <v>351</v>
      </c>
      <c r="B353" t="s">
        <v>656</v>
      </c>
      <c r="C353">
        <v>25</v>
      </c>
    </row>
    <row r="354" spans="1:17">
      <c r="A354" s="1">
        <v>352</v>
      </c>
      <c r="B354" t="s">
        <v>65</v>
      </c>
      <c r="C354">
        <v>104</v>
      </c>
    </row>
    <row r="355" spans="1:17">
      <c r="A355" s="1">
        <v>353</v>
      </c>
      <c r="B355" t="s">
        <v>602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>
      <c r="A356" s="1">
        <v>354</v>
      </c>
    </row>
    <row r="357" spans="1:17">
      <c r="A357" s="1">
        <v>355</v>
      </c>
      <c r="B357" t="s">
        <v>677</v>
      </c>
    </row>
    <row r="358" spans="1:17">
      <c r="A358" s="1">
        <v>356</v>
      </c>
      <c r="B358" t="s">
        <v>598</v>
      </c>
      <c r="D358" t="s">
        <v>15</v>
      </c>
      <c r="E358" t="s">
        <v>16</v>
      </c>
      <c r="F358" t="s">
        <v>17</v>
      </c>
      <c r="G358" t="s">
        <v>18</v>
      </c>
      <c r="H358" t="s">
        <v>19</v>
      </c>
      <c r="I358" t="s">
        <v>20</v>
      </c>
      <c r="J358" t="s">
        <v>21</v>
      </c>
      <c r="K358" t="s">
        <v>22</v>
      </c>
      <c r="L358" t="s">
        <v>23</v>
      </c>
      <c r="M358" t="s">
        <v>24</v>
      </c>
      <c r="N358" t="s">
        <v>25</v>
      </c>
      <c r="O358" t="s">
        <v>26</v>
      </c>
      <c r="P358" t="s">
        <v>686</v>
      </c>
      <c r="Q358" t="s">
        <v>687</v>
      </c>
    </row>
    <row r="359" spans="1:17">
      <c r="A359" s="1">
        <v>357</v>
      </c>
      <c r="B359" t="s">
        <v>35</v>
      </c>
      <c r="C359">
        <v>200</v>
      </c>
    </row>
    <row r="360" spans="1:17">
      <c r="A360" s="1">
        <v>358</v>
      </c>
      <c r="B360" t="s">
        <v>643</v>
      </c>
      <c r="C360">
        <v>36.67</v>
      </c>
    </row>
    <row r="361" spans="1:17">
      <c r="A361" s="1">
        <v>359</v>
      </c>
      <c r="B361" t="s">
        <v>662</v>
      </c>
      <c r="C361">
        <v>57.33</v>
      </c>
    </row>
    <row r="362" spans="1:17">
      <c r="A362" s="1">
        <v>360</v>
      </c>
      <c r="B362" t="s">
        <v>678</v>
      </c>
      <c r="C362">
        <v>44.67</v>
      </c>
    </row>
    <row r="363" spans="1:17">
      <c r="A363" s="1">
        <v>361</v>
      </c>
      <c r="B363" t="s">
        <v>661</v>
      </c>
      <c r="C363">
        <v>46.33</v>
      </c>
    </row>
    <row r="364" spans="1:17">
      <c r="A364" s="1">
        <v>362</v>
      </c>
      <c r="B364" t="s">
        <v>656</v>
      </c>
      <c r="C364">
        <v>25</v>
      </c>
    </row>
    <row r="365" spans="1:17">
      <c r="A365" s="1">
        <v>363</v>
      </c>
      <c r="B365" t="s">
        <v>65</v>
      </c>
      <c r="C365">
        <v>104</v>
      </c>
    </row>
    <row r="366" spans="1:17">
      <c r="A366" s="1">
        <v>364</v>
      </c>
      <c r="B366" t="s">
        <v>602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>
      <c r="A367" s="1">
        <v>365</v>
      </c>
    </row>
    <row r="368" spans="1:17">
      <c r="A368" s="1">
        <v>366</v>
      </c>
      <c r="B368" t="s">
        <v>679</v>
      </c>
    </row>
    <row r="369" spans="1:17">
      <c r="A369" s="1">
        <v>367</v>
      </c>
      <c r="B369" t="s">
        <v>598</v>
      </c>
      <c r="D369" t="s">
        <v>15</v>
      </c>
      <c r="E369" t="s">
        <v>16</v>
      </c>
      <c r="F369" t="s">
        <v>17</v>
      </c>
      <c r="G369" t="s">
        <v>18</v>
      </c>
      <c r="H369" t="s">
        <v>19</v>
      </c>
      <c r="I369" t="s">
        <v>20</v>
      </c>
      <c r="J369" t="s">
        <v>21</v>
      </c>
      <c r="K369" t="s">
        <v>22</v>
      </c>
      <c r="L369" t="s">
        <v>23</v>
      </c>
      <c r="M369" t="s">
        <v>24</v>
      </c>
      <c r="N369" t="s">
        <v>25</v>
      </c>
      <c r="O369" t="s">
        <v>26</v>
      </c>
      <c r="P369" t="s">
        <v>686</v>
      </c>
      <c r="Q369" t="s">
        <v>687</v>
      </c>
    </row>
    <row r="370" spans="1:17">
      <c r="A370" s="1">
        <v>368</v>
      </c>
      <c r="B370" t="s">
        <v>655</v>
      </c>
      <c r="C370">
        <v>77.95999999999999</v>
      </c>
    </row>
    <row r="371" spans="1:17">
      <c r="A371" s="1">
        <v>369</v>
      </c>
      <c r="B371" t="s">
        <v>647</v>
      </c>
      <c r="C371">
        <v>38.33</v>
      </c>
    </row>
    <row r="372" spans="1:17">
      <c r="A372" s="1">
        <v>370</v>
      </c>
      <c r="B372" t="s">
        <v>160</v>
      </c>
      <c r="C372">
        <v>64</v>
      </c>
    </row>
    <row r="373" spans="1:17">
      <c r="A373" s="1">
        <v>371</v>
      </c>
      <c r="B373" t="s">
        <v>641</v>
      </c>
      <c r="C373">
        <v>66.67</v>
      </c>
    </row>
    <row r="374" spans="1:17">
      <c r="A374" s="1">
        <v>372</v>
      </c>
      <c r="B374" t="s">
        <v>660</v>
      </c>
      <c r="C374">
        <v>72</v>
      </c>
    </row>
    <row r="375" spans="1:17">
      <c r="A375" s="1">
        <v>373</v>
      </c>
      <c r="B375" t="s">
        <v>656</v>
      </c>
      <c r="C375">
        <v>25</v>
      </c>
    </row>
    <row r="376" spans="1:17">
      <c r="A376" s="1">
        <v>374</v>
      </c>
      <c r="B376" t="s">
        <v>65</v>
      </c>
      <c r="C376">
        <v>104</v>
      </c>
    </row>
    <row r="377" spans="1:17">
      <c r="A377" s="1">
        <v>375</v>
      </c>
      <c r="B377" t="s">
        <v>602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>
      <c r="A378" s="1">
        <v>376</v>
      </c>
    </row>
    <row r="379" spans="1:17">
      <c r="A379" s="1">
        <v>377</v>
      </c>
      <c r="B379" t="s">
        <v>680</v>
      </c>
    </row>
    <row r="380" spans="1:17">
      <c r="A380" s="1">
        <v>378</v>
      </c>
      <c r="B380" t="s">
        <v>598</v>
      </c>
      <c r="D380" t="s">
        <v>15</v>
      </c>
      <c r="E380" t="s">
        <v>16</v>
      </c>
      <c r="F380" t="s">
        <v>17</v>
      </c>
      <c r="G380" t="s">
        <v>18</v>
      </c>
      <c r="H380" t="s">
        <v>19</v>
      </c>
      <c r="I380" t="s">
        <v>20</v>
      </c>
      <c r="J380" t="s">
        <v>21</v>
      </c>
      <c r="K380" t="s">
        <v>22</v>
      </c>
      <c r="L380" t="s">
        <v>23</v>
      </c>
      <c r="M380" t="s">
        <v>24</v>
      </c>
      <c r="N380" t="s">
        <v>25</v>
      </c>
      <c r="O380" t="s">
        <v>26</v>
      </c>
      <c r="P380" t="s">
        <v>686</v>
      </c>
      <c r="Q380" t="s">
        <v>687</v>
      </c>
    </row>
    <row r="381" spans="1:17">
      <c r="A381" s="1">
        <v>379</v>
      </c>
      <c r="B381" t="s">
        <v>681</v>
      </c>
      <c r="C381">
        <v>153</v>
      </c>
    </row>
    <row r="382" spans="1:17">
      <c r="A382" s="1">
        <v>380</v>
      </c>
      <c r="B382" t="s">
        <v>643</v>
      </c>
      <c r="C382">
        <v>36.67</v>
      </c>
    </row>
    <row r="383" spans="1:17">
      <c r="A383" s="1">
        <v>381</v>
      </c>
      <c r="B383" t="s">
        <v>662</v>
      </c>
      <c r="C383">
        <v>57.33</v>
      </c>
    </row>
    <row r="384" spans="1:17">
      <c r="A384" s="1">
        <v>382</v>
      </c>
      <c r="B384" t="s">
        <v>666</v>
      </c>
      <c r="C384">
        <v>64</v>
      </c>
    </row>
    <row r="385" spans="1:17">
      <c r="A385" s="1">
        <v>383</v>
      </c>
      <c r="B385" t="s">
        <v>667</v>
      </c>
      <c r="C385">
        <v>27</v>
      </c>
    </row>
    <row r="386" spans="1:17">
      <c r="A386" s="1">
        <v>384</v>
      </c>
      <c r="B386" t="s">
        <v>656</v>
      </c>
      <c r="C386">
        <v>25</v>
      </c>
    </row>
    <row r="387" spans="1:17">
      <c r="A387" s="1">
        <v>385</v>
      </c>
      <c r="B387" t="s">
        <v>65</v>
      </c>
      <c r="C387">
        <v>104</v>
      </c>
    </row>
    <row r="388" spans="1:17">
      <c r="A388" s="1">
        <v>386</v>
      </c>
      <c r="B388" t="s">
        <v>602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>
      <c r="A389" s="1">
        <v>387</v>
      </c>
    </row>
    <row r="390" spans="1:17">
      <c r="A390" s="1">
        <v>388</v>
      </c>
      <c r="B390" t="s">
        <v>682</v>
      </c>
    </row>
    <row r="391" spans="1:17">
      <c r="A391" s="1">
        <v>389</v>
      </c>
      <c r="B391" t="s">
        <v>683</v>
      </c>
      <c r="C391">
        <v>61.4</v>
      </c>
    </row>
    <row r="392" spans="1:17">
      <c r="A392" s="1">
        <v>390</v>
      </c>
      <c r="B392" t="s">
        <v>163</v>
      </c>
      <c r="C392">
        <v>58.67</v>
      </c>
    </row>
    <row r="393" spans="1:17">
      <c r="A393" s="1">
        <v>391</v>
      </c>
      <c r="B393" t="s">
        <v>164</v>
      </c>
      <c r="C393">
        <v>61</v>
      </c>
    </row>
    <row r="394" spans="1:17">
      <c r="A394" s="1">
        <v>392</v>
      </c>
      <c r="B394" t="s">
        <v>684</v>
      </c>
      <c r="C394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Recipes</vt:lpstr>
      <vt:lpstr>CNF Data</vt:lpstr>
      <vt:lpstr>Premades</vt:lpstr>
      <vt:lpstr>Monica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2021-10-31T02:02:15Z</dcterms:created>
  <dcterms:modified xsi:type="dcterms:W3CDTF">2021-10-31T02:02:15Z</dcterms:modified>
</cp:coreProperties>
</file>