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 John Abraham\Downloads\Insurance Project\"/>
    </mc:Choice>
  </mc:AlternateContent>
  <xr:revisionPtr revIDLastSave="0" documentId="13_ncr:1_{E3730516-2C52-48B1-A03F-F672190EC9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licies" sheetId="1" r:id="rId1"/>
    <sheet name="Claims" sheetId="2" r:id="rId2"/>
    <sheet name="Customers" sheetId="3" r:id="rId3"/>
    <sheet name="Sheet1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36" i="2" l="1"/>
  <c r="E136" i="2" s="1"/>
  <c r="D135" i="2"/>
  <c r="E135" i="2" s="1"/>
  <c r="D133" i="2"/>
  <c r="E133" i="2" s="1"/>
  <c r="D132" i="2"/>
  <c r="E132" i="2" s="1"/>
  <c r="D131" i="2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7" i="2"/>
  <c r="E117" i="2" s="1"/>
  <c r="D116" i="2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F1738" i="1"/>
  <c r="F1739" i="1"/>
  <c r="F1740" i="1"/>
  <c r="F1741" i="1"/>
  <c r="F1742" i="1"/>
  <c r="F1743" i="1"/>
  <c r="F1731" i="1"/>
  <c r="F1732" i="1"/>
  <c r="F1733" i="1"/>
  <c r="F1734" i="1"/>
  <c r="F1735" i="1"/>
  <c r="F1736" i="1"/>
  <c r="F1737" i="1"/>
  <c r="F1730" i="1"/>
  <c r="F1729" i="1"/>
  <c r="F1728" i="1"/>
  <c r="F1727" i="1"/>
  <c r="F1726" i="1"/>
  <c r="F1719" i="1"/>
  <c r="F1720" i="1"/>
  <c r="F1721" i="1"/>
  <c r="F1722" i="1"/>
  <c r="F1723" i="1"/>
  <c r="F1724" i="1"/>
  <c r="F1725" i="1"/>
  <c r="F1713" i="1"/>
  <c r="F1714" i="1"/>
  <c r="F1715" i="1"/>
  <c r="F1716" i="1"/>
  <c r="F1717" i="1"/>
  <c r="F1718" i="1"/>
  <c r="F1709" i="1"/>
  <c r="F1710" i="1"/>
  <c r="F1711" i="1"/>
  <c r="F1712" i="1"/>
  <c r="F1708" i="1"/>
  <c r="L2" i="4"/>
  <c r="J2" i="4" s="1"/>
  <c r="L3" i="4"/>
  <c r="J3" i="4" s="1"/>
  <c r="L4" i="4"/>
  <c r="J4" i="4" s="1"/>
  <c r="L5" i="4"/>
  <c r="J5" i="4" s="1"/>
  <c r="L6" i="4"/>
  <c r="J6" i="4" s="1"/>
  <c r="L7" i="4"/>
  <c r="J7" i="4" s="1"/>
  <c r="L8" i="4"/>
  <c r="J8" i="4" s="1"/>
  <c r="L9" i="4"/>
  <c r="J9" i="4" s="1"/>
  <c r="L10" i="4"/>
  <c r="J10" i="4" s="1"/>
  <c r="L11" i="4"/>
  <c r="J11" i="4" s="1"/>
  <c r="L12" i="4"/>
  <c r="J12" i="4" s="1"/>
  <c r="L13" i="4"/>
  <c r="J13" i="4" s="1"/>
  <c r="L14" i="4"/>
  <c r="J14" i="4" s="1"/>
  <c r="L15" i="4"/>
  <c r="J15" i="4" s="1"/>
  <c r="L16" i="4"/>
  <c r="J16" i="4" s="1"/>
  <c r="L17" i="4"/>
  <c r="J17" i="4" s="1"/>
  <c r="L18" i="4"/>
  <c r="J18" i="4" s="1"/>
  <c r="L19" i="4"/>
  <c r="J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J25" i="4" s="1"/>
  <c r="L26" i="4"/>
  <c r="J26" i="4" s="1"/>
  <c r="L27" i="4"/>
  <c r="J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J35" i="4" s="1"/>
  <c r="L36" i="4"/>
  <c r="J36" i="4" s="1"/>
  <c r="L37" i="4"/>
  <c r="J37" i="4" s="1"/>
  <c r="L38" i="4"/>
  <c r="J38" i="4" s="1"/>
  <c r="L39" i="4"/>
  <c r="J39" i="4" s="1"/>
  <c r="L40" i="4"/>
  <c r="J40" i="4" s="1"/>
  <c r="L41" i="4"/>
  <c r="J41" i="4" s="1"/>
  <c r="L42" i="4"/>
  <c r="J42" i="4" s="1"/>
  <c r="L43" i="4"/>
  <c r="J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J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J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J67" i="4" s="1"/>
  <c r="L68" i="4"/>
  <c r="J68" i="4" s="1"/>
  <c r="L69" i="4"/>
  <c r="J69" i="4" s="1"/>
  <c r="L70" i="4"/>
  <c r="J70" i="4" s="1"/>
  <c r="L71" i="4"/>
  <c r="J71" i="4" s="1"/>
  <c r="L72" i="4"/>
  <c r="J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J78" i="4" s="1"/>
  <c r="L79" i="4"/>
  <c r="J79" i="4" s="1"/>
  <c r="L80" i="4"/>
  <c r="J80" i="4" s="1"/>
  <c r="L81" i="4"/>
  <c r="J81" i="4" s="1"/>
  <c r="L82" i="4"/>
  <c r="J82" i="4" s="1"/>
  <c r="L83" i="4"/>
  <c r="J83" i="4" s="1"/>
  <c r="L84" i="4"/>
  <c r="J84" i="4" s="1"/>
  <c r="L85" i="4"/>
  <c r="J85" i="4" s="1"/>
  <c r="L86" i="4"/>
  <c r="J86" i="4" s="1"/>
  <c r="L87" i="4"/>
  <c r="J87" i="4" s="1"/>
  <c r="L88" i="4"/>
  <c r="J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J94" i="4" s="1"/>
  <c r="L95" i="4"/>
  <c r="J95" i="4" s="1"/>
  <c r="L96" i="4"/>
  <c r="J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J102" i="4" s="1"/>
  <c r="L103" i="4"/>
  <c r="J103" i="4" s="1"/>
  <c r="L104" i="4"/>
  <c r="J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J110" i="4" s="1"/>
  <c r="L111" i="4"/>
  <c r="J111" i="4" s="1"/>
  <c r="L112" i="4"/>
  <c r="J112" i="4" s="1"/>
  <c r="L113" i="4"/>
  <c r="J113" i="4" s="1"/>
  <c r="L114" i="4"/>
  <c r="J114" i="4" s="1"/>
  <c r="L115" i="4"/>
  <c r="J115" i="4" s="1"/>
  <c r="L116" i="4"/>
  <c r="J116" i="4" s="1"/>
  <c r="L117" i="4"/>
  <c r="J117" i="4" s="1"/>
  <c r="L118" i="4"/>
  <c r="J118" i="4" s="1"/>
  <c r="L119" i="4"/>
  <c r="J119" i="4" s="1"/>
  <c r="L120" i="4"/>
  <c r="J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J126" i="4" s="1"/>
  <c r="L127" i="4"/>
  <c r="J127" i="4" s="1"/>
  <c r="L128" i="4"/>
  <c r="J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J134" i="4" s="1"/>
  <c r="L135" i="4"/>
  <c r="J135" i="4" s="1"/>
  <c r="L136" i="4"/>
  <c r="J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J142" i="4" s="1"/>
  <c r="L143" i="4"/>
  <c r="J143" i="4" s="1"/>
  <c r="L144" i="4"/>
  <c r="J144" i="4" s="1"/>
  <c r="L145" i="4"/>
  <c r="J145" i="4" s="1"/>
  <c r="L146" i="4"/>
  <c r="J146" i="4" s="1"/>
  <c r="L147" i="4"/>
  <c r="J147" i="4" s="1"/>
  <c r="L148" i="4"/>
  <c r="J148" i="4" s="1"/>
  <c r="L149" i="4"/>
  <c r="J149" i="4" s="1"/>
  <c r="L150" i="4"/>
  <c r="J150" i="4" s="1"/>
  <c r="L151" i="4"/>
  <c r="J151" i="4" s="1"/>
  <c r="L152" i="4"/>
  <c r="J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J158" i="4" s="1"/>
  <c r="L159" i="4"/>
  <c r="J159" i="4" s="1"/>
  <c r="L160" i="4"/>
  <c r="J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J166" i="4" s="1"/>
  <c r="L167" i="4"/>
  <c r="J167" i="4" s="1"/>
  <c r="L168" i="4"/>
  <c r="J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J174" i="4" s="1"/>
  <c r="L175" i="4"/>
  <c r="J175" i="4" s="1"/>
  <c r="L176" i="4"/>
  <c r="J176" i="4" s="1"/>
  <c r="L177" i="4"/>
  <c r="J177" i="4" s="1"/>
  <c r="L178" i="4"/>
  <c r="J178" i="4" s="1"/>
  <c r="L179" i="4"/>
  <c r="J179" i="4" s="1"/>
  <c r="L180" i="4"/>
  <c r="J180" i="4" s="1"/>
  <c r="L181" i="4"/>
  <c r="J181" i="4" s="1"/>
  <c r="L182" i="4"/>
  <c r="J182" i="4" s="1"/>
  <c r="L183" i="4"/>
  <c r="J183" i="4" s="1"/>
  <c r="L184" i="4"/>
  <c r="J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J190" i="4" s="1"/>
  <c r="L191" i="4"/>
  <c r="J191" i="4" s="1"/>
  <c r="L192" i="4"/>
  <c r="J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J198" i="4" s="1"/>
  <c r="L199" i="4"/>
  <c r="J199" i="4" s="1"/>
  <c r="L200" i="4"/>
  <c r="J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J206" i="4" s="1"/>
  <c r="L207" i="4"/>
  <c r="J207" i="4" s="1"/>
  <c r="L208" i="4"/>
  <c r="J208" i="4" s="1"/>
  <c r="L209" i="4"/>
  <c r="J209" i="4" s="1"/>
  <c r="L210" i="4"/>
  <c r="J210" i="4" s="1"/>
  <c r="L211" i="4"/>
  <c r="J211" i="4" s="1"/>
  <c r="L212" i="4"/>
  <c r="J212" i="4" s="1"/>
  <c r="L213" i="4"/>
  <c r="J213" i="4" s="1"/>
  <c r="L214" i="4"/>
  <c r="J214" i="4" s="1"/>
  <c r="L215" i="4"/>
  <c r="J215" i="4" s="1"/>
  <c r="L216" i="4"/>
  <c r="J216" i="4" s="1"/>
  <c r="L217" i="4"/>
  <c r="J217" i="4" s="1"/>
  <c r="L218" i="4"/>
  <c r="J218" i="4" s="1"/>
  <c r="L219" i="4"/>
  <c r="J219" i="4" s="1"/>
  <c r="L220" i="4"/>
  <c r="J220" i="4" s="1"/>
  <c r="L221" i="4"/>
  <c r="J221" i="4" s="1"/>
  <c r="L222" i="4"/>
  <c r="J222" i="4" s="1"/>
  <c r="L223" i="4"/>
  <c r="J223" i="4" s="1"/>
  <c r="L224" i="4"/>
  <c r="J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J230" i="4" s="1"/>
  <c r="L231" i="4"/>
  <c r="J231" i="4" s="1"/>
  <c r="L232" i="4"/>
  <c r="J232" i="4" s="1"/>
  <c r="L233" i="4"/>
  <c r="J233" i="4" s="1"/>
  <c r="L234" i="4"/>
  <c r="J234" i="4" s="1"/>
  <c r="L235" i="4"/>
  <c r="J235" i="4" s="1"/>
  <c r="L236" i="4"/>
  <c r="J236" i="4" s="1"/>
  <c r="L237" i="4"/>
  <c r="J237" i="4" s="1"/>
  <c r="L238" i="4"/>
  <c r="J238" i="4" s="1"/>
  <c r="L239" i="4"/>
  <c r="J239" i="4" s="1"/>
  <c r="L240" i="4"/>
  <c r="J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J246" i="4" s="1"/>
  <c r="L247" i="4"/>
  <c r="J247" i="4" s="1"/>
  <c r="L248" i="4"/>
  <c r="J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J254" i="4" s="1"/>
  <c r="L255" i="4"/>
  <c r="J255" i="4" s="1"/>
  <c r="L256" i="4"/>
  <c r="J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J262" i="4" s="1"/>
  <c r="L263" i="4"/>
  <c r="J263" i="4" s="1"/>
  <c r="L264" i="4"/>
  <c r="J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J270" i="4" s="1"/>
  <c r="L271" i="4"/>
  <c r="J271" i="4" s="1"/>
  <c r="L272" i="4"/>
  <c r="J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J278" i="4" s="1"/>
  <c r="L279" i="4"/>
  <c r="J279" i="4" s="1"/>
  <c r="L280" i="4"/>
  <c r="J280" i="4" s="1"/>
  <c r="L281" i="4"/>
  <c r="J281" i="4" s="1"/>
  <c r="L282" i="4"/>
  <c r="J282" i="4" s="1"/>
  <c r="L283" i="4"/>
  <c r="J283" i="4" s="1"/>
  <c r="L284" i="4"/>
  <c r="J284" i="4" s="1"/>
  <c r="L285" i="4"/>
  <c r="J285" i="4" s="1"/>
  <c r="L286" i="4"/>
  <c r="J286" i="4" s="1"/>
  <c r="L287" i="4"/>
  <c r="J287" i="4" s="1"/>
  <c r="L288" i="4"/>
  <c r="J288" i="4" s="1"/>
  <c r="L289" i="4"/>
  <c r="J289" i="4" s="1"/>
  <c r="L290" i="4"/>
  <c r="J290" i="4" s="1"/>
  <c r="L291" i="4"/>
  <c r="J291" i="4" s="1"/>
  <c r="L292" i="4"/>
  <c r="J292" i="4" s="1"/>
  <c r="L293" i="4"/>
  <c r="J293" i="4" s="1"/>
  <c r="L294" i="4"/>
  <c r="J294" i="4" s="1"/>
  <c r="L295" i="4"/>
  <c r="J295" i="4" s="1"/>
  <c r="L296" i="4"/>
  <c r="J296" i="4" s="1"/>
  <c r="L297" i="4"/>
  <c r="J297" i="4" s="1"/>
  <c r="L298" i="4"/>
  <c r="J298" i="4" s="1"/>
  <c r="L299" i="4"/>
  <c r="J299" i="4" s="1"/>
  <c r="L300" i="4"/>
  <c r="J300" i="4" s="1"/>
  <c r="L301" i="4"/>
  <c r="J301" i="4" s="1"/>
  <c r="L302" i="4"/>
  <c r="J302" i="4" s="1"/>
  <c r="L303" i="4"/>
  <c r="J303" i="4" s="1"/>
  <c r="L304" i="4"/>
  <c r="J304" i="4" s="1"/>
  <c r="L305" i="4"/>
  <c r="J305" i="4" s="1"/>
  <c r="L306" i="4"/>
  <c r="J306" i="4" s="1"/>
  <c r="L307" i="4"/>
  <c r="J307" i="4" s="1"/>
  <c r="L308" i="4"/>
  <c r="J308" i="4" s="1"/>
  <c r="L309" i="4"/>
  <c r="J309" i="4" s="1"/>
  <c r="L310" i="4"/>
  <c r="J310" i="4" s="1"/>
  <c r="L311" i="4"/>
  <c r="J311" i="4" s="1"/>
  <c r="L312" i="4"/>
  <c r="J312" i="4" s="1"/>
  <c r="L313" i="4"/>
  <c r="J313" i="4" s="1"/>
  <c r="L314" i="4"/>
  <c r="J314" i="4" s="1"/>
  <c r="L315" i="4"/>
  <c r="J315" i="4" s="1"/>
  <c r="L316" i="4"/>
  <c r="J316" i="4" s="1"/>
  <c r="L317" i="4"/>
  <c r="J317" i="4" s="1"/>
  <c r="L318" i="4"/>
  <c r="J318" i="4" s="1"/>
  <c r="L319" i="4"/>
  <c r="J319" i="4" s="1"/>
  <c r="L320" i="4"/>
  <c r="J320" i="4" s="1"/>
  <c r="L321" i="4"/>
  <c r="J321" i="4" s="1"/>
  <c r="L322" i="4"/>
  <c r="J322" i="4" s="1"/>
  <c r="L323" i="4"/>
  <c r="J323" i="4" s="1"/>
  <c r="L324" i="4"/>
  <c r="J324" i="4" s="1"/>
  <c r="L325" i="4"/>
  <c r="J325" i="4" s="1"/>
  <c r="L326" i="4"/>
  <c r="J326" i="4" s="1"/>
  <c r="L327" i="4"/>
  <c r="J327" i="4" s="1"/>
  <c r="L328" i="4"/>
  <c r="J328" i="4" s="1"/>
  <c r="L329" i="4"/>
  <c r="J329" i="4" s="1"/>
  <c r="L330" i="4"/>
  <c r="J330" i="4" s="1"/>
  <c r="L331" i="4"/>
  <c r="J331" i="4" s="1"/>
  <c r="L332" i="4"/>
  <c r="J332" i="4" s="1"/>
  <c r="L333" i="4"/>
  <c r="J333" i="4" s="1"/>
  <c r="L334" i="4"/>
  <c r="J334" i="4" s="1"/>
  <c r="L335" i="4"/>
  <c r="J335" i="4" s="1"/>
  <c r="L336" i="4"/>
  <c r="J336" i="4" s="1"/>
  <c r="L337" i="4"/>
  <c r="J337" i="4" s="1"/>
  <c r="L338" i="4"/>
  <c r="J338" i="4" s="1"/>
  <c r="L339" i="4"/>
  <c r="J339" i="4" s="1"/>
  <c r="L340" i="4"/>
  <c r="J340" i="4" s="1"/>
  <c r="L341" i="4"/>
  <c r="J341" i="4" s="1"/>
  <c r="L342" i="4"/>
  <c r="J342" i="4" s="1"/>
  <c r="L343" i="4"/>
  <c r="J343" i="4" s="1"/>
  <c r="L344" i="4"/>
  <c r="J344" i="4" s="1"/>
  <c r="L345" i="4"/>
  <c r="J345" i="4" s="1"/>
  <c r="L346" i="4"/>
  <c r="J346" i="4" s="1"/>
  <c r="L347" i="4"/>
  <c r="J347" i="4" s="1"/>
  <c r="L348" i="4"/>
  <c r="J348" i="4" s="1"/>
  <c r="L349" i="4"/>
  <c r="J349" i="4" s="1"/>
  <c r="L350" i="4"/>
  <c r="J350" i="4" s="1"/>
  <c r="L351" i="4"/>
  <c r="J351" i="4" s="1"/>
  <c r="L352" i="4"/>
  <c r="J352" i="4" s="1"/>
  <c r="L353" i="4"/>
  <c r="J353" i="4" s="1"/>
  <c r="L354" i="4"/>
  <c r="J354" i="4" s="1"/>
  <c r="L355" i="4"/>
  <c r="J355" i="4" s="1"/>
  <c r="L356" i="4"/>
  <c r="J356" i="4" s="1"/>
  <c r="L357" i="4"/>
  <c r="J357" i="4" s="1"/>
  <c r="L358" i="4"/>
  <c r="J358" i="4" s="1"/>
  <c r="L359" i="4"/>
  <c r="J359" i="4" s="1"/>
  <c r="L360" i="4"/>
  <c r="J360" i="4" s="1"/>
  <c r="L361" i="4"/>
  <c r="J361" i="4" s="1"/>
  <c r="L362" i="4"/>
  <c r="J362" i="4" s="1"/>
  <c r="L363" i="4"/>
  <c r="J363" i="4" s="1"/>
  <c r="L364" i="4"/>
  <c r="J364" i="4" s="1"/>
  <c r="L365" i="4"/>
  <c r="J365" i="4" s="1"/>
  <c r="L366" i="4"/>
  <c r="J366" i="4" s="1"/>
  <c r="L367" i="4"/>
  <c r="J367" i="4" s="1"/>
  <c r="L368" i="4"/>
  <c r="J368" i="4" s="1"/>
  <c r="L369" i="4"/>
  <c r="J369" i="4" s="1"/>
  <c r="L370" i="4"/>
  <c r="J370" i="4" s="1"/>
  <c r="L371" i="4"/>
  <c r="J371" i="4" s="1"/>
  <c r="L372" i="4"/>
  <c r="J372" i="4" s="1"/>
  <c r="L373" i="4"/>
  <c r="J373" i="4" s="1"/>
  <c r="L374" i="4"/>
  <c r="J374" i="4" s="1"/>
  <c r="L375" i="4"/>
  <c r="J375" i="4" s="1"/>
  <c r="L376" i="4"/>
  <c r="J376" i="4" s="1"/>
  <c r="L377" i="4"/>
  <c r="J377" i="4" s="1"/>
  <c r="L378" i="4"/>
  <c r="J378" i="4" s="1"/>
  <c r="L379" i="4"/>
  <c r="J379" i="4" s="1"/>
  <c r="L380" i="4"/>
  <c r="J380" i="4" s="1"/>
  <c r="L381" i="4"/>
  <c r="J381" i="4" s="1"/>
  <c r="L382" i="4"/>
  <c r="J382" i="4" s="1"/>
  <c r="L383" i="4"/>
  <c r="J383" i="4" s="1"/>
  <c r="L384" i="4"/>
  <c r="J384" i="4" s="1"/>
  <c r="L385" i="4"/>
  <c r="J385" i="4" s="1"/>
  <c r="L386" i="4"/>
  <c r="J386" i="4" s="1"/>
  <c r="L387" i="4"/>
  <c r="J387" i="4" s="1"/>
  <c r="L388" i="4"/>
  <c r="J388" i="4" s="1"/>
  <c r="L389" i="4"/>
  <c r="J389" i="4" s="1"/>
  <c r="L390" i="4"/>
  <c r="J390" i="4" s="1"/>
  <c r="L391" i="4"/>
  <c r="J391" i="4" s="1"/>
  <c r="L392" i="4"/>
  <c r="J392" i="4" s="1"/>
  <c r="L393" i="4"/>
  <c r="J393" i="4" s="1"/>
  <c r="L394" i="4"/>
  <c r="J394" i="4" s="1"/>
  <c r="L395" i="4"/>
  <c r="J395" i="4" s="1"/>
  <c r="L396" i="4"/>
  <c r="J396" i="4" s="1"/>
  <c r="L397" i="4"/>
  <c r="J397" i="4" s="1"/>
  <c r="L398" i="4"/>
  <c r="J398" i="4" s="1"/>
  <c r="L399" i="4"/>
  <c r="J399" i="4" s="1"/>
  <c r="L400" i="4"/>
  <c r="J400" i="4" s="1"/>
  <c r="L401" i="4"/>
  <c r="J401" i="4" s="1"/>
  <c r="L402" i="4"/>
  <c r="J402" i="4" s="1"/>
  <c r="L403" i="4"/>
  <c r="J403" i="4" s="1"/>
  <c r="L404" i="4"/>
  <c r="J404" i="4" s="1"/>
  <c r="L405" i="4"/>
  <c r="J405" i="4" s="1"/>
  <c r="L406" i="4"/>
  <c r="J406" i="4" s="1"/>
  <c r="L407" i="4"/>
  <c r="J407" i="4" s="1"/>
  <c r="L408" i="4"/>
  <c r="J408" i="4" s="1"/>
  <c r="L409" i="4"/>
  <c r="J409" i="4" s="1"/>
  <c r="L410" i="4"/>
  <c r="J410" i="4" s="1"/>
  <c r="L411" i="4"/>
  <c r="J411" i="4" s="1"/>
  <c r="L412" i="4"/>
  <c r="J412" i="4" s="1"/>
  <c r="L413" i="4"/>
  <c r="J413" i="4" s="1"/>
  <c r="L414" i="4"/>
  <c r="J414" i="4" s="1"/>
  <c r="L415" i="4"/>
  <c r="J415" i="4" s="1"/>
  <c r="L416" i="4"/>
  <c r="J416" i="4" s="1"/>
  <c r="L417" i="4"/>
  <c r="J417" i="4" s="1"/>
  <c r="L418" i="4"/>
  <c r="J418" i="4" s="1"/>
  <c r="L419" i="4"/>
  <c r="J419" i="4" s="1"/>
  <c r="L420" i="4"/>
  <c r="J420" i="4" s="1"/>
  <c r="L421" i="4"/>
  <c r="J421" i="4" s="1"/>
  <c r="L422" i="4"/>
  <c r="J422" i="4" s="1"/>
  <c r="L423" i="4"/>
  <c r="J423" i="4" s="1"/>
  <c r="L424" i="4"/>
  <c r="J424" i="4" s="1"/>
  <c r="L425" i="4"/>
  <c r="J425" i="4" s="1"/>
  <c r="L426" i="4"/>
  <c r="J426" i="4" s="1"/>
  <c r="L427" i="4"/>
  <c r="J427" i="4" s="1"/>
  <c r="L428" i="4"/>
  <c r="J428" i="4" s="1"/>
  <c r="L429" i="4"/>
  <c r="J429" i="4" s="1"/>
  <c r="L430" i="4"/>
  <c r="J430" i="4" s="1"/>
  <c r="L431" i="4"/>
  <c r="J431" i="4" s="1"/>
  <c r="L432" i="4"/>
  <c r="J432" i="4" s="1"/>
  <c r="L433" i="4"/>
  <c r="J433" i="4" s="1"/>
  <c r="L434" i="4"/>
  <c r="J434" i="4" s="1"/>
  <c r="L435" i="4"/>
  <c r="J435" i="4" s="1"/>
  <c r="L436" i="4"/>
  <c r="J436" i="4" s="1"/>
  <c r="L437" i="4"/>
  <c r="J437" i="4" s="1"/>
  <c r="L438" i="4"/>
  <c r="J438" i="4" s="1"/>
  <c r="L439" i="4"/>
  <c r="J439" i="4" s="1"/>
  <c r="L440" i="4"/>
  <c r="J440" i="4" s="1"/>
  <c r="L441" i="4"/>
  <c r="J441" i="4" s="1"/>
  <c r="L442" i="4"/>
  <c r="J442" i="4" s="1"/>
  <c r="L443" i="4"/>
  <c r="J443" i="4" s="1"/>
  <c r="L444" i="4"/>
  <c r="J444" i="4" s="1"/>
  <c r="L445" i="4"/>
  <c r="J445" i="4" s="1"/>
  <c r="L446" i="4"/>
  <c r="J446" i="4" s="1"/>
  <c r="L447" i="4"/>
  <c r="J447" i="4" s="1"/>
  <c r="L448" i="4"/>
  <c r="J448" i="4" s="1"/>
  <c r="L449" i="4"/>
  <c r="J449" i="4" s="1"/>
  <c r="L450" i="4"/>
  <c r="J450" i="4" s="1"/>
  <c r="L451" i="4"/>
  <c r="J451" i="4" s="1"/>
  <c r="L452" i="4"/>
  <c r="J452" i="4" s="1"/>
  <c r="L453" i="4"/>
  <c r="J453" i="4" s="1"/>
  <c r="L454" i="4"/>
  <c r="J454" i="4" s="1"/>
  <c r="L455" i="4"/>
  <c r="J455" i="4" s="1"/>
  <c r="L456" i="4"/>
  <c r="J456" i="4" s="1"/>
  <c r="L457" i="4"/>
  <c r="J457" i="4" s="1"/>
  <c r="L458" i="4"/>
  <c r="J458" i="4" s="1"/>
  <c r="L459" i="4"/>
  <c r="J459" i="4" s="1"/>
  <c r="L460" i="4"/>
  <c r="J460" i="4" s="1"/>
  <c r="L461" i="4"/>
  <c r="J461" i="4" s="1"/>
  <c r="L462" i="4"/>
  <c r="J462" i="4" s="1"/>
  <c r="L463" i="4"/>
  <c r="J463" i="4" s="1"/>
  <c r="L464" i="4"/>
  <c r="J464" i="4" s="1"/>
  <c r="L465" i="4"/>
  <c r="J465" i="4" s="1"/>
  <c r="L466" i="4"/>
  <c r="J466" i="4" s="1"/>
  <c r="L467" i="4"/>
  <c r="J467" i="4" s="1"/>
  <c r="L468" i="4"/>
  <c r="J468" i="4" s="1"/>
  <c r="L469" i="4"/>
  <c r="J469" i="4" s="1"/>
  <c r="L470" i="4"/>
  <c r="J470" i="4" s="1"/>
  <c r="L471" i="4"/>
  <c r="J471" i="4" s="1"/>
  <c r="L472" i="4"/>
  <c r="J472" i="4" s="1"/>
  <c r="L473" i="4"/>
  <c r="J473" i="4" s="1"/>
  <c r="L474" i="4"/>
  <c r="J474" i="4" s="1"/>
  <c r="L475" i="4"/>
  <c r="J475" i="4" s="1"/>
  <c r="L476" i="4"/>
  <c r="J476" i="4" s="1"/>
  <c r="L477" i="4"/>
  <c r="J477" i="4" s="1"/>
  <c r="L478" i="4"/>
  <c r="J478" i="4" s="1"/>
  <c r="L479" i="4"/>
  <c r="J479" i="4" s="1"/>
  <c r="L480" i="4"/>
  <c r="J480" i="4" s="1"/>
  <c r="L481" i="4"/>
  <c r="J481" i="4" s="1"/>
  <c r="L482" i="4"/>
  <c r="J482" i="4" s="1"/>
  <c r="L483" i="4"/>
  <c r="J483" i="4" s="1"/>
  <c r="L484" i="4"/>
  <c r="J484" i="4" s="1"/>
  <c r="L485" i="4"/>
  <c r="J485" i="4" s="1"/>
  <c r="L486" i="4"/>
  <c r="J486" i="4" s="1"/>
  <c r="L487" i="4"/>
  <c r="J487" i="4" s="1"/>
  <c r="L488" i="4"/>
  <c r="J488" i="4" s="1"/>
  <c r="L489" i="4"/>
  <c r="J489" i="4" s="1"/>
  <c r="L490" i="4"/>
  <c r="J490" i="4" s="1"/>
  <c r="L491" i="4"/>
  <c r="J491" i="4" s="1"/>
  <c r="L492" i="4"/>
  <c r="J492" i="4" s="1"/>
  <c r="L493" i="4"/>
  <c r="J493" i="4" s="1"/>
  <c r="L494" i="4"/>
  <c r="J494" i="4" s="1"/>
  <c r="L495" i="4"/>
  <c r="J495" i="4" s="1"/>
  <c r="L496" i="4"/>
  <c r="J496" i="4" s="1"/>
  <c r="L497" i="4"/>
  <c r="J497" i="4" s="1"/>
  <c r="L498" i="4"/>
  <c r="J498" i="4" s="1"/>
  <c r="L499" i="4"/>
  <c r="J499" i="4" s="1"/>
  <c r="L500" i="4"/>
  <c r="J500" i="4" s="1"/>
  <c r="L501" i="4"/>
  <c r="J501" i="4" s="1"/>
  <c r="L502" i="4"/>
  <c r="J502" i="4" s="1"/>
  <c r="L503" i="4"/>
  <c r="J503" i="4" s="1"/>
  <c r="L504" i="4"/>
  <c r="J504" i="4" s="1"/>
  <c r="L505" i="4"/>
  <c r="J505" i="4" s="1"/>
  <c r="L506" i="4"/>
  <c r="J506" i="4" s="1"/>
  <c r="L507" i="4"/>
  <c r="J507" i="4" s="1"/>
  <c r="L508" i="4"/>
  <c r="J508" i="4" s="1"/>
  <c r="L509" i="4"/>
  <c r="J509" i="4" s="1"/>
  <c r="L510" i="4"/>
  <c r="J510" i="4" s="1"/>
  <c r="L511" i="4"/>
  <c r="J511" i="4" s="1"/>
  <c r="L512" i="4"/>
  <c r="J512" i="4" s="1"/>
  <c r="L513" i="4"/>
  <c r="J513" i="4" s="1"/>
  <c r="L514" i="4"/>
  <c r="J514" i="4" s="1"/>
  <c r="L515" i="4"/>
  <c r="J515" i="4" s="1"/>
  <c r="L516" i="4"/>
  <c r="J516" i="4" s="1"/>
  <c r="L517" i="4"/>
  <c r="J517" i="4" s="1"/>
  <c r="L518" i="4"/>
  <c r="J518" i="4" s="1"/>
  <c r="L519" i="4"/>
  <c r="J519" i="4" s="1"/>
  <c r="L520" i="4"/>
  <c r="J520" i="4" s="1"/>
  <c r="L521" i="4"/>
  <c r="J521" i="4" s="1"/>
  <c r="L522" i="4"/>
  <c r="J522" i="4" s="1"/>
  <c r="L523" i="4"/>
  <c r="J523" i="4" s="1"/>
  <c r="L524" i="4"/>
  <c r="J524" i="4" s="1"/>
  <c r="L525" i="4"/>
  <c r="J525" i="4" s="1"/>
  <c r="L526" i="4"/>
  <c r="J526" i="4" s="1"/>
  <c r="L527" i="4"/>
  <c r="J527" i="4" s="1"/>
  <c r="L528" i="4"/>
  <c r="J528" i="4" s="1"/>
  <c r="L529" i="4"/>
  <c r="J529" i="4" s="1"/>
  <c r="L530" i="4"/>
  <c r="J530" i="4" s="1"/>
  <c r="L531" i="4"/>
  <c r="J531" i="4" s="1"/>
  <c r="L532" i="4"/>
  <c r="J532" i="4" s="1"/>
  <c r="L1" i="4"/>
  <c r="J1" i="4" s="1"/>
  <c r="F136" i="2"/>
  <c r="J136" i="2"/>
  <c r="K136" i="2"/>
  <c r="F135" i="2"/>
  <c r="J135" i="2"/>
  <c r="K135" i="2"/>
  <c r="E134" i="2"/>
  <c r="F134" i="2"/>
  <c r="K134" i="2"/>
  <c r="G134" i="2" s="1"/>
  <c r="F133" i="2"/>
  <c r="J133" i="2"/>
  <c r="K133" i="2"/>
  <c r="F132" i="2"/>
  <c r="J132" i="2"/>
  <c r="K132" i="2"/>
  <c r="E131" i="2"/>
  <c r="F131" i="2"/>
  <c r="J131" i="2"/>
  <c r="K131" i="2"/>
  <c r="F130" i="2"/>
  <c r="J130" i="2"/>
  <c r="K130" i="2"/>
  <c r="F129" i="2"/>
  <c r="J129" i="2"/>
  <c r="K129" i="2"/>
  <c r="F128" i="2"/>
  <c r="J128" i="2"/>
  <c r="K128" i="2"/>
  <c r="F127" i="2"/>
  <c r="J127" i="2"/>
  <c r="K127" i="2"/>
  <c r="F126" i="2"/>
  <c r="J126" i="2"/>
  <c r="K126" i="2"/>
  <c r="E125" i="2"/>
  <c r="F125" i="2"/>
  <c r="J125" i="2"/>
  <c r="K125" i="2"/>
  <c r="F124" i="2"/>
  <c r="J124" i="2"/>
  <c r="K124" i="2"/>
  <c r="F123" i="2"/>
  <c r="J123" i="2"/>
  <c r="K123" i="2"/>
  <c r="F122" i="2"/>
  <c r="J122" i="2"/>
  <c r="K122" i="2"/>
  <c r="F121" i="2"/>
  <c r="J121" i="2"/>
  <c r="K121" i="2"/>
  <c r="F120" i="2"/>
  <c r="J120" i="2"/>
  <c r="K120" i="2"/>
  <c r="F119" i="2"/>
  <c r="J119" i="2"/>
  <c r="K119" i="2"/>
  <c r="E118" i="2"/>
  <c r="F118" i="2"/>
  <c r="J118" i="2"/>
  <c r="K118" i="2"/>
  <c r="G118" i="2" s="1"/>
  <c r="F117" i="2"/>
  <c r="J117" i="2"/>
  <c r="K117" i="2"/>
  <c r="E116" i="2"/>
  <c r="F116" i="2"/>
  <c r="J116" i="2"/>
  <c r="K116" i="2"/>
  <c r="F115" i="2"/>
  <c r="J115" i="2"/>
  <c r="K115" i="2"/>
  <c r="F114" i="2"/>
  <c r="J114" i="2"/>
  <c r="K114" i="2"/>
  <c r="F113" i="2"/>
  <c r="J113" i="2"/>
  <c r="K113" i="2"/>
  <c r="F112" i="2"/>
  <c r="J112" i="2"/>
  <c r="K112" i="2"/>
  <c r="F111" i="2"/>
  <c r="J111" i="2"/>
  <c r="K111" i="2"/>
  <c r="F110" i="2"/>
  <c r="J110" i="2"/>
  <c r="K110" i="2"/>
  <c r="N53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1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1" i="4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F109" i="2"/>
  <c r="J109" i="2"/>
  <c r="K109" i="2"/>
  <c r="F108" i="2"/>
  <c r="J108" i="2"/>
  <c r="K108" i="2"/>
  <c r="F107" i="2"/>
  <c r="J107" i="2"/>
  <c r="K107" i="2"/>
  <c r="F106" i="2"/>
  <c r="J106" i="2"/>
  <c r="K106" i="2"/>
  <c r="F105" i="2"/>
  <c r="J105" i="2"/>
  <c r="K105" i="2"/>
  <c r="F104" i="2"/>
  <c r="J104" i="2"/>
  <c r="K104" i="2"/>
  <c r="F103" i="2"/>
  <c r="J103" i="2"/>
  <c r="K103" i="2"/>
  <c r="F102" i="2"/>
  <c r="J102" i="2"/>
  <c r="K102" i="2"/>
  <c r="E101" i="2"/>
  <c r="F101" i="2"/>
  <c r="J101" i="2"/>
  <c r="K101" i="2"/>
  <c r="F100" i="2"/>
  <c r="J100" i="2"/>
  <c r="K100" i="2"/>
  <c r="F99" i="2"/>
  <c r="J99" i="2"/>
  <c r="K99" i="2"/>
  <c r="F98" i="2"/>
  <c r="J98" i="2"/>
  <c r="K98" i="2"/>
  <c r="F97" i="2"/>
  <c r="J97" i="2"/>
  <c r="K97" i="2"/>
  <c r="E93" i="2"/>
  <c r="F90" i="2"/>
  <c r="F91" i="2"/>
  <c r="F92" i="2"/>
  <c r="F93" i="2"/>
  <c r="F94" i="2"/>
  <c r="F95" i="2"/>
  <c r="F96" i="2"/>
  <c r="J90" i="2"/>
  <c r="J91" i="2"/>
  <c r="J92" i="2"/>
  <c r="J93" i="2"/>
  <c r="J94" i="2"/>
  <c r="J95" i="2"/>
  <c r="J96" i="2"/>
  <c r="K90" i="2"/>
  <c r="K91" i="2"/>
  <c r="K92" i="2"/>
  <c r="K93" i="2"/>
  <c r="K94" i="2"/>
  <c r="K95" i="2"/>
  <c r="K96" i="2"/>
  <c r="K57" i="2"/>
  <c r="J57" i="2"/>
  <c r="F57" i="2"/>
  <c r="D57" i="2"/>
  <c r="E57" i="2" s="1"/>
  <c r="K56" i="2"/>
  <c r="J56" i="2"/>
  <c r="F56" i="2"/>
  <c r="D56" i="2"/>
  <c r="E56" i="2" s="1"/>
  <c r="K55" i="2"/>
  <c r="J55" i="2"/>
  <c r="F55" i="2"/>
  <c r="D55" i="2"/>
  <c r="E55" i="2" s="1"/>
  <c r="K53" i="2"/>
  <c r="J53" i="2"/>
  <c r="F53" i="2"/>
  <c r="D53" i="2"/>
  <c r="E53" i="2" s="1"/>
  <c r="K51" i="2"/>
  <c r="J51" i="2"/>
  <c r="F51" i="2"/>
  <c r="D51" i="2"/>
  <c r="E51" i="2" s="1"/>
  <c r="K50" i="2"/>
  <c r="J50" i="2"/>
  <c r="F50" i="2"/>
  <c r="D50" i="2"/>
  <c r="E50" i="2" s="1"/>
  <c r="K49" i="2"/>
  <c r="J49" i="2"/>
  <c r="F49" i="2"/>
  <c r="D49" i="2"/>
  <c r="E49" i="2" s="1"/>
  <c r="K48" i="2"/>
  <c r="J48" i="2"/>
  <c r="F48" i="2"/>
  <c r="D48" i="2"/>
  <c r="E48" i="2" s="1"/>
  <c r="K47" i="2"/>
  <c r="J47" i="2"/>
  <c r="F47" i="2"/>
  <c r="D47" i="2"/>
  <c r="E47" i="2" s="1"/>
  <c r="K45" i="2"/>
  <c r="J45" i="2"/>
  <c r="F45" i="2"/>
  <c r="D45" i="2"/>
  <c r="E45" i="2" s="1"/>
  <c r="K44" i="2"/>
  <c r="J44" i="2"/>
  <c r="F44" i="2"/>
  <c r="D44" i="2"/>
  <c r="E44" i="2" s="1"/>
  <c r="K42" i="2"/>
  <c r="J42" i="2"/>
  <c r="F42" i="2"/>
  <c r="D42" i="2"/>
  <c r="E42" i="2" s="1"/>
  <c r="K40" i="2"/>
  <c r="J40" i="2"/>
  <c r="F40" i="2"/>
  <c r="D40" i="2"/>
  <c r="E40" i="2" s="1"/>
  <c r="K39" i="2"/>
  <c r="J39" i="2"/>
  <c r="F39" i="2"/>
  <c r="D39" i="2"/>
  <c r="E39" i="2" s="1"/>
  <c r="K35" i="2"/>
  <c r="J35" i="2"/>
  <c r="F35" i="2"/>
  <c r="D35" i="2"/>
  <c r="E35" i="2" s="1"/>
  <c r="K34" i="2"/>
  <c r="J34" i="2"/>
  <c r="F34" i="2"/>
  <c r="D34" i="2"/>
  <c r="E34" i="2" s="1"/>
  <c r="K33" i="2"/>
  <c r="J33" i="2"/>
  <c r="F33" i="2"/>
  <c r="D33" i="2"/>
  <c r="E33" i="2" s="1"/>
  <c r="F89" i="2"/>
  <c r="J89" i="2"/>
  <c r="K89" i="2"/>
  <c r="F88" i="2"/>
  <c r="J88" i="2"/>
  <c r="K88" i="2"/>
  <c r="F87" i="2"/>
  <c r="J87" i="2"/>
  <c r="K87" i="2"/>
  <c r="D32" i="2"/>
  <c r="E32" i="2" s="1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" i="3"/>
  <c r="F12" i="3"/>
  <c r="F24" i="3"/>
  <c r="F26" i="3"/>
  <c r="F50" i="3"/>
  <c r="F56" i="3"/>
  <c r="F60" i="3"/>
  <c r="F62" i="3"/>
  <c r="F66" i="3"/>
  <c r="F70" i="3"/>
  <c r="F76" i="3"/>
  <c r="F82" i="3"/>
  <c r="F94" i="3"/>
  <c r="F98" i="3"/>
  <c r="F99" i="3"/>
  <c r="F100" i="3"/>
  <c r="F121" i="3"/>
  <c r="F124" i="3"/>
  <c r="F125" i="3"/>
  <c r="F129" i="3"/>
  <c r="F131" i="3"/>
  <c r="F151" i="3"/>
  <c r="F156" i="3"/>
  <c r="F163" i="3"/>
  <c r="F169" i="3"/>
  <c r="F175" i="3"/>
  <c r="F182" i="3"/>
  <c r="F185" i="3"/>
  <c r="F194" i="3"/>
  <c r="F199" i="3"/>
  <c r="F206" i="3"/>
  <c r="F209" i="3"/>
  <c r="F218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E225" i="3"/>
  <c r="G225" i="3"/>
  <c r="H225" i="3"/>
  <c r="E226" i="3"/>
  <c r="G226" i="3"/>
  <c r="H226" i="3"/>
  <c r="E227" i="3"/>
  <c r="G227" i="3"/>
  <c r="H227" i="3"/>
  <c r="E228" i="3"/>
  <c r="G228" i="3"/>
  <c r="H228" i="3"/>
  <c r="E229" i="3"/>
  <c r="G229" i="3"/>
  <c r="H229" i="3"/>
  <c r="E230" i="3"/>
  <c r="G230" i="3"/>
  <c r="H230" i="3"/>
  <c r="E231" i="3"/>
  <c r="G231" i="3"/>
  <c r="H231" i="3"/>
  <c r="E232" i="3"/>
  <c r="G232" i="3"/>
  <c r="H232" i="3"/>
  <c r="E233" i="3"/>
  <c r="G233" i="3"/>
  <c r="H233" i="3"/>
  <c r="E234" i="3"/>
  <c r="G234" i="3"/>
  <c r="H234" i="3"/>
  <c r="E235" i="3"/>
  <c r="G235" i="3"/>
  <c r="H235" i="3"/>
  <c r="E236" i="3"/>
  <c r="G236" i="3"/>
  <c r="H236" i="3"/>
  <c r="E237" i="3"/>
  <c r="G237" i="3"/>
  <c r="H237" i="3"/>
  <c r="E238" i="3"/>
  <c r="G238" i="3"/>
  <c r="H238" i="3"/>
  <c r="E239" i="3"/>
  <c r="G239" i="3"/>
  <c r="H239" i="3"/>
  <c r="E240" i="3"/>
  <c r="G240" i="3"/>
  <c r="H240" i="3"/>
  <c r="E241" i="3"/>
  <c r="G241" i="3"/>
  <c r="H241" i="3"/>
  <c r="E242" i="3"/>
  <c r="G242" i="3"/>
  <c r="H242" i="3"/>
  <c r="E243" i="3"/>
  <c r="G243" i="3"/>
  <c r="H243" i="3"/>
  <c r="E244" i="3"/>
  <c r="G244" i="3"/>
  <c r="H244" i="3"/>
  <c r="E245" i="3"/>
  <c r="G245" i="3"/>
  <c r="H245" i="3"/>
  <c r="E246" i="3"/>
  <c r="G246" i="3"/>
  <c r="H246" i="3"/>
  <c r="E247" i="3"/>
  <c r="G247" i="3"/>
  <c r="H247" i="3"/>
  <c r="E248" i="3"/>
  <c r="G248" i="3"/>
  <c r="H248" i="3"/>
  <c r="E249" i="3"/>
  <c r="G249" i="3"/>
  <c r="H249" i="3"/>
  <c r="E250" i="3"/>
  <c r="G250" i="3"/>
  <c r="H250" i="3"/>
  <c r="E251" i="3"/>
  <c r="G251" i="3"/>
  <c r="H251" i="3"/>
  <c r="E252" i="3"/>
  <c r="G252" i="3"/>
  <c r="H252" i="3"/>
  <c r="E253" i="3"/>
  <c r="G253" i="3"/>
  <c r="H253" i="3"/>
  <c r="E254" i="3"/>
  <c r="G254" i="3"/>
  <c r="H254" i="3"/>
  <c r="E255" i="3"/>
  <c r="G255" i="3"/>
  <c r="H255" i="3"/>
  <c r="E256" i="3"/>
  <c r="G256" i="3"/>
  <c r="H256" i="3"/>
  <c r="E257" i="3"/>
  <c r="G257" i="3"/>
  <c r="H257" i="3"/>
  <c r="E258" i="3"/>
  <c r="G258" i="3"/>
  <c r="H258" i="3"/>
  <c r="E259" i="3"/>
  <c r="G259" i="3"/>
  <c r="H259" i="3"/>
  <c r="E4" i="3"/>
  <c r="G4" i="3"/>
  <c r="H4" i="3"/>
  <c r="E12" i="3"/>
  <c r="G12" i="3"/>
  <c r="H12" i="3"/>
  <c r="E24" i="3"/>
  <c r="G24" i="3"/>
  <c r="H24" i="3"/>
  <c r="E26" i="3"/>
  <c r="G26" i="3"/>
  <c r="H26" i="3"/>
  <c r="E50" i="3"/>
  <c r="G50" i="3"/>
  <c r="H50" i="3"/>
  <c r="E56" i="3"/>
  <c r="G56" i="3"/>
  <c r="H56" i="3"/>
  <c r="E60" i="3"/>
  <c r="G60" i="3"/>
  <c r="H60" i="3"/>
  <c r="E62" i="3"/>
  <c r="G62" i="3"/>
  <c r="H62" i="3"/>
  <c r="E66" i="3"/>
  <c r="G66" i="3"/>
  <c r="H66" i="3"/>
  <c r="E70" i="3"/>
  <c r="G70" i="3"/>
  <c r="H70" i="3"/>
  <c r="E76" i="3"/>
  <c r="G76" i="3"/>
  <c r="H76" i="3"/>
  <c r="E82" i="3"/>
  <c r="G82" i="3"/>
  <c r="H82" i="3"/>
  <c r="E94" i="3"/>
  <c r="G94" i="3"/>
  <c r="H94" i="3"/>
  <c r="E98" i="3"/>
  <c r="G98" i="3"/>
  <c r="H98" i="3"/>
  <c r="E99" i="3"/>
  <c r="G99" i="3"/>
  <c r="H99" i="3"/>
  <c r="E100" i="3"/>
  <c r="G100" i="3"/>
  <c r="H100" i="3"/>
  <c r="E121" i="3"/>
  <c r="G121" i="3"/>
  <c r="H121" i="3"/>
  <c r="E124" i="3"/>
  <c r="G124" i="3"/>
  <c r="H124" i="3"/>
  <c r="E125" i="3"/>
  <c r="G125" i="3"/>
  <c r="H125" i="3"/>
  <c r="E129" i="3"/>
  <c r="G129" i="3"/>
  <c r="H129" i="3"/>
  <c r="E131" i="3"/>
  <c r="G131" i="3"/>
  <c r="H131" i="3"/>
  <c r="E151" i="3"/>
  <c r="G151" i="3"/>
  <c r="H151" i="3"/>
  <c r="E156" i="3"/>
  <c r="G156" i="3"/>
  <c r="H156" i="3"/>
  <c r="E163" i="3"/>
  <c r="G163" i="3"/>
  <c r="H163" i="3"/>
  <c r="E169" i="3"/>
  <c r="G169" i="3"/>
  <c r="H169" i="3"/>
  <c r="E175" i="3"/>
  <c r="G175" i="3"/>
  <c r="H175" i="3"/>
  <c r="E182" i="3"/>
  <c r="G182" i="3"/>
  <c r="H182" i="3"/>
  <c r="E185" i="3"/>
  <c r="G185" i="3"/>
  <c r="H185" i="3"/>
  <c r="E194" i="3"/>
  <c r="G194" i="3"/>
  <c r="H194" i="3"/>
  <c r="E199" i="3"/>
  <c r="G199" i="3"/>
  <c r="H199" i="3"/>
  <c r="E206" i="3"/>
  <c r="G206" i="3"/>
  <c r="H206" i="3"/>
  <c r="E209" i="3"/>
  <c r="G209" i="3"/>
  <c r="H209" i="3"/>
  <c r="E218" i="3"/>
  <c r="G218" i="3"/>
  <c r="H218" i="3"/>
  <c r="E222" i="3"/>
  <c r="G222" i="3"/>
  <c r="H222" i="3"/>
  <c r="E223" i="3"/>
  <c r="G223" i="3"/>
  <c r="H223" i="3"/>
  <c r="E224" i="3"/>
  <c r="G224" i="3"/>
  <c r="H224" i="3"/>
  <c r="E69" i="2"/>
  <c r="F69" i="2"/>
  <c r="J69" i="2"/>
  <c r="K69" i="2"/>
  <c r="G69" i="2" s="1"/>
  <c r="E71" i="2"/>
  <c r="F71" i="2"/>
  <c r="J71" i="2"/>
  <c r="K71" i="2"/>
  <c r="G71" i="2" s="1"/>
  <c r="F32" i="2"/>
  <c r="J32" i="2"/>
  <c r="K32" i="2"/>
  <c r="B478" i="1"/>
  <c r="H1309" i="3" s="1"/>
  <c r="F7" i="1"/>
  <c r="F8" i="1"/>
  <c r="F10" i="1"/>
  <c r="F11" i="1"/>
  <c r="F12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70" i="1"/>
  <c r="F72" i="1"/>
  <c r="F73" i="1"/>
  <c r="F74" i="1"/>
  <c r="F76" i="1"/>
  <c r="F77" i="1"/>
  <c r="F78" i="1"/>
  <c r="F79" i="1"/>
  <c r="F80" i="1"/>
  <c r="F81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4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1" i="1"/>
  <c r="F142" i="1"/>
  <c r="F143" i="1"/>
  <c r="F144" i="1"/>
  <c r="F145" i="1"/>
  <c r="F146" i="1"/>
  <c r="F148" i="1"/>
  <c r="F150" i="1"/>
  <c r="F151" i="1"/>
  <c r="F153" i="1"/>
  <c r="F155" i="1"/>
  <c r="F156" i="1"/>
  <c r="F157" i="1"/>
  <c r="F159" i="1"/>
  <c r="F160" i="1"/>
  <c r="F161" i="1"/>
  <c r="F162" i="1"/>
  <c r="F163" i="1"/>
  <c r="F164" i="1"/>
  <c r="F166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2" i="1"/>
  <c r="F183" i="1"/>
  <c r="F184" i="1"/>
  <c r="F185" i="1"/>
  <c r="F186" i="1"/>
  <c r="F191" i="1"/>
  <c r="F192" i="1"/>
  <c r="F193" i="1"/>
  <c r="F194" i="1"/>
  <c r="F195" i="1"/>
  <c r="F19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7" i="1"/>
  <c r="F218" i="1"/>
  <c r="F219" i="1"/>
  <c r="F22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8" i="1"/>
  <c r="F259" i="1"/>
  <c r="F261" i="1"/>
  <c r="F262" i="1"/>
  <c r="F263" i="1"/>
  <c r="F264" i="1"/>
  <c r="F265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8" i="1"/>
  <c r="F289" i="1"/>
  <c r="F290" i="1"/>
  <c r="F291" i="1"/>
  <c r="F292" i="1"/>
  <c r="F294" i="1"/>
  <c r="F295" i="1"/>
  <c r="F296" i="1"/>
  <c r="F297" i="1"/>
  <c r="F298" i="1"/>
  <c r="F299" i="1"/>
  <c r="F301" i="1"/>
  <c r="F302" i="1"/>
  <c r="F303" i="1"/>
  <c r="F304" i="1"/>
  <c r="F306" i="1"/>
  <c r="F307" i="1"/>
  <c r="F308" i="1"/>
  <c r="F309" i="1"/>
  <c r="F310" i="1"/>
  <c r="F311" i="1"/>
  <c r="F312" i="1"/>
  <c r="F313" i="1"/>
  <c r="F314" i="1"/>
  <c r="F315" i="1"/>
  <c r="F316" i="1"/>
  <c r="F318" i="1"/>
  <c r="F321" i="1"/>
  <c r="F323" i="1"/>
  <c r="F325" i="1"/>
  <c r="F326" i="1"/>
  <c r="F327" i="1"/>
  <c r="F329" i="1"/>
  <c r="F331" i="1"/>
  <c r="F333" i="1"/>
  <c r="F335" i="1"/>
  <c r="F336" i="1"/>
  <c r="F337" i="1"/>
  <c r="F338" i="1"/>
  <c r="F339" i="1"/>
  <c r="F341" i="1"/>
  <c r="F342" i="1"/>
  <c r="F343" i="1"/>
  <c r="F345" i="1"/>
  <c r="F346" i="1"/>
  <c r="F347" i="1"/>
  <c r="F348" i="1"/>
  <c r="F349" i="1"/>
  <c r="F350" i="1"/>
  <c r="F351" i="1"/>
  <c r="F353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2" i="1"/>
  <c r="D28" i="2"/>
  <c r="E28" i="2" s="1"/>
  <c r="D27" i="2"/>
  <c r="E27" i="2" s="1"/>
  <c r="D26" i="2"/>
  <c r="E26" i="2" s="1"/>
  <c r="D31" i="2"/>
  <c r="E31" i="2" s="1"/>
  <c r="D30" i="2"/>
  <c r="E30" i="2" s="1"/>
  <c r="D29" i="2"/>
  <c r="E29" i="2" s="1"/>
  <c r="E68" i="2"/>
  <c r="F68" i="2"/>
  <c r="J68" i="2"/>
  <c r="K68" i="2"/>
  <c r="G68" i="2" s="1"/>
  <c r="F31" i="2"/>
  <c r="J31" i="2"/>
  <c r="K31" i="2"/>
  <c r="F30" i="2"/>
  <c r="J30" i="2"/>
  <c r="K30" i="2"/>
  <c r="F29" i="2"/>
  <c r="J29" i="2"/>
  <c r="K29" i="2"/>
  <c r="F28" i="2"/>
  <c r="J28" i="2"/>
  <c r="K28" i="2"/>
  <c r="F27" i="2"/>
  <c r="J27" i="2"/>
  <c r="K27" i="2"/>
  <c r="E62" i="2"/>
  <c r="F62" i="2"/>
  <c r="J62" i="2"/>
  <c r="K62" i="2"/>
  <c r="G62" i="2" s="1"/>
  <c r="F26" i="2"/>
  <c r="J26" i="2"/>
  <c r="K26" i="2"/>
  <c r="D16" i="2"/>
  <c r="E16" i="2" s="1"/>
  <c r="D18" i="2"/>
  <c r="E18" i="2" s="1"/>
  <c r="D17" i="2"/>
  <c r="E17" i="2" s="1"/>
  <c r="E38" i="2"/>
  <c r="F38" i="2"/>
  <c r="J38" i="2"/>
  <c r="K38" i="2"/>
  <c r="G38" i="2" s="1"/>
  <c r="D9" i="2"/>
  <c r="E9" i="2" s="1"/>
  <c r="D6" i="2"/>
  <c r="E6" i="2" s="1"/>
  <c r="D5" i="2"/>
  <c r="E5" i="2" s="1"/>
  <c r="D82" i="2"/>
  <c r="E82" i="2" s="1"/>
  <c r="D81" i="2"/>
  <c r="E81" i="2" s="1"/>
  <c r="D86" i="2"/>
  <c r="E86" i="2" s="1"/>
  <c r="D85" i="2"/>
  <c r="E85" i="2" s="1"/>
  <c r="D84" i="2"/>
  <c r="E84" i="2" s="1"/>
  <c r="D83" i="2"/>
  <c r="E83" i="2" s="1"/>
  <c r="F86" i="2"/>
  <c r="J86" i="2"/>
  <c r="K86" i="2"/>
  <c r="F85" i="2"/>
  <c r="J85" i="2"/>
  <c r="K85" i="2"/>
  <c r="F84" i="2"/>
  <c r="J84" i="2"/>
  <c r="K84" i="2"/>
  <c r="F83" i="2"/>
  <c r="J83" i="2"/>
  <c r="K83" i="2"/>
  <c r="F82" i="2"/>
  <c r="J82" i="2"/>
  <c r="K82" i="2"/>
  <c r="F81" i="2"/>
  <c r="J81" i="2"/>
  <c r="K81" i="2"/>
  <c r="E54" i="2"/>
  <c r="F54" i="2"/>
  <c r="J54" i="2"/>
  <c r="K54" i="2"/>
  <c r="G54" i="2" s="1"/>
  <c r="E46" i="2"/>
  <c r="F46" i="2"/>
  <c r="J46" i="2"/>
  <c r="K46" i="2"/>
  <c r="G46" i="2" s="1"/>
  <c r="D66" i="2"/>
  <c r="E66" i="2" s="1"/>
  <c r="D73" i="2"/>
  <c r="E73" i="2" s="1"/>
  <c r="J37" i="2"/>
  <c r="E36" i="2"/>
  <c r="F36" i="2"/>
  <c r="J36" i="2"/>
  <c r="K36" i="2"/>
  <c r="G36" i="2" s="1"/>
  <c r="F73" i="2"/>
  <c r="J73" i="2"/>
  <c r="K73" i="2"/>
  <c r="D64" i="2"/>
  <c r="E64" i="2" s="1"/>
  <c r="D58" i="2"/>
  <c r="E58" i="2" s="1"/>
  <c r="D63" i="2"/>
  <c r="E63" i="2" s="1"/>
  <c r="F64" i="2"/>
  <c r="J64" i="2"/>
  <c r="K64" i="2"/>
  <c r="F63" i="2"/>
  <c r="J63" i="2"/>
  <c r="K63" i="2"/>
  <c r="F4" i="1"/>
  <c r="F3" i="1"/>
  <c r="D23" i="2"/>
  <c r="E23" i="2" s="1"/>
  <c r="F23" i="2"/>
  <c r="J23" i="2"/>
  <c r="K23" i="2"/>
  <c r="D25" i="2"/>
  <c r="E25" i="2" s="1"/>
  <c r="D19" i="2"/>
  <c r="E19" i="2" s="1"/>
  <c r="D13" i="2"/>
  <c r="E13" i="2" s="1"/>
  <c r="D10" i="2"/>
  <c r="E10" i="2" s="1"/>
  <c r="D8" i="2"/>
  <c r="E8" i="2" s="1"/>
  <c r="F13" i="2"/>
  <c r="J13" i="2"/>
  <c r="K13" i="2"/>
  <c r="F8" i="2"/>
  <c r="J8" i="2"/>
  <c r="K8" i="2"/>
  <c r="F10" i="2"/>
  <c r="J10" i="2"/>
  <c r="K10" i="2"/>
  <c r="F19" i="2"/>
  <c r="J19" i="2"/>
  <c r="K19" i="2"/>
  <c r="D70" i="2"/>
  <c r="E70" i="2" s="1"/>
  <c r="D79" i="2"/>
  <c r="E79" i="2" s="1"/>
  <c r="D74" i="2"/>
  <c r="E74" i="2" s="1"/>
  <c r="E37" i="2"/>
  <c r="D65" i="2"/>
  <c r="E65" i="2" s="1"/>
  <c r="D61" i="2"/>
  <c r="E61" i="2" s="1"/>
  <c r="D60" i="2"/>
  <c r="E60" i="2" s="1"/>
  <c r="D59" i="2"/>
  <c r="E59" i="2" s="1"/>
  <c r="F37" i="2"/>
  <c r="K37" i="2"/>
  <c r="F74" i="2"/>
  <c r="J74" i="2"/>
  <c r="K74" i="2"/>
  <c r="D4" i="2"/>
  <c r="E4" i="2" s="1"/>
  <c r="E22" i="2"/>
  <c r="D11" i="2"/>
  <c r="E11" i="2" s="1"/>
  <c r="E24" i="2"/>
  <c r="K17" i="2"/>
  <c r="K11" i="2"/>
  <c r="K24" i="2"/>
  <c r="K6" i="2"/>
  <c r="K5" i="2"/>
  <c r="K52" i="2"/>
  <c r="K25" i="2"/>
  <c r="K21" i="2"/>
  <c r="K20" i="2"/>
  <c r="K18" i="2"/>
  <c r="K43" i="2"/>
  <c r="G43" i="2" s="1"/>
  <c r="K41" i="2"/>
  <c r="K16" i="2"/>
  <c r="K15" i="2"/>
  <c r="K14" i="2"/>
  <c r="K12" i="2"/>
  <c r="K9" i="2"/>
  <c r="K22" i="2"/>
  <c r="K7" i="2"/>
  <c r="K4" i="2"/>
  <c r="J6" i="2"/>
  <c r="F17" i="2"/>
  <c r="J17" i="2"/>
  <c r="F11" i="2"/>
  <c r="J11" i="2"/>
  <c r="F24" i="2"/>
  <c r="J24" i="2"/>
  <c r="F6" i="2"/>
  <c r="F5" i="2"/>
  <c r="J5" i="2"/>
  <c r="D75" i="2"/>
  <c r="E75" i="2" s="1"/>
  <c r="D77" i="2"/>
  <c r="E77" i="2" s="1"/>
  <c r="D76" i="2"/>
  <c r="E76" i="2" s="1"/>
  <c r="D12" i="2"/>
  <c r="E12" i="2" s="1"/>
  <c r="D20" i="2"/>
  <c r="E20" i="2" s="1"/>
  <c r="E52" i="2"/>
  <c r="D21" i="2"/>
  <c r="E21" i="2" s="1"/>
  <c r="E41" i="2"/>
  <c r="D15" i="2"/>
  <c r="E15" i="2" s="1"/>
  <c r="D14" i="2"/>
  <c r="E14" i="2" s="1"/>
  <c r="D7" i="2"/>
  <c r="E7" i="2" s="1"/>
  <c r="D2" i="2"/>
  <c r="E2" i="2" s="1"/>
  <c r="D78" i="2"/>
  <c r="E78" i="2" s="1"/>
  <c r="F78" i="2"/>
  <c r="J78" i="2"/>
  <c r="K78" i="2"/>
  <c r="F77" i="2"/>
  <c r="J77" i="2"/>
  <c r="K77" i="2"/>
  <c r="J66" i="2"/>
  <c r="K66" i="2"/>
  <c r="F58" i="2"/>
  <c r="J58" i="2"/>
  <c r="K58" i="2"/>
  <c r="D67" i="2"/>
  <c r="E67" i="2" s="1"/>
  <c r="D80" i="2"/>
  <c r="E80" i="2" s="1"/>
  <c r="D72" i="2"/>
  <c r="E72" i="2" s="1"/>
  <c r="E3" i="2"/>
  <c r="F3" i="2"/>
  <c r="J3" i="2"/>
  <c r="K3" i="2"/>
  <c r="G3" i="2" s="1"/>
  <c r="J2" i="2"/>
  <c r="K2" i="2"/>
  <c r="F2" i="2" s="1"/>
  <c r="J4" i="2"/>
  <c r="J59" i="2"/>
  <c r="K59" i="2"/>
  <c r="J60" i="2"/>
  <c r="K60" i="2"/>
  <c r="J61" i="2"/>
  <c r="K61" i="2"/>
  <c r="J7" i="2"/>
  <c r="J22" i="2"/>
  <c r="F22" i="2" s="1"/>
  <c r="J65" i="2"/>
  <c r="K65" i="2"/>
  <c r="J67" i="2"/>
  <c r="K67" i="2"/>
  <c r="J70" i="2"/>
  <c r="K70" i="2"/>
  <c r="J72" i="2"/>
  <c r="K72" i="2"/>
  <c r="J9" i="2"/>
  <c r="J12" i="2"/>
  <c r="J75" i="2"/>
  <c r="K75" i="2"/>
  <c r="J14" i="2"/>
  <c r="J76" i="2"/>
  <c r="K76" i="2"/>
  <c r="J15" i="2"/>
  <c r="J16" i="2"/>
  <c r="J41" i="2"/>
  <c r="E43" i="2"/>
  <c r="J43" i="2"/>
  <c r="J18" i="2"/>
  <c r="J20" i="2"/>
  <c r="J21" i="2"/>
  <c r="F79" i="2"/>
  <c r="J79" i="2"/>
  <c r="K79" i="2"/>
  <c r="F80" i="2"/>
  <c r="J80" i="2"/>
  <c r="K80" i="2"/>
  <c r="J25" i="2"/>
  <c r="F5" i="1"/>
  <c r="J52" i="2"/>
  <c r="G131" i="2" l="1"/>
  <c r="G112" i="2"/>
  <c r="H1729" i="3"/>
  <c r="H1721" i="3"/>
  <c r="H1713" i="3"/>
  <c r="G1723" i="3"/>
  <c r="G1715" i="3"/>
  <c r="F1725" i="3"/>
  <c r="F1717" i="3"/>
  <c r="E1727" i="3"/>
  <c r="E1719" i="3"/>
  <c r="H1728" i="3"/>
  <c r="H1720" i="3"/>
  <c r="H1712" i="3"/>
  <c r="G1722" i="3"/>
  <c r="G1714" i="3"/>
  <c r="F1724" i="3"/>
  <c r="F1716" i="3"/>
  <c r="E1726" i="3"/>
  <c r="E1718" i="3"/>
  <c r="H1727" i="3"/>
  <c r="H1719" i="3"/>
  <c r="G1729" i="3"/>
  <c r="G1721" i="3"/>
  <c r="G1713" i="3"/>
  <c r="F1723" i="3"/>
  <c r="F1715" i="3"/>
  <c r="E1725" i="3"/>
  <c r="E1717" i="3"/>
  <c r="H1726" i="3"/>
  <c r="H1718" i="3"/>
  <c r="G1728" i="3"/>
  <c r="G1720" i="3"/>
  <c r="G1712" i="3"/>
  <c r="F1722" i="3"/>
  <c r="F1714" i="3"/>
  <c r="E1724" i="3"/>
  <c r="E1716" i="3"/>
  <c r="H1725" i="3"/>
  <c r="H1717" i="3"/>
  <c r="G1727" i="3"/>
  <c r="G1719" i="3"/>
  <c r="F1729" i="3"/>
  <c r="F1721" i="3"/>
  <c r="F1713" i="3"/>
  <c r="E1723" i="3"/>
  <c r="E1715" i="3"/>
  <c r="H1724" i="3"/>
  <c r="H1716" i="3"/>
  <c r="G1726" i="3"/>
  <c r="G1718" i="3"/>
  <c r="F1728" i="3"/>
  <c r="F1720" i="3"/>
  <c r="F1712" i="3"/>
  <c r="E1722" i="3"/>
  <c r="E1714" i="3"/>
  <c r="H1723" i="3"/>
  <c r="H1715" i="3"/>
  <c r="G1725" i="3"/>
  <c r="G1717" i="3"/>
  <c r="F1727" i="3"/>
  <c r="F1719" i="3"/>
  <c r="E1729" i="3"/>
  <c r="E1721" i="3"/>
  <c r="E1713" i="3"/>
  <c r="H1722" i="3"/>
  <c r="H1714" i="3"/>
  <c r="G1724" i="3"/>
  <c r="G1716" i="3"/>
  <c r="F1726" i="3"/>
  <c r="F1718" i="3"/>
  <c r="E1728" i="3"/>
  <c r="E1720" i="3"/>
  <c r="E1712" i="3"/>
  <c r="H1709" i="3"/>
  <c r="H1701" i="3"/>
  <c r="G1711" i="3"/>
  <c r="G1703" i="3"/>
  <c r="G1695" i="3"/>
  <c r="F1705" i="3"/>
  <c r="F1697" i="3"/>
  <c r="E1707" i="3"/>
  <c r="E1699" i="3"/>
  <c r="H1708" i="3"/>
  <c r="H1700" i="3"/>
  <c r="G1710" i="3"/>
  <c r="G1702" i="3"/>
  <c r="G1694" i="3"/>
  <c r="F1704" i="3"/>
  <c r="F1696" i="3"/>
  <c r="E1706" i="3"/>
  <c r="E1698" i="3"/>
  <c r="H1707" i="3"/>
  <c r="H1699" i="3"/>
  <c r="G1709" i="3"/>
  <c r="G1701" i="3"/>
  <c r="F1711" i="3"/>
  <c r="F1703" i="3"/>
  <c r="F1695" i="3"/>
  <c r="E1705" i="3"/>
  <c r="E1697" i="3"/>
  <c r="H1706" i="3"/>
  <c r="H1698" i="3"/>
  <c r="G1708" i="3"/>
  <c r="G1700" i="3"/>
  <c r="F1710" i="3"/>
  <c r="F1702" i="3"/>
  <c r="F1694" i="3"/>
  <c r="E1704" i="3"/>
  <c r="E1696" i="3"/>
  <c r="H1705" i="3"/>
  <c r="H1697" i="3"/>
  <c r="G1707" i="3"/>
  <c r="G1699" i="3"/>
  <c r="F1709" i="3"/>
  <c r="F1701" i="3"/>
  <c r="E1711" i="3"/>
  <c r="E1703" i="3"/>
  <c r="E1695" i="3"/>
  <c r="H1704" i="3"/>
  <c r="H1696" i="3"/>
  <c r="G1706" i="3"/>
  <c r="G1698" i="3"/>
  <c r="F1708" i="3"/>
  <c r="F1700" i="3"/>
  <c r="E1710" i="3"/>
  <c r="E1702" i="3"/>
  <c r="E1694" i="3"/>
  <c r="H1711" i="3"/>
  <c r="H1703" i="3"/>
  <c r="H1695" i="3"/>
  <c r="G1705" i="3"/>
  <c r="G1697" i="3"/>
  <c r="F1707" i="3"/>
  <c r="F1699" i="3"/>
  <c r="E1709" i="3"/>
  <c r="E1701" i="3"/>
  <c r="H1710" i="3"/>
  <c r="H1702" i="3"/>
  <c r="H1694" i="3"/>
  <c r="G1704" i="3"/>
  <c r="G1696" i="3"/>
  <c r="F1706" i="3"/>
  <c r="F1698" i="3"/>
  <c r="E1708" i="3"/>
  <c r="E1700" i="3"/>
  <c r="G136" i="2"/>
  <c r="G123" i="2"/>
  <c r="G121" i="2"/>
  <c r="G129" i="2"/>
  <c r="G113" i="2"/>
  <c r="G114" i="2"/>
  <c r="G111" i="2"/>
  <c r="G119" i="2"/>
  <c r="G135" i="2"/>
  <c r="H1687" i="3"/>
  <c r="H1679" i="3"/>
  <c r="H1671" i="3"/>
  <c r="H1663" i="3"/>
  <c r="H1655" i="3"/>
  <c r="H1647" i="3"/>
  <c r="H1639" i="3"/>
  <c r="H1631" i="3"/>
  <c r="H1623" i="3"/>
  <c r="H1615" i="3"/>
  <c r="H1607" i="3"/>
  <c r="H1599" i="3"/>
  <c r="H1591" i="3"/>
  <c r="H1583" i="3"/>
  <c r="H1575" i="3"/>
  <c r="H1567" i="3"/>
  <c r="H1559" i="3"/>
  <c r="H1551" i="3"/>
  <c r="H1543" i="3"/>
  <c r="H1535" i="3"/>
  <c r="H1527" i="3"/>
  <c r="H1519" i="3"/>
  <c r="H1511" i="3"/>
  <c r="H1503" i="3"/>
  <c r="H1495" i="3"/>
  <c r="H1487" i="3"/>
  <c r="H1476" i="3"/>
  <c r="H1461" i="3"/>
  <c r="H1445" i="3"/>
  <c r="H1429" i="3"/>
  <c r="H1411" i="3"/>
  <c r="H1388" i="3"/>
  <c r="H1357" i="3"/>
  <c r="H1325" i="3"/>
  <c r="H1293" i="3"/>
  <c r="H1686" i="3"/>
  <c r="H1678" i="3"/>
  <c r="H1670" i="3"/>
  <c r="H1662" i="3"/>
  <c r="H1654" i="3"/>
  <c r="H1646" i="3"/>
  <c r="H1638" i="3"/>
  <c r="H1630" i="3"/>
  <c r="H1622" i="3"/>
  <c r="H1614" i="3"/>
  <c r="H1606" i="3"/>
  <c r="H1598" i="3"/>
  <c r="H1590" i="3"/>
  <c r="H1582" i="3"/>
  <c r="H1574" i="3"/>
  <c r="H1566" i="3"/>
  <c r="H1558" i="3"/>
  <c r="H1550" i="3"/>
  <c r="H1542" i="3"/>
  <c r="H1534" i="3"/>
  <c r="H1526" i="3"/>
  <c r="H1518" i="3"/>
  <c r="H1510" i="3"/>
  <c r="H1502" i="3"/>
  <c r="H1494" i="3"/>
  <c r="H1486" i="3"/>
  <c r="H1475" i="3"/>
  <c r="H1460" i="3"/>
  <c r="H1444" i="3"/>
  <c r="H1428" i="3"/>
  <c r="H1405" i="3"/>
  <c r="H1387" i="3"/>
  <c r="H1355" i="3"/>
  <c r="H1323" i="3"/>
  <c r="H1291" i="3"/>
  <c r="H1693" i="3"/>
  <c r="H1685" i="3"/>
  <c r="H1677" i="3"/>
  <c r="H1669" i="3"/>
  <c r="H1661" i="3"/>
  <c r="H1653" i="3"/>
  <c r="H1645" i="3"/>
  <c r="H1637" i="3"/>
  <c r="H1629" i="3"/>
  <c r="H1621" i="3"/>
  <c r="H1613" i="3"/>
  <c r="H1605" i="3"/>
  <c r="H1597" i="3"/>
  <c r="H1589" i="3"/>
  <c r="H1581" i="3"/>
  <c r="H1573" i="3"/>
  <c r="H1565" i="3"/>
  <c r="H1557" i="3"/>
  <c r="H1549" i="3"/>
  <c r="H1541" i="3"/>
  <c r="H1533" i="3"/>
  <c r="H1525" i="3"/>
  <c r="H1517" i="3"/>
  <c r="H1509" i="3"/>
  <c r="H1501" i="3"/>
  <c r="H1493" i="3"/>
  <c r="H1485" i="3"/>
  <c r="H1474" i="3"/>
  <c r="H1459" i="3"/>
  <c r="H1443" i="3"/>
  <c r="H1427" i="3"/>
  <c r="H1404" i="3"/>
  <c r="H1381" i="3"/>
  <c r="H1349" i="3"/>
  <c r="H1317" i="3"/>
  <c r="H1285" i="3"/>
  <c r="H1692" i="3"/>
  <c r="H1684" i="3"/>
  <c r="H1676" i="3"/>
  <c r="H1668" i="3"/>
  <c r="H1660" i="3"/>
  <c r="H1652" i="3"/>
  <c r="H1644" i="3"/>
  <c r="H1636" i="3"/>
  <c r="H1628" i="3"/>
  <c r="H1620" i="3"/>
  <c r="H1612" i="3"/>
  <c r="H1604" i="3"/>
  <c r="H1596" i="3"/>
  <c r="H1588" i="3"/>
  <c r="H1580" i="3"/>
  <c r="H1572" i="3"/>
  <c r="H1564" i="3"/>
  <c r="H1556" i="3"/>
  <c r="H1548" i="3"/>
  <c r="H1540" i="3"/>
  <c r="H1532" i="3"/>
  <c r="H1524" i="3"/>
  <c r="H1516" i="3"/>
  <c r="H1508" i="3"/>
  <c r="H1500" i="3"/>
  <c r="H1492" i="3"/>
  <c r="H1484" i="3"/>
  <c r="H1471" i="3"/>
  <c r="H1458" i="3"/>
  <c r="H1442" i="3"/>
  <c r="H1421" i="3"/>
  <c r="H1403" i="3"/>
  <c r="H1379" i="3"/>
  <c r="H1347" i="3"/>
  <c r="H1315" i="3"/>
  <c r="H1277" i="3"/>
  <c r="H1691" i="3"/>
  <c r="H1683" i="3"/>
  <c r="H1675" i="3"/>
  <c r="H1667" i="3"/>
  <c r="H1659" i="3"/>
  <c r="H1651" i="3"/>
  <c r="H1643" i="3"/>
  <c r="H1635" i="3"/>
  <c r="H1627" i="3"/>
  <c r="H1619" i="3"/>
  <c r="H1611" i="3"/>
  <c r="H1603" i="3"/>
  <c r="H1595" i="3"/>
  <c r="H1587" i="3"/>
  <c r="H1579" i="3"/>
  <c r="H1571" i="3"/>
  <c r="H1563" i="3"/>
  <c r="H1555" i="3"/>
  <c r="H1547" i="3"/>
  <c r="H1539" i="3"/>
  <c r="H1531" i="3"/>
  <c r="H1523" i="3"/>
  <c r="H1515" i="3"/>
  <c r="H1507" i="3"/>
  <c r="H1499" i="3"/>
  <c r="H1491" i="3"/>
  <c r="H1483" i="3"/>
  <c r="H1469" i="3"/>
  <c r="H1453" i="3"/>
  <c r="H1437" i="3"/>
  <c r="H1420" i="3"/>
  <c r="H1397" i="3"/>
  <c r="H1373" i="3"/>
  <c r="H1341" i="3"/>
  <c r="F1121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163" i="3"/>
  <c r="E1171" i="3"/>
  <c r="E1179" i="3"/>
  <c r="E1187" i="3"/>
  <c r="E1195" i="3"/>
  <c r="E1203" i="3"/>
  <c r="E1211" i="3"/>
  <c r="E1219" i="3"/>
  <c r="E1227" i="3"/>
  <c r="E1235" i="3"/>
  <c r="E1243" i="3"/>
  <c r="E1251" i="3"/>
  <c r="E1259" i="3"/>
  <c r="E1267" i="3"/>
  <c r="E1275" i="3"/>
  <c r="E1283" i="3"/>
  <c r="E1291" i="3"/>
  <c r="E1299" i="3"/>
  <c r="E1164" i="3"/>
  <c r="E1172" i="3"/>
  <c r="E1180" i="3"/>
  <c r="E1188" i="3"/>
  <c r="E1196" i="3"/>
  <c r="E1204" i="3"/>
  <c r="E1212" i="3"/>
  <c r="E1220" i="3"/>
  <c r="E1228" i="3"/>
  <c r="E1236" i="3"/>
  <c r="E1244" i="3"/>
  <c r="E1252" i="3"/>
  <c r="E1260" i="3"/>
  <c r="E1268" i="3"/>
  <c r="E1276" i="3"/>
  <c r="E1284" i="3"/>
  <c r="E1292" i="3"/>
  <c r="E1300" i="3"/>
  <c r="E1165" i="3"/>
  <c r="E1173" i="3"/>
  <c r="E1181" i="3"/>
  <c r="E1189" i="3"/>
  <c r="E1197" i="3"/>
  <c r="E1205" i="3"/>
  <c r="E1213" i="3"/>
  <c r="E1221" i="3"/>
  <c r="E1229" i="3"/>
  <c r="E1237" i="3"/>
  <c r="E1245" i="3"/>
  <c r="E1253" i="3"/>
  <c r="E1261" i="3"/>
  <c r="E1269" i="3"/>
  <c r="E1277" i="3"/>
  <c r="E1285" i="3"/>
  <c r="E1293" i="3"/>
  <c r="E1301" i="3"/>
  <c r="E1166" i="3"/>
  <c r="E1174" i="3"/>
  <c r="E1182" i="3"/>
  <c r="E1190" i="3"/>
  <c r="E1198" i="3"/>
  <c r="E1206" i="3"/>
  <c r="E1214" i="3"/>
  <c r="E1222" i="3"/>
  <c r="E1230" i="3"/>
  <c r="E1238" i="3"/>
  <c r="E1246" i="3"/>
  <c r="E1254" i="3"/>
  <c r="E1262" i="3"/>
  <c r="E1270" i="3"/>
  <c r="E1278" i="3"/>
  <c r="E1286" i="3"/>
  <c r="E1294" i="3"/>
  <c r="E1302" i="3"/>
  <c r="E1167" i="3"/>
  <c r="E1175" i="3"/>
  <c r="E1183" i="3"/>
  <c r="E1191" i="3"/>
  <c r="E1199" i="3"/>
  <c r="E1207" i="3"/>
  <c r="E1215" i="3"/>
  <c r="E1223" i="3"/>
  <c r="E1231" i="3"/>
  <c r="E1239" i="3"/>
  <c r="E1247" i="3"/>
  <c r="E1255" i="3"/>
  <c r="E1263" i="3"/>
  <c r="E1271" i="3"/>
  <c r="E1279" i="3"/>
  <c r="E1287" i="3"/>
  <c r="E1295" i="3"/>
  <c r="E1303" i="3"/>
  <c r="E1168" i="3"/>
  <c r="E1176" i="3"/>
  <c r="E1184" i="3"/>
  <c r="E1192" i="3"/>
  <c r="E1200" i="3"/>
  <c r="E1208" i="3"/>
  <c r="E1216" i="3"/>
  <c r="E1224" i="3"/>
  <c r="E1232" i="3"/>
  <c r="E1240" i="3"/>
  <c r="E1248" i="3"/>
  <c r="E1256" i="3"/>
  <c r="E1264" i="3"/>
  <c r="E1272" i="3"/>
  <c r="E1280" i="3"/>
  <c r="E1288" i="3"/>
  <c r="E1296" i="3"/>
  <c r="E1304" i="3"/>
  <c r="E1169" i="3"/>
  <c r="E1177" i="3"/>
  <c r="E1185" i="3"/>
  <c r="E1193" i="3"/>
  <c r="E1201" i="3"/>
  <c r="E1209" i="3"/>
  <c r="E1217" i="3"/>
  <c r="E1225" i="3"/>
  <c r="E1233" i="3"/>
  <c r="E1241" i="3"/>
  <c r="E1281" i="3"/>
  <c r="E1310" i="3"/>
  <c r="E1318" i="3"/>
  <c r="E1326" i="3"/>
  <c r="E1334" i="3"/>
  <c r="E1342" i="3"/>
  <c r="E1350" i="3"/>
  <c r="E1358" i="3"/>
  <c r="E1366" i="3"/>
  <c r="E1374" i="3"/>
  <c r="E1382" i="3"/>
  <c r="E1390" i="3"/>
  <c r="E1398" i="3"/>
  <c r="E1406" i="3"/>
  <c r="E1414" i="3"/>
  <c r="E1422" i="3"/>
  <c r="E1430" i="3"/>
  <c r="E1438" i="3"/>
  <c r="E1446" i="3"/>
  <c r="E1454" i="3"/>
  <c r="E1462" i="3"/>
  <c r="E1470" i="3"/>
  <c r="E1478" i="3"/>
  <c r="E1486" i="3"/>
  <c r="E1494" i="3"/>
  <c r="E1502" i="3"/>
  <c r="E1510" i="3"/>
  <c r="E1518" i="3"/>
  <c r="E1526" i="3"/>
  <c r="E1534" i="3"/>
  <c r="E1542" i="3"/>
  <c r="E1550" i="3"/>
  <c r="E1558" i="3"/>
  <c r="E1566" i="3"/>
  <c r="E1574" i="3"/>
  <c r="E1582" i="3"/>
  <c r="E1590" i="3"/>
  <c r="E1598" i="3"/>
  <c r="E1606" i="3"/>
  <c r="E1614" i="3"/>
  <c r="E1622" i="3"/>
  <c r="E1630" i="3"/>
  <c r="E1638" i="3"/>
  <c r="E1646" i="3"/>
  <c r="E1654" i="3"/>
  <c r="E1662" i="3"/>
  <c r="E1670" i="3"/>
  <c r="E1678" i="3"/>
  <c r="E1686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E1289" i="3"/>
  <c r="E1311" i="3"/>
  <c r="E1319" i="3"/>
  <c r="E1327" i="3"/>
  <c r="E1335" i="3"/>
  <c r="E1343" i="3"/>
  <c r="E1351" i="3"/>
  <c r="E1359" i="3"/>
  <c r="E1367" i="3"/>
  <c r="E1375" i="3"/>
  <c r="E1383" i="3"/>
  <c r="E1391" i="3"/>
  <c r="E1399" i="3"/>
  <c r="E1407" i="3"/>
  <c r="E1415" i="3"/>
  <c r="E1423" i="3"/>
  <c r="E1431" i="3"/>
  <c r="E1439" i="3"/>
  <c r="E1447" i="3"/>
  <c r="E1455" i="3"/>
  <c r="E1463" i="3"/>
  <c r="E1471" i="3"/>
  <c r="E1479" i="3"/>
  <c r="E1487" i="3"/>
  <c r="E1495" i="3"/>
  <c r="E1503" i="3"/>
  <c r="E1511" i="3"/>
  <c r="E1519" i="3"/>
  <c r="E1527" i="3"/>
  <c r="E1535" i="3"/>
  <c r="E1543" i="3"/>
  <c r="E1551" i="3"/>
  <c r="E1559" i="3"/>
  <c r="E1567" i="3"/>
  <c r="E1575" i="3"/>
  <c r="E1583" i="3"/>
  <c r="E1591" i="3"/>
  <c r="E1599" i="3"/>
  <c r="E1607" i="3"/>
  <c r="E1615" i="3"/>
  <c r="E1623" i="3"/>
  <c r="E1631" i="3"/>
  <c r="E1639" i="3"/>
  <c r="E1647" i="3"/>
  <c r="E1655" i="3"/>
  <c r="E1663" i="3"/>
  <c r="E1671" i="3"/>
  <c r="E1679" i="3"/>
  <c r="E1687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E1297" i="3"/>
  <c r="E1312" i="3"/>
  <c r="E1320" i="3"/>
  <c r="E1328" i="3"/>
  <c r="E1336" i="3"/>
  <c r="E1344" i="3"/>
  <c r="E1352" i="3"/>
  <c r="E1360" i="3"/>
  <c r="E1368" i="3"/>
  <c r="E1376" i="3"/>
  <c r="E1384" i="3"/>
  <c r="E1392" i="3"/>
  <c r="E1400" i="3"/>
  <c r="E1408" i="3"/>
  <c r="E1416" i="3"/>
  <c r="E1424" i="3"/>
  <c r="E1432" i="3"/>
  <c r="E1440" i="3"/>
  <c r="E1448" i="3"/>
  <c r="E1456" i="3"/>
  <c r="E1464" i="3"/>
  <c r="E1472" i="3"/>
  <c r="E1480" i="3"/>
  <c r="E1488" i="3"/>
  <c r="E1496" i="3"/>
  <c r="E1504" i="3"/>
  <c r="E1512" i="3"/>
  <c r="E1520" i="3"/>
  <c r="E1528" i="3"/>
  <c r="E1536" i="3"/>
  <c r="E1544" i="3"/>
  <c r="E1552" i="3"/>
  <c r="E1560" i="3"/>
  <c r="E1568" i="3"/>
  <c r="E1576" i="3"/>
  <c r="E1584" i="3"/>
  <c r="E1592" i="3"/>
  <c r="E1600" i="3"/>
  <c r="E1608" i="3"/>
  <c r="E1616" i="3"/>
  <c r="E1624" i="3"/>
  <c r="E1632" i="3"/>
  <c r="E1640" i="3"/>
  <c r="E1648" i="3"/>
  <c r="E1656" i="3"/>
  <c r="E1664" i="3"/>
  <c r="E1672" i="3"/>
  <c r="E1680" i="3"/>
  <c r="E1688" i="3"/>
  <c r="F1164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32" i="3"/>
  <c r="F1340" i="3"/>
  <c r="F1348" i="3"/>
  <c r="F1356" i="3"/>
  <c r="F1364" i="3"/>
  <c r="F1372" i="3"/>
  <c r="F1380" i="3"/>
  <c r="F1388" i="3"/>
  <c r="F1396" i="3"/>
  <c r="E1305" i="3"/>
  <c r="E1313" i="3"/>
  <c r="E1321" i="3"/>
  <c r="E1329" i="3"/>
  <c r="E1337" i="3"/>
  <c r="E1345" i="3"/>
  <c r="E1353" i="3"/>
  <c r="E1361" i="3"/>
  <c r="E1369" i="3"/>
  <c r="E1377" i="3"/>
  <c r="E1385" i="3"/>
  <c r="E1393" i="3"/>
  <c r="E1401" i="3"/>
  <c r="E1409" i="3"/>
  <c r="E1417" i="3"/>
  <c r="E1425" i="3"/>
  <c r="E1433" i="3"/>
  <c r="E1441" i="3"/>
  <c r="E1449" i="3"/>
  <c r="E1457" i="3"/>
  <c r="E1465" i="3"/>
  <c r="E1473" i="3"/>
  <c r="E1481" i="3"/>
  <c r="E1489" i="3"/>
  <c r="E1497" i="3"/>
  <c r="E1505" i="3"/>
  <c r="E1513" i="3"/>
  <c r="E1521" i="3"/>
  <c r="E1529" i="3"/>
  <c r="E1537" i="3"/>
  <c r="E1545" i="3"/>
  <c r="E1553" i="3"/>
  <c r="E1561" i="3"/>
  <c r="E1569" i="3"/>
  <c r="E1577" i="3"/>
  <c r="E1585" i="3"/>
  <c r="E1593" i="3"/>
  <c r="E1601" i="3"/>
  <c r="E1609" i="3"/>
  <c r="E1617" i="3"/>
  <c r="E1625" i="3"/>
  <c r="E1633" i="3"/>
  <c r="E1641" i="3"/>
  <c r="E1649" i="3"/>
  <c r="E1657" i="3"/>
  <c r="E1665" i="3"/>
  <c r="E1673" i="3"/>
  <c r="E1681" i="3"/>
  <c r="E1689" i="3"/>
  <c r="F1165" i="3"/>
  <c r="F1173" i="3"/>
  <c r="F1181" i="3"/>
  <c r="F1189" i="3"/>
  <c r="F1197" i="3"/>
  <c r="F1205" i="3"/>
  <c r="F1213" i="3"/>
  <c r="F1221" i="3"/>
  <c r="F1229" i="3"/>
  <c r="F1237" i="3"/>
  <c r="F1245" i="3"/>
  <c r="F1253" i="3"/>
  <c r="F1261" i="3"/>
  <c r="F1269" i="3"/>
  <c r="F1277" i="3"/>
  <c r="F1285" i="3"/>
  <c r="F1293" i="3"/>
  <c r="F1301" i="3"/>
  <c r="F1309" i="3"/>
  <c r="F1317" i="3"/>
  <c r="F1325" i="3"/>
  <c r="F1333" i="3"/>
  <c r="F1341" i="3"/>
  <c r="F1349" i="3"/>
  <c r="F1357" i="3"/>
  <c r="F1365" i="3"/>
  <c r="F1373" i="3"/>
  <c r="F1381" i="3"/>
  <c r="F1389" i="3"/>
  <c r="F1397" i="3"/>
  <c r="F1405" i="3"/>
  <c r="F1413" i="3"/>
  <c r="F1421" i="3"/>
  <c r="F1429" i="3"/>
  <c r="F1437" i="3"/>
  <c r="F1445" i="3"/>
  <c r="E1249" i="3"/>
  <c r="E1306" i="3"/>
  <c r="E1314" i="3"/>
  <c r="E1322" i="3"/>
  <c r="E1330" i="3"/>
  <c r="E1338" i="3"/>
  <c r="E1346" i="3"/>
  <c r="E1354" i="3"/>
  <c r="E1362" i="3"/>
  <c r="E1370" i="3"/>
  <c r="E1378" i="3"/>
  <c r="E1386" i="3"/>
  <c r="E1394" i="3"/>
  <c r="E1402" i="3"/>
  <c r="E1410" i="3"/>
  <c r="E1418" i="3"/>
  <c r="E1426" i="3"/>
  <c r="E1434" i="3"/>
  <c r="E1442" i="3"/>
  <c r="E1450" i="3"/>
  <c r="E1458" i="3"/>
  <c r="E1466" i="3"/>
  <c r="E1474" i="3"/>
  <c r="E1482" i="3"/>
  <c r="E1490" i="3"/>
  <c r="E1498" i="3"/>
  <c r="E1506" i="3"/>
  <c r="E1514" i="3"/>
  <c r="E1522" i="3"/>
  <c r="E1530" i="3"/>
  <c r="E1538" i="3"/>
  <c r="E1546" i="3"/>
  <c r="E1554" i="3"/>
  <c r="E1562" i="3"/>
  <c r="E1570" i="3"/>
  <c r="E1578" i="3"/>
  <c r="E1586" i="3"/>
  <c r="E1594" i="3"/>
  <c r="E1602" i="3"/>
  <c r="E1610" i="3"/>
  <c r="E1618" i="3"/>
  <c r="E1626" i="3"/>
  <c r="E1634" i="3"/>
  <c r="E1642" i="3"/>
  <c r="E1650" i="3"/>
  <c r="E1658" i="3"/>
  <c r="E1666" i="3"/>
  <c r="E1674" i="3"/>
  <c r="E1682" i="3"/>
  <c r="E1690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E1257" i="3"/>
  <c r="E1307" i="3"/>
  <c r="E1315" i="3"/>
  <c r="E1323" i="3"/>
  <c r="E1331" i="3"/>
  <c r="E1339" i="3"/>
  <c r="E1347" i="3"/>
  <c r="E1355" i="3"/>
  <c r="E1363" i="3"/>
  <c r="E1371" i="3"/>
  <c r="E1379" i="3"/>
  <c r="E1387" i="3"/>
  <c r="E1395" i="3"/>
  <c r="E1403" i="3"/>
  <c r="E1411" i="3"/>
  <c r="E1265" i="3"/>
  <c r="E1308" i="3"/>
  <c r="E1316" i="3"/>
  <c r="E1324" i="3"/>
  <c r="E1332" i="3"/>
  <c r="E1340" i="3"/>
  <c r="E1348" i="3"/>
  <c r="E1356" i="3"/>
  <c r="E1364" i="3"/>
  <c r="E1372" i="3"/>
  <c r="E1380" i="3"/>
  <c r="E1388" i="3"/>
  <c r="E1396" i="3"/>
  <c r="E1404" i="3"/>
  <c r="E1412" i="3"/>
  <c r="E1420" i="3"/>
  <c r="E1428" i="3"/>
  <c r="E1436" i="3"/>
  <c r="E1444" i="3"/>
  <c r="E1452" i="3"/>
  <c r="E1460" i="3"/>
  <c r="E1468" i="3"/>
  <c r="E1476" i="3"/>
  <c r="E1484" i="3"/>
  <c r="E1492" i="3"/>
  <c r="E1500" i="3"/>
  <c r="E1508" i="3"/>
  <c r="E1516" i="3"/>
  <c r="E1524" i="3"/>
  <c r="E1532" i="3"/>
  <c r="E1540" i="3"/>
  <c r="E1548" i="3"/>
  <c r="E1556" i="3"/>
  <c r="E1564" i="3"/>
  <c r="E1572" i="3"/>
  <c r="E1580" i="3"/>
  <c r="E1588" i="3"/>
  <c r="E1596" i="3"/>
  <c r="E1604" i="3"/>
  <c r="E1612" i="3"/>
  <c r="E1620" i="3"/>
  <c r="E1628" i="3"/>
  <c r="E1636" i="3"/>
  <c r="E1644" i="3"/>
  <c r="E1652" i="3"/>
  <c r="E1660" i="3"/>
  <c r="E1668" i="3"/>
  <c r="E1676" i="3"/>
  <c r="E1684" i="3"/>
  <c r="E1692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E1273" i="3"/>
  <c r="E1309" i="3"/>
  <c r="E1317" i="3"/>
  <c r="E1325" i="3"/>
  <c r="E1333" i="3"/>
  <c r="E1341" i="3"/>
  <c r="E1349" i="3"/>
  <c r="E1357" i="3"/>
  <c r="E1365" i="3"/>
  <c r="E1373" i="3"/>
  <c r="E1381" i="3"/>
  <c r="E1389" i="3"/>
  <c r="E1397" i="3"/>
  <c r="E1405" i="3"/>
  <c r="E1413" i="3"/>
  <c r="E1421" i="3"/>
  <c r="E1429" i="3"/>
  <c r="E1437" i="3"/>
  <c r="E1445" i="3"/>
  <c r="E1453" i="3"/>
  <c r="E1461" i="3"/>
  <c r="E1469" i="3"/>
  <c r="E1477" i="3"/>
  <c r="E1485" i="3"/>
  <c r="E1493" i="3"/>
  <c r="E1501" i="3"/>
  <c r="E1509" i="3"/>
  <c r="E1517" i="3"/>
  <c r="E1525" i="3"/>
  <c r="E1533" i="3"/>
  <c r="E1451" i="3"/>
  <c r="E1515" i="3"/>
  <c r="E1557" i="3"/>
  <c r="E1589" i="3"/>
  <c r="E1621" i="3"/>
  <c r="E1653" i="3"/>
  <c r="E1685" i="3"/>
  <c r="F1185" i="3"/>
  <c r="F1217" i="3"/>
  <c r="F1249" i="3"/>
  <c r="F1281" i="3"/>
  <c r="F1313" i="3"/>
  <c r="F1345" i="3"/>
  <c r="F1370" i="3"/>
  <c r="F1390" i="3"/>
  <c r="F1404" i="3"/>
  <c r="F1417" i="3"/>
  <c r="F1430" i="3"/>
  <c r="F1441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398" i="3"/>
  <c r="G1406" i="3"/>
  <c r="G1414" i="3"/>
  <c r="G1422" i="3"/>
  <c r="G1430" i="3"/>
  <c r="G1438" i="3"/>
  <c r="E1459" i="3"/>
  <c r="E1523" i="3"/>
  <c r="E1563" i="3"/>
  <c r="E1595" i="3"/>
  <c r="E1627" i="3"/>
  <c r="E1659" i="3"/>
  <c r="E1691" i="3"/>
  <c r="F1191" i="3"/>
  <c r="F1223" i="3"/>
  <c r="F1255" i="3"/>
  <c r="F1287" i="3"/>
  <c r="F1319" i="3"/>
  <c r="F1351" i="3"/>
  <c r="F1375" i="3"/>
  <c r="F1391" i="3"/>
  <c r="F1406" i="3"/>
  <c r="F1418" i="3"/>
  <c r="F1431" i="3"/>
  <c r="F1442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G1167" i="3"/>
  <c r="G1175" i="3"/>
  <c r="G1183" i="3"/>
  <c r="G1191" i="3"/>
  <c r="G1199" i="3"/>
  <c r="G1207" i="3"/>
  <c r="G1215" i="3"/>
  <c r="G1223" i="3"/>
  <c r="G1231" i="3"/>
  <c r="G1239" i="3"/>
  <c r="G1247" i="3"/>
  <c r="G1255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383" i="3"/>
  <c r="G1391" i="3"/>
  <c r="G1399" i="3"/>
  <c r="G1407" i="3"/>
  <c r="G1415" i="3"/>
  <c r="G1423" i="3"/>
  <c r="G1431" i="3"/>
  <c r="G1439" i="3"/>
  <c r="E1467" i="3"/>
  <c r="E1531" i="3"/>
  <c r="E1565" i="3"/>
  <c r="E1597" i="3"/>
  <c r="E1629" i="3"/>
  <c r="E1661" i="3"/>
  <c r="E1693" i="3"/>
  <c r="F1193" i="3"/>
  <c r="F1225" i="3"/>
  <c r="F1257" i="3"/>
  <c r="F1289" i="3"/>
  <c r="F1321" i="3"/>
  <c r="F1353" i="3"/>
  <c r="F1377" i="3"/>
  <c r="F1393" i="3"/>
  <c r="F1407" i="3"/>
  <c r="F1420" i="3"/>
  <c r="F1433" i="3"/>
  <c r="F1443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72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76" i="3"/>
  <c r="F1684" i="3"/>
  <c r="F1692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E1475" i="3"/>
  <c r="E1539" i="3"/>
  <c r="E1571" i="3"/>
  <c r="E1603" i="3"/>
  <c r="E1635" i="3"/>
  <c r="E1667" i="3"/>
  <c r="F1167" i="3"/>
  <c r="F1199" i="3"/>
  <c r="F1231" i="3"/>
  <c r="F1263" i="3"/>
  <c r="F1295" i="3"/>
  <c r="F1327" i="3"/>
  <c r="F1359" i="3"/>
  <c r="F1378" i="3"/>
  <c r="F1394" i="3"/>
  <c r="F1409" i="3"/>
  <c r="F1422" i="3"/>
  <c r="F1434" i="3"/>
  <c r="F1444" i="3"/>
  <c r="F1453" i="3"/>
  <c r="F1461" i="3"/>
  <c r="F1469" i="3"/>
  <c r="F1477" i="3"/>
  <c r="F1485" i="3"/>
  <c r="F1493" i="3"/>
  <c r="F1501" i="3"/>
  <c r="F1509" i="3"/>
  <c r="F1517" i="3"/>
  <c r="F1525" i="3"/>
  <c r="F1533" i="3"/>
  <c r="F1541" i="3"/>
  <c r="F1549" i="3"/>
  <c r="F1557" i="3"/>
  <c r="F1565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E1419" i="3"/>
  <c r="E1483" i="3"/>
  <c r="E1541" i="3"/>
  <c r="E1573" i="3"/>
  <c r="E1605" i="3"/>
  <c r="E1637" i="3"/>
  <c r="E1669" i="3"/>
  <c r="F1169" i="3"/>
  <c r="F1201" i="3"/>
  <c r="F1233" i="3"/>
  <c r="F1265" i="3"/>
  <c r="F1297" i="3"/>
  <c r="F1329" i="3"/>
  <c r="F1361" i="3"/>
  <c r="F1382" i="3"/>
  <c r="F1398" i="3"/>
  <c r="F1410" i="3"/>
  <c r="F1423" i="3"/>
  <c r="F1435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1566" i="3"/>
  <c r="F1574" i="3"/>
  <c r="F1582" i="3"/>
  <c r="F1590" i="3"/>
  <c r="F1598" i="3"/>
  <c r="F1606" i="3"/>
  <c r="F1614" i="3"/>
  <c r="F1622" i="3"/>
  <c r="F1630" i="3"/>
  <c r="F1638" i="3"/>
  <c r="F1646" i="3"/>
  <c r="F1654" i="3"/>
  <c r="F1662" i="3"/>
  <c r="F1670" i="3"/>
  <c r="F1678" i="3"/>
  <c r="F1686" i="3"/>
  <c r="G1162" i="3"/>
  <c r="E1427" i="3"/>
  <c r="E1491" i="3"/>
  <c r="E1547" i="3"/>
  <c r="E1579" i="3"/>
  <c r="E1611" i="3"/>
  <c r="E1643" i="3"/>
  <c r="E1675" i="3"/>
  <c r="F1175" i="3"/>
  <c r="F1207" i="3"/>
  <c r="F1239" i="3"/>
  <c r="F1271" i="3"/>
  <c r="F1303" i="3"/>
  <c r="F1335" i="3"/>
  <c r="F1362" i="3"/>
  <c r="F1383" i="3"/>
  <c r="F1399" i="3"/>
  <c r="F1412" i="3"/>
  <c r="F1425" i="3"/>
  <c r="F1436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E1435" i="3"/>
  <c r="E1499" i="3"/>
  <c r="E1549" i="3"/>
  <c r="E1581" i="3"/>
  <c r="E1613" i="3"/>
  <c r="E1645" i="3"/>
  <c r="E1677" i="3"/>
  <c r="F1177" i="3"/>
  <c r="F1209" i="3"/>
  <c r="F1241" i="3"/>
  <c r="F1273" i="3"/>
  <c r="F1305" i="3"/>
  <c r="F1337" i="3"/>
  <c r="F1367" i="3"/>
  <c r="F1385" i="3"/>
  <c r="F1401" i="3"/>
  <c r="F1414" i="3"/>
  <c r="F1426" i="3"/>
  <c r="F1438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G1164" i="3"/>
  <c r="G1172" i="3"/>
  <c r="G1180" i="3"/>
  <c r="G1188" i="3"/>
  <c r="G1196" i="3"/>
  <c r="G1204" i="3"/>
  <c r="G1212" i="3"/>
  <c r="G1220" i="3"/>
  <c r="G1228" i="3"/>
  <c r="G1236" i="3"/>
  <c r="G1244" i="3"/>
  <c r="G1252" i="3"/>
  <c r="G1260" i="3"/>
  <c r="G1268" i="3"/>
  <c r="G1276" i="3"/>
  <c r="G1284" i="3"/>
  <c r="G1292" i="3"/>
  <c r="G1300" i="3"/>
  <c r="G1308" i="3"/>
  <c r="G1316" i="3"/>
  <c r="G1324" i="3"/>
  <c r="G1332" i="3"/>
  <c r="E1443" i="3"/>
  <c r="E1507" i="3"/>
  <c r="E1555" i="3"/>
  <c r="E1587" i="3"/>
  <c r="E1619" i="3"/>
  <c r="E1651" i="3"/>
  <c r="E1683" i="3"/>
  <c r="F1183" i="3"/>
  <c r="F1215" i="3"/>
  <c r="F1247" i="3"/>
  <c r="F1279" i="3"/>
  <c r="F1311" i="3"/>
  <c r="F1343" i="3"/>
  <c r="F1369" i="3"/>
  <c r="F1386" i="3"/>
  <c r="F1402" i="3"/>
  <c r="F1415" i="3"/>
  <c r="F1428" i="3"/>
  <c r="F1439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1625" i="3"/>
  <c r="F1633" i="3"/>
  <c r="F1641" i="3"/>
  <c r="F1649" i="3"/>
  <c r="F1657" i="3"/>
  <c r="F1665" i="3"/>
  <c r="F1673" i="3"/>
  <c r="F1681" i="3"/>
  <c r="F1689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F1663" i="3"/>
  <c r="G1179" i="3"/>
  <c r="G1211" i="3"/>
  <c r="G1243" i="3"/>
  <c r="G1275" i="3"/>
  <c r="G1307" i="3"/>
  <c r="G1339" i="3"/>
  <c r="G1362" i="3"/>
  <c r="G1378" i="3"/>
  <c r="G1394" i="3"/>
  <c r="G1405" i="3"/>
  <c r="G1419" i="3"/>
  <c r="G1433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H1168" i="3"/>
  <c r="H1176" i="3"/>
  <c r="H1184" i="3"/>
  <c r="H1192" i="3"/>
  <c r="H1200" i="3"/>
  <c r="H1208" i="3"/>
  <c r="H1216" i="3"/>
  <c r="H1224" i="3"/>
  <c r="H1232" i="3"/>
  <c r="H1240" i="3"/>
  <c r="H1248" i="3"/>
  <c r="H1256" i="3"/>
  <c r="H1264" i="3"/>
  <c r="H1272" i="3"/>
  <c r="H1280" i="3"/>
  <c r="H1288" i="3"/>
  <c r="H1296" i="3"/>
  <c r="H1304" i="3"/>
  <c r="H1312" i="3"/>
  <c r="H1320" i="3"/>
  <c r="H1328" i="3"/>
  <c r="H1336" i="3"/>
  <c r="H1344" i="3"/>
  <c r="H1352" i="3"/>
  <c r="H1360" i="3"/>
  <c r="H1368" i="3"/>
  <c r="H1376" i="3"/>
  <c r="H1384" i="3"/>
  <c r="H1392" i="3"/>
  <c r="H1400" i="3"/>
  <c r="H1408" i="3"/>
  <c r="H1416" i="3"/>
  <c r="H1424" i="3"/>
  <c r="H1432" i="3"/>
  <c r="H1440" i="3"/>
  <c r="H1448" i="3"/>
  <c r="H1456" i="3"/>
  <c r="H1464" i="3"/>
  <c r="H1472" i="3"/>
  <c r="H1480" i="3"/>
  <c r="F1671" i="3"/>
  <c r="G1186" i="3"/>
  <c r="G1218" i="3"/>
  <c r="G1250" i="3"/>
  <c r="G1282" i="3"/>
  <c r="G1314" i="3"/>
  <c r="G1340" i="3"/>
  <c r="G1363" i="3"/>
  <c r="G1379" i="3"/>
  <c r="G1395" i="3"/>
  <c r="G1409" i="3"/>
  <c r="G1420" i="3"/>
  <c r="G1434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H1169" i="3"/>
  <c r="H1177" i="3"/>
  <c r="H1185" i="3"/>
  <c r="H1193" i="3"/>
  <c r="H1201" i="3"/>
  <c r="H1209" i="3"/>
  <c r="H1217" i="3"/>
  <c r="H1225" i="3"/>
  <c r="H1233" i="3"/>
  <c r="H1241" i="3"/>
  <c r="H1249" i="3"/>
  <c r="H1257" i="3"/>
  <c r="H1265" i="3"/>
  <c r="H1273" i="3"/>
  <c r="H1281" i="3"/>
  <c r="H1289" i="3"/>
  <c r="H1297" i="3"/>
  <c r="H1305" i="3"/>
  <c r="H1313" i="3"/>
  <c r="H1321" i="3"/>
  <c r="H1329" i="3"/>
  <c r="H1337" i="3"/>
  <c r="H1345" i="3"/>
  <c r="H1353" i="3"/>
  <c r="H1361" i="3"/>
  <c r="H1369" i="3"/>
  <c r="H1377" i="3"/>
  <c r="H1385" i="3"/>
  <c r="H1393" i="3"/>
  <c r="H1401" i="3"/>
  <c r="H1409" i="3"/>
  <c r="H1417" i="3"/>
  <c r="H1425" i="3"/>
  <c r="H1433" i="3"/>
  <c r="H1441" i="3"/>
  <c r="H1449" i="3"/>
  <c r="H1457" i="3"/>
  <c r="H1465" i="3"/>
  <c r="H1473" i="3"/>
  <c r="H1481" i="3"/>
  <c r="F1679" i="3"/>
  <c r="G1187" i="3"/>
  <c r="G1219" i="3"/>
  <c r="G1251" i="3"/>
  <c r="G1283" i="3"/>
  <c r="G1315" i="3"/>
  <c r="G1346" i="3"/>
  <c r="G1364" i="3"/>
  <c r="G1380" i="3"/>
  <c r="G1396" i="3"/>
  <c r="G1410" i="3"/>
  <c r="G1421" i="3"/>
  <c r="G1435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H1162" i="3"/>
  <c r="H1170" i="3"/>
  <c r="H1178" i="3"/>
  <c r="H1186" i="3"/>
  <c r="H1194" i="3"/>
  <c r="H1202" i="3"/>
  <c r="H1210" i="3"/>
  <c r="H1218" i="3"/>
  <c r="H1226" i="3"/>
  <c r="H1234" i="3"/>
  <c r="H1242" i="3"/>
  <c r="H1250" i="3"/>
  <c r="H1258" i="3"/>
  <c r="H1266" i="3"/>
  <c r="H1274" i="3"/>
  <c r="H1282" i="3"/>
  <c r="H1290" i="3"/>
  <c r="H1298" i="3"/>
  <c r="H1306" i="3"/>
  <c r="H1314" i="3"/>
  <c r="H1322" i="3"/>
  <c r="H1330" i="3"/>
  <c r="H1338" i="3"/>
  <c r="H1346" i="3"/>
  <c r="H1354" i="3"/>
  <c r="H1362" i="3"/>
  <c r="H1370" i="3"/>
  <c r="H1378" i="3"/>
  <c r="H1386" i="3"/>
  <c r="H1394" i="3"/>
  <c r="H1402" i="3"/>
  <c r="H1410" i="3"/>
  <c r="H1418" i="3"/>
  <c r="H1426" i="3"/>
  <c r="F1687" i="3"/>
  <c r="G1194" i="3"/>
  <c r="G1226" i="3"/>
  <c r="G1258" i="3"/>
  <c r="G1290" i="3"/>
  <c r="G1322" i="3"/>
  <c r="G1347" i="3"/>
  <c r="G1365" i="3"/>
  <c r="G1381" i="3"/>
  <c r="G1397" i="3"/>
  <c r="G1411" i="3"/>
  <c r="G1425" i="3"/>
  <c r="G1436" i="3"/>
  <c r="G1447" i="3"/>
  <c r="G1455" i="3"/>
  <c r="G1463" i="3"/>
  <c r="G1471" i="3"/>
  <c r="G1479" i="3"/>
  <c r="G1487" i="3"/>
  <c r="G1495" i="3"/>
  <c r="G1503" i="3"/>
  <c r="G1511" i="3"/>
  <c r="G1519" i="3"/>
  <c r="G1527" i="3"/>
  <c r="G1535" i="3"/>
  <c r="G1543" i="3"/>
  <c r="G1551" i="3"/>
  <c r="G1559" i="3"/>
  <c r="G1567" i="3"/>
  <c r="G1575" i="3"/>
  <c r="G1583" i="3"/>
  <c r="G1591" i="3"/>
  <c r="G1599" i="3"/>
  <c r="G1607" i="3"/>
  <c r="G1615" i="3"/>
  <c r="G1623" i="3"/>
  <c r="G1631" i="3"/>
  <c r="G1639" i="3"/>
  <c r="G1647" i="3"/>
  <c r="G1655" i="3"/>
  <c r="G1663" i="3"/>
  <c r="G1671" i="3"/>
  <c r="G1679" i="3"/>
  <c r="G1687" i="3"/>
  <c r="H1163" i="3"/>
  <c r="H1171" i="3"/>
  <c r="H1179" i="3"/>
  <c r="H1187" i="3"/>
  <c r="H1195" i="3"/>
  <c r="H1203" i="3"/>
  <c r="H1211" i="3"/>
  <c r="H1219" i="3"/>
  <c r="H1227" i="3"/>
  <c r="H1235" i="3"/>
  <c r="H1243" i="3"/>
  <c r="H1251" i="3"/>
  <c r="H1259" i="3"/>
  <c r="H1267" i="3"/>
  <c r="H1275" i="3"/>
  <c r="H1283" i="3"/>
  <c r="F1631" i="3"/>
  <c r="G1163" i="3"/>
  <c r="G1195" i="3"/>
  <c r="G1227" i="3"/>
  <c r="G1259" i="3"/>
  <c r="G1291" i="3"/>
  <c r="G1323" i="3"/>
  <c r="G1348" i="3"/>
  <c r="G1370" i="3"/>
  <c r="G1386" i="3"/>
  <c r="G1401" i="3"/>
  <c r="G1412" i="3"/>
  <c r="G1426" i="3"/>
  <c r="G1437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H1164" i="3"/>
  <c r="H1172" i="3"/>
  <c r="H1180" i="3"/>
  <c r="H1188" i="3"/>
  <c r="H1196" i="3"/>
  <c r="H1204" i="3"/>
  <c r="H1212" i="3"/>
  <c r="H1220" i="3"/>
  <c r="H1228" i="3"/>
  <c r="H1236" i="3"/>
  <c r="H1244" i="3"/>
  <c r="H1252" i="3"/>
  <c r="H1260" i="3"/>
  <c r="H1268" i="3"/>
  <c r="H1276" i="3"/>
  <c r="H1284" i="3"/>
  <c r="H1292" i="3"/>
  <c r="H1300" i="3"/>
  <c r="H1308" i="3"/>
  <c r="H1316" i="3"/>
  <c r="H1324" i="3"/>
  <c r="H1332" i="3"/>
  <c r="H1340" i="3"/>
  <c r="H1348" i="3"/>
  <c r="H1356" i="3"/>
  <c r="H1364" i="3"/>
  <c r="H1372" i="3"/>
  <c r="H1380" i="3"/>
  <c r="F1639" i="3"/>
  <c r="G1170" i="3"/>
  <c r="G1202" i="3"/>
  <c r="G1234" i="3"/>
  <c r="G1266" i="3"/>
  <c r="G1298" i="3"/>
  <c r="G1330" i="3"/>
  <c r="G1354" i="3"/>
  <c r="G1371" i="3"/>
  <c r="G1387" i="3"/>
  <c r="G1402" i="3"/>
  <c r="G1413" i="3"/>
  <c r="G1427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H1165" i="3"/>
  <c r="H1173" i="3"/>
  <c r="H1181" i="3"/>
  <c r="H1189" i="3"/>
  <c r="H1197" i="3"/>
  <c r="H1205" i="3"/>
  <c r="H1213" i="3"/>
  <c r="H1221" i="3"/>
  <c r="H1229" i="3"/>
  <c r="H1237" i="3"/>
  <c r="H1245" i="3"/>
  <c r="H1253" i="3"/>
  <c r="H1261" i="3"/>
  <c r="H1269" i="3"/>
  <c r="F1647" i="3"/>
  <c r="G1171" i="3"/>
  <c r="G1203" i="3"/>
  <c r="G1235" i="3"/>
  <c r="G1267" i="3"/>
  <c r="G1299" i="3"/>
  <c r="G1331" i="3"/>
  <c r="G1355" i="3"/>
  <c r="G1372" i="3"/>
  <c r="G1388" i="3"/>
  <c r="G1403" i="3"/>
  <c r="G1417" i="3"/>
  <c r="G1428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538" i="3"/>
  <c r="G1546" i="3"/>
  <c r="G1554" i="3"/>
  <c r="G1562" i="3"/>
  <c r="G1570" i="3"/>
  <c r="G1578" i="3"/>
  <c r="G1586" i="3"/>
  <c r="G1594" i="3"/>
  <c r="G1602" i="3"/>
  <c r="G1610" i="3"/>
  <c r="G1618" i="3"/>
  <c r="G1626" i="3"/>
  <c r="G1634" i="3"/>
  <c r="G1642" i="3"/>
  <c r="G1650" i="3"/>
  <c r="G1658" i="3"/>
  <c r="G1666" i="3"/>
  <c r="G1674" i="3"/>
  <c r="G1682" i="3"/>
  <c r="G1690" i="3"/>
  <c r="H1166" i="3"/>
  <c r="H1174" i="3"/>
  <c r="H1182" i="3"/>
  <c r="H1190" i="3"/>
  <c r="H1198" i="3"/>
  <c r="H1206" i="3"/>
  <c r="H1214" i="3"/>
  <c r="H1222" i="3"/>
  <c r="H1230" i="3"/>
  <c r="H1238" i="3"/>
  <c r="H1246" i="3"/>
  <c r="H1254" i="3"/>
  <c r="H1262" i="3"/>
  <c r="H1270" i="3"/>
  <c r="H1278" i="3"/>
  <c r="H1286" i="3"/>
  <c r="H1294" i="3"/>
  <c r="H1302" i="3"/>
  <c r="H1310" i="3"/>
  <c r="H1318" i="3"/>
  <c r="H1326" i="3"/>
  <c r="H1334" i="3"/>
  <c r="H1342" i="3"/>
  <c r="H1350" i="3"/>
  <c r="H1358" i="3"/>
  <c r="H1366" i="3"/>
  <c r="H1374" i="3"/>
  <c r="H1382" i="3"/>
  <c r="H1390" i="3"/>
  <c r="H1398" i="3"/>
  <c r="H1406" i="3"/>
  <c r="H1414" i="3"/>
  <c r="H1422" i="3"/>
  <c r="H1430" i="3"/>
  <c r="H1438" i="3"/>
  <c r="H1446" i="3"/>
  <c r="H1454" i="3"/>
  <c r="H1462" i="3"/>
  <c r="H1470" i="3"/>
  <c r="H1478" i="3"/>
  <c r="F1655" i="3"/>
  <c r="G1178" i="3"/>
  <c r="G1210" i="3"/>
  <c r="G1242" i="3"/>
  <c r="G1274" i="3"/>
  <c r="G1306" i="3"/>
  <c r="G1338" i="3"/>
  <c r="G1356" i="3"/>
  <c r="G1373" i="3"/>
  <c r="G1389" i="3"/>
  <c r="G1404" i="3"/>
  <c r="G1418" i="3"/>
  <c r="G1429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H1167" i="3"/>
  <c r="H1175" i="3"/>
  <c r="H1183" i="3"/>
  <c r="H1191" i="3"/>
  <c r="H1199" i="3"/>
  <c r="H1207" i="3"/>
  <c r="H1215" i="3"/>
  <c r="H1223" i="3"/>
  <c r="H1231" i="3"/>
  <c r="H1239" i="3"/>
  <c r="H1247" i="3"/>
  <c r="H1255" i="3"/>
  <c r="H1263" i="3"/>
  <c r="H1271" i="3"/>
  <c r="H1279" i="3"/>
  <c r="H1287" i="3"/>
  <c r="H1295" i="3"/>
  <c r="H1303" i="3"/>
  <c r="H1311" i="3"/>
  <c r="H1319" i="3"/>
  <c r="H1327" i="3"/>
  <c r="H1335" i="3"/>
  <c r="H1343" i="3"/>
  <c r="H1351" i="3"/>
  <c r="H1359" i="3"/>
  <c r="H1367" i="3"/>
  <c r="H1375" i="3"/>
  <c r="H1383" i="3"/>
  <c r="H1391" i="3"/>
  <c r="H1399" i="3"/>
  <c r="H1407" i="3"/>
  <c r="H1415" i="3"/>
  <c r="H1423" i="3"/>
  <c r="H1431" i="3"/>
  <c r="H1439" i="3"/>
  <c r="H1447" i="3"/>
  <c r="H1455" i="3"/>
  <c r="H1463" i="3"/>
  <c r="H1690" i="3"/>
  <c r="H1682" i="3"/>
  <c r="H1674" i="3"/>
  <c r="H1666" i="3"/>
  <c r="H1658" i="3"/>
  <c r="H1650" i="3"/>
  <c r="H1642" i="3"/>
  <c r="H1634" i="3"/>
  <c r="H1626" i="3"/>
  <c r="H1618" i="3"/>
  <c r="H1610" i="3"/>
  <c r="H1602" i="3"/>
  <c r="H1594" i="3"/>
  <c r="H1586" i="3"/>
  <c r="H1578" i="3"/>
  <c r="H1570" i="3"/>
  <c r="H1562" i="3"/>
  <c r="H1554" i="3"/>
  <c r="H1546" i="3"/>
  <c r="H1538" i="3"/>
  <c r="H1530" i="3"/>
  <c r="H1522" i="3"/>
  <c r="H1514" i="3"/>
  <c r="H1506" i="3"/>
  <c r="H1498" i="3"/>
  <c r="H1490" i="3"/>
  <c r="H1482" i="3"/>
  <c r="H1468" i="3"/>
  <c r="H1452" i="3"/>
  <c r="H1436" i="3"/>
  <c r="H1419" i="3"/>
  <c r="H1396" i="3"/>
  <c r="H1371" i="3"/>
  <c r="H1339" i="3"/>
  <c r="H1307" i="3"/>
  <c r="H1689" i="3"/>
  <c r="H1681" i="3"/>
  <c r="H1673" i="3"/>
  <c r="H1665" i="3"/>
  <c r="H1657" i="3"/>
  <c r="H1649" i="3"/>
  <c r="H1641" i="3"/>
  <c r="H1633" i="3"/>
  <c r="H1625" i="3"/>
  <c r="H1617" i="3"/>
  <c r="H1609" i="3"/>
  <c r="H1601" i="3"/>
  <c r="H1593" i="3"/>
  <c r="H1585" i="3"/>
  <c r="H1577" i="3"/>
  <c r="H1569" i="3"/>
  <c r="H1561" i="3"/>
  <c r="H1553" i="3"/>
  <c r="H1545" i="3"/>
  <c r="H1537" i="3"/>
  <c r="H1529" i="3"/>
  <c r="H1521" i="3"/>
  <c r="H1513" i="3"/>
  <c r="H1505" i="3"/>
  <c r="H1497" i="3"/>
  <c r="H1489" i="3"/>
  <c r="H1479" i="3"/>
  <c r="H1467" i="3"/>
  <c r="H1451" i="3"/>
  <c r="H1435" i="3"/>
  <c r="H1413" i="3"/>
  <c r="H1395" i="3"/>
  <c r="H1365" i="3"/>
  <c r="H1333" i="3"/>
  <c r="H1301" i="3"/>
  <c r="H1688" i="3"/>
  <c r="H1680" i="3"/>
  <c r="H1672" i="3"/>
  <c r="H1664" i="3"/>
  <c r="H1656" i="3"/>
  <c r="H1648" i="3"/>
  <c r="H1640" i="3"/>
  <c r="H1632" i="3"/>
  <c r="H1624" i="3"/>
  <c r="H1616" i="3"/>
  <c r="H1608" i="3"/>
  <c r="H1600" i="3"/>
  <c r="H1592" i="3"/>
  <c r="H1584" i="3"/>
  <c r="H1576" i="3"/>
  <c r="H1568" i="3"/>
  <c r="H1560" i="3"/>
  <c r="H1552" i="3"/>
  <c r="H1544" i="3"/>
  <c r="H1536" i="3"/>
  <c r="H1528" i="3"/>
  <c r="H1520" i="3"/>
  <c r="H1512" i="3"/>
  <c r="H1504" i="3"/>
  <c r="H1496" i="3"/>
  <c r="H1488" i="3"/>
  <c r="H1477" i="3"/>
  <c r="H1466" i="3"/>
  <c r="H1450" i="3"/>
  <c r="H1434" i="3"/>
  <c r="H1412" i="3"/>
  <c r="H1389" i="3"/>
  <c r="H1363" i="3"/>
  <c r="H1331" i="3"/>
  <c r="H1299" i="3"/>
  <c r="G110" i="2"/>
  <c r="G120" i="2"/>
  <c r="G128" i="2"/>
  <c r="G117" i="2"/>
  <c r="G127" i="2"/>
  <c r="G116" i="2"/>
  <c r="G126" i="2"/>
  <c r="G115" i="2"/>
  <c r="G125" i="2"/>
  <c r="G133" i="2"/>
  <c r="G124" i="2"/>
  <c r="G132" i="2"/>
  <c r="G122" i="2"/>
  <c r="G130" i="2"/>
  <c r="H1159" i="3"/>
  <c r="H1151" i="3"/>
  <c r="H1143" i="3"/>
  <c r="H1135" i="3"/>
  <c r="H1127" i="3"/>
  <c r="H1119" i="3"/>
  <c r="H1111" i="3"/>
  <c r="H1103" i="3"/>
  <c r="H1095" i="3"/>
  <c r="H1087" i="3"/>
  <c r="H1079" i="3"/>
  <c r="H1071" i="3"/>
  <c r="H1063" i="3"/>
  <c r="H1055" i="3"/>
  <c r="H1047" i="3"/>
  <c r="H1039" i="3"/>
  <c r="H1031" i="3"/>
  <c r="H1023" i="3"/>
  <c r="H1015" i="3"/>
  <c r="H1007" i="3"/>
  <c r="H999" i="3"/>
  <c r="H991" i="3"/>
  <c r="H983" i="3"/>
  <c r="H975" i="3"/>
  <c r="H967" i="3"/>
  <c r="H959" i="3"/>
  <c r="H951" i="3"/>
  <c r="H943" i="3"/>
  <c r="H935" i="3"/>
  <c r="H927" i="3"/>
  <c r="H919" i="3"/>
  <c r="H911" i="3"/>
  <c r="H903" i="3"/>
  <c r="H895" i="3"/>
  <c r="H887" i="3"/>
  <c r="H879" i="3"/>
  <c r="H871" i="3"/>
  <c r="H863" i="3"/>
  <c r="H855" i="3"/>
  <c r="H847" i="3"/>
  <c r="H839" i="3"/>
  <c r="H831" i="3"/>
  <c r="H823" i="3"/>
  <c r="H811" i="3"/>
  <c r="H797" i="3"/>
  <c r="H776" i="3"/>
  <c r="H753" i="3"/>
  <c r="G1153" i="3"/>
  <c r="G1132" i="3"/>
  <c r="G1109" i="3"/>
  <c r="G1089" i="3"/>
  <c r="G1068" i="3"/>
  <c r="G1045" i="3"/>
  <c r="G1025" i="3"/>
  <c r="G1004" i="3"/>
  <c r="G981" i="3"/>
  <c r="G961" i="3"/>
  <c r="G929" i="3"/>
  <c r="G877" i="3"/>
  <c r="G813" i="3"/>
  <c r="G749" i="3"/>
  <c r="H1158" i="3"/>
  <c r="H1150" i="3"/>
  <c r="H1142" i="3"/>
  <c r="H1134" i="3"/>
  <c r="H1126" i="3"/>
  <c r="H1118" i="3"/>
  <c r="H1110" i="3"/>
  <c r="H1102" i="3"/>
  <c r="H1094" i="3"/>
  <c r="H1086" i="3"/>
  <c r="H1078" i="3"/>
  <c r="H1070" i="3"/>
  <c r="H1062" i="3"/>
  <c r="H1054" i="3"/>
  <c r="H1046" i="3"/>
  <c r="H1038" i="3"/>
  <c r="H1030" i="3"/>
  <c r="H1022" i="3"/>
  <c r="H1014" i="3"/>
  <c r="H1006" i="3"/>
  <c r="H998" i="3"/>
  <c r="H990" i="3"/>
  <c r="H982" i="3"/>
  <c r="H974" i="3"/>
  <c r="H966" i="3"/>
  <c r="H958" i="3"/>
  <c r="H950" i="3"/>
  <c r="H942" i="3"/>
  <c r="H934" i="3"/>
  <c r="H926" i="3"/>
  <c r="H918" i="3"/>
  <c r="H910" i="3"/>
  <c r="H902" i="3"/>
  <c r="H894" i="3"/>
  <c r="H886" i="3"/>
  <c r="H878" i="3"/>
  <c r="H870" i="3"/>
  <c r="H862" i="3"/>
  <c r="H854" i="3"/>
  <c r="H846" i="3"/>
  <c r="H838" i="3"/>
  <c r="H830" i="3"/>
  <c r="H821" i="3"/>
  <c r="H809" i="3"/>
  <c r="H793" i="3"/>
  <c r="H773" i="3"/>
  <c r="H752" i="3"/>
  <c r="G1149" i="3"/>
  <c r="G1129" i="3"/>
  <c r="G1108" i="3"/>
  <c r="G1085" i="3"/>
  <c r="G1065" i="3"/>
  <c r="G1044" i="3"/>
  <c r="G1021" i="3"/>
  <c r="G1001" i="3"/>
  <c r="G980" i="3"/>
  <c r="G957" i="3"/>
  <c r="G925" i="3"/>
  <c r="G869" i="3"/>
  <c r="G805" i="3"/>
  <c r="F1161" i="3"/>
  <c r="H1157" i="3"/>
  <c r="H1149" i="3"/>
  <c r="H1141" i="3"/>
  <c r="H1133" i="3"/>
  <c r="H1125" i="3"/>
  <c r="H1117" i="3"/>
  <c r="H1109" i="3"/>
  <c r="H1101" i="3"/>
  <c r="H1093" i="3"/>
  <c r="H1085" i="3"/>
  <c r="H1077" i="3"/>
  <c r="H1069" i="3"/>
  <c r="H1061" i="3"/>
  <c r="H1053" i="3"/>
  <c r="H1045" i="3"/>
  <c r="H1037" i="3"/>
  <c r="H1029" i="3"/>
  <c r="H1021" i="3"/>
  <c r="H1013" i="3"/>
  <c r="H1005" i="3"/>
  <c r="H997" i="3"/>
  <c r="H989" i="3"/>
  <c r="H981" i="3"/>
  <c r="H973" i="3"/>
  <c r="H965" i="3"/>
  <c r="H957" i="3"/>
  <c r="H949" i="3"/>
  <c r="H941" i="3"/>
  <c r="H933" i="3"/>
  <c r="H925" i="3"/>
  <c r="H917" i="3"/>
  <c r="H909" i="3"/>
  <c r="H901" i="3"/>
  <c r="H893" i="3"/>
  <c r="H885" i="3"/>
  <c r="H877" i="3"/>
  <c r="H869" i="3"/>
  <c r="H861" i="3"/>
  <c r="H853" i="3"/>
  <c r="H845" i="3"/>
  <c r="H837" i="3"/>
  <c r="H829" i="3"/>
  <c r="H820" i="3"/>
  <c r="H808" i="3"/>
  <c r="H792" i="3"/>
  <c r="H769" i="3"/>
  <c r="H749" i="3"/>
  <c r="G1148" i="3"/>
  <c r="G1125" i="3"/>
  <c r="G1105" i="3"/>
  <c r="G1084" i="3"/>
  <c r="G1061" i="3"/>
  <c r="G1041" i="3"/>
  <c r="G1020" i="3"/>
  <c r="G997" i="3"/>
  <c r="G977" i="3"/>
  <c r="G953" i="3"/>
  <c r="G921" i="3"/>
  <c r="G861" i="3"/>
  <c r="G797" i="3"/>
  <c r="F1153" i="3"/>
  <c r="H1156" i="3"/>
  <c r="H1148" i="3"/>
  <c r="H1140" i="3"/>
  <c r="H1132" i="3"/>
  <c r="H1124" i="3"/>
  <c r="H1116" i="3"/>
  <c r="H1108" i="3"/>
  <c r="H1100" i="3"/>
  <c r="H1092" i="3"/>
  <c r="H1084" i="3"/>
  <c r="H1076" i="3"/>
  <c r="H1068" i="3"/>
  <c r="H1060" i="3"/>
  <c r="H1052" i="3"/>
  <c r="H1044" i="3"/>
  <c r="H1036" i="3"/>
  <c r="H1028" i="3"/>
  <c r="H1020" i="3"/>
  <c r="H1012" i="3"/>
  <c r="H1004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4" i="3"/>
  <c r="H876" i="3"/>
  <c r="H868" i="3"/>
  <c r="H860" i="3"/>
  <c r="H852" i="3"/>
  <c r="H844" i="3"/>
  <c r="H836" i="3"/>
  <c r="H828" i="3"/>
  <c r="H819" i="3"/>
  <c r="H807" i="3"/>
  <c r="H789" i="3"/>
  <c r="H768" i="3"/>
  <c r="H745" i="3"/>
  <c r="G1145" i="3"/>
  <c r="G1124" i="3"/>
  <c r="G1101" i="3"/>
  <c r="G1081" i="3"/>
  <c r="G1060" i="3"/>
  <c r="G1037" i="3"/>
  <c r="G1017" i="3"/>
  <c r="G996" i="3"/>
  <c r="G973" i="3"/>
  <c r="G949" i="3"/>
  <c r="G917" i="3"/>
  <c r="G853" i="3"/>
  <c r="G789" i="3"/>
  <c r="F1145" i="3"/>
  <c r="H1155" i="3"/>
  <c r="H1147" i="3"/>
  <c r="H1139" i="3"/>
  <c r="H1131" i="3"/>
  <c r="H1123" i="3"/>
  <c r="H1115" i="3"/>
  <c r="H1107" i="3"/>
  <c r="H1099" i="3"/>
  <c r="H1091" i="3"/>
  <c r="H1083" i="3"/>
  <c r="H1075" i="3"/>
  <c r="H1067" i="3"/>
  <c r="H1059" i="3"/>
  <c r="H1051" i="3"/>
  <c r="H1043" i="3"/>
  <c r="H1035" i="3"/>
  <c r="H1027" i="3"/>
  <c r="H1019" i="3"/>
  <c r="H1011" i="3"/>
  <c r="H1003" i="3"/>
  <c r="H995" i="3"/>
  <c r="H987" i="3"/>
  <c r="H979" i="3"/>
  <c r="H971" i="3"/>
  <c r="H963" i="3"/>
  <c r="H955" i="3"/>
  <c r="H947" i="3"/>
  <c r="H939" i="3"/>
  <c r="H931" i="3"/>
  <c r="H923" i="3"/>
  <c r="H915" i="3"/>
  <c r="H907" i="3"/>
  <c r="H899" i="3"/>
  <c r="H891" i="3"/>
  <c r="H883" i="3"/>
  <c r="H875" i="3"/>
  <c r="H867" i="3"/>
  <c r="H859" i="3"/>
  <c r="H851" i="3"/>
  <c r="H843" i="3"/>
  <c r="H835" i="3"/>
  <c r="H827" i="3"/>
  <c r="H817" i="3"/>
  <c r="H805" i="3"/>
  <c r="H785" i="3"/>
  <c r="H765" i="3"/>
  <c r="H744" i="3"/>
  <c r="G1141" i="3"/>
  <c r="G1121" i="3"/>
  <c r="G1100" i="3"/>
  <c r="G1077" i="3"/>
  <c r="G1057" i="3"/>
  <c r="G1036" i="3"/>
  <c r="G1013" i="3"/>
  <c r="G993" i="3"/>
  <c r="G972" i="3"/>
  <c r="G945" i="3"/>
  <c r="G909" i="3"/>
  <c r="G845" i="3"/>
  <c r="G781" i="3"/>
  <c r="F1137" i="3"/>
  <c r="H1154" i="3"/>
  <c r="H1146" i="3"/>
  <c r="H1138" i="3"/>
  <c r="H1130" i="3"/>
  <c r="H1122" i="3"/>
  <c r="H1114" i="3"/>
  <c r="H1106" i="3"/>
  <c r="H1098" i="3"/>
  <c r="H1090" i="3"/>
  <c r="H1082" i="3"/>
  <c r="H1074" i="3"/>
  <c r="H1066" i="3"/>
  <c r="H1058" i="3"/>
  <c r="H1050" i="3"/>
  <c r="H1042" i="3"/>
  <c r="H1034" i="3"/>
  <c r="H1026" i="3"/>
  <c r="H1018" i="3"/>
  <c r="H1010" i="3"/>
  <c r="H1002" i="3"/>
  <c r="H994" i="3"/>
  <c r="H986" i="3"/>
  <c r="H978" i="3"/>
  <c r="H970" i="3"/>
  <c r="H962" i="3"/>
  <c r="H954" i="3"/>
  <c r="H946" i="3"/>
  <c r="H938" i="3"/>
  <c r="H930" i="3"/>
  <c r="H922" i="3"/>
  <c r="H914" i="3"/>
  <c r="H906" i="3"/>
  <c r="H898" i="3"/>
  <c r="H890" i="3"/>
  <c r="H882" i="3"/>
  <c r="H874" i="3"/>
  <c r="H866" i="3"/>
  <c r="H858" i="3"/>
  <c r="H850" i="3"/>
  <c r="H842" i="3"/>
  <c r="H834" i="3"/>
  <c r="H826" i="3"/>
  <c r="H816" i="3"/>
  <c r="H803" i="3"/>
  <c r="H784" i="3"/>
  <c r="H761" i="3"/>
  <c r="G1161" i="3"/>
  <c r="G1140" i="3"/>
  <c r="G1117" i="3"/>
  <c r="G1097" i="3"/>
  <c r="G1076" i="3"/>
  <c r="G1053" i="3"/>
  <c r="G1033" i="3"/>
  <c r="G1012" i="3"/>
  <c r="G989" i="3"/>
  <c r="G969" i="3"/>
  <c r="G941" i="3"/>
  <c r="G901" i="3"/>
  <c r="G837" i="3"/>
  <c r="G773" i="3"/>
  <c r="F1129" i="3"/>
  <c r="H1161" i="3"/>
  <c r="H1153" i="3"/>
  <c r="H1145" i="3"/>
  <c r="H1137" i="3"/>
  <c r="H1129" i="3"/>
  <c r="H1121" i="3"/>
  <c r="H1113" i="3"/>
  <c r="H1105" i="3"/>
  <c r="H1097" i="3"/>
  <c r="H1089" i="3"/>
  <c r="H1081" i="3"/>
  <c r="H1073" i="3"/>
  <c r="H1065" i="3"/>
  <c r="H1057" i="3"/>
  <c r="H1049" i="3"/>
  <c r="H1041" i="3"/>
  <c r="H1033" i="3"/>
  <c r="H1025" i="3"/>
  <c r="H1017" i="3"/>
  <c r="H1009" i="3"/>
  <c r="H1001" i="3"/>
  <c r="H993" i="3"/>
  <c r="H985" i="3"/>
  <c r="H977" i="3"/>
  <c r="H969" i="3"/>
  <c r="H961" i="3"/>
  <c r="H953" i="3"/>
  <c r="H945" i="3"/>
  <c r="H937" i="3"/>
  <c r="H929" i="3"/>
  <c r="H921" i="3"/>
  <c r="H913" i="3"/>
  <c r="H905" i="3"/>
  <c r="H897" i="3"/>
  <c r="H889" i="3"/>
  <c r="H881" i="3"/>
  <c r="H873" i="3"/>
  <c r="H865" i="3"/>
  <c r="H857" i="3"/>
  <c r="H849" i="3"/>
  <c r="H841" i="3"/>
  <c r="H833" i="3"/>
  <c r="H825" i="3"/>
  <c r="H815" i="3"/>
  <c r="H801" i="3"/>
  <c r="H781" i="3"/>
  <c r="H760" i="3"/>
  <c r="G1157" i="3"/>
  <c r="G1137" i="3"/>
  <c r="G1116" i="3"/>
  <c r="G1093" i="3"/>
  <c r="G1073" i="3"/>
  <c r="G1052" i="3"/>
  <c r="G1029" i="3"/>
  <c r="G1009" i="3"/>
  <c r="G988" i="3"/>
  <c r="G965" i="3"/>
  <c r="G937" i="3"/>
  <c r="G893" i="3"/>
  <c r="G829" i="3"/>
  <c r="G765" i="3"/>
  <c r="F19" i="3"/>
  <c r="E742" i="3"/>
  <c r="E750" i="3"/>
  <c r="E758" i="3"/>
  <c r="E766" i="3"/>
  <c r="E774" i="3"/>
  <c r="E782" i="3"/>
  <c r="E790" i="3"/>
  <c r="E798" i="3"/>
  <c r="E806" i="3"/>
  <c r="E814" i="3"/>
  <c r="E822" i="3"/>
  <c r="E830" i="3"/>
  <c r="E838" i="3"/>
  <c r="E846" i="3"/>
  <c r="E854" i="3"/>
  <c r="E862" i="3"/>
  <c r="E870" i="3"/>
  <c r="E878" i="3"/>
  <c r="E886" i="3"/>
  <c r="E894" i="3"/>
  <c r="E902" i="3"/>
  <c r="E910" i="3"/>
  <c r="E918" i="3"/>
  <c r="E926" i="3"/>
  <c r="E934" i="3"/>
  <c r="E942" i="3"/>
  <c r="E950" i="3"/>
  <c r="E958" i="3"/>
  <c r="E966" i="3"/>
  <c r="E974" i="3"/>
  <c r="E982" i="3"/>
  <c r="E990" i="3"/>
  <c r="E998" i="3"/>
  <c r="E1006" i="3"/>
  <c r="E1014" i="3"/>
  <c r="E1022" i="3"/>
  <c r="E1030" i="3"/>
  <c r="E1038" i="3"/>
  <c r="E1046" i="3"/>
  <c r="E1054" i="3"/>
  <c r="E1062" i="3"/>
  <c r="E1070" i="3"/>
  <c r="E1078" i="3"/>
  <c r="E1086" i="3"/>
  <c r="E1094" i="3"/>
  <c r="E1102" i="3"/>
  <c r="E1110" i="3"/>
  <c r="E1118" i="3"/>
  <c r="E1126" i="3"/>
  <c r="E1134" i="3"/>
  <c r="E1142" i="3"/>
  <c r="E1150" i="3"/>
  <c r="E1158" i="3"/>
  <c r="F746" i="3"/>
  <c r="F754" i="3"/>
  <c r="F762" i="3"/>
  <c r="F770" i="3"/>
  <c r="F778" i="3"/>
  <c r="F786" i="3"/>
  <c r="F794" i="3"/>
  <c r="F802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F978" i="3"/>
  <c r="E743" i="3"/>
  <c r="E751" i="3"/>
  <c r="E759" i="3"/>
  <c r="E767" i="3"/>
  <c r="E775" i="3"/>
  <c r="E783" i="3"/>
  <c r="E791" i="3"/>
  <c r="E799" i="3"/>
  <c r="E807" i="3"/>
  <c r="E815" i="3"/>
  <c r="E823" i="3"/>
  <c r="E831" i="3"/>
  <c r="E839" i="3"/>
  <c r="E847" i="3"/>
  <c r="E855" i="3"/>
  <c r="E863" i="3"/>
  <c r="E871" i="3"/>
  <c r="E879" i="3"/>
  <c r="E887" i="3"/>
  <c r="E895" i="3"/>
  <c r="E903" i="3"/>
  <c r="E911" i="3"/>
  <c r="E919" i="3"/>
  <c r="E927" i="3"/>
  <c r="E935" i="3"/>
  <c r="E943" i="3"/>
  <c r="E951" i="3"/>
  <c r="E959" i="3"/>
  <c r="E967" i="3"/>
  <c r="E975" i="3"/>
  <c r="E983" i="3"/>
  <c r="E991" i="3"/>
  <c r="E999" i="3"/>
  <c r="E1007" i="3"/>
  <c r="E1015" i="3"/>
  <c r="E1023" i="3"/>
  <c r="E1031" i="3"/>
  <c r="E1039" i="3"/>
  <c r="E1047" i="3"/>
  <c r="E1055" i="3"/>
  <c r="E1063" i="3"/>
  <c r="E1071" i="3"/>
  <c r="E1079" i="3"/>
  <c r="E1087" i="3"/>
  <c r="E1095" i="3"/>
  <c r="E1103" i="3"/>
  <c r="E1111" i="3"/>
  <c r="E1119" i="3"/>
  <c r="E1127" i="3"/>
  <c r="E1135" i="3"/>
  <c r="E1143" i="3"/>
  <c r="E1151" i="3"/>
  <c r="E1159" i="3"/>
  <c r="F747" i="3"/>
  <c r="F755" i="3"/>
  <c r="F763" i="3"/>
  <c r="F771" i="3"/>
  <c r="F779" i="3"/>
  <c r="F787" i="3"/>
  <c r="F795" i="3"/>
  <c r="F803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E744" i="3"/>
  <c r="E752" i="3"/>
  <c r="E760" i="3"/>
  <c r="E768" i="3"/>
  <c r="E776" i="3"/>
  <c r="E784" i="3"/>
  <c r="E792" i="3"/>
  <c r="E800" i="3"/>
  <c r="E808" i="3"/>
  <c r="E816" i="3"/>
  <c r="E824" i="3"/>
  <c r="E832" i="3"/>
  <c r="E840" i="3"/>
  <c r="E848" i="3"/>
  <c r="E856" i="3"/>
  <c r="E864" i="3"/>
  <c r="E872" i="3"/>
  <c r="E880" i="3"/>
  <c r="E888" i="3"/>
  <c r="E896" i="3"/>
  <c r="E904" i="3"/>
  <c r="E912" i="3"/>
  <c r="E920" i="3"/>
  <c r="E928" i="3"/>
  <c r="E936" i="3"/>
  <c r="E944" i="3"/>
  <c r="E952" i="3"/>
  <c r="E960" i="3"/>
  <c r="E968" i="3"/>
  <c r="E976" i="3"/>
  <c r="E984" i="3"/>
  <c r="E992" i="3"/>
  <c r="E1000" i="3"/>
  <c r="E1008" i="3"/>
  <c r="E1016" i="3"/>
  <c r="E1024" i="3"/>
  <c r="E1032" i="3"/>
  <c r="E1040" i="3"/>
  <c r="E1048" i="3"/>
  <c r="E1056" i="3"/>
  <c r="E1064" i="3"/>
  <c r="E1072" i="3"/>
  <c r="E1080" i="3"/>
  <c r="E1088" i="3"/>
  <c r="E1096" i="3"/>
  <c r="E1104" i="3"/>
  <c r="E1112" i="3"/>
  <c r="E1120" i="3"/>
  <c r="E1128" i="3"/>
  <c r="E1136" i="3"/>
  <c r="E1144" i="3"/>
  <c r="E1152" i="3"/>
  <c r="E116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E745" i="3"/>
  <c r="E753" i="3"/>
  <c r="E761" i="3"/>
  <c r="E769" i="3"/>
  <c r="E777" i="3"/>
  <c r="E785" i="3"/>
  <c r="E793" i="3"/>
  <c r="E801" i="3"/>
  <c r="E809" i="3"/>
  <c r="E817" i="3"/>
  <c r="E825" i="3"/>
  <c r="E833" i="3"/>
  <c r="E841" i="3"/>
  <c r="E849" i="3"/>
  <c r="E857" i="3"/>
  <c r="E865" i="3"/>
  <c r="E873" i="3"/>
  <c r="E881" i="3"/>
  <c r="E889" i="3"/>
  <c r="E897" i="3"/>
  <c r="E905" i="3"/>
  <c r="E913" i="3"/>
  <c r="E921" i="3"/>
  <c r="E929" i="3"/>
  <c r="E937" i="3"/>
  <c r="E945" i="3"/>
  <c r="E953" i="3"/>
  <c r="E961" i="3"/>
  <c r="E969" i="3"/>
  <c r="E977" i="3"/>
  <c r="E985" i="3"/>
  <c r="E993" i="3"/>
  <c r="E1001" i="3"/>
  <c r="E1009" i="3"/>
  <c r="E1017" i="3"/>
  <c r="E1025" i="3"/>
  <c r="E1033" i="3"/>
  <c r="E1041" i="3"/>
  <c r="E1049" i="3"/>
  <c r="E1057" i="3"/>
  <c r="E1065" i="3"/>
  <c r="E1073" i="3"/>
  <c r="E1081" i="3"/>
  <c r="E1089" i="3"/>
  <c r="E1097" i="3"/>
  <c r="E1105" i="3"/>
  <c r="E1113" i="3"/>
  <c r="E1121" i="3"/>
  <c r="E1129" i="3"/>
  <c r="E1137" i="3"/>
  <c r="E1145" i="3"/>
  <c r="E1153" i="3"/>
  <c r="E1161" i="3"/>
  <c r="F749" i="3"/>
  <c r="F757" i="3"/>
  <c r="F765" i="3"/>
  <c r="F773" i="3"/>
  <c r="F781" i="3"/>
  <c r="F789" i="3"/>
  <c r="F797" i="3"/>
  <c r="F805" i="3"/>
  <c r="F813" i="3"/>
  <c r="F821" i="3"/>
  <c r="F829" i="3"/>
  <c r="F837" i="3"/>
  <c r="F845" i="3"/>
  <c r="F853" i="3"/>
  <c r="F861" i="3"/>
  <c r="F869" i="3"/>
  <c r="F877" i="3"/>
  <c r="F885" i="3"/>
  <c r="F893" i="3"/>
  <c r="F901" i="3"/>
  <c r="F909" i="3"/>
  <c r="F917" i="3"/>
  <c r="F925" i="3"/>
  <c r="F933" i="3"/>
  <c r="F941" i="3"/>
  <c r="F949" i="3"/>
  <c r="F957" i="3"/>
  <c r="F965" i="3"/>
  <c r="F973" i="3"/>
  <c r="F981" i="3"/>
  <c r="F989" i="3"/>
  <c r="E746" i="3"/>
  <c r="E754" i="3"/>
  <c r="E762" i="3"/>
  <c r="E770" i="3"/>
  <c r="E778" i="3"/>
  <c r="E786" i="3"/>
  <c r="E794" i="3"/>
  <c r="E802" i="3"/>
  <c r="E810" i="3"/>
  <c r="E818" i="3"/>
  <c r="E826" i="3"/>
  <c r="E834" i="3"/>
  <c r="E842" i="3"/>
  <c r="E850" i="3"/>
  <c r="E858" i="3"/>
  <c r="E866" i="3"/>
  <c r="E874" i="3"/>
  <c r="E882" i="3"/>
  <c r="E890" i="3"/>
  <c r="E898" i="3"/>
  <c r="E906" i="3"/>
  <c r="E914" i="3"/>
  <c r="E922" i="3"/>
  <c r="E930" i="3"/>
  <c r="E938" i="3"/>
  <c r="E946" i="3"/>
  <c r="E954" i="3"/>
  <c r="E962" i="3"/>
  <c r="E970" i="3"/>
  <c r="E978" i="3"/>
  <c r="E986" i="3"/>
  <c r="E994" i="3"/>
  <c r="E1002" i="3"/>
  <c r="E1010" i="3"/>
  <c r="E1018" i="3"/>
  <c r="E1026" i="3"/>
  <c r="E1034" i="3"/>
  <c r="E1042" i="3"/>
  <c r="E1050" i="3"/>
  <c r="E1058" i="3"/>
  <c r="E1066" i="3"/>
  <c r="E1074" i="3"/>
  <c r="E1082" i="3"/>
  <c r="E1090" i="3"/>
  <c r="E1098" i="3"/>
  <c r="E1106" i="3"/>
  <c r="E1114" i="3"/>
  <c r="E1122" i="3"/>
  <c r="E1130" i="3"/>
  <c r="E1138" i="3"/>
  <c r="E1146" i="3"/>
  <c r="E115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E747" i="3"/>
  <c r="E755" i="3"/>
  <c r="E763" i="3"/>
  <c r="E771" i="3"/>
  <c r="E779" i="3"/>
  <c r="E787" i="3"/>
  <c r="E795" i="3"/>
  <c r="E803" i="3"/>
  <c r="E811" i="3"/>
  <c r="E819" i="3"/>
  <c r="E827" i="3"/>
  <c r="E835" i="3"/>
  <c r="E843" i="3"/>
  <c r="E851" i="3"/>
  <c r="E859" i="3"/>
  <c r="E867" i="3"/>
  <c r="E875" i="3"/>
  <c r="E883" i="3"/>
  <c r="E891" i="3"/>
  <c r="E899" i="3"/>
  <c r="E907" i="3"/>
  <c r="E915" i="3"/>
  <c r="E923" i="3"/>
  <c r="E931" i="3"/>
  <c r="E939" i="3"/>
  <c r="E947" i="3"/>
  <c r="E955" i="3"/>
  <c r="E963" i="3"/>
  <c r="E971" i="3"/>
  <c r="E979" i="3"/>
  <c r="E987" i="3"/>
  <c r="E995" i="3"/>
  <c r="E1003" i="3"/>
  <c r="E1011" i="3"/>
  <c r="E1019" i="3"/>
  <c r="E1027" i="3"/>
  <c r="E1035" i="3"/>
  <c r="E1043" i="3"/>
  <c r="E1051" i="3"/>
  <c r="E1059" i="3"/>
  <c r="E1067" i="3"/>
  <c r="E1075" i="3"/>
  <c r="E1083" i="3"/>
  <c r="E1091" i="3"/>
  <c r="E1099" i="3"/>
  <c r="E1107" i="3"/>
  <c r="E1115" i="3"/>
  <c r="E1123" i="3"/>
  <c r="E1131" i="3"/>
  <c r="E1139" i="3"/>
  <c r="E1147" i="3"/>
  <c r="E1155" i="3"/>
  <c r="F743" i="3"/>
  <c r="F751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E748" i="3"/>
  <c r="E756" i="3"/>
  <c r="E764" i="3"/>
  <c r="E772" i="3"/>
  <c r="E780" i="3"/>
  <c r="E788" i="3"/>
  <c r="E796" i="3"/>
  <c r="E804" i="3"/>
  <c r="E812" i="3"/>
  <c r="E820" i="3"/>
  <c r="E828" i="3"/>
  <c r="E836" i="3"/>
  <c r="E844" i="3"/>
  <c r="E852" i="3"/>
  <c r="E860" i="3"/>
  <c r="E868" i="3"/>
  <c r="E876" i="3"/>
  <c r="E884" i="3"/>
  <c r="E892" i="3"/>
  <c r="E900" i="3"/>
  <c r="E908" i="3"/>
  <c r="E916" i="3"/>
  <c r="E924" i="3"/>
  <c r="E932" i="3"/>
  <c r="E940" i="3"/>
  <c r="E948" i="3"/>
  <c r="E956" i="3"/>
  <c r="E964" i="3"/>
  <c r="E972" i="3"/>
  <c r="E980" i="3"/>
  <c r="E988" i="3"/>
  <c r="E996" i="3"/>
  <c r="E1004" i="3"/>
  <c r="E1012" i="3"/>
  <c r="E1020" i="3"/>
  <c r="E1028" i="3"/>
  <c r="E1036" i="3"/>
  <c r="E1044" i="3"/>
  <c r="E1052" i="3"/>
  <c r="E1060" i="3"/>
  <c r="E1068" i="3"/>
  <c r="E1076" i="3"/>
  <c r="E1084" i="3"/>
  <c r="E1092" i="3"/>
  <c r="E1100" i="3"/>
  <c r="E1108" i="3"/>
  <c r="E1116" i="3"/>
  <c r="E1124" i="3"/>
  <c r="E1132" i="3"/>
  <c r="E1140" i="3"/>
  <c r="E1148" i="3"/>
  <c r="E115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E749" i="3"/>
  <c r="E757" i="3"/>
  <c r="E765" i="3"/>
  <c r="E773" i="3"/>
  <c r="E781" i="3"/>
  <c r="E789" i="3"/>
  <c r="E797" i="3"/>
  <c r="E805" i="3"/>
  <c r="E813" i="3"/>
  <c r="E821" i="3"/>
  <c r="E829" i="3"/>
  <c r="E837" i="3"/>
  <c r="E845" i="3"/>
  <c r="E853" i="3"/>
  <c r="E861" i="3"/>
  <c r="E869" i="3"/>
  <c r="E877" i="3"/>
  <c r="E885" i="3"/>
  <c r="E893" i="3"/>
  <c r="E901" i="3"/>
  <c r="E909" i="3"/>
  <c r="E917" i="3"/>
  <c r="E925" i="3"/>
  <c r="E933" i="3"/>
  <c r="E941" i="3"/>
  <c r="E949" i="3"/>
  <c r="E957" i="3"/>
  <c r="E965" i="3"/>
  <c r="E973" i="3"/>
  <c r="E981" i="3"/>
  <c r="E989" i="3"/>
  <c r="E997" i="3"/>
  <c r="E1005" i="3"/>
  <c r="E1013" i="3"/>
  <c r="E1021" i="3"/>
  <c r="E1029" i="3"/>
  <c r="E1037" i="3"/>
  <c r="E1045" i="3"/>
  <c r="E1053" i="3"/>
  <c r="E1061" i="3"/>
  <c r="E1069" i="3"/>
  <c r="E1077" i="3"/>
  <c r="E1085" i="3"/>
  <c r="E1093" i="3"/>
  <c r="E1101" i="3"/>
  <c r="E1109" i="3"/>
  <c r="E1117" i="3"/>
  <c r="E1125" i="3"/>
  <c r="E1133" i="3"/>
  <c r="E1141" i="3"/>
  <c r="E1149" i="3"/>
  <c r="E1157" i="3"/>
  <c r="F745" i="3"/>
  <c r="F753" i="3"/>
  <c r="F761" i="3"/>
  <c r="F769" i="3"/>
  <c r="F777" i="3"/>
  <c r="F785" i="3"/>
  <c r="F793" i="3"/>
  <c r="F801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F993" i="3"/>
  <c r="F880" i="3"/>
  <c r="F944" i="3"/>
  <c r="F992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H748" i="3"/>
  <c r="H756" i="3"/>
  <c r="H764" i="3"/>
  <c r="H772" i="3"/>
  <c r="H780" i="3"/>
  <c r="H788" i="3"/>
  <c r="H796" i="3"/>
  <c r="H804" i="3"/>
  <c r="H812" i="3"/>
  <c r="F888" i="3"/>
  <c r="F952" i="3"/>
  <c r="F994" i="3"/>
  <c r="F1005" i="3"/>
  <c r="F1013" i="3"/>
  <c r="F1021" i="3"/>
  <c r="F1029" i="3"/>
  <c r="F1037" i="3"/>
  <c r="F1045" i="3"/>
  <c r="F1053" i="3"/>
  <c r="F1061" i="3"/>
  <c r="F1069" i="3"/>
  <c r="F1077" i="3"/>
  <c r="F1085" i="3"/>
  <c r="F1093" i="3"/>
  <c r="F1101" i="3"/>
  <c r="F1109" i="3"/>
  <c r="F1117" i="3"/>
  <c r="F1125" i="3"/>
  <c r="F1133" i="3"/>
  <c r="F1141" i="3"/>
  <c r="F1149" i="3"/>
  <c r="F115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F896" i="3"/>
  <c r="F960" i="3"/>
  <c r="F995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1154" i="3"/>
  <c r="H742" i="3"/>
  <c r="H750" i="3"/>
  <c r="H758" i="3"/>
  <c r="H766" i="3"/>
  <c r="H774" i="3"/>
  <c r="H782" i="3"/>
  <c r="H790" i="3"/>
  <c r="H798" i="3"/>
  <c r="H806" i="3"/>
  <c r="H814" i="3"/>
  <c r="H822" i="3"/>
  <c r="F904" i="3"/>
  <c r="F968" i="3"/>
  <c r="F997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H743" i="3"/>
  <c r="H751" i="3"/>
  <c r="H759" i="3"/>
  <c r="H767" i="3"/>
  <c r="H775" i="3"/>
  <c r="H783" i="3"/>
  <c r="H791" i="3"/>
  <c r="H799" i="3"/>
  <c r="F912" i="3"/>
  <c r="F976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G748" i="3"/>
  <c r="G756" i="3"/>
  <c r="G764" i="3"/>
  <c r="G772" i="3"/>
  <c r="G780" i="3"/>
  <c r="G788" i="3"/>
  <c r="G796" i="3"/>
  <c r="G804" i="3"/>
  <c r="G812" i="3"/>
  <c r="G820" i="3"/>
  <c r="G828" i="3"/>
  <c r="G836" i="3"/>
  <c r="G844" i="3"/>
  <c r="G852" i="3"/>
  <c r="G860" i="3"/>
  <c r="G868" i="3"/>
  <c r="G876" i="3"/>
  <c r="G884" i="3"/>
  <c r="G892" i="3"/>
  <c r="G900" i="3"/>
  <c r="G908" i="3"/>
  <c r="G916" i="3"/>
  <c r="G924" i="3"/>
  <c r="G932" i="3"/>
  <c r="G940" i="3"/>
  <c r="G948" i="3"/>
  <c r="G956" i="3"/>
  <c r="F920" i="3"/>
  <c r="F984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7" i="3"/>
  <c r="F1105" i="3"/>
  <c r="F928" i="3"/>
  <c r="F986" i="3"/>
  <c r="F1002" i="3"/>
  <c r="F1010" i="3"/>
  <c r="F1018" i="3"/>
  <c r="F1026" i="3"/>
  <c r="F1034" i="3"/>
  <c r="F1042" i="3"/>
  <c r="F1050" i="3"/>
  <c r="F1058" i="3"/>
  <c r="F1066" i="3"/>
  <c r="F1074" i="3"/>
  <c r="F1082" i="3"/>
  <c r="F1090" i="3"/>
  <c r="F1098" i="3"/>
  <c r="F1106" i="3"/>
  <c r="F1114" i="3"/>
  <c r="F1122" i="3"/>
  <c r="F1130" i="3"/>
  <c r="F1138" i="3"/>
  <c r="F1146" i="3"/>
  <c r="F115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H746" i="3"/>
  <c r="H754" i="3"/>
  <c r="H762" i="3"/>
  <c r="H770" i="3"/>
  <c r="H778" i="3"/>
  <c r="H786" i="3"/>
  <c r="H794" i="3"/>
  <c r="H802" i="3"/>
  <c r="H810" i="3"/>
  <c r="H818" i="3"/>
  <c r="F936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123" i="3"/>
  <c r="F1131" i="3"/>
  <c r="F1139" i="3"/>
  <c r="F1147" i="3"/>
  <c r="F115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047" i="3"/>
  <c r="G1055" i="3"/>
  <c r="G1063" i="3"/>
  <c r="G1071" i="3"/>
  <c r="G1079" i="3"/>
  <c r="G1087" i="3"/>
  <c r="G1095" i="3"/>
  <c r="G1103" i="3"/>
  <c r="G1111" i="3"/>
  <c r="G1119" i="3"/>
  <c r="G1127" i="3"/>
  <c r="G1135" i="3"/>
  <c r="G1143" i="3"/>
  <c r="G1151" i="3"/>
  <c r="G1159" i="3"/>
  <c r="H747" i="3"/>
  <c r="H755" i="3"/>
  <c r="H763" i="3"/>
  <c r="H771" i="3"/>
  <c r="H779" i="3"/>
  <c r="H787" i="3"/>
  <c r="H795" i="3"/>
  <c r="H1160" i="3"/>
  <c r="H1152" i="3"/>
  <c r="H1144" i="3"/>
  <c r="H1136" i="3"/>
  <c r="H1128" i="3"/>
  <c r="H1120" i="3"/>
  <c r="H1112" i="3"/>
  <c r="H1104" i="3"/>
  <c r="H1096" i="3"/>
  <c r="H1088" i="3"/>
  <c r="H1080" i="3"/>
  <c r="H1072" i="3"/>
  <c r="H1064" i="3"/>
  <c r="H1056" i="3"/>
  <c r="H1048" i="3"/>
  <c r="H1040" i="3"/>
  <c r="H1032" i="3"/>
  <c r="H1024" i="3"/>
  <c r="H1016" i="3"/>
  <c r="H1008" i="3"/>
  <c r="H1000" i="3"/>
  <c r="H992" i="3"/>
  <c r="H984" i="3"/>
  <c r="H976" i="3"/>
  <c r="H968" i="3"/>
  <c r="H960" i="3"/>
  <c r="H952" i="3"/>
  <c r="H944" i="3"/>
  <c r="H936" i="3"/>
  <c r="H928" i="3"/>
  <c r="H920" i="3"/>
  <c r="H912" i="3"/>
  <c r="H904" i="3"/>
  <c r="H896" i="3"/>
  <c r="H888" i="3"/>
  <c r="H880" i="3"/>
  <c r="H872" i="3"/>
  <c r="H864" i="3"/>
  <c r="H856" i="3"/>
  <c r="H848" i="3"/>
  <c r="H840" i="3"/>
  <c r="H832" i="3"/>
  <c r="H824" i="3"/>
  <c r="H813" i="3"/>
  <c r="H800" i="3"/>
  <c r="H777" i="3"/>
  <c r="H757" i="3"/>
  <c r="G1156" i="3"/>
  <c r="G1133" i="3"/>
  <c r="G1113" i="3"/>
  <c r="G1092" i="3"/>
  <c r="G1069" i="3"/>
  <c r="G1049" i="3"/>
  <c r="G1028" i="3"/>
  <c r="G1005" i="3"/>
  <c r="G985" i="3"/>
  <c r="G964" i="3"/>
  <c r="G933" i="3"/>
  <c r="G885" i="3"/>
  <c r="G821" i="3"/>
  <c r="G757" i="3"/>
  <c r="F1113" i="3"/>
  <c r="G108" i="2"/>
  <c r="G105" i="2"/>
  <c r="G104" i="2"/>
  <c r="G100" i="2"/>
  <c r="G97" i="2"/>
  <c r="G109" i="2"/>
  <c r="G107" i="2"/>
  <c r="G106" i="2"/>
  <c r="G103" i="2"/>
  <c r="G102" i="2"/>
  <c r="G101" i="2"/>
  <c r="G99" i="2"/>
  <c r="G98" i="2"/>
  <c r="G87" i="2"/>
  <c r="G90" i="2"/>
  <c r="G94" i="2"/>
  <c r="G89" i="2"/>
  <c r="G93" i="2"/>
  <c r="G92" i="2"/>
  <c r="G35" i="2"/>
  <c r="G96" i="2"/>
  <c r="G88" i="2"/>
  <c r="G53" i="2"/>
  <c r="G56" i="2"/>
  <c r="G91" i="2"/>
  <c r="G44" i="2"/>
  <c r="G95" i="2"/>
  <c r="G33" i="2"/>
  <c r="G34" i="2"/>
  <c r="G49" i="2"/>
  <c r="G39" i="2"/>
  <c r="G40" i="2"/>
  <c r="G55" i="2"/>
  <c r="G42" i="2"/>
  <c r="G45" i="2"/>
  <c r="G47" i="2"/>
  <c r="G48" i="2"/>
  <c r="G50" i="2"/>
  <c r="G51" i="2"/>
  <c r="G57" i="2"/>
  <c r="G210" i="3"/>
  <c r="E205" i="3"/>
  <c r="E172" i="3"/>
  <c r="G160" i="3"/>
  <c r="E119" i="3"/>
  <c r="E71" i="3"/>
  <c r="G65" i="3"/>
  <c r="G44" i="3"/>
  <c r="F115" i="3"/>
  <c r="F74" i="3"/>
  <c r="F33" i="3"/>
  <c r="G202" i="3"/>
  <c r="H191" i="3"/>
  <c r="G157" i="3"/>
  <c r="G148" i="3"/>
  <c r="E116" i="3"/>
  <c r="G41" i="3"/>
  <c r="F220" i="3"/>
  <c r="F139" i="3"/>
  <c r="E221" i="3"/>
  <c r="E189" i="3"/>
  <c r="G145" i="3"/>
  <c r="G130" i="3"/>
  <c r="H112" i="3"/>
  <c r="E80" i="3"/>
  <c r="E38" i="3"/>
  <c r="G11" i="3"/>
  <c r="F176" i="3"/>
  <c r="G186" i="3"/>
  <c r="E181" i="3"/>
  <c r="E142" i="3"/>
  <c r="H109" i="3"/>
  <c r="G92" i="3"/>
  <c r="E77" i="3"/>
  <c r="G53" i="3"/>
  <c r="E35" i="3"/>
  <c r="H7" i="3"/>
  <c r="F17" i="3"/>
  <c r="H207" i="3"/>
  <c r="E178" i="3"/>
  <c r="E166" i="3"/>
  <c r="E139" i="3"/>
  <c r="H106" i="3"/>
  <c r="G89" i="3"/>
  <c r="G68" i="3"/>
  <c r="E32" i="3"/>
  <c r="H23" i="3"/>
  <c r="F128" i="3"/>
  <c r="E197" i="3"/>
  <c r="G154" i="3"/>
  <c r="E136" i="3"/>
  <c r="H103" i="3"/>
  <c r="E86" i="3"/>
  <c r="G27" i="3"/>
  <c r="E19" i="3"/>
  <c r="F89" i="3"/>
  <c r="H215" i="3"/>
  <c r="E133" i="3"/>
  <c r="H127" i="3"/>
  <c r="E83" i="3"/>
  <c r="G15" i="3"/>
  <c r="E213" i="3"/>
  <c r="H183" i="3"/>
  <c r="E95" i="3"/>
  <c r="E74" i="3"/>
  <c r="G59" i="3"/>
  <c r="G47" i="3"/>
  <c r="F186" i="3"/>
  <c r="F152" i="3"/>
  <c r="F49" i="3"/>
  <c r="H220" i="3"/>
  <c r="G215" i="3"/>
  <c r="H212" i="3"/>
  <c r="E210" i="3"/>
  <c r="G207" i="3"/>
  <c r="H204" i="3"/>
  <c r="E202" i="3"/>
  <c r="H196" i="3"/>
  <c r="G191" i="3"/>
  <c r="H188" i="3"/>
  <c r="E186" i="3"/>
  <c r="G183" i="3"/>
  <c r="H180" i="3"/>
  <c r="H177" i="3"/>
  <c r="H174" i="3"/>
  <c r="G171" i="3"/>
  <c r="H168" i="3"/>
  <c r="H165" i="3"/>
  <c r="E160" i="3"/>
  <c r="E157" i="3"/>
  <c r="E154" i="3"/>
  <c r="E148" i="3"/>
  <c r="H144" i="3"/>
  <c r="H141" i="3"/>
  <c r="H138" i="3"/>
  <c r="H135" i="3"/>
  <c r="H132" i="3"/>
  <c r="E130" i="3"/>
  <c r="G127" i="3"/>
  <c r="H118" i="3"/>
  <c r="G115" i="3"/>
  <c r="G112" i="3"/>
  <c r="G109" i="3"/>
  <c r="G106" i="3"/>
  <c r="G103" i="3"/>
  <c r="H97" i="3"/>
  <c r="E92" i="3"/>
  <c r="H88" i="3"/>
  <c r="H85" i="3"/>
  <c r="H79" i="3"/>
  <c r="H73" i="3"/>
  <c r="E68" i="3"/>
  <c r="H64" i="3"/>
  <c r="E59" i="3"/>
  <c r="E53" i="3"/>
  <c r="E47" i="3"/>
  <c r="E44" i="3"/>
  <c r="H40" i="3"/>
  <c r="H37" i="3"/>
  <c r="H34" i="3"/>
  <c r="H31" i="3"/>
  <c r="E27" i="3"/>
  <c r="G23" i="3"/>
  <c r="H18" i="3"/>
  <c r="E14" i="3"/>
  <c r="E11" i="3"/>
  <c r="G7" i="3"/>
  <c r="G3" i="3"/>
  <c r="F219" i="3"/>
  <c r="F208" i="3"/>
  <c r="F196" i="3"/>
  <c r="F162" i="3"/>
  <c r="F138" i="3"/>
  <c r="F114" i="3"/>
  <c r="F88" i="3"/>
  <c r="F73" i="3"/>
  <c r="F48" i="3"/>
  <c r="F32" i="3"/>
  <c r="F16" i="3"/>
  <c r="G220" i="3"/>
  <c r="H217" i="3"/>
  <c r="E215" i="3"/>
  <c r="G212" i="3"/>
  <c r="E207" i="3"/>
  <c r="G204" i="3"/>
  <c r="H201" i="3"/>
  <c r="G196" i="3"/>
  <c r="H193" i="3"/>
  <c r="E191" i="3"/>
  <c r="G188" i="3"/>
  <c r="E183" i="3"/>
  <c r="G180" i="3"/>
  <c r="G177" i="3"/>
  <c r="E174" i="3"/>
  <c r="E171" i="3"/>
  <c r="G168" i="3"/>
  <c r="G165" i="3"/>
  <c r="H162" i="3"/>
  <c r="H159" i="3"/>
  <c r="H153" i="3"/>
  <c r="H150" i="3"/>
  <c r="G147" i="3"/>
  <c r="G144" i="3"/>
  <c r="G141" i="3"/>
  <c r="G138" i="3"/>
  <c r="G135" i="3"/>
  <c r="G132" i="3"/>
  <c r="E127" i="3"/>
  <c r="E118" i="3"/>
  <c r="E115" i="3"/>
  <c r="E112" i="3"/>
  <c r="E109" i="3"/>
  <c r="E106" i="3"/>
  <c r="E103" i="3"/>
  <c r="G97" i="3"/>
  <c r="G91" i="3"/>
  <c r="G88" i="3"/>
  <c r="G85" i="3"/>
  <c r="G79" i="3"/>
  <c r="G73" i="3"/>
  <c r="G67" i="3"/>
  <c r="G64" i="3"/>
  <c r="H61" i="3"/>
  <c r="H58" i="3"/>
  <c r="H55" i="3"/>
  <c r="H52" i="3"/>
  <c r="H49" i="3"/>
  <c r="H46" i="3"/>
  <c r="G43" i="3"/>
  <c r="G40" i="3"/>
  <c r="G37" i="3"/>
  <c r="G34" i="3"/>
  <c r="G31" i="3"/>
  <c r="E22" i="3"/>
  <c r="G18" i="3"/>
  <c r="H13" i="3"/>
  <c r="H10" i="3"/>
  <c r="E6" i="3"/>
  <c r="E3" i="3"/>
  <c r="F195" i="3"/>
  <c r="F184" i="3"/>
  <c r="F172" i="3"/>
  <c r="F161" i="3"/>
  <c r="F148" i="3"/>
  <c r="F137" i="3"/>
  <c r="F113" i="3"/>
  <c r="F83" i="3"/>
  <c r="F72" i="3"/>
  <c r="F59" i="3"/>
  <c r="F43" i="3"/>
  <c r="F27" i="3"/>
  <c r="E220" i="3"/>
  <c r="G217" i="3"/>
  <c r="H214" i="3"/>
  <c r="E212" i="3"/>
  <c r="E204" i="3"/>
  <c r="G201" i="3"/>
  <c r="H198" i="3"/>
  <c r="E196" i="3"/>
  <c r="G193" i="3"/>
  <c r="H190" i="3"/>
  <c r="E188" i="3"/>
  <c r="E180" i="3"/>
  <c r="H176" i="3"/>
  <c r="H173" i="3"/>
  <c r="H170" i="3"/>
  <c r="E168" i="3"/>
  <c r="E165" i="3"/>
  <c r="G162" i="3"/>
  <c r="G159" i="3"/>
  <c r="G153" i="3"/>
  <c r="E150" i="3"/>
  <c r="E147" i="3"/>
  <c r="E144" i="3"/>
  <c r="E141" i="3"/>
  <c r="E138" i="3"/>
  <c r="E135" i="3"/>
  <c r="E132" i="3"/>
  <c r="H126" i="3"/>
  <c r="G123" i="3"/>
  <c r="H120" i="3"/>
  <c r="H117" i="3"/>
  <c r="H114" i="3"/>
  <c r="H111" i="3"/>
  <c r="H108" i="3"/>
  <c r="H105" i="3"/>
  <c r="H102" i="3"/>
  <c r="H96" i="3"/>
  <c r="E91" i="3"/>
  <c r="E88" i="3"/>
  <c r="E85" i="3"/>
  <c r="E79" i="3"/>
  <c r="H72" i="3"/>
  <c r="E67" i="3"/>
  <c r="E64" i="3"/>
  <c r="G61" i="3"/>
  <c r="G58" i="3"/>
  <c r="G55" i="3"/>
  <c r="G52" i="3"/>
  <c r="G49" i="3"/>
  <c r="E46" i="3"/>
  <c r="E43" i="3"/>
  <c r="E40" i="3"/>
  <c r="E37" i="3"/>
  <c r="E34" i="3"/>
  <c r="E30" i="3"/>
  <c r="H21" i="3"/>
  <c r="E18" i="3"/>
  <c r="G13" i="3"/>
  <c r="G10" i="3"/>
  <c r="H5" i="3"/>
  <c r="H2" i="3"/>
  <c r="F217" i="3"/>
  <c r="F204" i="3"/>
  <c r="F171" i="3"/>
  <c r="F160" i="3"/>
  <c r="F147" i="3"/>
  <c r="F136" i="3"/>
  <c r="F123" i="3"/>
  <c r="F112" i="3"/>
  <c r="F97" i="3"/>
  <c r="F58" i="3"/>
  <c r="F42" i="3"/>
  <c r="F11" i="3"/>
  <c r="H219" i="3"/>
  <c r="E217" i="3"/>
  <c r="G214" i="3"/>
  <c r="H211" i="3"/>
  <c r="H203" i="3"/>
  <c r="E201" i="3"/>
  <c r="G198" i="3"/>
  <c r="H195" i="3"/>
  <c r="E193" i="3"/>
  <c r="G190" i="3"/>
  <c r="H187" i="3"/>
  <c r="G179" i="3"/>
  <c r="G176" i="3"/>
  <c r="G173" i="3"/>
  <c r="G170" i="3"/>
  <c r="H167" i="3"/>
  <c r="H164" i="3"/>
  <c r="E162" i="3"/>
  <c r="E159" i="3"/>
  <c r="H152" i="3"/>
  <c r="H149" i="3"/>
  <c r="H146" i="3"/>
  <c r="H143" i="3"/>
  <c r="H140" i="3"/>
  <c r="H137" i="3"/>
  <c r="H134" i="3"/>
  <c r="E126" i="3"/>
  <c r="E123" i="3"/>
  <c r="G120" i="3"/>
  <c r="G117" i="3"/>
  <c r="G114" i="3"/>
  <c r="G111" i="3"/>
  <c r="G108" i="3"/>
  <c r="G105" i="3"/>
  <c r="E102" i="3"/>
  <c r="G96" i="3"/>
  <c r="H93" i="3"/>
  <c r="H90" i="3"/>
  <c r="H87" i="3"/>
  <c r="H84" i="3"/>
  <c r="H81" i="3"/>
  <c r="H78" i="3"/>
  <c r="G75" i="3"/>
  <c r="G72" i="3"/>
  <c r="H69" i="3"/>
  <c r="H63" i="3"/>
  <c r="E61" i="3"/>
  <c r="E58" i="3"/>
  <c r="E55" i="3"/>
  <c r="E52" i="3"/>
  <c r="H48" i="3"/>
  <c r="H45" i="3"/>
  <c r="H42" i="3"/>
  <c r="H39" i="3"/>
  <c r="H36" i="3"/>
  <c r="H33" i="3"/>
  <c r="H29" i="3"/>
  <c r="G21" i="3"/>
  <c r="H16" i="3"/>
  <c r="E13" i="3"/>
  <c r="E10" i="3"/>
  <c r="G5" i="3"/>
  <c r="G2" i="3"/>
  <c r="F216" i="3"/>
  <c r="F203" i="3"/>
  <c r="F193" i="3"/>
  <c r="F180" i="3"/>
  <c r="F170" i="3"/>
  <c r="F146" i="3"/>
  <c r="F132" i="3"/>
  <c r="F122" i="3"/>
  <c r="F107" i="3"/>
  <c r="F96" i="3"/>
  <c r="F81" i="3"/>
  <c r="F67" i="3"/>
  <c r="F57" i="3"/>
  <c r="F41" i="3"/>
  <c r="F25" i="3"/>
  <c r="F10" i="3"/>
  <c r="G219" i="3"/>
  <c r="H216" i="3"/>
  <c r="E214" i="3"/>
  <c r="G211" i="3"/>
  <c r="H208" i="3"/>
  <c r="G203" i="3"/>
  <c r="H200" i="3"/>
  <c r="E198" i="3"/>
  <c r="G195" i="3"/>
  <c r="H192" i="3"/>
  <c r="E190" i="3"/>
  <c r="G187" i="3"/>
  <c r="H184" i="3"/>
  <c r="E179" i="3"/>
  <c r="E176" i="3"/>
  <c r="E173" i="3"/>
  <c r="E170" i="3"/>
  <c r="G167" i="3"/>
  <c r="G164" i="3"/>
  <c r="H161" i="3"/>
  <c r="H158" i="3"/>
  <c r="G155" i="3"/>
  <c r="G152" i="3"/>
  <c r="G149" i="3"/>
  <c r="G146" i="3"/>
  <c r="G143" i="3"/>
  <c r="G140" i="3"/>
  <c r="G137" i="3"/>
  <c r="E134" i="3"/>
  <c r="H128" i="3"/>
  <c r="H122" i="3"/>
  <c r="E120" i="3"/>
  <c r="E117" i="3"/>
  <c r="E114" i="3"/>
  <c r="E111" i="3"/>
  <c r="E108" i="3"/>
  <c r="H104" i="3"/>
  <c r="H101" i="3"/>
  <c r="E96" i="3"/>
  <c r="G93" i="3"/>
  <c r="G90" i="3"/>
  <c r="G87" i="3"/>
  <c r="G84" i="3"/>
  <c r="G81" i="3"/>
  <c r="E78" i="3"/>
  <c r="E75" i="3"/>
  <c r="E72" i="3"/>
  <c r="G69" i="3"/>
  <c r="G63" i="3"/>
  <c r="H57" i="3"/>
  <c r="H54" i="3"/>
  <c r="G51" i="3"/>
  <c r="G48" i="3"/>
  <c r="G45" i="3"/>
  <c r="G42" i="3"/>
  <c r="G39" i="3"/>
  <c r="G36" i="3"/>
  <c r="G33" i="3"/>
  <c r="G29" i="3"/>
  <c r="E21" i="3"/>
  <c r="G16" i="3"/>
  <c r="H8" i="3"/>
  <c r="E5" i="3"/>
  <c r="E2" i="3"/>
  <c r="F212" i="3"/>
  <c r="F202" i="3"/>
  <c r="F192" i="3"/>
  <c r="F179" i="3"/>
  <c r="F155" i="3"/>
  <c r="F145" i="3"/>
  <c r="F106" i="3"/>
  <c r="F80" i="3"/>
  <c r="F40" i="3"/>
  <c r="H221" i="3"/>
  <c r="E219" i="3"/>
  <c r="G216" i="3"/>
  <c r="H213" i="3"/>
  <c r="E211" i="3"/>
  <c r="G208" i="3"/>
  <c r="H205" i="3"/>
  <c r="E203" i="3"/>
  <c r="G200" i="3"/>
  <c r="H197" i="3"/>
  <c r="E195" i="3"/>
  <c r="G192" i="3"/>
  <c r="H189" i="3"/>
  <c r="E187" i="3"/>
  <c r="G184" i="3"/>
  <c r="H181" i="3"/>
  <c r="H178" i="3"/>
  <c r="H172" i="3"/>
  <c r="E167" i="3"/>
  <c r="E164" i="3"/>
  <c r="G161" i="3"/>
  <c r="E158" i="3"/>
  <c r="E155" i="3"/>
  <c r="E152" i="3"/>
  <c r="E149" i="3"/>
  <c r="E146" i="3"/>
  <c r="E143" i="3"/>
  <c r="E140" i="3"/>
  <c r="H136" i="3"/>
  <c r="H133" i="3"/>
  <c r="G128" i="3"/>
  <c r="G122" i="3"/>
  <c r="H119" i="3"/>
  <c r="H116" i="3"/>
  <c r="H113" i="3"/>
  <c r="H110" i="3"/>
  <c r="G107" i="3"/>
  <c r="G104" i="3"/>
  <c r="G101" i="3"/>
  <c r="H95" i="3"/>
  <c r="E93" i="3"/>
  <c r="E90" i="3"/>
  <c r="E87" i="3"/>
  <c r="E84" i="3"/>
  <c r="H80" i="3"/>
  <c r="H77" i="3"/>
  <c r="H74" i="3"/>
  <c r="H71" i="3"/>
  <c r="E69" i="3"/>
  <c r="E63" i="3"/>
  <c r="G57" i="3"/>
  <c r="E54" i="3"/>
  <c r="E51" i="3"/>
  <c r="E48" i="3"/>
  <c r="E45" i="3"/>
  <c r="E42" i="3"/>
  <c r="E39" i="3"/>
  <c r="E36" i="3"/>
  <c r="H32" i="3"/>
  <c r="E29" i="3"/>
  <c r="H20" i="3"/>
  <c r="E16" i="3"/>
  <c r="G8" i="3"/>
  <c r="F211" i="3"/>
  <c r="F201" i="3"/>
  <c r="F188" i="3"/>
  <c r="F178" i="3"/>
  <c r="F168" i="3"/>
  <c r="F154" i="3"/>
  <c r="F144" i="3"/>
  <c r="F130" i="3"/>
  <c r="F120" i="3"/>
  <c r="F105" i="3"/>
  <c r="F91" i="3"/>
  <c r="F65" i="3"/>
  <c r="F51" i="3"/>
  <c r="F35" i="3"/>
  <c r="F527" i="3"/>
  <c r="F8" i="3"/>
  <c r="F9" i="3"/>
  <c r="F2" i="3"/>
  <c r="F3" i="3"/>
  <c r="F20" i="3"/>
  <c r="F28" i="3"/>
  <c r="F36" i="3"/>
  <c r="F44" i="3"/>
  <c r="F52" i="3"/>
  <c r="F68" i="3"/>
  <c r="F84" i="3"/>
  <c r="F92" i="3"/>
  <c r="F108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H3" i="3"/>
  <c r="G6" i="3"/>
  <c r="E9" i="3"/>
  <c r="H11" i="3"/>
  <c r="G14" i="3"/>
  <c r="E17" i="3"/>
  <c r="H19" i="3"/>
  <c r="G22" i="3"/>
  <c r="E25" i="3"/>
  <c r="H27" i="3"/>
  <c r="G30" i="3"/>
  <c r="E33" i="3"/>
  <c r="H35" i="3"/>
  <c r="G38" i="3"/>
  <c r="E41" i="3"/>
  <c r="H43" i="3"/>
  <c r="G46" i="3"/>
  <c r="E49" i="3"/>
  <c r="H51" i="3"/>
  <c r="G54" i="3"/>
  <c r="E57" i="3"/>
  <c r="H59" i="3"/>
  <c r="E65" i="3"/>
  <c r="H67" i="3"/>
  <c r="E73" i="3"/>
  <c r="H75" i="3"/>
  <c r="G78" i="3"/>
  <c r="E81" i="3"/>
  <c r="H83" i="3"/>
  <c r="G86" i="3"/>
  <c r="E89" i="3"/>
  <c r="H91" i="3"/>
  <c r="E97" i="3"/>
  <c r="G102" i="3"/>
  <c r="E105" i="3"/>
  <c r="H107" i="3"/>
  <c r="G110" i="3"/>
  <c r="E113" i="3"/>
  <c r="H115" i="3"/>
  <c r="G118" i="3"/>
  <c r="H123" i="3"/>
  <c r="G126" i="3"/>
  <c r="G134" i="3"/>
  <c r="E137" i="3"/>
  <c r="H139" i="3"/>
  <c r="G142" i="3"/>
  <c r="E145" i="3"/>
  <c r="H147" i="3"/>
  <c r="G150" i="3"/>
  <c r="E153" i="3"/>
  <c r="H155" i="3"/>
  <c r="G158" i="3"/>
  <c r="E161" i="3"/>
  <c r="G166" i="3"/>
  <c r="H171" i="3"/>
  <c r="G174" i="3"/>
  <c r="E177" i="3"/>
  <c r="H179" i="3"/>
  <c r="F6" i="3"/>
  <c r="F14" i="3"/>
  <c r="F22" i="3"/>
  <c r="F30" i="3"/>
  <c r="F38" i="3"/>
  <c r="F46" i="3"/>
  <c r="F54" i="3"/>
  <c r="F78" i="3"/>
  <c r="F86" i="3"/>
  <c r="F102" i="3"/>
  <c r="F110" i="3"/>
  <c r="F118" i="3"/>
  <c r="F126" i="3"/>
  <c r="F134" i="3"/>
  <c r="F142" i="3"/>
  <c r="F150" i="3"/>
  <c r="F158" i="3"/>
  <c r="F166" i="3"/>
  <c r="F174" i="3"/>
  <c r="F190" i="3"/>
  <c r="F198" i="3"/>
  <c r="F214" i="3"/>
  <c r="H6" i="3"/>
  <c r="G9" i="3"/>
  <c r="H14" i="3"/>
  <c r="G17" i="3"/>
  <c r="E20" i="3"/>
  <c r="H22" i="3"/>
  <c r="G25" i="3"/>
  <c r="E28" i="3"/>
  <c r="H30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9" i="3"/>
  <c r="F167" i="3"/>
  <c r="F183" i="3"/>
  <c r="F191" i="3"/>
  <c r="F207" i="3"/>
  <c r="F215" i="3"/>
  <c r="E7" i="3"/>
  <c r="H9" i="3"/>
  <c r="E15" i="3"/>
  <c r="H17" i="3"/>
  <c r="G20" i="3"/>
  <c r="E23" i="3"/>
  <c r="H25" i="3"/>
  <c r="G28" i="3"/>
  <c r="E31" i="3"/>
  <c r="G221" i="3"/>
  <c r="E216" i="3"/>
  <c r="G213" i="3"/>
  <c r="H210" i="3"/>
  <c r="E208" i="3"/>
  <c r="G205" i="3"/>
  <c r="H202" i="3"/>
  <c r="E200" i="3"/>
  <c r="G197" i="3"/>
  <c r="E192" i="3"/>
  <c r="G189" i="3"/>
  <c r="H186" i="3"/>
  <c r="E184" i="3"/>
  <c r="G181" i="3"/>
  <c r="G178" i="3"/>
  <c r="G172" i="3"/>
  <c r="H166" i="3"/>
  <c r="H160" i="3"/>
  <c r="H157" i="3"/>
  <c r="H154" i="3"/>
  <c r="H148" i="3"/>
  <c r="H145" i="3"/>
  <c r="H142" i="3"/>
  <c r="G139" i="3"/>
  <c r="G136" i="3"/>
  <c r="G133" i="3"/>
  <c r="H130" i="3"/>
  <c r="E128" i="3"/>
  <c r="E122" i="3"/>
  <c r="G119" i="3"/>
  <c r="G116" i="3"/>
  <c r="G113" i="3"/>
  <c r="E110" i="3"/>
  <c r="E107" i="3"/>
  <c r="E104" i="3"/>
  <c r="E101" i="3"/>
  <c r="G95" i="3"/>
  <c r="H92" i="3"/>
  <c r="H89" i="3"/>
  <c r="H86" i="3"/>
  <c r="G83" i="3"/>
  <c r="G80" i="3"/>
  <c r="G77" i="3"/>
  <c r="G74" i="3"/>
  <c r="G71" i="3"/>
  <c r="H68" i="3"/>
  <c r="H65" i="3"/>
  <c r="H53" i="3"/>
  <c r="H47" i="3"/>
  <c r="H44" i="3"/>
  <c r="H41" i="3"/>
  <c r="H38" i="3"/>
  <c r="G35" i="3"/>
  <c r="G32" i="3"/>
  <c r="H28" i="3"/>
  <c r="G19" i="3"/>
  <c r="H15" i="3"/>
  <c r="E8" i="3"/>
  <c r="F210" i="3"/>
  <c r="F200" i="3"/>
  <c r="F187" i="3"/>
  <c r="F177" i="3"/>
  <c r="F164" i="3"/>
  <c r="F153" i="3"/>
  <c r="F140" i="3"/>
  <c r="F116" i="3"/>
  <c r="F104" i="3"/>
  <c r="F90" i="3"/>
  <c r="F75" i="3"/>
  <c r="F64" i="3"/>
  <c r="F34" i="3"/>
  <c r="F18" i="3"/>
  <c r="G32" i="2"/>
  <c r="H712" i="3"/>
  <c r="H648" i="3"/>
  <c r="H584" i="3"/>
  <c r="H520" i="3"/>
  <c r="H704" i="3"/>
  <c r="H640" i="3"/>
  <c r="H576" i="3"/>
  <c r="H512" i="3"/>
  <c r="H696" i="3"/>
  <c r="H632" i="3"/>
  <c r="H568" i="3"/>
  <c r="H504" i="3"/>
  <c r="H688" i="3"/>
  <c r="H624" i="3"/>
  <c r="H560" i="3"/>
  <c r="H496" i="3"/>
  <c r="G737" i="3"/>
  <c r="H680" i="3"/>
  <c r="H616" i="3"/>
  <c r="H552" i="3"/>
  <c r="H488" i="3"/>
  <c r="H736" i="3"/>
  <c r="H672" i="3"/>
  <c r="H608" i="3"/>
  <c r="H544" i="3"/>
  <c r="H480" i="3"/>
  <c r="H728" i="3"/>
  <c r="H664" i="3"/>
  <c r="H600" i="3"/>
  <c r="H536" i="3"/>
  <c r="H472" i="3"/>
  <c r="H720" i="3"/>
  <c r="H656" i="3"/>
  <c r="H592" i="3"/>
  <c r="H528" i="3"/>
  <c r="H464" i="3"/>
  <c r="H738" i="3"/>
  <c r="H730" i="3"/>
  <c r="H722" i="3"/>
  <c r="H714" i="3"/>
  <c r="H706" i="3"/>
  <c r="H698" i="3"/>
  <c r="H690" i="3"/>
  <c r="H682" i="3"/>
  <c r="H674" i="3"/>
  <c r="H666" i="3"/>
  <c r="H658" i="3"/>
  <c r="H650" i="3"/>
  <c r="H642" i="3"/>
  <c r="H634" i="3"/>
  <c r="H626" i="3"/>
  <c r="H618" i="3"/>
  <c r="H610" i="3"/>
  <c r="H602" i="3"/>
  <c r="H594" i="3"/>
  <c r="H586" i="3"/>
  <c r="H578" i="3"/>
  <c r="H570" i="3"/>
  <c r="H562" i="3"/>
  <c r="H554" i="3"/>
  <c r="H546" i="3"/>
  <c r="H538" i="3"/>
  <c r="H530" i="3"/>
  <c r="H522" i="3"/>
  <c r="H514" i="3"/>
  <c r="H506" i="3"/>
  <c r="H498" i="3"/>
  <c r="H490" i="3"/>
  <c r="H482" i="3"/>
  <c r="H474" i="3"/>
  <c r="H466" i="3"/>
  <c r="G739" i="3"/>
  <c r="G731" i="3"/>
  <c r="G723" i="3"/>
  <c r="G715" i="3"/>
  <c r="G707" i="3"/>
  <c r="G699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5" i="3"/>
  <c r="G558" i="3"/>
  <c r="G513" i="3"/>
  <c r="E690" i="3"/>
  <c r="E626" i="3"/>
  <c r="E562" i="3"/>
  <c r="E498" i="3"/>
  <c r="F703" i="3"/>
  <c r="F639" i="3"/>
  <c r="F575" i="3"/>
  <c r="F511" i="3"/>
  <c r="H737" i="3"/>
  <c r="H729" i="3"/>
  <c r="H721" i="3"/>
  <c r="H713" i="3"/>
  <c r="H705" i="3"/>
  <c r="H697" i="3"/>
  <c r="H689" i="3"/>
  <c r="H681" i="3"/>
  <c r="H673" i="3"/>
  <c r="H665" i="3"/>
  <c r="H657" i="3"/>
  <c r="H649" i="3"/>
  <c r="H641" i="3"/>
  <c r="H633" i="3"/>
  <c r="H625" i="3"/>
  <c r="H617" i="3"/>
  <c r="H609" i="3"/>
  <c r="H601" i="3"/>
  <c r="H593" i="3"/>
  <c r="H585" i="3"/>
  <c r="H577" i="3"/>
  <c r="H569" i="3"/>
  <c r="H561" i="3"/>
  <c r="H553" i="3"/>
  <c r="H545" i="3"/>
  <c r="H537" i="3"/>
  <c r="H529" i="3"/>
  <c r="H521" i="3"/>
  <c r="H513" i="3"/>
  <c r="H505" i="3"/>
  <c r="H497" i="3"/>
  <c r="H489" i="3"/>
  <c r="H481" i="3"/>
  <c r="H473" i="3"/>
  <c r="H465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G626" i="3"/>
  <c r="G618" i="3"/>
  <c r="G610" i="3"/>
  <c r="G602" i="3"/>
  <c r="G594" i="3"/>
  <c r="G586" i="3"/>
  <c r="G574" i="3"/>
  <c r="G556" i="3"/>
  <c r="G505" i="3"/>
  <c r="E682" i="3"/>
  <c r="E618" i="3"/>
  <c r="E554" i="3"/>
  <c r="E490" i="3"/>
  <c r="F695" i="3"/>
  <c r="F631" i="3"/>
  <c r="F567" i="3"/>
  <c r="F503" i="3"/>
  <c r="G729" i="3"/>
  <c r="G721" i="3"/>
  <c r="G713" i="3"/>
  <c r="G705" i="3"/>
  <c r="G697" i="3"/>
  <c r="G689" i="3"/>
  <c r="G681" i="3"/>
  <c r="G673" i="3"/>
  <c r="G665" i="3"/>
  <c r="G657" i="3"/>
  <c r="G649" i="3"/>
  <c r="G641" i="3"/>
  <c r="G633" i="3"/>
  <c r="G625" i="3"/>
  <c r="G617" i="3"/>
  <c r="G609" i="3"/>
  <c r="G601" i="3"/>
  <c r="G593" i="3"/>
  <c r="G585" i="3"/>
  <c r="G573" i="3"/>
  <c r="G553" i="3"/>
  <c r="G497" i="3"/>
  <c r="E738" i="3"/>
  <c r="E674" i="3"/>
  <c r="E610" i="3"/>
  <c r="E546" i="3"/>
  <c r="E482" i="3"/>
  <c r="F687" i="3"/>
  <c r="F623" i="3"/>
  <c r="F559" i="3"/>
  <c r="F495" i="3"/>
  <c r="H735" i="3"/>
  <c r="H727" i="3"/>
  <c r="H719" i="3"/>
  <c r="H711" i="3"/>
  <c r="H703" i="3"/>
  <c r="H695" i="3"/>
  <c r="H687" i="3"/>
  <c r="H679" i="3"/>
  <c r="H671" i="3"/>
  <c r="H663" i="3"/>
  <c r="H655" i="3"/>
  <c r="H647" i="3"/>
  <c r="H639" i="3"/>
  <c r="H631" i="3"/>
  <c r="H623" i="3"/>
  <c r="H615" i="3"/>
  <c r="H607" i="3"/>
  <c r="H599" i="3"/>
  <c r="H591" i="3"/>
  <c r="H583" i="3"/>
  <c r="H575" i="3"/>
  <c r="H567" i="3"/>
  <c r="H559" i="3"/>
  <c r="H551" i="3"/>
  <c r="H543" i="3"/>
  <c r="H535" i="3"/>
  <c r="H527" i="3"/>
  <c r="H519" i="3"/>
  <c r="H511" i="3"/>
  <c r="H503" i="3"/>
  <c r="H495" i="3"/>
  <c r="H487" i="3"/>
  <c r="H479" i="3"/>
  <c r="H471" i="3"/>
  <c r="G736" i="3"/>
  <c r="G728" i="3"/>
  <c r="G720" i="3"/>
  <c r="G712" i="3"/>
  <c r="G704" i="3"/>
  <c r="G696" i="3"/>
  <c r="G688" i="3"/>
  <c r="G680" i="3"/>
  <c r="G672" i="3"/>
  <c r="G664" i="3"/>
  <c r="G656" i="3"/>
  <c r="G648" i="3"/>
  <c r="G640" i="3"/>
  <c r="G632" i="3"/>
  <c r="G624" i="3"/>
  <c r="G616" i="3"/>
  <c r="G608" i="3"/>
  <c r="G600" i="3"/>
  <c r="G592" i="3"/>
  <c r="G583" i="3"/>
  <c r="G572" i="3"/>
  <c r="G548" i="3"/>
  <c r="G489" i="3"/>
  <c r="E730" i="3"/>
  <c r="E666" i="3"/>
  <c r="E602" i="3"/>
  <c r="E538" i="3"/>
  <c r="E474" i="3"/>
  <c r="F679" i="3"/>
  <c r="F615" i="3"/>
  <c r="F551" i="3"/>
  <c r="F487" i="3"/>
  <c r="H734" i="3"/>
  <c r="H726" i="3"/>
  <c r="H718" i="3"/>
  <c r="H710" i="3"/>
  <c r="H702" i="3"/>
  <c r="H694" i="3"/>
  <c r="H686" i="3"/>
  <c r="H678" i="3"/>
  <c r="H670" i="3"/>
  <c r="H662" i="3"/>
  <c r="H654" i="3"/>
  <c r="H646" i="3"/>
  <c r="H638" i="3"/>
  <c r="H630" i="3"/>
  <c r="H622" i="3"/>
  <c r="H614" i="3"/>
  <c r="H606" i="3"/>
  <c r="H598" i="3"/>
  <c r="H590" i="3"/>
  <c r="H582" i="3"/>
  <c r="H574" i="3"/>
  <c r="H566" i="3"/>
  <c r="H558" i="3"/>
  <c r="H550" i="3"/>
  <c r="H542" i="3"/>
  <c r="H534" i="3"/>
  <c r="H526" i="3"/>
  <c r="H518" i="3"/>
  <c r="H510" i="3"/>
  <c r="H502" i="3"/>
  <c r="H494" i="3"/>
  <c r="H486" i="3"/>
  <c r="H478" i="3"/>
  <c r="H470" i="3"/>
  <c r="G735" i="3"/>
  <c r="G727" i="3"/>
  <c r="G719" i="3"/>
  <c r="G711" i="3"/>
  <c r="G703" i="3"/>
  <c r="G695" i="3"/>
  <c r="G687" i="3"/>
  <c r="G679" i="3"/>
  <c r="G671" i="3"/>
  <c r="G663" i="3"/>
  <c r="G655" i="3"/>
  <c r="G647" i="3"/>
  <c r="G639" i="3"/>
  <c r="G631" i="3"/>
  <c r="G623" i="3"/>
  <c r="G615" i="3"/>
  <c r="G607" i="3"/>
  <c r="G599" i="3"/>
  <c r="G591" i="3"/>
  <c r="G582" i="3"/>
  <c r="G569" i="3"/>
  <c r="G545" i="3"/>
  <c r="G481" i="3"/>
  <c r="E722" i="3"/>
  <c r="E658" i="3"/>
  <c r="E594" i="3"/>
  <c r="E530" i="3"/>
  <c r="E466" i="3"/>
  <c r="F735" i="3"/>
  <c r="F671" i="3"/>
  <c r="F607" i="3"/>
  <c r="F543" i="3"/>
  <c r="F47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9" i="3"/>
  <c r="H581" i="3"/>
  <c r="H573" i="3"/>
  <c r="H565" i="3"/>
  <c r="H557" i="3"/>
  <c r="H549" i="3"/>
  <c r="H541" i="3"/>
  <c r="H533" i="3"/>
  <c r="H525" i="3"/>
  <c r="H517" i="3"/>
  <c r="H509" i="3"/>
  <c r="H501" i="3"/>
  <c r="H493" i="3"/>
  <c r="H485" i="3"/>
  <c r="H477" i="3"/>
  <c r="H469" i="3"/>
  <c r="G734" i="3"/>
  <c r="G726" i="3"/>
  <c r="G718" i="3"/>
  <c r="G710" i="3"/>
  <c r="G702" i="3"/>
  <c r="G694" i="3"/>
  <c r="G686" i="3"/>
  <c r="G678" i="3"/>
  <c r="G670" i="3"/>
  <c r="G662" i="3"/>
  <c r="G654" i="3"/>
  <c r="G646" i="3"/>
  <c r="G638" i="3"/>
  <c r="G630" i="3"/>
  <c r="G622" i="3"/>
  <c r="G614" i="3"/>
  <c r="G606" i="3"/>
  <c r="G598" i="3"/>
  <c r="G590" i="3"/>
  <c r="G581" i="3"/>
  <c r="G566" i="3"/>
  <c r="G537" i="3"/>
  <c r="G473" i="3"/>
  <c r="E714" i="3"/>
  <c r="E650" i="3"/>
  <c r="E586" i="3"/>
  <c r="E522" i="3"/>
  <c r="F727" i="3"/>
  <c r="F663" i="3"/>
  <c r="F599" i="3"/>
  <c r="F535" i="3"/>
  <c r="F471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4" i="3"/>
  <c r="H516" i="3"/>
  <c r="H508" i="3"/>
  <c r="H500" i="3"/>
  <c r="H492" i="3"/>
  <c r="H484" i="3"/>
  <c r="H476" i="3"/>
  <c r="H468" i="3"/>
  <c r="G741" i="3"/>
  <c r="G733" i="3"/>
  <c r="G725" i="3"/>
  <c r="G717" i="3"/>
  <c r="G709" i="3"/>
  <c r="G701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97" i="3"/>
  <c r="G589" i="3"/>
  <c r="G580" i="3"/>
  <c r="G564" i="3"/>
  <c r="G529" i="3"/>
  <c r="G465" i="3"/>
  <c r="E706" i="3"/>
  <c r="E642" i="3"/>
  <c r="E578" i="3"/>
  <c r="E514" i="3"/>
  <c r="F719" i="3"/>
  <c r="F655" i="3"/>
  <c r="F591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E465" i="3"/>
  <c r="E473" i="3"/>
  <c r="E481" i="3"/>
  <c r="E489" i="3"/>
  <c r="E497" i="3"/>
  <c r="E505" i="3"/>
  <c r="E513" i="3"/>
  <c r="E521" i="3"/>
  <c r="E529" i="3"/>
  <c r="E537" i="3"/>
  <c r="E545" i="3"/>
  <c r="E553" i="3"/>
  <c r="E561" i="3"/>
  <c r="E569" i="3"/>
  <c r="E577" i="3"/>
  <c r="E585" i="3"/>
  <c r="E593" i="3"/>
  <c r="E601" i="3"/>
  <c r="E609" i="3"/>
  <c r="E617" i="3"/>
  <c r="E625" i="3"/>
  <c r="E633" i="3"/>
  <c r="E641" i="3"/>
  <c r="E649" i="3"/>
  <c r="E657" i="3"/>
  <c r="E665" i="3"/>
  <c r="E673" i="3"/>
  <c r="E681" i="3"/>
  <c r="E689" i="3"/>
  <c r="E697" i="3"/>
  <c r="E705" i="3"/>
  <c r="E713" i="3"/>
  <c r="E721" i="3"/>
  <c r="E729" i="3"/>
  <c r="E737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E467" i="3"/>
  <c r="E475" i="3"/>
  <c r="E483" i="3"/>
  <c r="E491" i="3"/>
  <c r="E499" i="3"/>
  <c r="E507" i="3"/>
  <c r="E515" i="3"/>
  <c r="E523" i="3"/>
  <c r="E531" i="3"/>
  <c r="E539" i="3"/>
  <c r="E547" i="3"/>
  <c r="E555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683" i="3"/>
  <c r="E691" i="3"/>
  <c r="E699" i="3"/>
  <c r="E707" i="3"/>
  <c r="E715" i="3"/>
  <c r="E723" i="3"/>
  <c r="E731" i="3"/>
  <c r="E739" i="3"/>
  <c r="G466" i="3"/>
  <c r="G474" i="3"/>
  <c r="G482" i="3"/>
  <c r="G490" i="3"/>
  <c r="G498" i="3"/>
  <c r="G506" i="3"/>
  <c r="G514" i="3"/>
  <c r="G522" i="3"/>
  <c r="G530" i="3"/>
  <c r="G538" i="3"/>
  <c r="G546" i="3"/>
  <c r="G554" i="3"/>
  <c r="G562" i="3"/>
  <c r="G570" i="3"/>
  <c r="G578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577" i="3"/>
  <c r="F585" i="3"/>
  <c r="F593" i="3"/>
  <c r="F601" i="3"/>
  <c r="F609" i="3"/>
  <c r="F617" i="3"/>
  <c r="F625" i="3"/>
  <c r="F633" i="3"/>
  <c r="F641" i="3"/>
  <c r="F649" i="3"/>
  <c r="F657" i="3"/>
  <c r="F665" i="3"/>
  <c r="F673" i="3"/>
  <c r="F681" i="3"/>
  <c r="F689" i="3"/>
  <c r="F697" i="3"/>
  <c r="F705" i="3"/>
  <c r="F713" i="3"/>
  <c r="F721" i="3"/>
  <c r="F729" i="3"/>
  <c r="F737" i="3"/>
  <c r="E468" i="3"/>
  <c r="E476" i="3"/>
  <c r="E484" i="3"/>
  <c r="E492" i="3"/>
  <c r="E500" i="3"/>
  <c r="E508" i="3"/>
  <c r="E516" i="3"/>
  <c r="E524" i="3"/>
  <c r="E532" i="3"/>
  <c r="E540" i="3"/>
  <c r="E548" i="3"/>
  <c r="E556" i="3"/>
  <c r="E564" i="3"/>
  <c r="E572" i="3"/>
  <c r="E580" i="3"/>
  <c r="E588" i="3"/>
  <c r="E596" i="3"/>
  <c r="E604" i="3"/>
  <c r="E612" i="3"/>
  <c r="E620" i="3"/>
  <c r="E628" i="3"/>
  <c r="E636" i="3"/>
  <c r="E644" i="3"/>
  <c r="E652" i="3"/>
  <c r="E660" i="3"/>
  <c r="E668" i="3"/>
  <c r="E676" i="3"/>
  <c r="E684" i="3"/>
  <c r="E692" i="3"/>
  <c r="E700" i="3"/>
  <c r="E708" i="3"/>
  <c r="E716" i="3"/>
  <c r="E724" i="3"/>
  <c r="E732" i="3"/>
  <c r="E740" i="3"/>
  <c r="G467" i="3"/>
  <c r="G475" i="3"/>
  <c r="G483" i="3"/>
  <c r="G491" i="3"/>
  <c r="G499" i="3"/>
  <c r="G507" i="3"/>
  <c r="G515" i="3"/>
  <c r="G523" i="3"/>
  <c r="G531" i="3"/>
  <c r="G539" i="3"/>
  <c r="G547" i="3"/>
  <c r="G555" i="3"/>
  <c r="G563" i="3"/>
  <c r="G571" i="3"/>
  <c r="G579" i="3"/>
  <c r="F466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682" i="3"/>
  <c r="F690" i="3"/>
  <c r="F698" i="3"/>
  <c r="F706" i="3"/>
  <c r="F714" i="3"/>
  <c r="F722" i="3"/>
  <c r="F730" i="3"/>
  <c r="F738" i="3"/>
  <c r="E469" i="3"/>
  <c r="E477" i="3"/>
  <c r="E485" i="3"/>
  <c r="E493" i="3"/>
  <c r="E501" i="3"/>
  <c r="E509" i="3"/>
  <c r="E517" i="3"/>
  <c r="E525" i="3"/>
  <c r="E533" i="3"/>
  <c r="E541" i="3"/>
  <c r="E549" i="3"/>
  <c r="E557" i="3"/>
  <c r="E565" i="3"/>
  <c r="E573" i="3"/>
  <c r="E581" i="3"/>
  <c r="E589" i="3"/>
  <c r="E597" i="3"/>
  <c r="E605" i="3"/>
  <c r="E613" i="3"/>
  <c r="E621" i="3"/>
  <c r="E629" i="3"/>
  <c r="E637" i="3"/>
  <c r="E645" i="3"/>
  <c r="E653" i="3"/>
  <c r="E661" i="3"/>
  <c r="E669" i="3"/>
  <c r="E677" i="3"/>
  <c r="E685" i="3"/>
  <c r="E693" i="3"/>
  <c r="E701" i="3"/>
  <c r="E709" i="3"/>
  <c r="E717" i="3"/>
  <c r="E725" i="3"/>
  <c r="E733" i="3"/>
  <c r="E741" i="3"/>
  <c r="G468" i="3"/>
  <c r="G476" i="3"/>
  <c r="G484" i="3"/>
  <c r="G492" i="3"/>
  <c r="G500" i="3"/>
  <c r="G508" i="3"/>
  <c r="G516" i="3"/>
  <c r="G524" i="3"/>
  <c r="G532" i="3"/>
  <c r="G540" i="3"/>
  <c r="F467" i="3"/>
  <c r="F475" i="3"/>
  <c r="F483" i="3"/>
  <c r="F491" i="3"/>
  <c r="F499" i="3"/>
  <c r="F507" i="3"/>
  <c r="F515" i="3"/>
  <c r="F523" i="3"/>
  <c r="F531" i="3"/>
  <c r="F539" i="3"/>
  <c r="F547" i="3"/>
  <c r="F555" i="3"/>
  <c r="F563" i="3"/>
  <c r="F571" i="3"/>
  <c r="F579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39" i="3"/>
  <c r="E470" i="3"/>
  <c r="E478" i="3"/>
  <c r="E486" i="3"/>
  <c r="E494" i="3"/>
  <c r="E502" i="3"/>
  <c r="E510" i="3"/>
  <c r="E518" i="3"/>
  <c r="E526" i="3"/>
  <c r="E534" i="3"/>
  <c r="E542" i="3"/>
  <c r="E550" i="3"/>
  <c r="E558" i="3"/>
  <c r="E566" i="3"/>
  <c r="E574" i="3"/>
  <c r="E582" i="3"/>
  <c r="E590" i="3"/>
  <c r="E598" i="3"/>
  <c r="E606" i="3"/>
  <c r="E614" i="3"/>
  <c r="E622" i="3"/>
  <c r="E630" i="3"/>
  <c r="E638" i="3"/>
  <c r="E646" i="3"/>
  <c r="E654" i="3"/>
  <c r="E662" i="3"/>
  <c r="E670" i="3"/>
  <c r="E678" i="3"/>
  <c r="E686" i="3"/>
  <c r="E694" i="3"/>
  <c r="E702" i="3"/>
  <c r="E710" i="3"/>
  <c r="E718" i="3"/>
  <c r="E726" i="3"/>
  <c r="E734" i="3"/>
  <c r="G469" i="3"/>
  <c r="G477" i="3"/>
  <c r="G485" i="3"/>
  <c r="G493" i="3"/>
  <c r="G501" i="3"/>
  <c r="G509" i="3"/>
  <c r="G517" i="3"/>
  <c r="G525" i="3"/>
  <c r="G533" i="3"/>
  <c r="G541" i="3"/>
  <c r="G549" i="3"/>
  <c r="G557" i="3"/>
  <c r="G565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E471" i="3"/>
  <c r="E479" i="3"/>
  <c r="E487" i="3"/>
  <c r="E495" i="3"/>
  <c r="E503" i="3"/>
  <c r="E511" i="3"/>
  <c r="E519" i="3"/>
  <c r="E527" i="3"/>
  <c r="E535" i="3"/>
  <c r="E543" i="3"/>
  <c r="E551" i="3"/>
  <c r="E559" i="3"/>
  <c r="E567" i="3"/>
  <c r="E575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679" i="3"/>
  <c r="E687" i="3"/>
  <c r="E695" i="3"/>
  <c r="E703" i="3"/>
  <c r="E711" i="3"/>
  <c r="E719" i="3"/>
  <c r="E727" i="3"/>
  <c r="E735" i="3"/>
  <c r="G470" i="3"/>
  <c r="G478" i="3"/>
  <c r="G486" i="3"/>
  <c r="G494" i="3"/>
  <c r="G502" i="3"/>
  <c r="G510" i="3"/>
  <c r="G518" i="3"/>
  <c r="G526" i="3"/>
  <c r="G534" i="3"/>
  <c r="G542" i="3"/>
  <c r="G550" i="3"/>
  <c r="F469" i="3"/>
  <c r="F477" i="3"/>
  <c r="F485" i="3"/>
  <c r="F493" i="3"/>
  <c r="F501" i="3"/>
  <c r="F509" i="3"/>
  <c r="F517" i="3"/>
  <c r="F525" i="3"/>
  <c r="F533" i="3"/>
  <c r="F541" i="3"/>
  <c r="F549" i="3"/>
  <c r="F557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85" i="3"/>
  <c r="F693" i="3"/>
  <c r="F701" i="3"/>
  <c r="F709" i="3"/>
  <c r="F717" i="3"/>
  <c r="F725" i="3"/>
  <c r="F733" i="3"/>
  <c r="F741" i="3"/>
  <c r="E464" i="3"/>
  <c r="E472" i="3"/>
  <c r="E480" i="3"/>
  <c r="E488" i="3"/>
  <c r="E496" i="3"/>
  <c r="E504" i="3"/>
  <c r="E512" i="3"/>
  <c r="E520" i="3"/>
  <c r="E528" i="3"/>
  <c r="E536" i="3"/>
  <c r="E544" i="3"/>
  <c r="E552" i="3"/>
  <c r="E560" i="3"/>
  <c r="E568" i="3"/>
  <c r="E576" i="3"/>
  <c r="E584" i="3"/>
  <c r="E592" i="3"/>
  <c r="E600" i="3"/>
  <c r="E608" i="3"/>
  <c r="E616" i="3"/>
  <c r="E624" i="3"/>
  <c r="E632" i="3"/>
  <c r="E640" i="3"/>
  <c r="E648" i="3"/>
  <c r="E656" i="3"/>
  <c r="E664" i="3"/>
  <c r="E672" i="3"/>
  <c r="E680" i="3"/>
  <c r="E688" i="3"/>
  <c r="E696" i="3"/>
  <c r="E704" i="3"/>
  <c r="E712" i="3"/>
  <c r="E720" i="3"/>
  <c r="E728" i="3"/>
  <c r="E736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H739" i="3"/>
  <c r="H731" i="3"/>
  <c r="H723" i="3"/>
  <c r="H715" i="3"/>
  <c r="H707" i="3"/>
  <c r="H699" i="3"/>
  <c r="H691" i="3"/>
  <c r="H683" i="3"/>
  <c r="H675" i="3"/>
  <c r="H667" i="3"/>
  <c r="H659" i="3"/>
  <c r="H651" i="3"/>
  <c r="H643" i="3"/>
  <c r="H635" i="3"/>
  <c r="H627" i="3"/>
  <c r="H619" i="3"/>
  <c r="H611" i="3"/>
  <c r="H603" i="3"/>
  <c r="H595" i="3"/>
  <c r="H587" i="3"/>
  <c r="H579" i="3"/>
  <c r="H571" i="3"/>
  <c r="H563" i="3"/>
  <c r="H555" i="3"/>
  <c r="H547" i="3"/>
  <c r="H539" i="3"/>
  <c r="H531" i="3"/>
  <c r="H523" i="3"/>
  <c r="H515" i="3"/>
  <c r="H507" i="3"/>
  <c r="H499" i="3"/>
  <c r="H491" i="3"/>
  <c r="H483" i="3"/>
  <c r="H475" i="3"/>
  <c r="H467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77" i="3"/>
  <c r="G561" i="3"/>
  <c r="G521" i="3"/>
  <c r="E698" i="3"/>
  <c r="E634" i="3"/>
  <c r="E570" i="3"/>
  <c r="E506" i="3"/>
  <c r="F711" i="3"/>
  <c r="F647" i="3"/>
  <c r="F583" i="3"/>
  <c r="F519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G395" i="3"/>
  <c r="G393" i="3"/>
  <c r="G391" i="3"/>
  <c r="G389" i="3"/>
  <c r="G387" i="3"/>
  <c r="G385" i="3"/>
  <c r="G383" i="3"/>
  <c r="G381" i="3"/>
  <c r="G379" i="3"/>
  <c r="G377" i="3"/>
  <c r="G375" i="3"/>
  <c r="G373" i="3"/>
  <c r="G371" i="3"/>
  <c r="G369" i="3"/>
  <c r="G367" i="3"/>
  <c r="G365" i="3"/>
  <c r="G363" i="3"/>
  <c r="G361" i="3"/>
  <c r="G359" i="3"/>
  <c r="G357" i="3"/>
  <c r="G355" i="3"/>
  <c r="G353" i="3"/>
  <c r="G351" i="3"/>
  <c r="G349" i="3"/>
  <c r="G347" i="3"/>
  <c r="G345" i="3"/>
  <c r="G343" i="3"/>
  <c r="G341" i="3"/>
  <c r="G339" i="3"/>
  <c r="G337" i="3"/>
  <c r="G335" i="3"/>
  <c r="G333" i="3"/>
  <c r="G331" i="3"/>
  <c r="G329" i="3"/>
  <c r="G327" i="3"/>
  <c r="G325" i="3"/>
  <c r="G323" i="3"/>
  <c r="G321" i="3"/>
  <c r="G319" i="3"/>
  <c r="G317" i="3"/>
  <c r="G315" i="3"/>
  <c r="G313" i="3"/>
  <c r="G311" i="3"/>
  <c r="G309" i="3"/>
  <c r="G307" i="3"/>
  <c r="G305" i="3"/>
  <c r="G303" i="3"/>
  <c r="G301" i="3"/>
  <c r="G299" i="3"/>
  <c r="G297" i="3"/>
  <c r="G295" i="3"/>
  <c r="G293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E395" i="3"/>
  <c r="E393" i="3"/>
  <c r="E391" i="3"/>
  <c r="E389" i="3"/>
  <c r="E387" i="3"/>
  <c r="E385" i="3"/>
  <c r="E383" i="3"/>
  <c r="E381" i="3"/>
  <c r="E379" i="3"/>
  <c r="E377" i="3"/>
  <c r="E375" i="3"/>
  <c r="E373" i="3"/>
  <c r="E371" i="3"/>
  <c r="E369" i="3"/>
  <c r="E367" i="3"/>
  <c r="E365" i="3"/>
  <c r="E363" i="3"/>
  <c r="E361" i="3"/>
  <c r="E359" i="3"/>
  <c r="E357" i="3"/>
  <c r="E355" i="3"/>
  <c r="E353" i="3"/>
  <c r="E351" i="3"/>
  <c r="E349" i="3"/>
  <c r="E347" i="3"/>
  <c r="E345" i="3"/>
  <c r="E343" i="3"/>
  <c r="E341" i="3"/>
  <c r="E339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313" i="3"/>
  <c r="E311" i="3"/>
  <c r="E309" i="3"/>
  <c r="E307" i="3"/>
  <c r="E305" i="3"/>
  <c r="E303" i="3"/>
  <c r="E301" i="3"/>
  <c r="E299" i="3"/>
  <c r="E297" i="3"/>
  <c r="E295" i="3"/>
  <c r="E293" i="3"/>
  <c r="E291" i="3"/>
  <c r="E289" i="3"/>
  <c r="E287" i="3"/>
  <c r="E285" i="3"/>
  <c r="E283" i="3"/>
  <c r="E281" i="3"/>
  <c r="E279" i="3"/>
  <c r="E277" i="3"/>
  <c r="E275" i="3"/>
  <c r="E273" i="3"/>
  <c r="E271" i="3"/>
  <c r="E269" i="3"/>
  <c r="E267" i="3"/>
  <c r="E265" i="3"/>
  <c r="E263" i="3"/>
  <c r="E261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G396" i="3"/>
  <c r="G394" i="3"/>
  <c r="G392" i="3"/>
  <c r="G390" i="3"/>
  <c r="G388" i="3"/>
  <c r="G386" i="3"/>
  <c r="G384" i="3"/>
  <c r="G382" i="3"/>
  <c r="G380" i="3"/>
  <c r="G378" i="3"/>
  <c r="G376" i="3"/>
  <c r="G374" i="3"/>
  <c r="G372" i="3"/>
  <c r="G370" i="3"/>
  <c r="G368" i="3"/>
  <c r="G366" i="3"/>
  <c r="G364" i="3"/>
  <c r="G362" i="3"/>
  <c r="G360" i="3"/>
  <c r="G358" i="3"/>
  <c r="G356" i="3"/>
  <c r="G354" i="3"/>
  <c r="G352" i="3"/>
  <c r="G350" i="3"/>
  <c r="G348" i="3"/>
  <c r="G346" i="3"/>
  <c r="G344" i="3"/>
  <c r="G342" i="3"/>
  <c r="G340" i="3"/>
  <c r="G338" i="3"/>
  <c r="G336" i="3"/>
  <c r="G334" i="3"/>
  <c r="G332" i="3"/>
  <c r="G330" i="3"/>
  <c r="G328" i="3"/>
  <c r="G326" i="3"/>
  <c r="G324" i="3"/>
  <c r="G322" i="3"/>
  <c r="G320" i="3"/>
  <c r="G318" i="3"/>
  <c r="G316" i="3"/>
  <c r="G314" i="3"/>
  <c r="G312" i="3"/>
  <c r="G310" i="3"/>
  <c r="G308" i="3"/>
  <c r="G306" i="3"/>
  <c r="G304" i="3"/>
  <c r="G302" i="3"/>
  <c r="G300" i="3"/>
  <c r="G298" i="3"/>
  <c r="G296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31" i="2"/>
  <c r="G30" i="2"/>
  <c r="G26" i="2"/>
  <c r="G29" i="2"/>
  <c r="G28" i="2"/>
  <c r="G27" i="2"/>
  <c r="G16" i="2"/>
  <c r="G86" i="2"/>
  <c r="G85" i="2"/>
  <c r="G84" i="2"/>
  <c r="G83" i="2"/>
  <c r="G82" i="2"/>
  <c r="G81" i="2"/>
  <c r="G73" i="2"/>
  <c r="G64" i="2"/>
  <c r="G63" i="2"/>
  <c r="G23" i="2"/>
  <c r="G13" i="2"/>
  <c r="G8" i="2"/>
  <c r="G10" i="2"/>
  <c r="G19" i="2"/>
  <c r="G37" i="2"/>
  <c r="G74" i="2"/>
  <c r="G77" i="2"/>
  <c r="G24" i="2"/>
  <c r="G11" i="2"/>
  <c r="G5" i="2"/>
  <c r="G6" i="2"/>
  <c r="G22" i="2"/>
  <c r="G52" i="2"/>
  <c r="G17" i="2"/>
  <c r="G14" i="2"/>
  <c r="G67" i="2"/>
  <c r="G41" i="2"/>
  <c r="G66" i="2"/>
  <c r="G75" i="2"/>
  <c r="G18" i="2"/>
  <c r="G76" i="2"/>
  <c r="G60" i="2"/>
  <c r="G78" i="2"/>
  <c r="G20" i="2"/>
  <c r="G7" i="2"/>
  <c r="G61" i="2"/>
  <c r="G72" i="2"/>
  <c r="G70" i="2"/>
  <c r="G21" i="2"/>
  <c r="G65" i="2"/>
  <c r="G79" i="2"/>
  <c r="G12" i="2"/>
  <c r="G80" i="2"/>
  <c r="G15" i="2"/>
  <c r="G9" i="2"/>
  <c r="G4" i="2"/>
  <c r="G59" i="2"/>
  <c r="G58" i="2"/>
  <c r="G2" i="2"/>
  <c r="F15" i="2"/>
  <c r="F18" i="2"/>
  <c r="F9" i="2"/>
  <c r="F4" i="2"/>
  <c r="F7" i="2"/>
  <c r="F16" i="2"/>
  <c r="F20" i="2"/>
  <c r="F52" i="2"/>
  <c r="F14" i="2" l="1"/>
  <c r="F65" i="2"/>
  <c r="F66" i="2"/>
  <c r="F41" i="2"/>
  <c r="F75" i="2"/>
  <c r="F12" i="2"/>
  <c r="F76" i="2"/>
  <c r="F59" i="2"/>
  <c r="F25" i="2"/>
  <c r="F70" i="2"/>
  <c r="F61" i="2"/>
  <c r="F67" i="2"/>
  <c r="F21" i="2"/>
  <c r="F72" i="2"/>
  <c r="F60" i="2"/>
  <c r="F43" i="2"/>
</calcChain>
</file>

<file path=xl/sharedStrings.xml><?xml version="1.0" encoding="utf-8"?>
<sst xmlns="http://schemas.openxmlformats.org/spreadsheetml/2006/main" count="16494" uniqueCount="3680">
  <si>
    <t>Policy ID</t>
  </si>
  <si>
    <t>Customer ID</t>
  </si>
  <si>
    <t>Product Type</t>
  </si>
  <si>
    <t>Policy Start Date</t>
  </si>
  <si>
    <t>Premium</t>
  </si>
  <si>
    <t>Sum Insured</t>
  </si>
  <si>
    <t>POL2000</t>
  </si>
  <si>
    <t>POL2005</t>
  </si>
  <si>
    <t>POL2006</t>
  </si>
  <si>
    <t>POL2007</t>
  </si>
  <si>
    <t>POL2008</t>
  </si>
  <si>
    <t>POL2009</t>
  </si>
  <si>
    <t>POL2013</t>
  </si>
  <si>
    <t>POL2015</t>
  </si>
  <si>
    <t>POL2017</t>
  </si>
  <si>
    <t>POL2018</t>
  </si>
  <si>
    <t>POL2019</t>
  </si>
  <si>
    <t>POL2020</t>
  </si>
  <si>
    <t>POL2021</t>
  </si>
  <si>
    <t>POL2022</t>
  </si>
  <si>
    <t>POL2025</t>
  </si>
  <si>
    <t>POL2026</t>
  </si>
  <si>
    <t>POL2027</t>
  </si>
  <si>
    <t>POL2028</t>
  </si>
  <si>
    <t>POL2030</t>
  </si>
  <si>
    <t>POL2031</t>
  </si>
  <si>
    <t>POL2032</t>
  </si>
  <si>
    <t>POL2033</t>
  </si>
  <si>
    <t>POL2035</t>
  </si>
  <si>
    <t>POL2037</t>
  </si>
  <si>
    <t>POL2039</t>
  </si>
  <si>
    <t>POL2040</t>
  </si>
  <si>
    <t>POL2044</t>
  </si>
  <si>
    <t>POL2046</t>
  </si>
  <si>
    <t>POL2047</t>
  </si>
  <si>
    <t>POL2048</t>
  </si>
  <si>
    <t>POL2051</t>
  </si>
  <si>
    <t>POL2053</t>
  </si>
  <si>
    <t>POL2056</t>
  </si>
  <si>
    <t>POL2057</t>
  </si>
  <si>
    <t>POL2058</t>
  </si>
  <si>
    <t>POL2059</t>
  </si>
  <si>
    <t>POL2060</t>
  </si>
  <si>
    <t>POL2061</t>
  </si>
  <si>
    <t>POL2062</t>
  </si>
  <si>
    <t>POL2063</t>
  </si>
  <si>
    <t>POL2064</t>
  </si>
  <si>
    <t>POL2065</t>
  </si>
  <si>
    <t>POL2066</t>
  </si>
  <si>
    <t>POL2067</t>
  </si>
  <si>
    <t>POL2072</t>
  </si>
  <si>
    <t>POL2073</t>
  </si>
  <si>
    <t>POL2074</t>
  </si>
  <si>
    <t>POL2075</t>
  </si>
  <si>
    <t>POL2076</t>
  </si>
  <si>
    <t>POL2077</t>
  </si>
  <si>
    <t>POL2078</t>
  </si>
  <si>
    <t>POL2079</t>
  </si>
  <si>
    <t>POL2080</t>
  </si>
  <si>
    <t>POL2082</t>
  </si>
  <si>
    <t>POL2085</t>
  </si>
  <si>
    <t>POL2086</t>
  </si>
  <si>
    <t>POL2087</t>
  </si>
  <si>
    <t>POL2090</t>
  </si>
  <si>
    <t>POL2091</t>
  </si>
  <si>
    <t>POL2092</t>
  </si>
  <si>
    <t>POL2093</t>
  </si>
  <si>
    <t>POL2096</t>
  </si>
  <si>
    <t>POL2098</t>
  </si>
  <si>
    <t>POL2101</t>
  </si>
  <si>
    <t>POL2102</t>
  </si>
  <si>
    <t>POL2103</t>
  </si>
  <si>
    <t>POL2104</t>
  </si>
  <si>
    <t>POL2105</t>
  </si>
  <si>
    <t>POL2107</t>
  </si>
  <si>
    <t>POL2108</t>
  </si>
  <si>
    <t>POL2110</t>
  </si>
  <si>
    <t>POL2112</t>
  </si>
  <si>
    <t>POL2113</t>
  </si>
  <si>
    <t>POL2115</t>
  </si>
  <si>
    <t>POL2117</t>
  </si>
  <si>
    <t>POL2121</t>
  </si>
  <si>
    <t>POL2123</t>
  </si>
  <si>
    <t>POL2124</t>
  </si>
  <si>
    <t>POL2126</t>
  </si>
  <si>
    <t>POL2127</t>
  </si>
  <si>
    <t>POL2128</t>
  </si>
  <si>
    <t>POL2129</t>
  </si>
  <si>
    <t>POL2130</t>
  </si>
  <si>
    <t>POL2132</t>
  </si>
  <si>
    <t>POL2133</t>
  </si>
  <si>
    <t>POL2134</t>
  </si>
  <si>
    <t>POL2135</t>
  </si>
  <si>
    <t>POL2136</t>
  </si>
  <si>
    <t>POL2137</t>
  </si>
  <si>
    <t>POL2138</t>
  </si>
  <si>
    <t>POL2141</t>
  </si>
  <si>
    <t>POL2142</t>
  </si>
  <si>
    <t>POL2145</t>
  </si>
  <si>
    <t>POL2146</t>
  </si>
  <si>
    <t>POL2149</t>
  </si>
  <si>
    <t>POL2150</t>
  </si>
  <si>
    <t>POL2151</t>
  </si>
  <si>
    <t>POL2152</t>
  </si>
  <si>
    <t>POL2153</t>
  </si>
  <si>
    <t>POL2154</t>
  </si>
  <si>
    <t>POL2156</t>
  </si>
  <si>
    <t>POL2158</t>
  </si>
  <si>
    <t>POL2159</t>
  </si>
  <si>
    <t>POL2160</t>
  </si>
  <si>
    <t>POL2161</t>
  </si>
  <si>
    <t>POL2163</t>
  </si>
  <si>
    <t>POL2165</t>
  </si>
  <si>
    <t>POL2166</t>
  </si>
  <si>
    <t>POL2170</t>
  </si>
  <si>
    <t>POL2172</t>
  </si>
  <si>
    <t>POL2173</t>
  </si>
  <si>
    <t>POL2174</t>
  </si>
  <si>
    <t>POL2175</t>
  </si>
  <si>
    <t>POL2176</t>
  </si>
  <si>
    <t>POL2177</t>
  </si>
  <si>
    <t>POL2178</t>
  </si>
  <si>
    <t>POL2179</t>
  </si>
  <si>
    <t>POL2180</t>
  </si>
  <si>
    <t>POL2181</t>
  </si>
  <si>
    <t>POL2183</t>
  </si>
  <si>
    <t>POL2184</t>
  </si>
  <si>
    <t>POL2185</t>
  </si>
  <si>
    <t>POL2186</t>
  </si>
  <si>
    <t>POL2187</t>
  </si>
  <si>
    <t>POL2189</t>
  </si>
  <si>
    <t>POL2191</t>
  </si>
  <si>
    <t>POL2192</t>
  </si>
  <si>
    <t>POL2194</t>
  </si>
  <si>
    <t>POL2195</t>
  </si>
  <si>
    <t>POL2196</t>
  </si>
  <si>
    <t>POL2197</t>
  </si>
  <si>
    <t>POL2198</t>
  </si>
  <si>
    <t>POL2199</t>
  </si>
  <si>
    <t>POL2200</t>
  </si>
  <si>
    <t>POL2202</t>
  </si>
  <si>
    <t>POL2205</t>
  </si>
  <si>
    <t>POL2206</t>
  </si>
  <si>
    <t>POL2207</t>
  </si>
  <si>
    <t>POL2208</t>
  </si>
  <si>
    <t>POL2211</t>
  </si>
  <si>
    <t>POL2212</t>
  </si>
  <si>
    <t>POL2216</t>
  </si>
  <si>
    <t>POL2217</t>
  </si>
  <si>
    <t>POL2218</t>
  </si>
  <si>
    <t>POL2220</t>
  </si>
  <si>
    <t>POL2221</t>
  </si>
  <si>
    <t>POL2222</t>
  </si>
  <si>
    <t>POL2223</t>
  </si>
  <si>
    <t>POL2225</t>
  </si>
  <si>
    <t>POL2226</t>
  </si>
  <si>
    <t>POL2227</t>
  </si>
  <si>
    <t>POL2230</t>
  </si>
  <si>
    <t>POL2231</t>
  </si>
  <si>
    <t>POL2234</t>
  </si>
  <si>
    <t>POL2235</t>
  </si>
  <si>
    <t>POL2236</t>
  </si>
  <si>
    <t>POL2237</t>
  </si>
  <si>
    <t>POL2239</t>
  </si>
  <si>
    <t>POL2245</t>
  </si>
  <si>
    <t>POL2247</t>
  </si>
  <si>
    <t>POL2249</t>
  </si>
  <si>
    <t>POL2254</t>
  </si>
  <si>
    <t>POL2256</t>
  </si>
  <si>
    <t>POL2258</t>
  </si>
  <si>
    <t>POL2259</t>
  </si>
  <si>
    <t>POL2260</t>
  </si>
  <si>
    <t>POL2262</t>
  </si>
  <si>
    <t>POL2263</t>
  </si>
  <si>
    <t>POL2265</t>
  </si>
  <si>
    <t>POL2266</t>
  </si>
  <si>
    <t>POL2268</t>
  </si>
  <si>
    <t>POL2269</t>
  </si>
  <si>
    <t>POL2271</t>
  </si>
  <si>
    <t>POL2273</t>
  </si>
  <si>
    <t>POL2275</t>
  </si>
  <si>
    <t>POL2278</t>
  </si>
  <si>
    <t>POL2279</t>
  </si>
  <si>
    <t>POL2280</t>
  </si>
  <si>
    <t>POL2284</t>
  </si>
  <si>
    <t>POL2285</t>
  </si>
  <si>
    <t>POL2287</t>
  </si>
  <si>
    <t>POL2288</t>
  </si>
  <si>
    <t>POL2290</t>
  </si>
  <si>
    <t>POL2292</t>
  </si>
  <si>
    <t>POL2293</t>
  </si>
  <si>
    <t>POL2294</t>
  </si>
  <si>
    <t>POL2297</t>
  </si>
  <si>
    <t>POL2298</t>
  </si>
  <si>
    <t>POL2299</t>
  </si>
  <si>
    <t>POL2300</t>
  </si>
  <si>
    <t>POL2301</t>
  </si>
  <si>
    <t>POL2303</t>
  </si>
  <si>
    <t>POL2305</t>
  </si>
  <si>
    <t>POL2307</t>
  </si>
  <si>
    <t>POL2310</t>
  </si>
  <si>
    <t>POL2312</t>
  </si>
  <si>
    <t>POL2314</t>
  </si>
  <si>
    <t>POL2316</t>
  </si>
  <si>
    <t>POL2317</t>
  </si>
  <si>
    <t>POL2318</t>
  </si>
  <si>
    <t>POL2319</t>
  </si>
  <si>
    <t>POL2320</t>
  </si>
  <si>
    <t>POL2321</t>
  </si>
  <si>
    <t>POL2322</t>
  </si>
  <si>
    <t>POL2324</t>
  </si>
  <si>
    <t>POL2325</t>
  </si>
  <si>
    <t>POL2327</t>
  </si>
  <si>
    <t>POL2330</t>
  </si>
  <si>
    <t>POL2332</t>
  </si>
  <si>
    <t>POL2333</t>
  </si>
  <si>
    <t>POL2335</t>
  </si>
  <si>
    <t>POL2337</t>
  </si>
  <si>
    <t>POL2338</t>
  </si>
  <si>
    <t>POL2343</t>
  </si>
  <si>
    <t>POL2345</t>
  </si>
  <si>
    <t>POL2346</t>
  </si>
  <si>
    <t>POL2347</t>
  </si>
  <si>
    <t>POL2348</t>
  </si>
  <si>
    <t>POL2350</t>
  </si>
  <si>
    <t>POL2356</t>
  </si>
  <si>
    <t>POL2358</t>
  </si>
  <si>
    <t>POL2360</t>
  </si>
  <si>
    <t>POL2361</t>
  </si>
  <si>
    <t>POL2362</t>
  </si>
  <si>
    <t>POL2363</t>
  </si>
  <si>
    <t>POL2364</t>
  </si>
  <si>
    <t>POL2365</t>
  </si>
  <si>
    <t>POL2366</t>
  </si>
  <si>
    <t>POL2368</t>
  </si>
  <si>
    <t>POL2370</t>
  </si>
  <si>
    <t>POL2371</t>
  </si>
  <si>
    <t>POL2372</t>
  </si>
  <si>
    <t>POL2373</t>
  </si>
  <si>
    <t>POL2374</t>
  </si>
  <si>
    <t>POL2375</t>
  </si>
  <si>
    <t>POL2376</t>
  </si>
  <si>
    <t>POL2377</t>
  </si>
  <si>
    <t>POL2378</t>
  </si>
  <si>
    <t>POL2381</t>
  </si>
  <si>
    <t>POL2383</t>
  </si>
  <si>
    <t>POL2384</t>
  </si>
  <si>
    <t>POL2385</t>
  </si>
  <si>
    <t>POL2386</t>
  </si>
  <si>
    <t>POL2388</t>
  </si>
  <si>
    <t>POL2390</t>
  </si>
  <si>
    <t>POL2392</t>
  </si>
  <si>
    <t>POL2393</t>
  </si>
  <si>
    <t>POL2396</t>
  </si>
  <si>
    <t>POL2398</t>
  </si>
  <si>
    <t>POL2399</t>
  </si>
  <si>
    <t>POL2403</t>
  </si>
  <si>
    <t>POL2404</t>
  </si>
  <si>
    <t>POL2405</t>
  </si>
  <si>
    <t>POL2406</t>
  </si>
  <si>
    <t>POL2408</t>
  </si>
  <si>
    <t>POL2409</t>
  </si>
  <si>
    <t>POL2410</t>
  </si>
  <si>
    <t>POL2411</t>
  </si>
  <si>
    <t>POL2412</t>
  </si>
  <si>
    <t>POL2414</t>
  </si>
  <si>
    <t>POL2415</t>
  </si>
  <si>
    <t>POL2422</t>
  </si>
  <si>
    <t>POL2423</t>
  </si>
  <si>
    <t>POL2425</t>
  </si>
  <si>
    <t>POL2430</t>
  </si>
  <si>
    <t>POL2431</t>
  </si>
  <si>
    <t>POL2432</t>
  </si>
  <si>
    <t>POL2433</t>
  </si>
  <si>
    <t>POL2434</t>
  </si>
  <si>
    <t>POL2436</t>
  </si>
  <si>
    <t>POL2437</t>
  </si>
  <si>
    <t>POL2439</t>
  </si>
  <si>
    <t>POL2440</t>
  </si>
  <si>
    <t>POL2441</t>
  </si>
  <si>
    <t>POL2442</t>
  </si>
  <si>
    <t>POL2444</t>
  </si>
  <si>
    <t>POL2447</t>
  </si>
  <si>
    <t>POL2448</t>
  </si>
  <si>
    <t>POL2450</t>
  </si>
  <si>
    <t>POL2453</t>
  </si>
  <si>
    <t>POL2454</t>
  </si>
  <si>
    <t>POL2455</t>
  </si>
  <si>
    <t>POL2457</t>
  </si>
  <si>
    <t>POL2458</t>
  </si>
  <si>
    <t>POL2459</t>
  </si>
  <si>
    <t>POL2463</t>
  </si>
  <si>
    <t>POL2465</t>
  </si>
  <si>
    <t>POL2468</t>
  </si>
  <si>
    <t>POL2469</t>
  </si>
  <si>
    <t>POL2470</t>
  </si>
  <si>
    <t>POL2471</t>
  </si>
  <si>
    <t>POL2472</t>
  </si>
  <si>
    <t>POL2473</t>
  </si>
  <si>
    <t>POL2476</t>
  </si>
  <si>
    <t>POL2477</t>
  </si>
  <si>
    <t>POL2481</t>
  </si>
  <si>
    <t>POL2485</t>
  </si>
  <si>
    <t>POL2487</t>
  </si>
  <si>
    <t>POL2489</t>
  </si>
  <si>
    <t>POL2490</t>
  </si>
  <si>
    <t>POL2492</t>
  </si>
  <si>
    <t>POL2493</t>
  </si>
  <si>
    <t>POL2495</t>
  </si>
  <si>
    <t>POL2497</t>
  </si>
  <si>
    <t>POL2498</t>
  </si>
  <si>
    <t>POL2500</t>
  </si>
  <si>
    <t>POL2502</t>
  </si>
  <si>
    <t>POL2503</t>
  </si>
  <si>
    <t>POL2505</t>
  </si>
  <si>
    <t>POL2506</t>
  </si>
  <si>
    <t>POL2509</t>
  </si>
  <si>
    <t>POL2511</t>
  </si>
  <si>
    <t>POL2513</t>
  </si>
  <si>
    <t>POL2517</t>
  </si>
  <si>
    <t>POL2518</t>
  </si>
  <si>
    <t>POL2521</t>
  </si>
  <si>
    <t>POL2522</t>
  </si>
  <si>
    <t>POL2525</t>
  </si>
  <si>
    <t>POL2526</t>
  </si>
  <si>
    <t>POL2527</t>
  </si>
  <si>
    <t>POL2529</t>
  </si>
  <si>
    <t>POL2530</t>
  </si>
  <si>
    <t>POL2531</t>
  </si>
  <si>
    <t>POL2532</t>
  </si>
  <si>
    <t>POL2535</t>
  </si>
  <si>
    <t>POL2536</t>
  </si>
  <si>
    <t>POL2537</t>
  </si>
  <si>
    <t>POL2539</t>
  </si>
  <si>
    <t>POL2542</t>
  </si>
  <si>
    <t>POL2543</t>
  </si>
  <si>
    <t>POL2544</t>
  </si>
  <si>
    <t>POL2546</t>
  </si>
  <si>
    <t>POL2547</t>
  </si>
  <si>
    <t>POL2548</t>
  </si>
  <si>
    <t>POL2549</t>
  </si>
  <si>
    <t>POL2550</t>
  </si>
  <si>
    <t>POL2553</t>
  </si>
  <si>
    <t>POL2557</t>
  </si>
  <si>
    <t>POL2559</t>
  </si>
  <si>
    <t>POL2560</t>
  </si>
  <si>
    <t>POL2561</t>
  </si>
  <si>
    <t>POL2563</t>
  </si>
  <si>
    <t>POL2566</t>
  </si>
  <si>
    <t>POL2567</t>
  </si>
  <si>
    <t>POL2570</t>
  </si>
  <si>
    <t>POL2571</t>
  </si>
  <si>
    <t>POL2575</t>
  </si>
  <si>
    <t>POL2579</t>
  </si>
  <si>
    <t>POL2584</t>
  </si>
  <si>
    <t>POL2585</t>
  </si>
  <si>
    <t>POL2586</t>
  </si>
  <si>
    <t>POL2587</t>
  </si>
  <si>
    <t>POL2590</t>
  </si>
  <si>
    <t>POL2594</t>
  </si>
  <si>
    <t>POL2598</t>
  </si>
  <si>
    <t>CUST1000</t>
  </si>
  <si>
    <t>CUST1005</t>
  </si>
  <si>
    <t>CUST1006</t>
  </si>
  <si>
    <t>CUST1007</t>
  </si>
  <si>
    <t>CUST1008</t>
  </si>
  <si>
    <t>CUST1009</t>
  </si>
  <si>
    <t>CUST1013</t>
  </si>
  <si>
    <t>CUST1015</t>
  </si>
  <si>
    <t>CUST1017</t>
  </si>
  <si>
    <t>CUST1018</t>
  </si>
  <si>
    <t>CUST1019</t>
  </si>
  <si>
    <t>CUST1020</t>
  </si>
  <si>
    <t>CUST1021</t>
  </si>
  <si>
    <t>CUST1022</t>
  </si>
  <si>
    <t>CUST1025</t>
  </si>
  <si>
    <t>CUST1026</t>
  </si>
  <si>
    <t>CUST1027</t>
  </si>
  <si>
    <t>CUST1028</t>
  </si>
  <si>
    <t>CUST1030</t>
  </si>
  <si>
    <t>CUST1031</t>
  </si>
  <si>
    <t>CUST1032</t>
  </si>
  <si>
    <t>CUST1033</t>
  </si>
  <si>
    <t>CUST1035</t>
  </si>
  <si>
    <t>CUST1037</t>
  </si>
  <si>
    <t>CUST1039</t>
  </si>
  <si>
    <t>CUST1040</t>
  </si>
  <si>
    <t>CUST1044</t>
  </si>
  <si>
    <t>CUST1046</t>
  </si>
  <si>
    <t>CUST1047</t>
  </si>
  <si>
    <t>CUST1048</t>
  </si>
  <si>
    <t>CUST1051</t>
  </si>
  <si>
    <t>CUST1053</t>
  </si>
  <si>
    <t>CUST1056</t>
  </si>
  <si>
    <t>CUST1057</t>
  </si>
  <si>
    <t>CUST1058</t>
  </si>
  <si>
    <t>CUST1059</t>
  </si>
  <si>
    <t>CUST1060</t>
  </si>
  <si>
    <t>CUST1061</t>
  </si>
  <si>
    <t>CUST1062</t>
  </si>
  <si>
    <t>CUST1063</t>
  </si>
  <si>
    <t>CUST1064</t>
  </si>
  <si>
    <t>CUST1065</t>
  </si>
  <si>
    <t>CUST1066</t>
  </si>
  <si>
    <t>CUST1067</t>
  </si>
  <si>
    <t>CUST1072</t>
  </si>
  <si>
    <t>CUST1073</t>
  </si>
  <si>
    <t>CUST1074</t>
  </si>
  <si>
    <t>CUST1075</t>
  </si>
  <si>
    <t>CUST1076</t>
  </si>
  <si>
    <t>CUST1077</t>
  </si>
  <si>
    <t>CUST1078</t>
  </si>
  <si>
    <t>CUST1079</t>
  </si>
  <si>
    <t>CUST1080</t>
  </si>
  <si>
    <t>CUST1082</t>
  </si>
  <si>
    <t>CUST1085</t>
  </si>
  <si>
    <t>CUST1086</t>
  </si>
  <si>
    <t>CUST1087</t>
  </si>
  <si>
    <t>CUST1090</t>
  </si>
  <si>
    <t>CUST1091</t>
  </si>
  <si>
    <t>CUST1092</t>
  </si>
  <si>
    <t>CUST1093</t>
  </si>
  <si>
    <t>CUST1096</t>
  </si>
  <si>
    <t>CUST1098</t>
  </si>
  <si>
    <t>CUST1101</t>
  </si>
  <si>
    <t>CUST1102</t>
  </si>
  <si>
    <t>CUST1103</t>
  </si>
  <si>
    <t>CUST1104</t>
  </si>
  <si>
    <t>CUST1105</t>
  </si>
  <si>
    <t>CUST1107</t>
  </si>
  <si>
    <t>CUST1108</t>
  </si>
  <si>
    <t>CUST1110</t>
  </si>
  <si>
    <t>CUST1112</t>
  </si>
  <si>
    <t>CUST1113</t>
  </si>
  <si>
    <t>CUST1115</t>
  </si>
  <si>
    <t>CUST1117</t>
  </si>
  <si>
    <t>CUST1121</t>
  </si>
  <si>
    <t>CUST1123</t>
  </si>
  <si>
    <t>CUST1124</t>
  </si>
  <si>
    <t>CUST1126</t>
  </si>
  <si>
    <t>CUST1127</t>
  </si>
  <si>
    <t>CUST1128</t>
  </si>
  <si>
    <t>CUST1129</t>
  </si>
  <si>
    <t>CUST1130</t>
  </si>
  <si>
    <t>CUST1132</t>
  </si>
  <si>
    <t>CUST1133</t>
  </si>
  <si>
    <t>CUST1134</t>
  </si>
  <si>
    <t>CUST1135</t>
  </si>
  <si>
    <t>CUST1136</t>
  </si>
  <si>
    <t>CUST1137</t>
  </si>
  <si>
    <t>CUST1138</t>
  </si>
  <si>
    <t>CUST1141</t>
  </si>
  <si>
    <t>CUST1142</t>
  </si>
  <si>
    <t>CUST1145</t>
  </si>
  <si>
    <t>CUST1146</t>
  </si>
  <si>
    <t>CUST1149</t>
  </si>
  <si>
    <t>CUST1150</t>
  </si>
  <si>
    <t>CUST1151</t>
  </si>
  <si>
    <t>CUST1152</t>
  </si>
  <si>
    <t>CUST1153</t>
  </si>
  <si>
    <t>CUST1154</t>
  </si>
  <si>
    <t>CUST1156</t>
  </si>
  <si>
    <t>CUST1158</t>
  </si>
  <si>
    <t>CUST1159</t>
  </si>
  <si>
    <t>CUST1160</t>
  </si>
  <si>
    <t>CUST1161</t>
  </si>
  <si>
    <t>CUST1163</t>
  </si>
  <si>
    <t>CUST1165</t>
  </si>
  <si>
    <t>CUST1166</t>
  </si>
  <si>
    <t>CUST1170</t>
  </si>
  <si>
    <t>CUST1172</t>
  </si>
  <si>
    <t>CUST1173</t>
  </si>
  <si>
    <t>CUST1174</t>
  </si>
  <si>
    <t>CUST1175</t>
  </si>
  <si>
    <t>CUST1176</t>
  </si>
  <si>
    <t>CUST1177</t>
  </si>
  <si>
    <t>CUST1178</t>
  </si>
  <si>
    <t>CUST1179</t>
  </si>
  <si>
    <t>CUST1180</t>
  </si>
  <si>
    <t>CUST1181</t>
  </si>
  <si>
    <t>CUST1183</t>
  </si>
  <si>
    <t>CUST1184</t>
  </si>
  <si>
    <t>CUST1185</t>
  </si>
  <si>
    <t>CUST1186</t>
  </si>
  <si>
    <t>CUST1187</t>
  </si>
  <si>
    <t>CUST1189</t>
  </si>
  <si>
    <t>CUST1191</t>
  </si>
  <si>
    <t>CUST1192</t>
  </si>
  <si>
    <t>CUST1194</t>
  </si>
  <si>
    <t>CUST1195</t>
  </si>
  <si>
    <t>CUST1196</t>
  </si>
  <si>
    <t>CUST1197</t>
  </si>
  <si>
    <t>CUST1198</t>
  </si>
  <si>
    <t>CUST1199</t>
  </si>
  <si>
    <t>CUST1200</t>
  </si>
  <si>
    <t>CUST1202</t>
  </si>
  <si>
    <t>CUST1205</t>
  </si>
  <si>
    <t>CUST1206</t>
  </si>
  <si>
    <t>CUST1207</t>
  </si>
  <si>
    <t>CUST1208</t>
  </si>
  <si>
    <t>CUST1211</t>
  </si>
  <si>
    <t>CUST1212</t>
  </si>
  <si>
    <t>CUST1216</t>
  </si>
  <si>
    <t>CUST1217</t>
  </si>
  <si>
    <t>CUST1218</t>
  </si>
  <si>
    <t>CUST1220</t>
  </si>
  <si>
    <t>CUST1221</t>
  </si>
  <si>
    <t>CUST1222</t>
  </si>
  <si>
    <t>CUST1223</t>
  </si>
  <si>
    <t>CUST1225</t>
  </si>
  <si>
    <t>CUST1226</t>
  </si>
  <si>
    <t>CUST1227</t>
  </si>
  <si>
    <t>CUST1230</t>
  </si>
  <si>
    <t>CUST1231</t>
  </si>
  <si>
    <t>CUST1234</t>
  </si>
  <si>
    <t>CUST1235</t>
  </si>
  <si>
    <t>CUST1236</t>
  </si>
  <si>
    <t>CUST1237</t>
  </si>
  <si>
    <t>CUST1239</t>
  </si>
  <si>
    <t>CUST1245</t>
  </si>
  <si>
    <t>CUST1247</t>
  </si>
  <si>
    <t>CUST1249</t>
  </si>
  <si>
    <t>CUST1254</t>
  </si>
  <si>
    <t>CUST1256</t>
  </si>
  <si>
    <t>CUST1258</t>
  </si>
  <si>
    <t>CUST1259</t>
  </si>
  <si>
    <t>CUST1260</t>
  </si>
  <si>
    <t>CUST1262</t>
  </si>
  <si>
    <t>CUST1263</t>
  </si>
  <si>
    <t>CUST1265</t>
  </si>
  <si>
    <t>CUST1266</t>
  </si>
  <si>
    <t>CUST1268</t>
  </si>
  <si>
    <t>CUST1269</t>
  </si>
  <si>
    <t>CUST1271</t>
  </si>
  <si>
    <t>CUST1273</t>
  </si>
  <si>
    <t>CUST1275</t>
  </si>
  <si>
    <t>CUST1278</t>
  </si>
  <si>
    <t>CUST1279</t>
  </si>
  <si>
    <t>CUST1280</t>
  </si>
  <si>
    <t>CUST1284</t>
  </si>
  <si>
    <t>CUST1285</t>
  </si>
  <si>
    <t>CUST1287</t>
  </si>
  <si>
    <t>CUST1288</t>
  </si>
  <si>
    <t>CUST1290</t>
  </si>
  <si>
    <t>CUST1292</t>
  </si>
  <si>
    <t>CUST1293</t>
  </si>
  <si>
    <t>CUST1294</t>
  </si>
  <si>
    <t>CUST1297</t>
  </si>
  <si>
    <t>CUST1298</t>
  </si>
  <si>
    <t>CUST1299</t>
  </si>
  <si>
    <t>CUST1300</t>
  </si>
  <si>
    <t>CUST1301</t>
  </si>
  <si>
    <t>CUST1303</t>
  </si>
  <si>
    <t>CUST1305</t>
  </si>
  <si>
    <t>CUST1307</t>
  </si>
  <si>
    <t>CUST1310</t>
  </si>
  <si>
    <t>CUST1312</t>
  </si>
  <si>
    <t>CUST1314</t>
  </si>
  <si>
    <t>CUST1316</t>
  </si>
  <si>
    <t>CUST1317</t>
  </si>
  <si>
    <t>CUST1318</t>
  </si>
  <si>
    <t>CUST1319</t>
  </si>
  <si>
    <t>CUST1320</t>
  </si>
  <si>
    <t>CUST1321</t>
  </si>
  <si>
    <t>CUST1322</t>
  </si>
  <si>
    <t>CUST1324</t>
  </si>
  <si>
    <t>CUST1325</t>
  </si>
  <si>
    <t>CUST1327</t>
  </si>
  <si>
    <t>CUST1330</t>
  </si>
  <si>
    <t>CUST1332</t>
  </si>
  <si>
    <t>CUST1333</t>
  </si>
  <si>
    <t>CUST1335</t>
  </si>
  <si>
    <t>CUST1337</t>
  </si>
  <si>
    <t>CUST1338</t>
  </si>
  <si>
    <t>CUST1343</t>
  </si>
  <si>
    <t>CUST1345</t>
  </si>
  <si>
    <t>CUST1346</t>
  </si>
  <si>
    <t>CUST1347</t>
  </si>
  <si>
    <t>CUST1348</t>
  </si>
  <si>
    <t>CUST1350</t>
  </si>
  <si>
    <t>CUST1356</t>
  </si>
  <si>
    <t>CUST1358</t>
  </si>
  <si>
    <t>CUST1360</t>
  </si>
  <si>
    <t>CUST1361</t>
  </si>
  <si>
    <t>CUST1362</t>
  </si>
  <si>
    <t>CUST1363</t>
  </si>
  <si>
    <t>CUST1364</t>
  </si>
  <si>
    <t>CUST1365</t>
  </si>
  <si>
    <t>CUST1366</t>
  </si>
  <si>
    <t>CUST1368</t>
  </si>
  <si>
    <t>CUST1370</t>
  </si>
  <si>
    <t>CUST1371</t>
  </si>
  <si>
    <t>CUST1372</t>
  </si>
  <si>
    <t>CUST1373</t>
  </si>
  <si>
    <t>CUST1374</t>
  </si>
  <si>
    <t>CUST1375</t>
  </si>
  <si>
    <t>CUST1376</t>
  </si>
  <si>
    <t>CUST1377</t>
  </si>
  <si>
    <t>CUST1378</t>
  </si>
  <si>
    <t>CUST1381</t>
  </si>
  <si>
    <t>CUST1383</t>
  </si>
  <si>
    <t>CUST1384</t>
  </si>
  <si>
    <t>CUST1385</t>
  </si>
  <si>
    <t>CUST1386</t>
  </si>
  <si>
    <t>CUST1388</t>
  </si>
  <si>
    <t>CUST1390</t>
  </si>
  <si>
    <t>CUST1392</t>
  </si>
  <si>
    <t>CUST1393</t>
  </si>
  <si>
    <t>CUST1396</t>
  </si>
  <si>
    <t>CUST1398</t>
  </si>
  <si>
    <t>CUST1399</t>
  </si>
  <si>
    <t>CUST1403</t>
  </si>
  <si>
    <t>CUST1404</t>
  </si>
  <si>
    <t>CUST1405</t>
  </si>
  <si>
    <t>CUST1406</t>
  </si>
  <si>
    <t>CUST1408</t>
  </si>
  <si>
    <t>CUST1409</t>
  </si>
  <si>
    <t>CUST1410</t>
  </si>
  <si>
    <t>CUST1411</t>
  </si>
  <si>
    <t>CUST1412</t>
  </si>
  <si>
    <t>CUST1414</t>
  </si>
  <si>
    <t>CUST1415</t>
  </si>
  <si>
    <t>CUST1422</t>
  </si>
  <si>
    <t>CUST1423</t>
  </si>
  <si>
    <t>CUST1425</t>
  </si>
  <si>
    <t>CUST1430</t>
  </si>
  <si>
    <t>CUST1431</t>
  </si>
  <si>
    <t>CUST1432</t>
  </si>
  <si>
    <t>CUST1433</t>
  </si>
  <si>
    <t>CUST1434</t>
  </si>
  <si>
    <t>CUST1436</t>
  </si>
  <si>
    <t>CUST1437</t>
  </si>
  <si>
    <t>CUST1439</t>
  </si>
  <si>
    <t>CUST1440</t>
  </si>
  <si>
    <t>CUST1441</t>
  </si>
  <si>
    <t>CUST1442</t>
  </si>
  <si>
    <t>CUST1444</t>
  </si>
  <si>
    <t>CUST1447</t>
  </si>
  <si>
    <t>CUST1448</t>
  </si>
  <si>
    <t>CUST1450</t>
  </si>
  <si>
    <t>CUST1453</t>
  </si>
  <si>
    <t>CUST1454</t>
  </si>
  <si>
    <t>CUST1455</t>
  </si>
  <si>
    <t>CUST1457</t>
  </si>
  <si>
    <t>CUST1458</t>
  </si>
  <si>
    <t>CUST1459</t>
  </si>
  <si>
    <t>CUST1463</t>
  </si>
  <si>
    <t>CUST1465</t>
  </si>
  <si>
    <t>CUST1468</t>
  </si>
  <si>
    <t>CUST1469</t>
  </si>
  <si>
    <t>CUST1470</t>
  </si>
  <si>
    <t>CUST1471</t>
  </si>
  <si>
    <t>CUST1472</t>
  </si>
  <si>
    <t>CUST1473</t>
  </si>
  <si>
    <t>CUST1476</t>
  </si>
  <si>
    <t>CUST1477</t>
  </si>
  <si>
    <t>CUST1481</t>
  </si>
  <si>
    <t>CUST1485</t>
  </si>
  <si>
    <t>CUST1487</t>
  </si>
  <si>
    <t>CUST1489</t>
  </si>
  <si>
    <t>CUST1490</t>
  </si>
  <si>
    <t>CUST1492</t>
  </si>
  <si>
    <t>CUST1493</t>
  </si>
  <si>
    <t>CUST1495</t>
  </si>
  <si>
    <t>CUST1497</t>
  </si>
  <si>
    <t>CUST1498</t>
  </si>
  <si>
    <t>CUST1500</t>
  </si>
  <si>
    <t>CUST1502</t>
  </si>
  <si>
    <t>CUST1503</t>
  </si>
  <si>
    <t>CUST1505</t>
  </si>
  <si>
    <t>CUST1506</t>
  </si>
  <si>
    <t>CUST1509</t>
  </si>
  <si>
    <t>CUST1511</t>
  </si>
  <si>
    <t>CUST1513</t>
  </si>
  <si>
    <t>CUST1517</t>
  </si>
  <si>
    <t>CUST1518</t>
  </si>
  <si>
    <t>CUST1521</t>
  </si>
  <si>
    <t>CUST1522</t>
  </si>
  <si>
    <t>CUST1525</t>
  </si>
  <si>
    <t>CUST1526</t>
  </si>
  <si>
    <t>CUST1527</t>
  </si>
  <si>
    <t>CUST1529</t>
  </si>
  <si>
    <t>CUST1530</t>
  </si>
  <si>
    <t>CUST1531</t>
  </si>
  <si>
    <t>CUST1532</t>
  </si>
  <si>
    <t>CUST1535</t>
  </si>
  <si>
    <t>CUST1536</t>
  </si>
  <si>
    <t>CUST1537</t>
  </si>
  <si>
    <t>CUST1539</t>
  </si>
  <si>
    <t>CUST1542</t>
  </si>
  <si>
    <t>CUST1543</t>
  </si>
  <si>
    <t>CUST1544</t>
  </si>
  <si>
    <t>CUST1546</t>
  </si>
  <si>
    <t>CUST1547</t>
  </si>
  <si>
    <t>CUST1548</t>
  </si>
  <si>
    <t>CUST1549</t>
  </si>
  <si>
    <t>CUST1550</t>
  </si>
  <si>
    <t>CUST1553</t>
  </si>
  <si>
    <t>CUST1557</t>
  </si>
  <si>
    <t>CUST1559</t>
  </si>
  <si>
    <t>CUST1560</t>
  </si>
  <si>
    <t>CUST1561</t>
  </si>
  <si>
    <t>CUST1563</t>
  </si>
  <si>
    <t>CUST1566</t>
  </si>
  <si>
    <t>CUST1567</t>
  </si>
  <si>
    <t>CUST1570</t>
  </si>
  <si>
    <t>CUST1571</t>
  </si>
  <si>
    <t>CUST1575</t>
  </si>
  <si>
    <t>CUST1579</t>
  </si>
  <si>
    <t>CUST1584</t>
  </si>
  <si>
    <t>CUST1585</t>
  </si>
  <si>
    <t>CUST1586</t>
  </si>
  <si>
    <t>CUST1587</t>
  </si>
  <si>
    <t>CUST1590</t>
  </si>
  <si>
    <t>CUST1594</t>
  </si>
  <si>
    <t>CUST1598</t>
  </si>
  <si>
    <t>Motor</t>
  </si>
  <si>
    <t>Life</t>
  </si>
  <si>
    <t>Health</t>
  </si>
  <si>
    <t>Accepted</t>
  </si>
  <si>
    <t>Rejected</t>
  </si>
  <si>
    <t>Claim ID</t>
  </si>
  <si>
    <t>Claim Date</t>
  </si>
  <si>
    <t>Settlement Date</t>
  </si>
  <si>
    <t>Claim Amount</t>
  </si>
  <si>
    <t>Claim Status</t>
  </si>
  <si>
    <t>CLM3000</t>
  </si>
  <si>
    <t>CLM3007</t>
  </si>
  <si>
    <t>CLM3013</t>
  </si>
  <si>
    <t>CLM3017</t>
  </si>
  <si>
    <t>CLM3018</t>
  </si>
  <si>
    <t>CLM3030</t>
  </si>
  <si>
    <t>CLM3074</t>
  </si>
  <si>
    <t>CLM3075</t>
  </si>
  <si>
    <t>CLM3113</t>
  </si>
  <si>
    <t>CLM3124</t>
  </si>
  <si>
    <t>CLM3153</t>
  </si>
  <si>
    <t>CLM3156</t>
  </si>
  <si>
    <t>CLM3166</t>
  </si>
  <si>
    <t>CLM3177</t>
  </si>
  <si>
    <t>CLM3180</t>
  </si>
  <si>
    <t>CLM3249</t>
  </si>
  <si>
    <t>CLM3268</t>
  </si>
  <si>
    <t>CLM3290</t>
  </si>
  <si>
    <t>CLM3292</t>
  </si>
  <si>
    <t>CLM3319</t>
  </si>
  <si>
    <t>CLM3321</t>
  </si>
  <si>
    <t>CLM3365</t>
  </si>
  <si>
    <t>CLM3393</t>
  </si>
  <si>
    <t>CLM3396</t>
  </si>
  <si>
    <t>CLM3410</t>
  </si>
  <si>
    <t>CLM3444</t>
  </si>
  <si>
    <t>CLM3471</t>
  </si>
  <si>
    <t>CLM3517</t>
  </si>
  <si>
    <t>CLM3525</t>
  </si>
  <si>
    <t>CLM3579</t>
  </si>
  <si>
    <t>CLM3598</t>
  </si>
  <si>
    <t>Settled</t>
  </si>
  <si>
    <t>Pending</t>
  </si>
  <si>
    <t>Region</t>
  </si>
  <si>
    <t>Tenure (Years)</t>
  </si>
  <si>
    <t>Channel</t>
  </si>
  <si>
    <t>West</t>
  </si>
  <si>
    <t>East</t>
  </si>
  <si>
    <t>South</t>
  </si>
  <si>
    <t>North</t>
  </si>
  <si>
    <t>Online</t>
  </si>
  <si>
    <t>Direct</t>
  </si>
  <si>
    <t>Broker</t>
  </si>
  <si>
    <t>Agent</t>
  </si>
  <si>
    <t>TAT (Days)</t>
  </si>
  <si>
    <t xml:space="preserve">TAT Inclusion </t>
  </si>
  <si>
    <t>TAT Status</t>
  </si>
  <si>
    <t>Missing Product</t>
  </si>
  <si>
    <t>Proposal Status (Insurer)</t>
  </si>
  <si>
    <t>Proposal status</t>
  </si>
  <si>
    <t>Product type</t>
  </si>
  <si>
    <t>valid customer</t>
  </si>
  <si>
    <t>Policy End Date</t>
  </si>
  <si>
    <t>Renewal</t>
  </si>
  <si>
    <t>No</t>
  </si>
  <si>
    <t>Yes</t>
  </si>
  <si>
    <t>Claim Type</t>
  </si>
  <si>
    <t>Fire</t>
  </si>
  <si>
    <t>Natural Death</t>
  </si>
  <si>
    <t>Natural Disasters</t>
  </si>
  <si>
    <t>Accident</t>
  </si>
  <si>
    <t>Accidental Death</t>
  </si>
  <si>
    <t>Underwriting %</t>
  </si>
  <si>
    <t>Undewriting Expense</t>
  </si>
  <si>
    <t>Column1</t>
  </si>
  <si>
    <t>CLM3031</t>
  </si>
  <si>
    <t>CLM3059</t>
  </si>
  <si>
    <t>CLM3138</t>
  </si>
  <si>
    <t>CLM3227</t>
  </si>
  <si>
    <t>CLM3430</t>
  </si>
  <si>
    <t>CLM3231</t>
  </si>
  <si>
    <t>CLM3442</t>
  </si>
  <si>
    <t>proposal status</t>
  </si>
  <si>
    <t>Not Applicable</t>
  </si>
  <si>
    <t>product type</t>
  </si>
  <si>
    <t>renewal</t>
  </si>
  <si>
    <t>CLM3563</t>
  </si>
  <si>
    <t>CLM3506</t>
  </si>
  <si>
    <t>CLM3212</t>
  </si>
  <si>
    <t>CLM3159</t>
  </si>
  <si>
    <t>CLM3266</t>
  </si>
  <si>
    <t>Within TAT</t>
  </si>
  <si>
    <t>CLM3537</t>
  </si>
  <si>
    <t>POL2001</t>
  </si>
  <si>
    <t>CUST1001</t>
  </si>
  <si>
    <t>POL2003</t>
  </si>
  <si>
    <t>CUST1003</t>
  </si>
  <si>
    <t>POL2011</t>
  </si>
  <si>
    <t>CUST1011</t>
  </si>
  <si>
    <t>POL2068</t>
  </si>
  <si>
    <t>CUST1068</t>
  </si>
  <si>
    <t>POL2083</t>
  </si>
  <si>
    <t>CUST1083</t>
  </si>
  <si>
    <t>POL2088</t>
  </si>
  <si>
    <t>CUST1088</t>
  </si>
  <si>
    <t>POL2118</t>
  </si>
  <si>
    <t>CUST1118</t>
  </si>
  <si>
    <t>POL2143</t>
  </si>
  <si>
    <t>CUST1143</t>
  </si>
  <si>
    <t>POL2147</t>
  </si>
  <si>
    <t>CUST1147</t>
  </si>
  <si>
    <t>POL2014</t>
  </si>
  <si>
    <t>CUST1014</t>
  </si>
  <si>
    <t>POL2016</t>
  </si>
  <si>
    <t>CUST1016</t>
  </si>
  <si>
    <t>POL2023</t>
  </si>
  <si>
    <t>CUST1023</t>
  </si>
  <si>
    <t>POL2042</t>
  </si>
  <si>
    <t>CUST1042</t>
  </si>
  <si>
    <t>POL2049</t>
  </si>
  <si>
    <t>CUST1049</t>
  </si>
  <si>
    <t>POL2054</t>
  </si>
  <si>
    <t>CUST1054</t>
  </si>
  <si>
    <t>POL2071</t>
  </si>
  <si>
    <t>CUST1071</t>
  </si>
  <si>
    <t>POL2081</t>
  </si>
  <si>
    <t>CUST1081</t>
  </si>
  <si>
    <t>POL2094</t>
  </si>
  <si>
    <t>CUST1094</t>
  </si>
  <si>
    <t>POL2100</t>
  </si>
  <si>
    <t>CUST1100</t>
  </si>
  <si>
    <t>POL2120</t>
  </si>
  <si>
    <t>POL2140</t>
  </si>
  <si>
    <t>CUST1140</t>
  </si>
  <si>
    <t>POL2144</t>
  </si>
  <si>
    <t>CUST1144</t>
  </si>
  <si>
    <t>CLM3098</t>
  </si>
  <si>
    <t>CLM3104</t>
  </si>
  <si>
    <t>CLM2206</t>
  </si>
  <si>
    <t>CLM3381</t>
  </si>
  <si>
    <t>POL2599</t>
  </si>
  <si>
    <t>POL2600</t>
  </si>
  <si>
    <t>POL2601</t>
  </si>
  <si>
    <t>POL2602</t>
  </si>
  <si>
    <t>POL2603</t>
  </si>
  <si>
    <t>POL2604</t>
  </si>
  <si>
    <t>POL2605</t>
  </si>
  <si>
    <t>CUST1599</t>
  </si>
  <si>
    <t>CUST1600</t>
  </si>
  <si>
    <t>CUST1601</t>
  </si>
  <si>
    <t>CUST1602</t>
  </si>
  <si>
    <t>CUST1603</t>
  </si>
  <si>
    <t>CUST1604</t>
  </si>
  <si>
    <t>CUST1605</t>
  </si>
  <si>
    <t>POL2606</t>
  </si>
  <si>
    <t>POL2607</t>
  </si>
  <si>
    <t>POL2608</t>
  </si>
  <si>
    <t>POL2609</t>
  </si>
  <si>
    <t>POL2610</t>
  </si>
  <si>
    <t>POL2611</t>
  </si>
  <si>
    <t>POL2612</t>
  </si>
  <si>
    <t>POL2613</t>
  </si>
  <si>
    <t>POL2614</t>
  </si>
  <si>
    <t>POL2615</t>
  </si>
  <si>
    <t>POL2616</t>
  </si>
  <si>
    <t>POL2617</t>
  </si>
  <si>
    <t>POL2618</t>
  </si>
  <si>
    <t>POL2619</t>
  </si>
  <si>
    <t>POL2620</t>
  </si>
  <si>
    <t>POL2621</t>
  </si>
  <si>
    <t>POL2622</t>
  </si>
  <si>
    <t>POL2623</t>
  </si>
  <si>
    <t>POL2624</t>
  </si>
  <si>
    <t>POL2625</t>
  </si>
  <si>
    <t>POL2626</t>
  </si>
  <si>
    <t>POL2627</t>
  </si>
  <si>
    <t>POL2628</t>
  </si>
  <si>
    <t>POL2629</t>
  </si>
  <si>
    <t>POL2630</t>
  </si>
  <si>
    <t>POL2631</t>
  </si>
  <si>
    <t>POL2632</t>
  </si>
  <si>
    <t>POL2633</t>
  </si>
  <si>
    <t>POL2634</t>
  </si>
  <si>
    <t>POL2635</t>
  </si>
  <si>
    <t>POL2636</t>
  </si>
  <si>
    <t>POL2637</t>
  </si>
  <si>
    <t>POL2638</t>
  </si>
  <si>
    <t>POL2639</t>
  </si>
  <si>
    <t>POL2640</t>
  </si>
  <si>
    <t>POL2641</t>
  </si>
  <si>
    <t>POL2642</t>
  </si>
  <si>
    <t>POL2643</t>
  </si>
  <si>
    <t>POL2644</t>
  </si>
  <si>
    <t>POL2645</t>
  </si>
  <si>
    <t>POL2646</t>
  </si>
  <si>
    <t>POL2647</t>
  </si>
  <si>
    <t>POL2648</t>
  </si>
  <si>
    <t>POL2649</t>
  </si>
  <si>
    <t>POL2650</t>
  </si>
  <si>
    <t>POL2651</t>
  </si>
  <si>
    <t>POL2652</t>
  </si>
  <si>
    <t>POL2653</t>
  </si>
  <si>
    <t>POL2654</t>
  </si>
  <si>
    <t>POL2655</t>
  </si>
  <si>
    <t>CUST1606</t>
  </si>
  <si>
    <t>CUST1607</t>
  </si>
  <si>
    <t>CUST1608</t>
  </si>
  <si>
    <t>CUST1609</t>
  </si>
  <si>
    <t>CUST1610</t>
  </si>
  <si>
    <t>CUST1611</t>
  </si>
  <si>
    <t>CUST1612</t>
  </si>
  <si>
    <t>CUST1613</t>
  </si>
  <si>
    <t>CUST1614</t>
  </si>
  <si>
    <t>CUST1615</t>
  </si>
  <si>
    <t>CUST1616</t>
  </si>
  <si>
    <t>CUST1617</t>
  </si>
  <si>
    <t>CUST1618</t>
  </si>
  <si>
    <t>CUST1619</t>
  </si>
  <si>
    <t>CUST1620</t>
  </si>
  <si>
    <t>CUST1621</t>
  </si>
  <si>
    <t>CUST1622</t>
  </si>
  <si>
    <t>CUST1623</t>
  </si>
  <si>
    <t>CUST1624</t>
  </si>
  <si>
    <t>CUST1625</t>
  </si>
  <si>
    <t>CUST1626</t>
  </si>
  <si>
    <t>CUST1627</t>
  </si>
  <si>
    <t>CUST1628</t>
  </si>
  <si>
    <t>CUST1629</t>
  </si>
  <si>
    <t>CUST1630</t>
  </si>
  <si>
    <t>CUST1631</t>
  </si>
  <si>
    <t>CUST1632</t>
  </si>
  <si>
    <t>CUST1633</t>
  </si>
  <si>
    <t>CUST1634</t>
  </si>
  <si>
    <t>CUST1635</t>
  </si>
  <si>
    <t>CUST1636</t>
  </si>
  <si>
    <t>CUST1637</t>
  </si>
  <si>
    <t>CUST1638</t>
  </si>
  <si>
    <t>CUST1639</t>
  </si>
  <si>
    <t>CUST1640</t>
  </si>
  <si>
    <t>CUST1641</t>
  </si>
  <si>
    <t>CUST1642</t>
  </si>
  <si>
    <t>CUST1643</t>
  </si>
  <si>
    <t>CUST1644</t>
  </si>
  <si>
    <t>CUST1645</t>
  </si>
  <si>
    <t>CUST1646</t>
  </si>
  <si>
    <t>CUST1647</t>
  </si>
  <si>
    <t>CUST1648</t>
  </si>
  <si>
    <t>CUST1649</t>
  </si>
  <si>
    <t>CUST1650</t>
  </si>
  <si>
    <t>CUST1651</t>
  </si>
  <si>
    <t>CUST1652</t>
  </si>
  <si>
    <t>CUST1653</t>
  </si>
  <si>
    <t>CUST1654</t>
  </si>
  <si>
    <t>CUST1655</t>
  </si>
  <si>
    <t>CLM3518</t>
  </si>
  <si>
    <t>CLM3587</t>
  </si>
  <si>
    <t>CLM3613</t>
  </si>
  <si>
    <t>CLM3623</t>
  </si>
  <si>
    <t>CLM3627</t>
  </si>
  <si>
    <t>CLM3637</t>
  </si>
  <si>
    <t>CLM3644</t>
  </si>
  <si>
    <t>CLM3649</t>
  </si>
  <si>
    <t>CLM3651</t>
  </si>
  <si>
    <t>CUST1120</t>
  </si>
  <si>
    <t>CLM3325</t>
  </si>
  <si>
    <t>POL2656</t>
  </si>
  <si>
    <t>POL2657</t>
  </si>
  <si>
    <t>POL2658</t>
  </si>
  <si>
    <t>POL2659</t>
  </si>
  <si>
    <t>POL2660</t>
  </si>
  <si>
    <t>POL2661</t>
  </si>
  <si>
    <t>POL2662</t>
  </si>
  <si>
    <t>POL2663</t>
  </si>
  <si>
    <t>POL2664</t>
  </si>
  <si>
    <t>POL2665</t>
  </si>
  <si>
    <t>POL2666</t>
  </si>
  <si>
    <t>POL2667</t>
  </si>
  <si>
    <t>POL2668</t>
  </si>
  <si>
    <t>POL2669</t>
  </si>
  <si>
    <t>POL2670</t>
  </si>
  <si>
    <t>POL2671</t>
  </si>
  <si>
    <t>POL2672</t>
  </si>
  <si>
    <t>POL2673</t>
  </si>
  <si>
    <t>POL2674</t>
  </si>
  <si>
    <t>POL2675</t>
  </si>
  <si>
    <t>POL2676</t>
  </si>
  <si>
    <t>POL2677</t>
  </si>
  <si>
    <t>POL2678</t>
  </si>
  <si>
    <t>POL2679</t>
  </si>
  <si>
    <t>POL2680</t>
  </si>
  <si>
    <t>POL2681</t>
  </si>
  <si>
    <t>POL2682</t>
  </si>
  <si>
    <t>POL2683</t>
  </si>
  <si>
    <t>POL2684</t>
  </si>
  <si>
    <t>POL2685</t>
  </si>
  <si>
    <t>POL2687</t>
  </si>
  <si>
    <t>POL2686</t>
  </si>
  <si>
    <t>POL2688</t>
  </si>
  <si>
    <t>POL2689</t>
  </si>
  <si>
    <t>POL2690</t>
  </si>
  <si>
    <t>POL2691</t>
  </si>
  <si>
    <t>POL2692</t>
  </si>
  <si>
    <t>POL2693</t>
  </si>
  <si>
    <t>POL2694</t>
  </si>
  <si>
    <t>POL2695</t>
  </si>
  <si>
    <t>POL2696</t>
  </si>
  <si>
    <t>POL2697</t>
  </si>
  <si>
    <t>CUST1656</t>
  </si>
  <si>
    <t>CUST1658</t>
  </si>
  <si>
    <t>CUST1657</t>
  </si>
  <si>
    <t>CUST1659</t>
  </si>
  <si>
    <t>CUST1660</t>
  </si>
  <si>
    <t>CUST1661</t>
  </si>
  <si>
    <t>CUST1662</t>
  </si>
  <si>
    <t>CUST1663</t>
  </si>
  <si>
    <t>CUST1664</t>
  </si>
  <si>
    <t>CUST1665</t>
  </si>
  <si>
    <t>CUST1666</t>
  </si>
  <si>
    <t>CUST1667</t>
  </si>
  <si>
    <t>CUST1668</t>
  </si>
  <si>
    <t>CUST1669</t>
  </si>
  <si>
    <t>CUST1670</t>
  </si>
  <si>
    <t>CUST1671</t>
  </si>
  <si>
    <t>CUST1672</t>
  </si>
  <si>
    <t>CUST1673</t>
  </si>
  <si>
    <t>CUST1674</t>
  </si>
  <si>
    <t>CUST1675</t>
  </si>
  <si>
    <t>CUST1676</t>
  </si>
  <si>
    <t>CUST1677</t>
  </si>
  <si>
    <t>CUST1678</t>
  </si>
  <si>
    <t>CUST1679</t>
  </si>
  <si>
    <t>CUST1680</t>
  </si>
  <si>
    <t>CUST1681</t>
  </si>
  <si>
    <t>CUST1682</t>
  </si>
  <si>
    <t>CUST1683</t>
  </si>
  <si>
    <t>CUST1684</t>
  </si>
  <si>
    <t>CUST1685</t>
  </si>
  <si>
    <t>CUST1686</t>
  </si>
  <si>
    <t>CUST1687</t>
  </si>
  <si>
    <t>CUST1688</t>
  </si>
  <si>
    <t>CUST1689</t>
  </si>
  <si>
    <t>CUST1690</t>
  </si>
  <si>
    <t>CUST1691</t>
  </si>
  <si>
    <t>CUST1692</t>
  </si>
  <si>
    <t>CUST1693</t>
  </si>
  <si>
    <t>CUST1694</t>
  </si>
  <si>
    <t>CUST1695</t>
  </si>
  <si>
    <t>CUST1696</t>
  </si>
  <si>
    <t>CUST1697</t>
  </si>
  <si>
    <t>CLM3665</t>
  </si>
  <si>
    <t>CLM3670</t>
  </si>
  <si>
    <t>CLM3674</t>
  </si>
  <si>
    <t>CLM3680</t>
  </si>
  <si>
    <t>CLM3685</t>
  </si>
  <si>
    <t>CLM3686</t>
  </si>
  <si>
    <t>CLM3690</t>
  </si>
  <si>
    <t>CLM3692</t>
  </si>
  <si>
    <t>CLM3695</t>
  </si>
  <si>
    <t>POL2698</t>
  </si>
  <si>
    <t>Theft</t>
  </si>
  <si>
    <t>FIre</t>
  </si>
  <si>
    <t>Personal Accident</t>
  </si>
  <si>
    <t>Medical Expenses</t>
  </si>
  <si>
    <t>Sickness</t>
  </si>
  <si>
    <t>CLM3035</t>
  </si>
  <si>
    <t>CLM3087</t>
  </si>
  <si>
    <t>CLM3134</t>
  </si>
  <si>
    <t>CLM3197</t>
  </si>
  <si>
    <t>CLM3239</t>
  </si>
  <si>
    <t>CLM3262</t>
  </si>
  <si>
    <t>CLM3316</t>
  </si>
  <si>
    <t>CLM3390</t>
  </si>
  <si>
    <t>CLM3455</t>
  </si>
  <si>
    <t>CLM3489</t>
  </si>
  <si>
    <t>CLM3522</t>
  </si>
  <si>
    <t>CLM3544</t>
  </si>
  <si>
    <t>POL2739</t>
  </si>
  <si>
    <t>CLM3739</t>
  </si>
  <si>
    <t>POL2790</t>
  </si>
  <si>
    <t>POL2810</t>
  </si>
  <si>
    <t>POL2885</t>
  </si>
  <si>
    <t>POL2919</t>
  </si>
  <si>
    <t>POL2956</t>
  </si>
  <si>
    <t>POL2975</t>
  </si>
  <si>
    <t>POL2699</t>
  </si>
  <si>
    <t>POL2700</t>
  </si>
  <si>
    <t>POL2701</t>
  </si>
  <si>
    <t>POL2702</t>
  </si>
  <si>
    <t>POL2703</t>
  </si>
  <si>
    <t>POL2704</t>
  </si>
  <si>
    <t>POL2705</t>
  </si>
  <si>
    <t>POL2706</t>
  </si>
  <si>
    <t>POL2707</t>
  </si>
  <si>
    <t>POL2708</t>
  </si>
  <si>
    <t>POL2709</t>
  </si>
  <si>
    <t>POL2710</t>
  </si>
  <si>
    <t>POL2711</t>
  </si>
  <si>
    <t>POL2712</t>
  </si>
  <si>
    <t>POL2713</t>
  </si>
  <si>
    <t>POL2714</t>
  </si>
  <si>
    <t>POL2715</t>
  </si>
  <si>
    <t>POL2716</t>
  </si>
  <si>
    <t>POL2717</t>
  </si>
  <si>
    <t>POL2718</t>
  </si>
  <si>
    <t>POL2719</t>
  </si>
  <si>
    <t>POL2720</t>
  </si>
  <si>
    <t>POL2721</t>
  </si>
  <si>
    <t>POL2722</t>
  </si>
  <si>
    <t>POL2723</t>
  </si>
  <si>
    <t>POL2724</t>
  </si>
  <si>
    <t>POL2725</t>
  </si>
  <si>
    <t>POL2726</t>
  </si>
  <si>
    <t>POL2727</t>
  </si>
  <si>
    <t>POL2728</t>
  </si>
  <si>
    <t>POL2729</t>
  </si>
  <si>
    <t>POL2730</t>
  </si>
  <si>
    <t>POL2731</t>
  </si>
  <si>
    <t>POL2732</t>
  </si>
  <si>
    <t>POL2733</t>
  </si>
  <si>
    <t>POL2734</t>
  </si>
  <si>
    <t>POL2735</t>
  </si>
  <si>
    <t>POL2736</t>
  </si>
  <si>
    <t>POL2737</t>
  </si>
  <si>
    <t>POL2738</t>
  </si>
  <si>
    <t>POL2740</t>
  </si>
  <si>
    <t>POL2741</t>
  </si>
  <si>
    <t>POL2742</t>
  </si>
  <si>
    <t>POL2743</t>
  </si>
  <si>
    <t>POL2744</t>
  </si>
  <si>
    <t>POL2745</t>
  </si>
  <si>
    <t>POL2746</t>
  </si>
  <si>
    <t>POL2747</t>
  </si>
  <si>
    <t>POL2748</t>
  </si>
  <si>
    <t>POL2749</t>
  </si>
  <si>
    <t>POL2750</t>
  </si>
  <si>
    <t>POL2751</t>
  </si>
  <si>
    <t>POL2752</t>
  </si>
  <si>
    <t>POL2753</t>
  </si>
  <si>
    <t>POL2754</t>
  </si>
  <si>
    <t>POL2755</t>
  </si>
  <si>
    <t>POL2756</t>
  </si>
  <si>
    <t>POL2757</t>
  </si>
  <si>
    <t>POL2758</t>
  </si>
  <si>
    <t>POL2759</t>
  </si>
  <si>
    <t>POL2760</t>
  </si>
  <si>
    <t>POL2761</t>
  </si>
  <si>
    <t>POL2762</t>
  </si>
  <si>
    <t>POL2763</t>
  </si>
  <si>
    <t>POL2764</t>
  </si>
  <si>
    <t>POL2765</t>
  </si>
  <si>
    <t>POL2766</t>
  </si>
  <si>
    <t>POL2767</t>
  </si>
  <si>
    <t>POL2768</t>
  </si>
  <si>
    <t>POL2769</t>
  </si>
  <si>
    <t>POL2770</t>
  </si>
  <si>
    <t>POL2771</t>
  </si>
  <si>
    <t>POL2772</t>
  </si>
  <si>
    <t>POL2773</t>
  </si>
  <si>
    <t>POL2774</t>
  </si>
  <si>
    <t>POL2775</t>
  </si>
  <si>
    <t>POL2776</t>
  </si>
  <si>
    <t>POL2777</t>
  </si>
  <si>
    <t>POL2778</t>
  </si>
  <si>
    <t>POL2779</t>
  </si>
  <si>
    <t>POL2780</t>
  </si>
  <si>
    <t>POL2781</t>
  </si>
  <si>
    <t>POL2782</t>
  </si>
  <si>
    <t>POL2783</t>
  </si>
  <si>
    <t>POL2784</t>
  </si>
  <si>
    <t>POL2785</t>
  </si>
  <si>
    <t>POL2786</t>
  </si>
  <si>
    <t>POL2787</t>
  </si>
  <si>
    <t>POL2788</t>
  </si>
  <si>
    <t>POL2789</t>
  </si>
  <si>
    <t>POL2791</t>
  </si>
  <si>
    <t>POL2792</t>
  </si>
  <si>
    <t>POL2793</t>
  </si>
  <si>
    <t>POL2794</t>
  </si>
  <si>
    <t>POL2795</t>
  </si>
  <si>
    <t>POL2796</t>
  </si>
  <si>
    <t>POL2797</t>
  </si>
  <si>
    <t>POL2798</t>
  </si>
  <si>
    <t>POL2799</t>
  </si>
  <si>
    <t>POL2800</t>
  </si>
  <si>
    <t>POL2801</t>
  </si>
  <si>
    <t>POL2802</t>
  </si>
  <si>
    <t>POL2803</t>
  </si>
  <si>
    <t>POL2804</t>
  </si>
  <si>
    <t>POL2805</t>
  </si>
  <si>
    <t>POL2806</t>
  </si>
  <si>
    <t>POL2807</t>
  </si>
  <si>
    <t>POL2808</t>
  </si>
  <si>
    <t>POL2809</t>
  </si>
  <si>
    <t>POL2811</t>
  </si>
  <si>
    <t>POL2812</t>
  </si>
  <si>
    <t>POL2813</t>
  </si>
  <si>
    <t>POL2814</t>
  </si>
  <si>
    <t>POL2815</t>
  </si>
  <si>
    <t>POL2816</t>
  </si>
  <si>
    <t>POL2817</t>
  </si>
  <si>
    <t>POL2818</t>
  </si>
  <si>
    <t>POL2819</t>
  </si>
  <si>
    <t>POL2820</t>
  </si>
  <si>
    <t>POL2821</t>
  </si>
  <si>
    <t>POL2822</t>
  </si>
  <si>
    <t>POL2823</t>
  </si>
  <si>
    <t>POL2824</t>
  </si>
  <si>
    <t>POL2825</t>
  </si>
  <si>
    <t>POL2826</t>
  </si>
  <si>
    <t>POL2827</t>
  </si>
  <si>
    <t>POL2828</t>
  </si>
  <si>
    <t>POL2829</t>
  </si>
  <si>
    <t>POL2830</t>
  </si>
  <si>
    <t>POL2831</t>
  </si>
  <si>
    <t>POL2832</t>
  </si>
  <si>
    <t>POL2833</t>
  </si>
  <si>
    <t>POL2834</t>
  </si>
  <si>
    <t>POL2835</t>
  </si>
  <si>
    <t>POL2836</t>
  </si>
  <si>
    <t>POL2837</t>
  </si>
  <si>
    <t>POL2838</t>
  </si>
  <si>
    <t>POL2839</t>
  </si>
  <si>
    <t>POL2840</t>
  </si>
  <si>
    <t>POL2841</t>
  </si>
  <si>
    <t>POL2842</t>
  </si>
  <si>
    <t>POL2843</t>
  </si>
  <si>
    <t>POL2844</t>
  </si>
  <si>
    <t>POL2845</t>
  </si>
  <si>
    <t>POL2846</t>
  </si>
  <si>
    <t>POL2847</t>
  </si>
  <si>
    <t>POL2848</t>
  </si>
  <si>
    <t>POL2849</t>
  </si>
  <si>
    <t>POL2850</t>
  </si>
  <si>
    <t>POL2851</t>
  </si>
  <si>
    <t>POL2852</t>
  </si>
  <si>
    <t>POL2853</t>
  </si>
  <si>
    <t>POL2854</t>
  </si>
  <si>
    <t>POL2855</t>
  </si>
  <si>
    <t>POL2856</t>
  </si>
  <si>
    <t>POL2857</t>
  </si>
  <si>
    <t>POL2858</t>
  </si>
  <si>
    <t>POL2859</t>
  </si>
  <si>
    <t>POL2860</t>
  </si>
  <si>
    <t>POL2861</t>
  </si>
  <si>
    <t>POL2862</t>
  </si>
  <si>
    <t>POL2863</t>
  </si>
  <si>
    <t>POL2864</t>
  </si>
  <si>
    <t>POL2865</t>
  </si>
  <si>
    <t>POL2866</t>
  </si>
  <si>
    <t>POL2867</t>
  </si>
  <si>
    <t>POL2868</t>
  </si>
  <si>
    <t>POL2869</t>
  </si>
  <si>
    <t>POL2870</t>
  </si>
  <si>
    <t>POL2871</t>
  </si>
  <si>
    <t>POL2872</t>
  </si>
  <si>
    <t>POL2873</t>
  </si>
  <si>
    <t>POL2874</t>
  </si>
  <si>
    <t>POL2875</t>
  </si>
  <si>
    <t>POL2876</t>
  </si>
  <si>
    <t>POL2877</t>
  </si>
  <si>
    <t>POL2878</t>
  </si>
  <si>
    <t>POL2879</t>
  </si>
  <si>
    <t>POL2880</t>
  </si>
  <si>
    <t>POL2881</t>
  </si>
  <si>
    <t>POL2882</t>
  </si>
  <si>
    <t>POL2883</t>
  </si>
  <si>
    <t>POL2884</t>
  </si>
  <si>
    <t>POL2886</t>
  </si>
  <si>
    <t>POL2887</t>
  </si>
  <si>
    <t>POL2888</t>
  </si>
  <si>
    <t>POL2889</t>
  </si>
  <si>
    <t>POL2890</t>
  </si>
  <si>
    <t>POL2891</t>
  </si>
  <si>
    <t>POL2892</t>
  </si>
  <si>
    <t>POL2893</t>
  </si>
  <si>
    <t>POL2894</t>
  </si>
  <si>
    <t>POL2895</t>
  </si>
  <si>
    <t>POL2896</t>
  </si>
  <si>
    <t>POL2897</t>
  </si>
  <si>
    <t>POL2898</t>
  </si>
  <si>
    <t>POL2899</t>
  </si>
  <si>
    <t>POL2900</t>
  </si>
  <si>
    <t>POL2901</t>
  </si>
  <si>
    <t>POL2902</t>
  </si>
  <si>
    <t>POL2903</t>
  </si>
  <si>
    <t>POL2904</t>
  </si>
  <si>
    <t>POL2905</t>
  </si>
  <si>
    <t>POL2906</t>
  </si>
  <si>
    <t>POL2907</t>
  </si>
  <si>
    <t>POL2908</t>
  </si>
  <si>
    <t>POL2909</t>
  </si>
  <si>
    <t>POL2910</t>
  </si>
  <si>
    <t>POL2911</t>
  </si>
  <si>
    <t>POL2912</t>
  </si>
  <si>
    <t>POL2913</t>
  </si>
  <si>
    <t>POL2914</t>
  </si>
  <si>
    <t>POL2915</t>
  </si>
  <si>
    <t>POL2916</t>
  </si>
  <si>
    <t>POL2917</t>
  </si>
  <si>
    <t>POL2918</t>
  </si>
  <si>
    <t>POL2920</t>
  </si>
  <si>
    <t>POL2921</t>
  </si>
  <si>
    <t>POL2922</t>
  </si>
  <si>
    <t>POL2923</t>
  </si>
  <si>
    <t>POL2924</t>
  </si>
  <si>
    <t>POL2925</t>
  </si>
  <si>
    <t>POL2926</t>
  </si>
  <si>
    <t>POL2927</t>
  </si>
  <si>
    <t>POL2928</t>
  </si>
  <si>
    <t>POL2929</t>
  </si>
  <si>
    <t>POL2930</t>
  </si>
  <si>
    <t>POL2931</t>
  </si>
  <si>
    <t>POL2932</t>
  </si>
  <si>
    <t>POL2933</t>
  </si>
  <si>
    <t>POL2934</t>
  </si>
  <si>
    <t>POL2935</t>
  </si>
  <si>
    <t>POL2936</t>
  </si>
  <si>
    <t>POL2937</t>
  </si>
  <si>
    <t>POL2938</t>
  </si>
  <si>
    <t>POL2939</t>
  </si>
  <si>
    <t>POL2940</t>
  </si>
  <si>
    <t>POL2941</t>
  </si>
  <si>
    <t>POL2942</t>
  </si>
  <si>
    <t>POL2943</t>
  </si>
  <si>
    <t>POL2944</t>
  </si>
  <si>
    <t>POL2945</t>
  </si>
  <si>
    <t>POL2946</t>
  </si>
  <si>
    <t>POL2947</t>
  </si>
  <si>
    <t>POL2948</t>
  </si>
  <si>
    <t>POL2949</t>
  </si>
  <si>
    <t>POL2950</t>
  </si>
  <si>
    <t>POL2951</t>
  </si>
  <si>
    <t>POL2952</t>
  </si>
  <si>
    <t>POL2953</t>
  </si>
  <si>
    <t>POL2954</t>
  </si>
  <si>
    <t>POL2955</t>
  </si>
  <si>
    <t>POL2957</t>
  </si>
  <si>
    <t>POL2958</t>
  </si>
  <si>
    <t>POL2959</t>
  </si>
  <si>
    <t>POL2960</t>
  </si>
  <si>
    <t>POL2961</t>
  </si>
  <si>
    <t>POL2962</t>
  </si>
  <si>
    <t>POL2963</t>
  </si>
  <si>
    <t>POL2964</t>
  </si>
  <si>
    <t>POL2965</t>
  </si>
  <si>
    <t>POL2966</t>
  </si>
  <si>
    <t>POL2967</t>
  </si>
  <si>
    <t>POL2968</t>
  </si>
  <si>
    <t>POL2969</t>
  </si>
  <si>
    <t>POL2970</t>
  </si>
  <si>
    <t>POL2971</t>
  </si>
  <si>
    <t>POL2972</t>
  </si>
  <si>
    <t>POL2973</t>
  </si>
  <si>
    <t>POL2974</t>
  </si>
  <si>
    <t>CUST1699</t>
  </si>
  <si>
    <t>CUST1700</t>
  </si>
  <si>
    <t>CUST1701</t>
  </si>
  <si>
    <t>CUST1702</t>
  </si>
  <si>
    <t>CUST1703</t>
  </si>
  <si>
    <t>CUST1704</t>
  </si>
  <si>
    <t>CUST1705</t>
  </si>
  <si>
    <t>CUST1706</t>
  </si>
  <si>
    <t>CUST1707</t>
  </si>
  <si>
    <t>CUST1708</t>
  </si>
  <si>
    <t>CUST1709</t>
  </si>
  <si>
    <t>CUST1710</t>
  </si>
  <si>
    <t>CUST1711</t>
  </si>
  <si>
    <t>CUST1712</t>
  </si>
  <si>
    <t>CUST1713</t>
  </si>
  <si>
    <t>CUST1714</t>
  </si>
  <si>
    <t>CUST1715</t>
  </si>
  <si>
    <t>CUST1716</t>
  </si>
  <si>
    <t>CUST1717</t>
  </si>
  <si>
    <t>CUST1718</t>
  </si>
  <si>
    <t>CUST1719</t>
  </si>
  <si>
    <t>CUST1720</t>
  </si>
  <si>
    <t>CUST1721</t>
  </si>
  <si>
    <t>CUST1722</t>
  </si>
  <si>
    <t>CUST1723</t>
  </si>
  <si>
    <t>CUST1724</t>
  </si>
  <si>
    <t>CUST1725</t>
  </si>
  <si>
    <t>CUST1726</t>
  </si>
  <si>
    <t>CUST1727</t>
  </si>
  <si>
    <t>CUST1728</t>
  </si>
  <si>
    <t>CUST1729</t>
  </si>
  <si>
    <t>CUST1730</t>
  </si>
  <si>
    <t>CUST1731</t>
  </si>
  <si>
    <t>CUST1732</t>
  </si>
  <si>
    <t>CUST1733</t>
  </si>
  <si>
    <t>CUST1734</t>
  </si>
  <si>
    <t>CUST1735</t>
  </si>
  <si>
    <t>CUST1736</t>
  </si>
  <si>
    <t>CUST1737</t>
  </si>
  <si>
    <t>CUST1738</t>
  </si>
  <si>
    <t>CUST1739</t>
  </si>
  <si>
    <t>CUST1740</t>
  </si>
  <si>
    <t>CUST1741</t>
  </si>
  <si>
    <t>CUST1742</t>
  </si>
  <si>
    <t>CUST1743</t>
  </si>
  <si>
    <t>CUST1744</t>
  </si>
  <si>
    <t>CUST1745</t>
  </si>
  <si>
    <t>CUST1746</t>
  </si>
  <si>
    <t>CUST1747</t>
  </si>
  <si>
    <t>CUST1748</t>
  </si>
  <si>
    <t>CUST1749</t>
  </si>
  <si>
    <t>CUST1750</t>
  </si>
  <si>
    <t>CUST1751</t>
  </si>
  <si>
    <t>CUST1752</t>
  </si>
  <si>
    <t>CUST1753</t>
  </si>
  <si>
    <t>CUST1754</t>
  </si>
  <si>
    <t>CUST1755</t>
  </si>
  <si>
    <t>CUST1756</t>
  </si>
  <si>
    <t>CUST1757</t>
  </si>
  <si>
    <t>CUST1758</t>
  </si>
  <si>
    <t>CUST1759</t>
  </si>
  <si>
    <t>CUST1760</t>
  </si>
  <si>
    <t>CUST1761</t>
  </si>
  <si>
    <t>CUST1762</t>
  </si>
  <si>
    <t>CUST1763</t>
  </si>
  <si>
    <t>CUST1764</t>
  </si>
  <si>
    <t>CUST1765</t>
  </si>
  <si>
    <t>CUST1766</t>
  </si>
  <si>
    <t>CUST1767</t>
  </si>
  <si>
    <t>CUST1768</t>
  </si>
  <si>
    <t>CUST1769</t>
  </si>
  <si>
    <t>CUST1770</t>
  </si>
  <si>
    <t>CUST1771</t>
  </si>
  <si>
    <t>CUST1772</t>
  </si>
  <si>
    <t>CUST1773</t>
  </si>
  <si>
    <t>CUST1774</t>
  </si>
  <si>
    <t>CUST1775</t>
  </si>
  <si>
    <t>CUST1776</t>
  </si>
  <si>
    <t>CUST1777</t>
  </si>
  <si>
    <t>CUST1778</t>
  </si>
  <si>
    <t>CUST1779</t>
  </si>
  <si>
    <t>CUST1780</t>
  </si>
  <si>
    <t>CUST1781</t>
  </si>
  <si>
    <t>CUST1782</t>
  </si>
  <si>
    <t>CUST1783</t>
  </si>
  <si>
    <t>CUST1784</t>
  </si>
  <si>
    <t>CUST1785</t>
  </si>
  <si>
    <t>CUST1786</t>
  </si>
  <si>
    <t>CUST1787</t>
  </si>
  <si>
    <t>CUST1788</t>
  </si>
  <si>
    <t>CUST1789</t>
  </si>
  <si>
    <t>CUST1790</t>
  </si>
  <si>
    <t>CUST1791</t>
  </si>
  <si>
    <t>CUST1792</t>
  </si>
  <si>
    <t>CUST1793</t>
  </si>
  <si>
    <t>CUST1794</t>
  </si>
  <si>
    <t>CUST1795</t>
  </si>
  <si>
    <t>CUST1796</t>
  </si>
  <si>
    <t>CUST1797</t>
  </si>
  <si>
    <t>CUST1798</t>
  </si>
  <si>
    <t>CUST1799</t>
  </si>
  <si>
    <t>CUST1800</t>
  </si>
  <si>
    <t>CUST1801</t>
  </si>
  <si>
    <t>CUST1802</t>
  </si>
  <si>
    <t>CUST1803</t>
  </si>
  <si>
    <t>CUST1804</t>
  </si>
  <si>
    <t>CUST1805</t>
  </si>
  <si>
    <t>CUST1806</t>
  </si>
  <si>
    <t>CUST1807</t>
  </si>
  <si>
    <t>CUST1808</t>
  </si>
  <si>
    <t>CUST1809</t>
  </si>
  <si>
    <t>CUST1810</t>
  </si>
  <si>
    <t>CUST1811</t>
  </si>
  <si>
    <t>CUST1812</t>
  </si>
  <si>
    <t>CUST1813</t>
  </si>
  <si>
    <t>CUST1814</t>
  </si>
  <si>
    <t>CUST1815</t>
  </si>
  <si>
    <t>CUST1816</t>
  </si>
  <si>
    <t>CUST1817</t>
  </si>
  <si>
    <t>CUST1818</t>
  </si>
  <si>
    <t>CUST1819</t>
  </si>
  <si>
    <t>CUST1820</t>
  </si>
  <si>
    <t>CUST1821</t>
  </si>
  <si>
    <t>CUST1822</t>
  </si>
  <si>
    <t>CUST1823</t>
  </si>
  <si>
    <t>CUST1824</t>
  </si>
  <si>
    <t>CUST1825</t>
  </si>
  <si>
    <t>CUST1826</t>
  </si>
  <si>
    <t>CUST1827</t>
  </si>
  <si>
    <t>CUST1828</t>
  </si>
  <si>
    <t>CUST1829</t>
  </si>
  <si>
    <t>CUST1830</t>
  </si>
  <si>
    <t>CUST1831</t>
  </si>
  <si>
    <t>CUST1832</t>
  </si>
  <si>
    <t>CUST1833</t>
  </si>
  <si>
    <t>CUST1834</t>
  </si>
  <si>
    <t>CUST1835</t>
  </si>
  <si>
    <t>CUST1836</t>
  </si>
  <si>
    <t>CUST1837</t>
  </si>
  <si>
    <t>CUST1838</t>
  </si>
  <si>
    <t>CUST1839</t>
  </si>
  <si>
    <t>CUST1840</t>
  </si>
  <si>
    <t>CUST1841</t>
  </si>
  <si>
    <t>CUST1842</t>
  </si>
  <si>
    <t>CUST1843</t>
  </si>
  <si>
    <t>CUST1844</t>
  </si>
  <si>
    <t>CUST1845</t>
  </si>
  <si>
    <t>CUST1846</t>
  </si>
  <si>
    <t>CUST1847</t>
  </si>
  <si>
    <t>CUST1848</t>
  </si>
  <si>
    <t>CUST1849</t>
  </si>
  <si>
    <t>CUST1850</t>
  </si>
  <si>
    <t>CUST1851</t>
  </si>
  <si>
    <t>CUST1852</t>
  </si>
  <si>
    <t>CUST1853</t>
  </si>
  <si>
    <t>CUST1854</t>
  </si>
  <si>
    <t>CUST1855</t>
  </si>
  <si>
    <t>CUST1856</t>
  </si>
  <si>
    <t>CUST1857</t>
  </si>
  <si>
    <t>CUST1858</t>
  </si>
  <si>
    <t>CUST1859</t>
  </si>
  <si>
    <t>CUST1860</t>
  </si>
  <si>
    <t>CUST1861</t>
  </si>
  <si>
    <t>CUST1862</t>
  </si>
  <si>
    <t>CUST1863</t>
  </si>
  <si>
    <t>CUST1864</t>
  </si>
  <si>
    <t>CUST1865</t>
  </si>
  <si>
    <t>CUST1866</t>
  </si>
  <si>
    <t>CUST1867</t>
  </si>
  <si>
    <t>CUST1868</t>
  </si>
  <si>
    <t>CUST1869</t>
  </si>
  <si>
    <t>CUST1870</t>
  </si>
  <si>
    <t>CUST1871</t>
  </si>
  <si>
    <t>CUST1872</t>
  </si>
  <si>
    <t>CUST1873</t>
  </si>
  <si>
    <t>CUST1874</t>
  </si>
  <si>
    <t>CUST1875</t>
  </si>
  <si>
    <t>CUST1876</t>
  </si>
  <si>
    <t>CUST1877</t>
  </si>
  <si>
    <t>CUST1878</t>
  </si>
  <si>
    <t>CUST1879</t>
  </si>
  <si>
    <t>CUST1880</t>
  </si>
  <si>
    <t>CUST1881</t>
  </si>
  <si>
    <t>CUST1882</t>
  </si>
  <si>
    <t>CUST1883</t>
  </si>
  <si>
    <t>CUST1884</t>
  </si>
  <si>
    <t>CUST1885</t>
  </si>
  <si>
    <t>CUST1886</t>
  </si>
  <si>
    <t>CUST1887</t>
  </si>
  <si>
    <t>CUST1888</t>
  </si>
  <si>
    <t>CUST1889</t>
  </si>
  <si>
    <t>CUST1890</t>
  </si>
  <si>
    <t>CUST1891</t>
  </si>
  <si>
    <t>CUST1892</t>
  </si>
  <si>
    <t>CUST1893</t>
  </si>
  <si>
    <t>CUST1894</t>
  </si>
  <si>
    <t>CUST1895</t>
  </si>
  <si>
    <t>CUST1896</t>
  </si>
  <si>
    <t>CUST1897</t>
  </si>
  <si>
    <t>CUST1898</t>
  </si>
  <si>
    <t>CUST1899</t>
  </si>
  <si>
    <t>CUST1900</t>
  </si>
  <si>
    <t>CUST1901</t>
  </si>
  <si>
    <t>CUST1902</t>
  </si>
  <si>
    <t>CUST1903</t>
  </si>
  <si>
    <t>CUST1904</t>
  </si>
  <si>
    <t>CUST1905</t>
  </si>
  <si>
    <t>CUST1906</t>
  </si>
  <si>
    <t>CUST1907</t>
  </si>
  <si>
    <t>CUST1908</t>
  </si>
  <si>
    <t>CUST1909</t>
  </si>
  <si>
    <t>CUST1910</t>
  </si>
  <si>
    <t>CUST1911</t>
  </si>
  <si>
    <t>CUST1912</t>
  </si>
  <si>
    <t>CUST1913</t>
  </si>
  <si>
    <t>CUST1914</t>
  </si>
  <si>
    <t>CUST1915</t>
  </si>
  <si>
    <t>CUST1916</t>
  </si>
  <si>
    <t>CUST1917</t>
  </si>
  <si>
    <t>CUST1918</t>
  </si>
  <si>
    <t>CUST1919</t>
  </si>
  <si>
    <t>CUST1920</t>
  </si>
  <si>
    <t>CUST1921</t>
  </si>
  <si>
    <t>CUST1922</t>
  </si>
  <si>
    <t>CUST1923</t>
  </si>
  <si>
    <t>CUST1924</t>
  </si>
  <si>
    <t>CUST1925</t>
  </si>
  <si>
    <t>CUST1926</t>
  </si>
  <si>
    <t>CUST1927</t>
  </si>
  <si>
    <t>CUST1928</t>
  </si>
  <si>
    <t>CUST1929</t>
  </si>
  <si>
    <t>CUST1930</t>
  </si>
  <si>
    <t>CUST1931</t>
  </si>
  <si>
    <t>CUST1932</t>
  </si>
  <si>
    <t>CUST1933</t>
  </si>
  <si>
    <t>CUST1934</t>
  </si>
  <si>
    <t>CUST1935</t>
  </si>
  <si>
    <t>CUST1936</t>
  </si>
  <si>
    <t>CUST1937</t>
  </si>
  <si>
    <t>CUST1938</t>
  </si>
  <si>
    <t>CUST1939</t>
  </si>
  <si>
    <t>CUST1940</t>
  </si>
  <si>
    <t>CUST1941</t>
  </si>
  <si>
    <t>CUST1942</t>
  </si>
  <si>
    <t>CUST1943</t>
  </si>
  <si>
    <t>CUST1944</t>
  </si>
  <si>
    <t>CUST1945</t>
  </si>
  <si>
    <t>CUST1946</t>
  </si>
  <si>
    <t>CUST1947</t>
  </si>
  <si>
    <t>CUST1948</t>
  </si>
  <si>
    <t>CUST1949</t>
  </si>
  <si>
    <t>CUST1950</t>
  </si>
  <si>
    <t>CUST1951</t>
  </si>
  <si>
    <t>CUST1952</t>
  </si>
  <si>
    <t>CUST1953</t>
  </si>
  <si>
    <t>CUST1954</t>
  </si>
  <si>
    <t>CUST1955</t>
  </si>
  <si>
    <t>CUST1956</t>
  </si>
  <si>
    <t>CUST1957</t>
  </si>
  <si>
    <t>CUST1958</t>
  </si>
  <si>
    <t>CUST1959</t>
  </si>
  <si>
    <t>CUST1960</t>
  </si>
  <si>
    <t>CUST1961</t>
  </si>
  <si>
    <t>CUST1962</t>
  </si>
  <si>
    <t>CUST1963</t>
  </si>
  <si>
    <t>CUST1964</t>
  </si>
  <si>
    <t>CUST1965</t>
  </si>
  <si>
    <t>CUST1966</t>
  </si>
  <si>
    <t>CUST1967</t>
  </si>
  <si>
    <t>CUST1968</t>
  </si>
  <si>
    <t>CUST1969</t>
  </si>
  <si>
    <t>CUST1970</t>
  </si>
  <si>
    <t>CUST1971</t>
  </si>
  <si>
    <t>CUST1972</t>
  </si>
  <si>
    <t>CUST1973</t>
  </si>
  <si>
    <t>CUST1974</t>
  </si>
  <si>
    <t>CUST1975</t>
  </si>
  <si>
    <t>CLM3730</t>
  </si>
  <si>
    <t>CLM3836</t>
  </si>
  <si>
    <t>CLM3895</t>
  </si>
  <si>
    <t>CLM3915</t>
  </si>
  <si>
    <t>CUST1698</t>
  </si>
  <si>
    <t>CLM3966</t>
  </si>
  <si>
    <t>POL2976</t>
  </si>
  <si>
    <t>POL2977</t>
  </si>
  <si>
    <t>POL2978</t>
  </si>
  <si>
    <t>POL2979</t>
  </si>
  <si>
    <t>POL2980</t>
  </si>
  <si>
    <t>POL2981</t>
  </si>
  <si>
    <t>POL2982</t>
  </si>
  <si>
    <t>POL2983</t>
  </si>
  <si>
    <t>POL2984</t>
  </si>
  <si>
    <t>POL2985</t>
  </si>
  <si>
    <t>POL2986</t>
  </si>
  <si>
    <t>POL2987</t>
  </si>
  <si>
    <t>POL2988</t>
  </si>
  <si>
    <t>POL2989</t>
  </si>
  <si>
    <t>POL2990</t>
  </si>
  <si>
    <t>POL2991</t>
  </si>
  <si>
    <t>POL2992</t>
  </si>
  <si>
    <t>POL2993</t>
  </si>
  <si>
    <t>POL2994</t>
  </si>
  <si>
    <t>POL2995</t>
  </si>
  <si>
    <t>POL2996</t>
  </si>
  <si>
    <t>POL2997</t>
  </si>
  <si>
    <t>POL2998</t>
  </si>
  <si>
    <t>POL2999</t>
  </si>
  <si>
    <t>POL3000</t>
  </si>
  <si>
    <t>POL3001</t>
  </si>
  <si>
    <t>POL3002</t>
  </si>
  <si>
    <t>POL3003</t>
  </si>
  <si>
    <t>POL3004</t>
  </si>
  <si>
    <t>POL3005</t>
  </si>
  <si>
    <t>POL3006</t>
  </si>
  <si>
    <t>POL3007</t>
  </si>
  <si>
    <t>POL3008</t>
  </si>
  <si>
    <t>POL3009</t>
  </si>
  <si>
    <t>POL3010</t>
  </si>
  <si>
    <t>POL3011</t>
  </si>
  <si>
    <t>POL3012</t>
  </si>
  <si>
    <t>POL3013</t>
  </si>
  <si>
    <t>POL3014</t>
  </si>
  <si>
    <t>POL3015</t>
  </si>
  <si>
    <t>POL3016</t>
  </si>
  <si>
    <t>POL3017</t>
  </si>
  <si>
    <t>POL3018</t>
  </si>
  <si>
    <t>POL3019</t>
  </si>
  <si>
    <t>POL3020</t>
  </si>
  <si>
    <t>POL3021</t>
  </si>
  <si>
    <t>POL3022</t>
  </si>
  <si>
    <t>POL3023</t>
  </si>
  <si>
    <t>POL3024</t>
  </si>
  <si>
    <t>POL3025</t>
  </si>
  <si>
    <t>POL3026</t>
  </si>
  <si>
    <t>POL3027</t>
  </si>
  <si>
    <t>POL3028</t>
  </si>
  <si>
    <t>POL3029</t>
  </si>
  <si>
    <t>POL3030</t>
  </si>
  <si>
    <t>POL3031</t>
  </si>
  <si>
    <t>POL3032</t>
  </si>
  <si>
    <t>POL3033</t>
  </si>
  <si>
    <t>POL3034</t>
  </si>
  <si>
    <t>POL3035</t>
  </si>
  <si>
    <t>POL3036</t>
  </si>
  <si>
    <t>POL3037</t>
  </si>
  <si>
    <t>POL3038</t>
  </si>
  <si>
    <t>POL3039</t>
  </si>
  <si>
    <t>POL3040</t>
  </si>
  <si>
    <t>POL3041</t>
  </si>
  <si>
    <t>POL3042</t>
  </si>
  <si>
    <t>POL3043</t>
  </si>
  <si>
    <t>POL3044</t>
  </si>
  <si>
    <t>POL3045</t>
  </si>
  <si>
    <t>POL3046</t>
  </si>
  <si>
    <t>POL3047</t>
  </si>
  <si>
    <t>POL3048</t>
  </si>
  <si>
    <t>POL3049</t>
  </si>
  <si>
    <t>POL3050</t>
  </si>
  <si>
    <t>POL3051</t>
  </si>
  <si>
    <t>POL3052</t>
  </si>
  <si>
    <t>POL3053</t>
  </si>
  <si>
    <t>POL3054</t>
  </si>
  <si>
    <t>POL3055</t>
  </si>
  <si>
    <t>POL3056</t>
  </si>
  <si>
    <t>POL3057</t>
  </si>
  <si>
    <t>POL3058</t>
  </si>
  <si>
    <t>POL3059</t>
  </si>
  <si>
    <t>POL3060</t>
  </si>
  <si>
    <t>POL3061</t>
  </si>
  <si>
    <t>POL3062</t>
  </si>
  <si>
    <t>POL3063</t>
  </si>
  <si>
    <t>POL3064</t>
  </si>
  <si>
    <t>POL3065</t>
  </si>
  <si>
    <t>POL3066</t>
  </si>
  <si>
    <t>POL3067</t>
  </si>
  <si>
    <t>POL3068</t>
  </si>
  <si>
    <t>POL3069</t>
  </si>
  <si>
    <t>POL3070</t>
  </si>
  <si>
    <t>POL3071</t>
  </si>
  <si>
    <t>POL3072</t>
  </si>
  <si>
    <t>POL3073</t>
  </si>
  <si>
    <t>POL3074</t>
  </si>
  <si>
    <t>POL3075</t>
  </si>
  <si>
    <t>POL3076</t>
  </si>
  <si>
    <t>POL3077</t>
  </si>
  <si>
    <t>POL3078</t>
  </si>
  <si>
    <t>POL3079</t>
  </si>
  <si>
    <t>POL3080</t>
  </si>
  <si>
    <t>POL3081</t>
  </si>
  <si>
    <t>POL3082</t>
  </si>
  <si>
    <t>POL3083</t>
  </si>
  <si>
    <t>POL3084</t>
  </si>
  <si>
    <t>POL3085</t>
  </si>
  <si>
    <t>POL3086</t>
  </si>
  <si>
    <t>POL3087</t>
  </si>
  <si>
    <t>POL3088</t>
  </si>
  <si>
    <t>POL3089</t>
  </si>
  <si>
    <t>POL3090</t>
  </si>
  <si>
    <t>POL3091</t>
  </si>
  <si>
    <t>POL3092</t>
  </si>
  <si>
    <t>POL3093</t>
  </si>
  <si>
    <t>POL3094</t>
  </si>
  <si>
    <t>POL3095</t>
  </si>
  <si>
    <t>POL3096</t>
  </si>
  <si>
    <t>POL3097</t>
  </si>
  <si>
    <t>POL3098</t>
  </si>
  <si>
    <t>POL3099</t>
  </si>
  <si>
    <t>POL3100</t>
  </si>
  <si>
    <t>POL3101</t>
  </si>
  <si>
    <t>POL3102</t>
  </si>
  <si>
    <t>POL3103</t>
  </si>
  <si>
    <t>POL3104</t>
  </si>
  <si>
    <t>POL3105</t>
  </si>
  <si>
    <t>POL3106</t>
  </si>
  <si>
    <t>POL3107</t>
  </si>
  <si>
    <t>POL3108</t>
  </si>
  <si>
    <t>POL3109</t>
  </si>
  <si>
    <t>POL3110</t>
  </si>
  <si>
    <t>POL3111</t>
  </si>
  <si>
    <t>POL3112</t>
  </si>
  <si>
    <t>POL3113</t>
  </si>
  <si>
    <t>POL3114</t>
  </si>
  <si>
    <t>POL3115</t>
  </si>
  <si>
    <t>POL3116</t>
  </si>
  <si>
    <t>POL3117</t>
  </si>
  <si>
    <t>POL3118</t>
  </si>
  <si>
    <t>POL3119</t>
  </si>
  <si>
    <t>POL3120</t>
  </si>
  <si>
    <t>POL3121</t>
  </si>
  <si>
    <t>POL3122</t>
  </si>
  <si>
    <t>POL3123</t>
  </si>
  <si>
    <t>POL3124</t>
  </si>
  <si>
    <t>POL3125</t>
  </si>
  <si>
    <t>POL3126</t>
  </si>
  <si>
    <t>POL3127</t>
  </si>
  <si>
    <t>POL3128</t>
  </si>
  <si>
    <t>POL3129</t>
  </si>
  <si>
    <t>POL3130</t>
  </si>
  <si>
    <t>POL3131</t>
  </si>
  <si>
    <t>POL3132</t>
  </si>
  <si>
    <t>POL3133</t>
  </si>
  <si>
    <t>POL3134</t>
  </si>
  <si>
    <t>POL3135</t>
  </si>
  <si>
    <t>POL3136</t>
  </si>
  <si>
    <t>POL3137</t>
  </si>
  <si>
    <t>POL3138</t>
  </si>
  <si>
    <t>POL3139</t>
  </si>
  <si>
    <t>POL3140</t>
  </si>
  <si>
    <t>POL3141</t>
  </si>
  <si>
    <t>POL3142</t>
  </si>
  <si>
    <t>POL3143</t>
  </si>
  <si>
    <t>POL3144</t>
  </si>
  <si>
    <t>POL3145</t>
  </si>
  <si>
    <t>POL3146</t>
  </si>
  <si>
    <t>POL3147</t>
  </si>
  <si>
    <t>POL3148</t>
  </si>
  <si>
    <t>POL3149</t>
  </si>
  <si>
    <t>POL3150</t>
  </si>
  <si>
    <t>POL3151</t>
  </si>
  <si>
    <t>POL3152</t>
  </si>
  <si>
    <t>POL3153</t>
  </si>
  <si>
    <t>POL3154</t>
  </si>
  <si>
    <t>POL3155</t>
  </si>
  <si>
    <t>POL3156</t>
  </si>
  <si>
    <t>POL3157</t>
  </si>
  <si>
    <t>POL3158</t>
  </si>
  <si>
    <t>POL3159</t>
  </si>
  <si>
    <t>POL3160</t>
  </si>
  <si>
    <t>POL3161</t>
  </si>
  <si>
    <t>POL3162</t>
  </si>
  <si>
    <t>POL3163</t>
  </si>
  <si>
    <t>POL3164</t>
  </si>
  <si>
    <t>POL3165</t>
  </si>
  <si>
    <t>POL3166</t>
  </si>
  <si>
    <t>POL3167</t>
  </si>
  <si>
    <t>POL3168</t>
  </si>
  <si>
    <t>POL3169</t>
  </si>
  <si>
    <t>POL3170</t>
  </si>
  <si>
    <t>POL3171</t>
  </si>
  <si>
    <t>POL3172</t>
  </si>
  <si>
    <t>POL3173</t>
  </si>
  <si>
    <t>POL3174</t>
  </si>
  <si>
    <t>POL3175</t>
  </si>
  <si>
    <t>POL3176</t>
  </si>
  <si>
    <t>POL3177</t>
  </si>
  <si>
    <t>POL3178</t>
  </si>
  <si>
    <t>POL3179</t>
  </si>
  <si>
    <t>POL3180</t>
  </si>
  <si>
    <t>POL3181</t>
  </si>
  <si>
    <t>POL3182</t>
  </si>
  <si>
    <t>POL3183</t>
  </si>
  <si>
    <t>POL3184</t>
  </si>
  <si>
    <t>POL3185</t>
  </si>
  <si>
    <t>POL3186</t>
  </si>
  <si>
    <t>POL3187</t>
  </si>
  <si>
    <t>POL3188</t>
  </si>
  <si>
    <t>POL3189</t>
  </si>
  <si>
    <t>POL3190</t>
  </si>
  <si>
    <t>POL3191</t>
  </si>
  <si>
    <t>POL3192</t>
  </si>
  <si>
    <t>POL3193</t>
  </si>
  <si>
    <t>POL3194</t>
  </si>
  <si>
    <t>POL3195</t>
  </si>
  <si>
    <t>POL3196</t>
  </si>
  <si>
    <t>POL3197</t>
  </si>
  <si>
    <t>POL3198</t>
  </si>
  <si>
    <t>POL3199</t>
  </si>
  <si>
    <t>POL3200</t>
  </si>
  <si>
    <t>POL3201</t>
  </si>
  <si>
    <t>POL3202</t>
  </si>
  <si>
    <t>POL3203</t>
  </si>
  <si>
    <t>POL3204</t>
  </si>
  <si>
    <t>POL3205</t>
  </si>
  <si>
    <t>POL3206</t>
  </si>
  <si>
    <t>POL3207</t>
  </si>
  <si>
    <t>POL3208</t>
  </si>
  <si>
    <t>POL3209</t>
  </si>
  <si>
    <t>POL3210</t>
  </si>
  <si>
    <t>POL3211</t>
  </si>
  <si>
    <t>POL3212</t>
  </si>
  <si>
    <t>POL3213</t>
  </si>
  <si>
    <t>POL3214</t>
  </si>
  <si>
    <t>POL3215</t>
  </si>
  <si>
    <t>POL3216</t>
  </si>
  <si>
    <t>POL3217</t>
  </si>
  <si>
    <t>POL3218</t>
  </si>
  <si>
    <t>POL3219</t>
  </si>
  <si>
    <t>POL3220</t>
  </si>
  <si>
    <t>POL3221</t>
  </si>
  <si>
    <t>POL3222</t>
  </si>
  <si>
    <t>POL3223</t>
  </si>
  <si>
    <t>POL3224</t>
  </si>
  <si>
    <t>POL3225</t>
  </si>
  <si>
    <t>POL3226</t>
  </si>
  <si>
    <t>POL3227</t>
  </si>
  <si>
    <t>POL3228</t>
  </si>
  <si>
    <t>POL3229</t>
  </si>
  <si>
    <t>POL3230</t>
  </si>
  <si>
    <t>POL3231</t>
  </si>
  <si>
    <t>POL3232</t>
  </si>
  <si>
    <t>POL3233</t>
  </si>
  <si>
    <t>POL3234</t>
  </si>
  <si>
    <t>POL3235</t>
  </si>
  <si>
    <t>POL3236</t>
  </si>
  <si>
    <t>POL3237</t>
  </si>
  <si>
    <t>POL3238</t>
  </si>
  <si>
    <t>POL3239</t>
  </si>
  <si>
    <t>POL3240</t>
  </si>
  <si>
    <t>POL3241</t>
  </si>
  <si>
    <t>POL3242</t>
  </si>
  <si>
    <t>POL3243</t>
  </si>
  <si>
    <t>POL3244</t>
  </si>
  <si>
    <t>POL3245</t>
  </si>
  <si>
    <t>POL3246</t>
  </si>
  <si>
    <t>POL3247</t>
  </si>
  <si>
    <t>POL3248</t>
  </si>
  <si>
    <t>POL3249</t>
  </si>
  <si>
    <t>POL3250</t>
  </si>
  <si>
    <t>POL3251</t>
  </si>
  <si>
    <t>POL3252</t>
  </si>
  <si>
    <t>POL3253</t>
  </si>
  <si>
    <t>POL3254</t>
  </si>
  <si>
    <t>POL3255</t>
  </si>
  <si>
    <t>POL3256</t>
  </si>
  <si>
    <t>POL3257</t>
  </si>
  <si>
    <t>POL3258</t>
  </si>
  <si>
    <t>POL3259</t>
  </si>
  <si>
    <t>POL3260</t>
  </si>
  <si>
    <t>POL3261</t>
  </si>
  <si>
    <t>POL3262</t>
  </si>
  <si>
    <t>POL3263</t>
  </si>
  <si>
    <t>POL3264</t>
  </si>
  <si>
    <t>POL3265</t>
  </si>
  <si>
    <t>POL3266</t>
  </si>
  <si>
    <t>POL3267</t>
  </si>
  <si>
    <t>POL3268</t>
  </si>
  <si>
    <t>POL3269</t>
  </si>
  <si>
    <t>POL3270</t>
  </si>
  <si>
    <t>POL3271</t>
  </si>
  <si>
    <t>POL3272</t>
  </si>
  <si>
    <t>POL3273</t>
  </si>
  <si>
    <t>POL3274</t>
  </si>
  <si>
    <t>POL3275</t>
  </si>
  <si>
    <t>POL3276</t>
  </si>
  <si>
    <t>POL3277</t>
  </si>
  <si>
    <t>POL3278</t>
  </si>
  <si>
    <t>POL3279</t>
  </si>
  <si>
    <t>POL3280</t>
  </si>
  <si>
    <t>POL3281</t>
  </si>
  <si>
    <t>POL3282</t>
  </si>
  <si>
    <t>POL3283</t>
  </si>
  <si>
    <t>POL3284</t>
  </si>
  <si>
    <t>POL3285</t>
  </si>
  <si>
    <t>POL3286</t>
  </si>
  <si>
    <t>POL3287</t>
  </si>
  <si>
    <t>POL3288</t>
  </si>
  <si>
    <t>POL3289</t>
  </si>
  <si>
    <t>POL3290</t>
  </si>
  <si>
    <t>POL3291</t>
  </si>
  <si>
    <t>POL3292</t>
  </si>
  <si>
    <t>POL3293</t>
  </si>
  <si>
    <t>POL3294</t>
  </si>
  <si>
    <t>POL3295</t>
  </si>
  <si>
    <t>POL3296</t>
  </si>
  <si>
    <t>POL3297</t>
  </si>
  <si>
    <t>POL3298</t>
  </si>
  <si>
    <t>POL3299</t>
  </si>
  <si>
    <t>POL3300</t>
  </si>
  <si>
    <t>POL3301</t>
  </si>
  <si>
    <t>POL3302</t>
  </si>
  <si>
    <t>POL3303</t>
  </si>
  <si>
    <t>POL3304</t>
  </si>
  <si>
    <t>POL3305</t>
  </si>
  <si>
    <t>POL3306</t>
  </si>
  <si>
    <t>POL3307</t>
  </si>
  <si>
    <t>POL3308</t>
  </si>
  <si>
    <t>POL3309</t>
  </si>
  <si>
    <t>POL3310</t>
  </si>
  <si>
    <t>POL3311</t>
  </si>
  <si>
    <t>POL3312</t>
  </si>
  <si>
    <t>POL3313</t>
  </si>
  <si>
    <t>POL3314</t>
  </si>
  <si>
    <t>POL3315</t>
  </si>
  <si>
    <t>POL3316</t>
  </si>
  <si>
    <t>POL3317</t>
  </si>
  <si>
    <t>POL3318</t>
  </si>
  <si>
    <t>POL3319</t>
  </si>
  <si>
    <t>POL3320</t>
  </si>
  <si>
    <t>POL3321</t>
  </si>
  <si>
    <t>POL3322</t>
  </si>
  <si>
    <t>POL3323</t>
  </si>
  <si>
    <t>POL3324</t>
  </si>
  <si>
    <t>POL3325</t>
  </si>
  <si>
    <t>POL3326</t>
  </si>
  <si>
    <t>POL3327</t>
  </si>
  <si>
    <t>POL3328</t>
  </si>
  <si>
    <t>POL3329</t>
  </si>
  <si>
    <t>POL3330</t>
  </si>
  <si>
    <t>POL3331</t>
  </si>
  <si>
    <t>POL3332</t>
  </si>
  <si>
    <t>POL3333</t>
  </si>
  <si>
    <t>POL3334</t>
  </si>
  <si>
    <t>POL3335</t>
  </si>
  <si>
    <t>POL3336</t>
  </si>
  <si>
    <t>POL3337</t>
  </si>
  <si>
    <t>POL3338</t>
  </si>
  <si>
    <t>POL3339</t>
  </si>
  <si>
    <t>POL3340</t>
  </si>
  <si>
    <t>POL3341</t>
  </si>
  <si>
    <t>POL3342</t>
  </si>
  <si>
    <t>POL3343</t>
  </si>
  <si>
    <t>POL3344</t>
  </si>
  <si>
    <t>POL3345</t>
  </si>
  <si>
    <t>POL3346</t>
  </si>
  <si>
    <t>POL3347</t>
  </si>
  <si>
    <t>POL3348</t>
  </si>
  <si>
    <t>POL3349</t>
  </si>
  <si>
    <t>POL3350</t>
  </si>
  <si>
    <t>POL3351</t>
  </si>
  <si>
    <t>POL3352</t>
  </si>
  <si>
    <t>POL3353</t>
  </si>
  <si>
    <t>POL3354</t>
  </si>
  <si>
    <t>POL3355</t>
  </si>
  <si>
    <t>POL3356</t>
  </si>
  <si>
    <t>POL3357</t>
  </si>
  <si>
    <t>POL3358</t>
  </si>
  <si>
    <t>POL3359</t>
  </si>
  <si>
    <t>POL3360</t>
  </si>
  <si>
    <t>POL3361</t>
  </si>
  <si>
    <t>POL3362</t>
  </si>
  <si>
    <t>POL3363</t>
  </si>
  <si>
    <t>POL3364</t>
  </si>
  <si>
    <t>POL3365</t>
  </si>
  <si>
    <t>POL3366</t>
  </si>
  <si>
    <t>POL3367</t>
  </si>
  <si>
    <t>POL3368</t>
  </si>
  <si>
    <t>POL3369</t>
  </si>
  <si>
    <t>POL3370</t>
  </si>
  <si>
    <t>POL3371</t>
  </si>
  <si>
    <t>POL3372</t>
  </si>
  <si>
    <t>POL3373</t>
  </si>
  <si>
    <t>POL3374</t>
  </si>
  <si>
    <t>POL3375</t>
  </si>
  <si>
    <t>POL3376</t>
  </si>
  <si>
    <t>POL3377</t>
  </si>
  <si>
    <t>POL3378</t>
  </si>
  <si>
    <t>POL3379</t>
  </si>
  <si>
    <t>POL3380</t>
  </si>
  <si>
    <t>POL3381</t>
  </si>
  <si>
    <t>POL3382</t>
  </si>
  <si>
    <t>POL3383</t>
  </si>
  <si>
    <t>POL3384</t>
  </si>
  <si>
    <t>POL3385</t>
  </si>
  <si>
    <t>POL3386</t>
  </si>
  <si>
    <t>POL3387</t>
  </si>
  <si>
    <t>POL3388</t>
  </si>
  <si>
    <t>POL3389</t>
  </si>
  <si>
    <t>POL3390</t>
  </si>
  <si>
    <t>POL3391</t>
  </si>
  <si>
    <t>POL3392</t>
  </si>
  <si>
    <t>POL3393</t>
  </si>
  <si>
    <t>POL3394</t>
  </si>
  <si>
    <t>POL3395</t>
  </si>
  <si>
    <t>CUST1976</t>
  </si>
  <si>
    <t>CUST1977</t>
  </si>
  <si>
    <t>CUST1978</t>
  </si>
  <si>
    <t>CUST1979</t>
  </si>
  <si>
    <t>CUST1980</t>
  </si>
  <si>
    <t>CUST1981</t>
  </si>
  <si>
    <t>CUST1982</t>
  </si>
  <si>
    <t>CUST1983</t>
  </si>
  <si>
    <t>CUST1984</t>
  </si>
  <si>
    <t>CUST1985</t>
  </si>
  <si>
    <t>CUST1986</t>
  </si>
  <si>
    <t>CUST1987</t>
  </si>
  <si>
    <t>CUST1988</t>
  </si>
  <si>
    <t>CUST1989</t>
  </si>
  <si>
    <t>CUST1990</t>
  </si>
  <si>
    <t>CUST1991</t>
  </si>
  <si>
    <t>CUST1992</t>
  </si>
  <si>
    <t>CUST1993</t>
  </si>
  <si>
    <t>CUST1994</t>
  </si>
  <si>
    <t>CUST1995</t>
  </si>
  <si>
    <t>CUST1996</t>
  </si>
  <si>
    <t>CUST1997</t>
  </si>
  <si>
    <t>CUST1998</t>
  </si>
  <si>
    <t>CUST1999</t>
  </si>
  <si>
    <t>CUST2000</t>
  </si>
  <si>
    <t>CUST2001</t>
  </si>
  <si>
    <t>CUST2002</t>
  </si>
  <si>
    <t>CUST2003</t>
  </si>
  <si>
    <t>CUST2004</t>
  </si>
  <si>
    <t>CUST2005</t>
  </si>
  <si>
    <t>CUST2006</t>
  </si>
  <si>
    <t>CUST2007</t>
  </si>
  <si>
    <t>CUST2008</t>
  </si>
  <si>
    <t>CUST2009</t>
  </si>
  <si>
    <t>CUST2010</t>
  </si>
  <si>
    <t>CUST2011</t>
  </si>
  <si>
    <t>CUST2012</t>
  </si>
  <si>
    <t>CUST2013</t>
  </si>
  <si>
    <t>CUST2014</t>
  </si>
  <si>
    <t>CUST2015</t>
  </si>
  <si>
    <t>CUST2016</t>
  </si>
  <si>
    <t>CUST2017</t>
  </si>
  <si>
    <t>CUST2018</t>
  </si>
  <si>
    <t>CUST2019</t>
  </si>
  <si>
    <t>CUST2020</t>
  </si>
  <si>
    <t>CUST2021</t>
  </si>
  <si>
    <t>CUST2022</t>
  </si>
  <si>
    <t>CUST2023</t>
  </si>
  <si>
    <t>CUST2024</t>
  </si>
  <si>
    <t>CUST2025</t>
  </si>
  <si>
    <t>CUST2026</t>
  </si>
  <si>
    <t>CUST2027</t>
  </si>
  <si>
    <t>CUST2028</t>
  </si>
  <si>
    <t>CUST2029</t>
  </si>
  <si>
    <t>CUST2030</t>
  </si>
  <si>
    <t>CUST2031</t>
  </si>
  <si>
    <t>CUST2032</t>
  </si>
  <si>
    <t>CUST2033</t>
  </si>
  <si>
    <t>CUST2034</t>
  </si>
  <si>
    <t>CUST2035</t>
  </si>
  <si>
    <t>CUST2036</t>
  </si>
  <si>
    <t>CUST2037</t>
  </si>
  <si>
    <t>CUST2038</t>
  </si>
  <si>
    <t>CUST2039</t>
  </si>
  <si>
    <t>CUST2040</t>
  </si>
  <si>
    <t>CUST2041</t>
  </si>
  <si>
    <t>CUST2042</t>
  </si>
  <si>
    <t>CUST2043</t>
  </si>
  <si>
    <t>CUST2044</t>
  </si>
  <si>
    <t>CUST2045</t>
  </si>
  <si>
    <t>CUST2046</t>
  </si>
  <si>
    <t>CUST2047</t>
  </si>
  <si>
    <t>CUST2048</t>
  </si>
  <si>
    <t>CUST2049</t>
  </si>
  <si>
    <t>CUST2050</t>
  </si>
  <si>
    <t>CUST2051</t>
  </si>
  <si>
    <t>CUST2052</t>
  </si>
  <si>
    <t>CUST2053</t>
  </si>
  <si>
    <t>CUST2054</t>
  </si>
  <si>
    <t>CUST2055</t>
  </si>
  <si>
    <t>CUST2056</t>
  </si>
  <si>
    <t>CUST2057</t>
  </si>
  <si>
    <t>CUST2058</t>
  </si>
  <si>
    <t>CUST2059</t>
  </si>
  <si>
    <t>CUST2060</t>
  </si>
  <si>
    <t>CUST2061</t>
  </si>
  <si>
    <t>CUST2062</t>
  </si>
  <si>
    <t>CUST2063</t>
  </si>
  <si>
    <t>CUST2064</t>
  </si>
  <si>
    <t>CUST2065</t>
  </si>
  <si>
    <t>CUST2066</t>
  </si>
  <si>
    <t>CUST2067</t>
  </si>
  <si>
    <t>CUST2068</t>
  </si>
  <si>
    <t>CUST2069</t>
  </si>
  <si>
    <t>CUST2070</t>
  </si>
  <si>
    <t>CUST2071</t>
  </si>
  <si>
    <t>CUST2072</t>
  </si>
  <si>
    <t>CUST2073</t>
  </si>
  <si>
    <t>CUST2074</t>
  </si>
  <si>
    <t>CUST2075</t>
  </si>
  <si>
    <t>CUST2076</t>
  </si>
  <si>
    <t>CUST2077</t>
  </si>
  <si>
    <t>CUST2078</t>
  </si>
  <si>
    <t>CUST2079</t>
  </si>
  <si>
    <t>CUST2080</t>
  </si>
  <si>
    <t>CUST2081</t>
  </si>
  <si>
    <t>CUST2082</t>
  </si>
  <si>
    <t>CUST2083</t>
  </si>
  <si>
    <t>CUST2084</t>
  </si>
  <si>
    <t>CUST2085</t>
  </si>
  <si>
    <t>CUST2086</t>
  </si>
  <si>
    <t>CUST2087</t>
  </si>
  <si>
    <t>CUST2088</t>
  </si>
  <si>
    <t>CUST2089</t>
  </si>
  <si>
    <t>CUST2090</t>
  </si>
  <si>
    <t>CUST2091</t>
  </si>
  <si>
    <t>CUST2092</t>
  </si>
  <si>
    <t>CUST2093</t>
  </si>
  <si>
    <t>CUST2094</t>
  </si>
  <si>
    <t>CUST2095</t>
  </si>
  <si>
    <t>CUST2096</t>
  </si>
  <si>
    <t>CUST2097</t>
  </si>
  <si>
    <t>CUST2098</t>
  </si>
  <si>
    <t>CUST2099</t>
  </si>
  <si>
    <t>CUST2100</t>
  </si>
  <si>
    <t>CUST2101</t>
  </si>
  <si>
    <t>CUST2102</t>
  </si>
  <si>
    <t>CUST2103</t>
  </si>
  <si>
    <t>CUST2104</t>
  </si>
  <si>
    <t>CUST2105</t>
  </si>
  <si>
    <t>CUST2106</t>
  </si>
  <si>
    <t>CUST2107</t>
  </si>
  <si>
    <t>CUST2108</t>
  </si>
  <si>
    <t>CUST2109</t>
  </si>
  <si>
    <t>CUST2110</t>
  </si>
  <si>
    <t>CUST2111</t>
  </si>
  <si>
    <t>CUST2112</t>
  </si>
  <si>
    <t>CUST2113</t>
  </si>
  <si>
    <t>CUST2114</t>
  </si>
  <si>
    <t>CUST2115</t>
  </si>
  <si>
    <t>CUST2116</t>
  </si>
  <si>
    <t>CUST2117</t>
  </si>
  <si>
    <t>CUST2118</t>
  </si>
  <si>
    <t>CUST2119</t>
  </si>
  <si>
    <t>CUST2120</t>
  </si>
  <si>
    <t>CUST2121</t>
  </si>
  <si>
    <t>CUST2122</t>
  </si>
  <si>
    <t>CUST2123</t>
  </si>
  <si>
    <t>CUST2124</t>
  </si>
  <si>
    <t>CUST2125</t>
  </si>
  <si>
    <t>CUST2126</t>
  </si>
  <si>
    <t>CUST2127</t>
  </si>
  <si>
    <t>CUST2128</t>
  </si>
  <si>
    <t>CUST2129</t>
  </si>
  <si>
    <t>CUST2130</t>
  </si>
  <si>
    <t>CUST2131</t>
  </si>
  <si>
    <t>CUST2132</t>
  </si>
  <si>
    <t>CUST2133</t>
  </si>
  <si>
    <t>CUST2134</t>
  </si>
  <si>
    <t>CUST2135</t>
  </si>
  <si>
    <t>CUST2136</t>
  </si>
  <si>
    <t>CUST2137</t>
  </si>
  <si>
    <t>CUST2138</t>
  </si>
  <si>
    <t>CUST2139</t>
  </si>
  <si>
    <t>CUST2140</t>
  </si>
  <si>
    <t>CUST2141</t>
  </si>
  <si>
    <t>CUST2142</t>
  </si>
  <si>
    <t>CUST2143</t>
  </si>
  <si>
    <t>CUST2144</t>
  </si>
  <si>
    <t>CUST2145</t>
  </si>
  <si>
    <t>CUST2146</t>
  </si>
  <si>
    <t>CUST2147</t>
  </si>
  <si>
    <t>CUST2148</t>
  </si>
  <si>
    <t>CUST2149</t>
  </si>
  <si>
    <t>CUST2150</t>
  </si>
  <si>
    <t>CUST2151</t>
  </si>
  <si>
    <t>CUST2152</t>
  </si>
  <si>
    <t>CUST2153</t>
  </si>
  <si>
    <t>CUST2154</t>
  </si>
  <si>
    <t>CUST2155</t>
  </si>
  <si>
    <t>CUST2156</t>
  </si>
  <si>
    <t>CUST2157</t>
  </si>
  <si>
    <t>CUST2158</t>
  </si>
  <si>
    <t>CUST2159</t>
  </si>
  <si>
    <t>CUST2160</t>
  </si>
  <si>
    <t>CUST2161</t>
  </si>
  <si>
    <t>CUST2162</t>
  </si>
  <si>
    <t>CUST2163</t>
  </si>
  <si>
    <t>CUST2164</t>
  </si>
  <si>
    <t>CUST2165</t>
  </si>
  <si>
    <t>CUST2166</t>
  </si>
  <si>
    <t>CUST2167</t>
  </si>
  <si>
    <t>CUST2168</t>
  </si>
  <si>
    <t>CUST2169</t>
  </si>
  <si>
    <t>CUST2170</t>
  </si>
  <si>
    <t>CUST2171</t>
  </si>
  <si>
    <t>CUST2172</t>
  </si>
  <si>
    <t>CUST2173</t>
  </si>
  <si>
    <t>CUST2174</t>
  </si>
  <si>
    <t>CUST2175</t>
  </si>
  <si>
    <t>CUST2176</t>
  </si>
  <si>
    <t>CUST2177</t>
  </si>
  <si>
    <t>CUST2178</t>
  </si>
  <si>
    <t>CUST2179</t>
  </si>
  <si>
    <t>CUST2180</t>
  </si>
  <si>
    <t>CUST2181</t>
  </si>
  <si>
    <t>CUST2182</t>
  </si>
  <si>
    <t>CUST2183</t>
  </si>
  <si>
    <t>CUST2184</t>
  </si>
  <si>
    <t>CUST2185</t>
  </si>
  <si>
    <t>CUST2186</t>
  </si>
  <si>
    <t>CUST2187</t>
  </si>
  <si>
    <t>CUST2188</t>
  </si>
  <si>
    <t>CUST2189</t>
  </si>
  <si>
    <t>CUST2190</t>
  </si>
  <si>
    <t>CUST2191</t>
  </si>
  <si>
    <t>CUST2192</t>
  </si>
  <si>
    <t>CUST2193</t>
  </si>
  <si>
    <t>CUST2194</t>
  </si>
  <si>
    <t>CUST2195</t>
  </si>
  <si>
    <t>CUST2196</t>
  </si>
  <si>
    <t>CUST2197</t>
  </si>
  <si>
    <t>CUST2198</t>
  </si>
  <si>
    <t>CUST2199</t>
  </si>
  <si>
    <t>CUST2200</t>
  </si>
  <si>
    <t>CUST2201</t>
  </si>
  <si>
    <t>CUST2202</t>
  </si>
  <si>
    <t>CUST2203</t>
  </si>
  <si>
    <t>CUST2204</t>
  </si>
  <si>
    <t>CUST2205</t>
  </si>
  <si>
    <t>CUST2206</t>
  </si>
  <si>
    <t>CUST2207</t>
  </si>
  <si>
    <t>CUST2208</t>
  </si>
  <si>
    <t>CUST2209</t>
  </si>
  <si>
    <t>CUST2210</t>
  </si>
  <si>
    <t>CUST2211</t>
  </si>
  <si>
    <t>CUST2212</t>
  </si>
  <si>
    <t>CUST2213</t>
  </si>
  <si>
    <t>CUST2214</t>
  </si>
  <si>
    <t>CUST2215</t>
  </si>
  <si>
    <t>CUST2216</t>
  </si>
  <si>
    <t>CUST2217</t>
  </si>
  <si>
    <t>CUST2218</t>
  </si>
  <si>
    <t>CUST2219</t>
  </si>
  <si>
    <t>CUST2220</t>
  </si>
  <si>
    <t>CUST2221</t>
  </si>
  <si>
    <t>CUST2222</t>
  </si>
  <si>
    <t>CUST2223</t>
  </si>
  <si>
    <t>CUST2224</t>
  </si>
  <si>
    <t>CUST2225</t>
  </si>
  <si>
    <t>CUST2226</t>
  </si>
  <si>
    <t>CUST2227</t>
  </si>
  <si>
    <t>CUST2228</t>
  </si>
  <si>
    <t>CUST2229</t>
  </si>
  <si>
    <t>CUST2230</t>
  </si>
  <si>
    <t>CUST2231</t>
  </si>
  <si>
    <t>CUST2232</t>
  </si>
  <si>
    <t>CUST2233</t>
  </si>
  <si>
    <t>CUST2234</t>
  </si>
  <si>
    <t>CUST2235</t>
  </si>
  <si>
    <t>CUST2236</t>
  </si>
  <si>
    <t>CUST2237</t>
  </si>
  <si>
    <t>CUST2238</t>
  </si>
  <si>
    <t>CUST2239</t>
  </si>
  <si>
    <t>CUST2240</t>
  </si>
  <si>
    <t>CUST2241</t>
  </si>
  <si>
    <t>CUST2242</t>
  </si>
  <si>
    <t>CUST2243</t>
  </si>
  <si>
    <t>CUST2244</t>
  </si>
  <si>
    <t>CUST2245</t>
  </si>
  <si>
    <t>CUST2246</t>
  </si>
  <si>
    <t>CUST2247</t>
  </si>
  <si>
    <t>CUST2248</t>
  </si>
  <si>
    <t>CUST2249</t>
  </si>
  <si>
    <t>CUST2250</t>
  </si>
  <si>
    <t>CUST2251</t>
  </si>
  <si>
    <t>CUST2252</t>
  </si>
  <si>
    <t>CUST2253</t>
  </si>
  <si>
    <t>CUST2254</t>
  </si>
  <si>
    <t>CUST2255</t>
  </si>
  <si>
    <t>CUST2256</t>
  </si>
  <si>
    <t>CUST2257</t>
  </si>
  <si>
    <t>CUST2258</t>
  </si>
  <si>
    <t>CUST2259</t>
  </si>
  <si>
    <t>CUST2260</t>
  </si>
  <si>
    <t>CUST2261</t>
  </si>
  <si>
    <t>CUST2262</t>
  </si>
  <si>
    <t>CUST2263</t>
  </si>
  <si>
    <t>CUST2264</t>
  </si>
  <si>
    <t>CUST2265</t>
  </si>
  <si>
    <t>CUST2266</t>
  </si>
  <si>
    <t>CUST2267</t>
  </si>
  <si>
    <t>CUST2268</t>
  </si>
  <si>
    <t>CUST2269</t>
  </si>
  <si>
    <t>CUST2270</t>
  </si>
  <si>
    <t>CUST2271</t>
  </si>
  <si>
    <t>CUST2272</t>
  </si>
  <si>
    <t>CUST2273</t>
  </si>
  <si>
    <t>CUST2274</t>
  </si>
  <si>
    <t>CUST2275</t>
  </si>
  <si>
    <t>CUST2276</t>
  </si>
  <si>
    <t>CUST2277</t>
  </si>
  <si>
    <t>CUST2278</t>
  </si>
  <si>
    <t>CUST2279</t>
  </si>
  <si>
    <t>CUST2280</t>
  </si>
  <si>
    <t>CUST2281</t>
  </si>
  <si>
    <t>CUST2282</t>
  </si>
  <si>
    <t>CUST2283</t>
  </si>
  <si>
    <t>CUST2284</t>
  </si>
  <si>
    <t>CUST2285</t>
  </si>
  <si>
    <t>CUST2286</t>
  </si>
  <si>
    <t>CUST2287</t>
  </si>
  <si>
    <t>CUST2288</t>
  </si>
  <si>
    <t>CUST2289</t>
  </si>
  <si>
    <t>CUST2290</t>
  </si>
  <si>
    <t>CUST2291</t>
  </si>
  <si>
    <t>CUST2292</t>
  </si>
  <si>
    <t>CUST2293</t>
  </si>
  <si>
    <t>CUST2294</t>
  </si>
  <si>
    <t>CUST2295</t>
  </si>
  <si>
    <t>CUST2296</t>
  </si>
  <si>
    <t>CUST2297</t>
  </si>
  <si>
    <t>CUST2298</t>
  </si>
  <si>
    <t>CUST2299</t>
  </si>
  <si>
    <t>CUST2300</t>
  </si>
  <si>
    <t>CUST2301</t>
  </si>
  <si>
    <t>CUST2302</t>
  </si>
  <si>
    <t>CUST2303</t>
  </si>
  <si>
    <t>CUST2304</t>
  </si>
  <si>
    <t>CUST2305</t>
  </si>
  <si>
    <t>CUST2306</t>
  </si>
  <si>
    <t>CUST2307</t>
  </si>
  <si>
    <t>CUST2308</t>
  </si>
  <si>
    <t>CUST2309</t>
  </si>
  <si>
    <t>CUST2310</t>
  </si>
  <si>
    <t>CUST2311</t>
  </si>
  <si>
    <t>CUST2312</t>
  </si>
  <si>
    <t>CUST2313</t>
  </si>
  <si>
    <t>CUST2314</t>
  </si>
  <si>
    <t>CUST2315</t>
  </si>
  <si>
    <t>CUST2316</t>
  </si>
  <si>
    <t>CUST2317</t>
  </si>
  <si>
    <t>CUST2318</t>
  </si>
  <si>
    <t>CUST2319</t>
  </si>
  <si>
    <t>CUST2320</t>
  </si>
  <si>
    <t>CUST2321</t>
  </si>
  <si>
    <t>CUST2322</t>
  </si>
  <si>
    <t>CUST2323</t>
  </si>
  <si>
    <t>CUST2324</t>
  </si>
  <si>
    <t>CUST2325</t>
  </si>
  <si>
    <t>CUST2326</t>
  </si>
  <si>
    <t>CUST2327</t>
  </si>
  <si>
    <t>CUST2328</t>
  </si>
  <si>
    <t>CUST2329</t>
  </si>
  <si>
    <t>CUST2330</t>
  </si>
  <si>
    <t>CUST2331</t>
  </si>
  <si>
    <t>CUST2332</t>
  </si>
  <si>
    <t>CUST2333</t>
  </si>
  <si>
    <t>CUST2334</t>
  </si>
  <si>
    <t>CUST2335</t>
  </si>
  <si>
    <t>CUST2336</t>
  </si>
  <si>
    <t>CUST2337</t>
  </si>
  <si>
    <t>CUST2338</t>
  </si>
  <si>
    <t>CUST2339</t>
  </si>
  <si>
    <t>CUST2340</t>
  </si>
  <si>
    <t>CUST2341</t>
  </si>
  <si>
    <t>CUST2342</t>
  </si>
  <si>
    <t>CUST2343</t>
  </si>
  <si>
    <t>CUST2344</t>
  </si>
  <si>
    <t>CUST2345</t>
  </si>
  <si>
    <t>CUST2346</t>
  </si>
  <si>
    <t>CUST2347</t>
  </si>
  <si>
    <t>CUST2348</t>
  </si>
  <si>
    <t>CUST2349</t>
  </si>
  <si>
    <t>CUST2350</t>
  </si>
  <si>
    <t>CUST2351</t>
  </si>
  <si>
    <t>CUST2352</t>
  </si>
  <si>
    <t>CUST2353</t>
  </si>
  <si>
    <t>CUST2354</t>
  </si>
  <si>
    <t>CUST2355</t>
  </si>
  <si>
    <t>CUST2356</t>
  </si>
  <si>
    <t>CUST2357</t>
  </si>
  <si>
    <t>CUST2358</t>
  </si>
  <si>
    <t>CUST2359</t>
  </si>
  <si>
    <t>CUST2360</t>
  </si>
  <si>
    <t>CUST2361</t>
  </si>
  <si>
    <t>CUST2362</t>
  </si>
  <si>
    <t>CUST2363</t>
  </si>
  <si>
    <t>CUST2364</t>
  </si>
  <si>
    <t>CUST2365</t>
  </si>
  <si>
    <t>CUST2366</t>
  </si>
  <si>
    <t>CUST2367</t>
  </si>
  <si>
    <t>CUST2368</t>
  </si>
  <si>
    <t>CUST2369</t>
  </si>
  <si>
    <t>CUST2370</t>
  </si>
  <si>
    <t>CUST2371</t>
  </si>
  <si>
    <t>CUST2372</t>
  </si>
  <si>
    <t>CUST2373</t>
  </si>
  <si>
    <t>CUST2374</t>
  </si>
  <si>
    <t>CUST2375</t>
  </si>
  <si>
    <t>CUST2376</t>
  </si>
  <si>
    <t>CUST2377</t>
  </si>
  <si>
    <t>CUST2378</t>
  </si>
  <si>
    <t>CUST2379</t>
  </si>
  <si>
    <t>CUST2380</t>
  </si>
  <si>
    <t>CUST2381</t>
  </si>
  <si>
    <t>CUST2382</t>
  </si>
  <si>
    <t>CUST2383</t>
  </si>
  <si>
    <t>CUST2384</t>
  </si>
  <si>
    <t>CUST2385</t>
  </si>
  <si>
    <t>CUST2386</t>
  </si>
  <si>
    <t>CUST2387</t>
  </si>
  <si>
    <t>CUST2388</t>
  </si>
  <si>
    <t>CUST2389</t>
  </si>
  <si>
    <t>CUST2390</t>
  </si>
  <si>
    <t>CUST2391</t>
  </si>
  <si>
    <t>CUST2392</t>
  </si>
  <si>
    <t>CUST2393</t>
  </si>
  <si>
    <t>CUST2394</t>
  </si>
  <si>
    <t>CUST2395</t>
  </si>
  <si>
    <t>CLM3982</t>
  </si>
  <si>
    <t>CLM4006</t>
  </si>
  <si>
    <t>CLM4011</t>
  </si>
  <si>
    <t>CLM4030</t>
  </si>
  <si>
    <t>CLM4055</t>
  </si>
  <si>
    <t>CLM4075</t>
  </si>
  <si>
    <t>CLM4088</t>
  </si>
  <si>
    <t>CLM4110</t>
  </si>
  <si>
    <t>CLM4120</t>
  </si>
  <si>
    <t>CLM4142</t>
  </si>
  <si>
    <t>CLM4153</t>
  </si>
  <si>
    <t>CLM4178</t>
  </si>
  <si>
    <t>CLM4205</t>
  </si>
  <si>
    <t>CLM4230</t>
  </si>
  <si>
    <t>CLM4242</t>
  </si>
  <si>
    <t>CLM4247</t>
  </si>
  <si>
    <t>CLM4258</t>
  </si>
  <si>
    <t>CLM4273</t>
  </si>
  <si>
    <t>CLM4302</t>
  </si>
  <si>
    <t>CLM4318</t>
  </si>
  <si>
    <t>CLM4335</t>
  </si>
  <si>
    <t>CLM4352</t>
  </si>
  <si>
    <t>CLM4391</t>
  </si>
  <si>
    <t>POL3396</t>
  </si>
  <si>
    <t>POL3397</t>
  </si>
  <si>
    <t>POL3398</t>
  </si>
  <si>
    <t>POL3399</t>
  </si>
  <si>
    <t>POL3400</t>
  </si>
  <si>
    <t>POL3401</t>
  </si>
  <si>
    <t>POL3402</t>
  </si>
  <si>
    <t>POL3403</t>
  </si>
  <si>
    <t>POL3404</t>
  </si>
  <si>
    <t>POL3405</t>
  </si>
  <si>
    <t>POL3406</t>
  </si>
  <si>
    <t>POL3407</t>
  </si>
  <si>
    <t>POL3408</t>
  </si>
  <si>
    <t>POL3409</t>
  </si>
  <si>
    <t>POL3410</t>
  </si>
  <si>
    <t>POL3411</t>
  </si>
  <si>
    <t>POL3412</t>
  </si>
  <si>
    <t>POL3413</t>
  </si>
  <si>
    <t>POL3414</t>
  </si>
  <si>
    <t>POL3415</t>
  </si>
  <si>
    <t>POL3416</t>
  </si>
  <si>
    <t>POL3417</t>
  </si>
  <si>
    <t>POL3418</t>
  </si>
  <si>
    <t>POL3419</t>
  </si>
  <si>
    <t>POL3420</t>
  </si>
  <si>
    <t>POL3421</t>
  </si>
  <si>
    <t>POL3422</t>
  </si>
  <si>
    <t>POL3423</t>
  </si>
  <si>
    <t>POL3424</t>
  </si>
  <si>
    <t>POL3425</t>
  </si>
  <si>
    <t>POL3426</t>
  </si>
  <si>
    <t>POL3427</t>
  </si>
  <si>
    <t>POL3428</t>
  </si>
  <si>
    <t>POL3429</t>
  </si>
  <si>
    <t>POL3430</t>
  </si>
  <si>
    <t>POL3431</t>
  </si>
  <si>
    <t>POL3432</t>
  </si>
  <si>
    <t>POL3433</t>
  </si>
  <si>
    <t>POL3434</t>
  </si>
  <si>
    <t>POL3435</t>
  </si>
  <si>
    <t>POL3436</t>
  </si>
  <si>
    <t>POL3437</t>
  </si>
  <si>
    <t>POL3438</t>
  </si>
  <si>
    <t>POL3439</t>
  </si>
  <si>
    <t>POL3440</t>
  </si>
  <si>
    <t>POL3441</t>
  </si>
  <si>
    <t>POL3442</t>
  </si>
  <si>
    <t>POL3443</t>
  </si>
  <si>
    <t>POL3444</t>
  </si>
  <si>
    <t>POL3445</t>
  </si>
  <si>
    <t>POL3446</t>
  </si>
  <si>
    <t>POL3447</t>
  </si>
  <si>
    <t>POL3448</t>
  </si>
  <si>
    <t>POL3449</t>
  </si>
  <si>
    <t>POL3450</t>
  </si>
  <si>
    <t>POL3451</t>
  </si>
  <si>
    <t>POL3452</t>
  </si>
  <si>
    <t>POL3453</t>
  </si>
  <si>
    <t>POL3454</t>
  </si>
  <si>
    <t>POL3455</t>
  </si>
  <si>
    <t>POL3456</t>
  </si>
  <si>
    <t>POL3457</t>
  </si>
  <si>
    <t>POL3458</t>
  </si>
  <si>
    <t>POL3459</t>
  </si>
  <si>
    <t>POL3460</t>
  </si>
  <si>
    <t>POL3461</t>
  </si>
  <si>
    <t>POL3462</t>
  </si>
  <si>
    <t>POL3463</t>
  </si>
  <si>
    <t>POL3464</t>
  </si>
  <si>
    <t>POL3465</t>
  </si>
  <si>
    <t>POL3466</t>
  </si>
  <si>
    <t>POL3467</t>
  </si>
  <si>
    <t>POL3468</t>
  </si>
  <si>
    <t>POL3469</t>
  </si>
  <si>
    <t>POL3470</t>
  </si>
  <si>
    <t>POL3471</t>
  </si>
  <si>
    <t>POL3472</t>
  </si>
  <si>
    <t>POL3473</t>
  </si>
  <si>
    <t>POL3474</t>
  </si>
  <si>
    <t>POL3475</t>
  </si>
  <si>
    <t>POL3476</t>
  </si>
  <si>
    <t>POL3477</t>
  </si>
  <si>
    <t>POL3478</t>
  </si>
  <si>
    <t>POL3479</t>
  </si>
  <si>
    <t>POL3480</t>
  </si>
  <si>
    <t>POL3481</t>
  </si>
  <si>
    <t>POL3482</t>
  </si>
  <si>
    <t>POL3483</t>
  </si>
  <si>
    <t>POL3484</t>
  </si>
  <si>
    <t>POL3485</t>
  </si>
  <si>
    <t>POL3486</t>
  </si>
  <si>
    <t>POL3487</t>
  </si>
  <si>
    <t>POL3488</t>
  </si>
  <si>
    <t>POL3489</t>
  </si>
  <si>
    <t>POL3490</t>
  </si>
  <si>
    <t>POL3491</t>
  </si>
  <si>
    <t>POL3492</t>
  </si>
  <si>
    <t>POL3493</t>
  </si>
  <si>
    <t>POL3494</t>
  </si>
  <si>
    <t>POL3495</t>
  </si>
  <si>
    <t>POL3496</t>
  </si>
  <si>
    <t>POL3497</t>
  </si>
  <si>
    <t>POL3498</t>
  </si>
  <si>
    <t>POL3499</t>
  </si>
  <si>
    <t>POL3500</t>
  </si>
  <si>
    <t>POL3501</t>
  </si>
  <si>
    <t>POL3502</t>
  </si>
  <si>
    <t>POL3503</t>
  </si>
  <si>
    <t>POL3504</t>
  </si>
  <si>
    <t>POL3505</t>
  </si>
  <si>
    <t>POL3506</t>
  </si>
  <si>
    <t>POL3507</t>
  </si>
  <si>
    <t>POL3508</t>
  </si>
  <si>
    <t>POL3509</t>
  </si>
  <si>
    <t>POL3510</t>
  </si>
  <si>
    <t>POL3511</t>
  </si>
  <si>
    <t>POL3512</t>
  </si>
  <si>
    <t>POL3513</t>
  </si>
  <si>
    <t>POL3514</t>
  </si>
  <si>
    <t>POL3515</t>
  </si>
  <si>
    <t>POL3516</t>
  </si>
  <si>
    <t>POL3517</t>
  </si>
  <si>
    <t>POL3518</t>
  </si>
  <si>
    <t>POL3519</t>
  </si>
  <si>
    <t>POL3520</t>
  </si>
  <si>
    <t>POL3521</t>
  </si>
  <si>
    <t>POL3522</t>
  </si>
  <si>
    <t>POL3523</t>
  </si>
  <si>
    <t>POL3524</t>
  </si>
  <si>
    <t>POL3525</t>
  </si>
  <si>
    <t>POL3526</t>
  </si>
  <si>
    <t>POL3527</t>
  </si>
  <si>
    <t>POL3528</t>
  </si>
  <si>
    <t>POL3529</t>
  </si>
  <si>
    <t>POL3530</t>
  </si>
  <si>
    <t>POL3531</t>
  </si>
  <si>
    <t>POL3532</t>
  </si>
  <si>
    <t>POL3533</t>
  </si>
  <si>
    <t>POL3534</t>
  </si>
  <si>
    <t>POL3535</t>
  </si>
  <si>
    <t>POL3536</t>
  </si>
  <si>
    <t>POL3537</t>
  </si>
  <si>
    <t>POL3538</t>
  </si>
  <si>
    <t>POL3539</t>
  </si>
  <si>
    <t>POL3540</t>
  </si>
  <si>
    <t>POL3541</t>
  </si>
  <si>
    <t>POL3542</t>
  </si>
  <si>
    <t>POL3543</t>
  </si>
  <si>
    <t>POL3544</t>
  </si>
  <si>
    <t>POL3545</t>
  </si>
  <si>
    <t>POL3546</t>
  </si>
  <si>
    <t>POL3547</t>
  </si>
  <si>
    <t>POL3548</t>
  </si>
  <si>
    <t>POL3549</t>
  </si>
  <si>
    <t>POL3550</t>
  </si>
  <si>
    <t>POL3551</t>
  </si>
  <si>
    <t>POL3552</t>
  </si>
  <si>
    <t>POL3553</t>
  </si>
  <si>
    <t>POL3554</t>
  </si>
  <si>
    <t>POL3555</t>
  </si>
  <si>
    <t>POL3556</t>
  </si>
  <si>
    <t>POL3557</t>
  </si>
  <si>
    <t>POL3558</t>
  </si>
  <si>
    <t>POL3559</t>
  </si>
  <si>
    <t>POL3560</t>
  </si>
  <si>
    <t>POL3561</t>
  </si>
  <si>
    <t>POL3562</t>
  </si>
  <si>
    <t>POL3563</t>
  </si>
  <si>
    <t>POL3564</t>
  </si>
  <si>
    <t>POL3565</t>
  </si>
  <si>
    <t>POL3566</t>
  </si>
  <si>
    <t>POL3567</t>
  </si>
  <si>
    <t>POL3568</t>
  </si>
  <si>
    <t>POL3569</t>
  </si>
  <si>
    <t>POL3570</t>
  </si>
  <si>
    <t>POL3571</t>
  </si>
  <si>
    <t>POL3572</t>
  </si>
  <si>
    <t>POL3573</t>
  </si>
  <si>
    <t>POL3574</t>
  </si>
  <si>
    <t>POL3575</t>
  </si>
  <si>
    <t>POL3576</t>
  </si>
  <si>
    <t>POL3577</t>
  </si>
  <si>
    <t>POL3578</t>
  </si>
  <si>
    <t>POL3579</t>
  </si>
  <si>
    <t>POL3580</t>
  </si>
  <si>
    <t>POL3581</t>
  </si>
  <si>
    <t>POL3582</t>
  </si>
  <si>
    <t>POL3583</t>
  </si>
  <si>
    <t>POL3584</t>
  </si>
  <si>
    <t>POL3585</t>
  </si>
  <si>
    <t>POL3586</t>
  </si>
  <si>
    <t>POL3587</t>
  </si>
  <si>
    <t>POL3588</t>
  </si>
  <si>
    <t>POL3589</t>
  </si>
  <si>
    <t>POL3590</t>
  </si>
  <si>
    <t>POL3591</t>
  </si>
  <si>
    <t>POL3592</t>
  </si>
  <si>
    <t>POL3593</t>
  </si>
  <si>
    <t>POL3594</t>
  </si>
  <si>
    <t>POL3595</t>
  </si>
  <si>
    <t>POL3596</t>
  </si>
  <si>
    <t>POL3597</t>
  </si>
  <si>
    <t>POL3598</t>
  </si>
  <si>
    <t>POL3599</t>
  </si>
  <si>
    <t>POL3600</t>
  </si>
  <si>
    <t>POL3601</t>
  </si>
  <si>
    <t>POL3602</t>
  </si>
  <si>
    <t>POL3603</t>
  </si>
  <si>
    <t>POL3604</t>
  </si>
  <si>
    <t>POL3605</t>
  </si>
  <si>
    <t>POL3606</t>
  </si>
  <si>
    <t>POL3607</t>
  </si>
  <si>
    <t>POL3608</t>
  </si>
  <si>
    <t>POL3609</t>
  </si>
  <si>
    <t>POL3610</t>
  </si>
  <si>
    <t>POL3611</t>
  </si>
  <si>
    <t>POL3612</t>
  </si>
  <si>
    <t>POL3613</t>
  </si>
  <si>
    <t>POL3614</t>
  </si>
  <si>
    <t>POL3615</t>
  </si>
  <si>
    <t>POL3616</t>
  </si>
  <si>
    <t>POL3617</t>
  </si>
  <si>
    <t>POL3618</t>
  </si>
  <si>
    <t>POL3619</t>
  </si>
  <si>
    <t>POL3620</t>
  </si>
  <si>
    <t>POL3621</t>
  </si>
  <si>
    <t>POL3622</t>
  </si>
  <si>
    <t>POL3623</t>
  </si>
  <si>
    <t>POL3624</t>
  </si>
  <si>
    <t>POL3625</t>
  </si>
  <si>
    <t>POL3626</t>
  </si>
  <si>
    <t>POL3627</t>
  </si>
  <si>
    <t>POL3628</t>
  </si>
  <si>
    <t>POL3629</t>
  </si>
  <si>
    <t>POL3630</t>
  </si>
  <si>
    <t>POL3631</t>
  </si>
  <si>
    <t>POL3632</t>
  </si>
  <si>
    <t>POL3633</t>
  </si>
  <si>
    <t>POL3634</t>
  </si>
  <si>
    <t>POL3635</t>
  </si>
  <si>
    <t>POL3636</t>
  </si>
  <si>
    <t>POL3637</t>
  </si>
  <si>
    <t>POL3638</t>
  </si>
  <si>
    <t>POL3639</t>
  </si>
  <si>
    <t>POL3640</t>
  </si>
  <si>
    <t>POL3641</t>
  </si>
  <si>
    <t>POL3642</t>
  </si>
  <si>
    <t>POL3643</t>
  </si>
  <si>
    <t>POL3644</t>
  </si>
  <si>
    <t>POL3645</t>
  </si>
  <si>
    <t>POL3646</t>
  </si>
  <si>
    <t>POL3647</t>
  </si>
  <si>
    <t>POL3648</t>
  </si>
  <si>
    <t>POL3649</t>
  </si>
  <si>
    <t>POL3650</t>
  </si>
  <si>
    <t>POL3651</t>
  </si>
  <si>
    <t>POL3652</t>
  </si>
  <si>
    <t>POL3653</t>
  </si>
  <si>
    <t>POL3654</t>
  </si>
  <si>
    <t>POL3655</t>
  </si>
  <si>
    <t>POL3656</t>
  </si>
  <si>
    <t>POL3657</t>
  </si>
  <si>
    <t>POL3658</t>
  </si>
  <si>
    <t>POL3659</t>
  </si>
  <si>
    <t>POL3660</t>
  </si>
  <si>
    <t>POL3661</t>
  </si>
  <si>
    <t>POL3662</t>
  </si>
  <si>
    <t>POL3663</t>
  </si>
  <si>
    <t>POL3664</t>
  </si>
  <si>
    <t>POL3665</t>
  </si>
  <si>
    <t>POL3666</t>
  </si>
  <si>
    <t>POL3667</t>
  </si>
  <si>
    <t>POL3668</t>
  </si>
  <si>
    <t>POL3669</t>
  </si>
  <si>
    <t>POL3670</t>
  </si>
  <si>
    <t>POL3671</t>
  </si>
  <si>
    <t>POL3672</t>
  </si>
  <si>
    <t>POL3673</t>
  </si>
  <si>
    <t>POL3674</t>
  </si>
  <si>
    <t>POL3675</t>
  </si>
  <si>
    <t>POL3676</t>
  </si>
  <si>
    <t>POL3677</t>
  </si>
  <si>
    <t>POL3678</t>
  </si>
  <si>
    <t>POL3679</t>
  </si>
  <si>
    <t>POL3680</t>
  </si>
  <si>
    <t>POL3681</t>
  </si>
  <si>
    <t>POL3682</t>
  </si>
  <si>
    <t>POL3683</t>
  </si>
  <si>
    <t>POL3684</t>
  </si>
  <si>
    <t>POL3685</t>
  </si>
  <si>
    <t>POL3686</t>
  </si>
  <si>
    <t>POL3687</t>
  </si>
  <si>
    <t>POL3688</t>
  </si>
  <si>
    <t>POL3689</t>
  </si>
  <si>
    <t>POL3690</t>
  </si>
  <si>
    <t>POL3691</t>
  </si>
  <si>
    <t>POL3692</t>
  </si>
  <si>
    <t>POL3693</t>
  </si>
  <si>
    <t>POL3694</t>
  </si>
  <si>
    <t>POL3695</t>
  </si>
  <si>
    <t>POL3696</t>
  </si>
  <si>
    <t>POL3697</t>
  </si>
  <si>
    <t>POL3698</t>
  </si>
  <si>
    <t>POL3699</t>
  </si>
  <si>
    <t>POL3700</t>
  </si>
  <si>
    <t>POL3701</t>
  </si>
  <si>
    <t>POL3702</t>
  </si>
  <si>
    <t>POL3703</t>
  </si>
  <si>
    <t>POL3704</t>
  </si>
  <si>
    <t>POL3705</t>
  </si>
  <si>
    <t>POL3706</t>
  </si>
  <si>
    <t>POL3707</t>
  </si>
  <si>
    <t>POL3708</t>
  </si>
  <si>
    <t>POL3709</t>
  </si>
  <si>
    <t>POL3710</t>
  </si>
  <si>
    <t>POL3711</t>
  </si>
  <si>
    <t>POL3712</t>
  </si>
  <si>
    <t>POL3713</t>
  </si>
  <si>
    <t>POL3714</t>
  </si>
  <si>
    <t>POL3715</t>
  </si>
  <si>
    <t>POL3716</t>
  </si>
  <si>
    <t>POL3717</t>
  </si>
  <si>
    <t>POL3718</t>
  </si>
  <si>
    <t>POL3719</t>
  </si>
  <si>
    <t>POL3720</t>
  </si>
  <si>
    <t>POL3721</t>
  </si>
  <si>
    <t>POL3722</t>
  </si>
  <si>
    <t>POL3723</t>
  </si>
  <si>
    <t>POL3724</t>
  </si>
  <si>
    <t>POL3725</t>
  </si>
  <si>
    <t>POL3726</t>
  </si>
  <si>
    <t>POL3727</t>
  </si>
  <si>
    <t>POL3728</t>
  </si>
  <si>
    <t>POL3729</t>
  </si>
  <si>
    <t>POL3730</t>
  </si>
  <si>
    <t>POL3731</t>
  </si>
  <si>
    <t>POL3732</t>
  </si>
  <si>
    <t>POL3733</t>
  </si>
  <si>
    <t>POL3734</t>
  </si>
  <si>
    <t>POL3735</t>
  </si>
  <si>
    <t>POL3736</t>
  </si>
  <si>
    <t>POL3737</t>
  </si>
  <si>
    <t>POL3738</t>
  </si>
  <si>
    <t>POL3739</t>
  </si>
  <si>
    <t>POL3740</t>
  </si>
  <si>
    <t>POL3741</t>
  </si>
  <si>
    <t>POL3742</t>
  </si>
  <si>
    <t>POL3743</t>
  </si>
  <si>
    <t>POL3744</t>
  </si>
  <si>
    <t>POL3745</t>
  </si>
  <si>
    <t>POL3746</t>
  </si>
  <si>
    <t>POL3747</t>
  </si>
  <si>
    <t>POL3748</t>
  </si>
  <si>
    <t>POL3749</t>
  </si>
  <si>
    <t>POL3750</t>
  </si>
  <si>
    <t>POL3751</t>
  </si>
  <si>
    <t>POL3752</t>
  </si>
  <si>
    <t>POL3753</t>
  </si>
  <si>
    <t>POL3754</t>
  </si>
  <si>
    <t>POL3755</t>
  </si>
  <si>
    <t>POL3756</t>
  </si>
  <si>
    <t>POL3757</t>
  </si>
  <si>
    <t>POL3758</t>
  </si>
  <si>
    <t>POL3759</t>
  </si>
  <si>
    <t>POL3760</t>
  </si>
  <si>
    <t>POL3761</t>
  </si>
  <si>
    <t>POL3762</t>
  </si>
  <si>
    <t>POL3763</t>
  </si>
  <si>
    <t>POL3764</t>
  </si>
  <si>
    <t>POL3765</t>
  </si>
  <si>
    <t>POL3766</t>
  </si>
  <si>
    <t>POL3767</t>
  </si>
  <si>
    <t>POL3768</t>
  </si>
  <si>
    <t>POL3769</t>
  </si>
  <si>
    <t>POL3770</t>
  </si>
  <si>
    <t>POL3771</t>
  </si>
  <si>
    <t>POL3772</t>
  </si>
  <si>
    <t>POL3773</t>
  </si>
  <si>
    <t>POL3774</t>
  </si>
  <si>
    <t>POL3775</t>
  </si>
  <si>
    <t>POL3776</t>
  </si>
  <si>
    <t>POL3777</t>
  </si>
  <si>
    <t>POL3778</t>
  </si>
  <si>
    <t>POL3779</t>
  </si>
  <si>
    <t>POL3780</t>
  </si>
  <si>
    <t>POL3781</t>
  </si>
  <si>
    <t>POL3782</t>
  </si>
  <si>
    <t>POL3783</t>
  </si>
  <si>
    <t>POL3784</t>
  </si>
  <si>
    <t>POL3785</t>
  </si>
  <si>
    <t>POL3786</t>
  </si>
  <si>
    <t>POL3787</t>
  </si>
  <si>
    <t>POL3788</t>
  </si>
  <si>
    <t>POL3789</t>
  </si>
  <si>
    <t>POL3790</t>
  </si>
  <si>
    <t>POL3791</t>
  </si>
  <si>
    <t>POL3792</t>
  </si>
  <si>
    <t>POL3793</t>
  </si>
  <si>
    <t>POL3794</t>
  </si>
  <si>
    <t>POL3795</t>
  </si>
  <si>
    <t>POL3796</t>
  </si>
  <si>
    <t>POL3797</t>
  </si>
  <si>
    <t>POL3798</t>
  </si>
  <si>
    <t>POL3799</t>
  </si>
  <si>
    <t>POL3800</t>
  </si>
  <si>
    <t>POL3801</t>
  </si>
  <si>
    <t>POL3802</t>
  </si>
  <si>
    <t>POL3803</t>
  </si>
  <si>
    <t>POL3804</t>
  </si>
  <si>
    <t>POL3805</t>
  </si>
  <si>
    <t>POL3806</t>
  </si>
  <si>
    <t>POL3807</t>
  </si>
  <si>
    <t>POL3808</t>
  </si>
  <si>
    <t>POL3809</t>
  </si>
  <si>
    <t>POL3810</t>
  </si>
  <si>
    <t>POL3811</t>
  </si>
  <si>
    <t>POL3812</t>
  </si>
  <si>
    <t>POL3813</t>
  </si>
  <si>
    <t>POL3814</t>
  </si>
  <si>
    <t>POL3815</t>
  </si>
  <si>
    <t>POL3816</t>
  </si>
  <si>
    <t>POL3817</t>
  </si>
  <si>
    <t>POL3818</t>
  </si>
  <si>
    <t>POL3819</t>
  </si>
  <si>
    <t>POL3820</t>
  </si>
  <si>
    <t>POL3821</t>
  </si>
  <si>
    <t>POL3822</t>
  </si>
  <si>
    <t>POL3823</t>
  </si>
  <si>
    <t>POL3824</t>
  </si>
  <si>
    <t>POL3825</t>
  </si>
  <si>
    <t>POL3826</t>
  </si>
  <si>
    <t>POL3827</t>
  </si>
  <si>
    <t>POL3828</t>
  </si>
  <si>
    <t>POL3829</t>
  </si>
  <si>
    <t>POL3830</t>
  </si>
  <si>
    <t>POL3831</t>
  </si>
  <si>
    <t>POL3832</t>
  </si>
  <si>
    <t>POL3833</t>
  </si>
  <si>
    <t>POL3834</t>
  </si>
  <si>
    <t>POL3835</t>
  </si>
  <si>
    <t>POL3836</t>
  </si>
  <si>
    <t>POL3837</t>
  </si>
  <si>
    <t>POL3838</t>
  </si>
  <si>
    <t>POL3839</t>
  </si>
  <si>
    <t>POL3840</t>
  </si>
  <si>
    <t>POL3841</t>
  </si>
  <si>
    <t>POL3842</t>
  </si>
  <si>
    <t>POL3843</t>
  </si>
  <si>
    <t>POL3844</t>
  </si>
  <si>
    <t>POL3845</t>
  </si>
  <si>
    <t>POL3846</t>
  </si>
  <si>
    <t>POL3847</t>
  </si>
  <si>
    <t>POL3848</t>
  </si>
  <si>
    <t>POL3849</t>
  </si>
  <si>
    <t>POL3850</t>
  </si>
  <si>
    <t>POL3851</t>
  </si>
  <si>
    <t>POL3852</t>
  </si>
  <si>
    <t>POL3853</t>
  </si>
  <si>
    <t>POL3854</t>
  </si>
  <si>
    <t>POL3855</t>
  </si>
  <si>
    <t>POL3856</t>
  </si>
  <si>
    <t>POL3857</t>
  </si>
  <si>
    <t>POL3858</t>
  </si>
  <si>
    <t>POL3859</t>
  </si>
  <si>
    <t>POL3860</t>
  </si>
  <si>
    <t>POL3861</t>
  </si>
  <si>
    <t>POL3862</t>
  </si>
  <si>
    <t>POL3863</t>
  </si>
  <si>
    <t>POL3864</t>
  </si>
  <si>
    <t>POL3865</t>
  </si>
  <si>
    <t>POL3866</t>
  </si>
  <si>
    <t>POL3867</t>
  </si>
  <si>
    <t>POL3868</t>
  </si>
  <si>
    <t>POL3869</t>
  </si>
  <si>
    <t>POL3870</t>
  </si>
  <si>
    <t>POL3871</t>
  </si>
  <si>
    <t>POL3872</t>
  </si>
  <si>
    <t>POL3873</t>
  </si>
  <si>
    <t>POL3874</t>
  </si>
  <si>
    <t>POL3875</t>
  </si>
  <si>
    <t>POL3876</t>
  </si>
  <si>
    <t>POL3877</t>
  </si>
  <si>
    <t>POL3878</t>
  </si>
  <si>
    <t>POL3879</t>
  </si>
  <si>
    <t>POL3880</t>
  </si>
  <si>
    <t>POL3881</t>
  </si>
  <si>
    <t>POL3882</t>
  </si>
  <si>
    <t>POL3883</t>
  </si>
  <si>
    <t>POL3884</t>
  </si>
  <si>
    <t>POL3885</t>
  </si>
  <si>
    <t>POL3886</t>
  </si>
  <si>
    <t>POL3887</t>
  </si>
  <si>
    <t>POL3888</t>
  </si>
  <si>
    <t>POL3889</t>
  </si>
  <si>
    <t>POL3890</t>
  </si>
  <si>
    <t>POL3891</t>
  </si>
  <si>
    <t>POL3892</t>
  </si>
  <si>
    <t>POL3893</t>
  </si>
  <si>
    <t>POL3894</t>
  </si>
  <si>
    <t>POL3895</t>
  </si>
  <si>
    <t>POL3896</t>
  </si>
  <si>
    <t>POL3897</t>
  </si>
  <si>
    <t>POL3898</t>
  </si>
  <si>
    <t>POL3899</t>
  </si>
  <si>
    <t>POL3900</t>
  </si>
  <si>
    <t>POL3901</t>
  </si>
  <si>
    <t>POL3902</t>
  </si>
  <si>
    <t>POL3903</t>
  </si>
  <si>
    <t>POL3904</t>
  </si>
  <si>
    <t>POL3905</t>
  </si>
  <si>
    <t>POL3906</t>
  </si>
  <si>
    <t>POL3907</t>
  </si>
  <si>
    <t>POL3908</t>
  </si>
  <si>
    <t>POL3909</t>
  </si>
  <si>
    <t>POL3910</t>
  </si>
  <si>
    <t>POL3911</t>
  </si>
  <si>
    <t>POL3912</t>
  </si>
  <si>
    <t>POL3913</t>
  </si>
  <si>
    <t>POL3914</t>
  </si>
  <si>
    <t>POL3915</t>
  </si>
  <si>
    <t>POL3916</t>
  </si>
  <si>
    <t>POL3917</t>
  </si>
  <si>
    <t>POL3918</t>
  </si>
  <si>
    <t>POL3919</t>
  </si>
  <si>
    <t>POL3920</t>
  </si>
  <si>
    <t>POL3921</t>
  </si>
  <si>
    <t>POL3922</t>
  </si>
  <si>
    <t>POL3923</t>
  </si>
  <si>
    <t>POL3924</t>
  </si>
  <si>
    <t>POL3925</t>
  </si>
  <si>
    <t>POL3926</t>
  </si>
  <si>
    <t>POL3927</t>
  </si>
  <si>
    <t>CUST2396</t>
  </si>
  <si>
    <t>CUST2397</t>
  </si>
  <si>
    <t>CUST2398</t>
  </si>
  <si>
    <t>CUST2399</t>
  </si>
  <si>
    <t>CUST2400</t>
  </si>
  <si>
    <t>CUST2401</t>
  </si>
  <si>
    <t>CUST2402</t>
  </si>
  <si>
    <t>CUST2403</t>
  </si>
  <si>
    <t>CUST2404</t>
  </si>
  <si>
    <t>CUST2405</t>
  </si>
  <si>
    <t>CUST2406</t>
  </si>
  <si>
    <t>CUST2407</t>
  </si>
  <si>
    <t>CUST2408</t>
  </si>
  <si>
    <t>CUST2409</t>
  </si>
  <si>
    <t>CUST2410</t>
  </si>
  <si>
    <t>CUST2411</t>
  </si>
  <si>
    <t>CUST2412</t>
  </si>
  <si>
    <t>CUST2413</t>
  </si>
  <si>
    <t>CUST2414</t>
  </si>
  <si>
    <t>CUST2415</t>
  </si>
  <si>
    <t>CUST2416</t>
  </si>
  <si>
    <t>CUST2417</t>
  </si>
  <si>
    <t>CUST2418</t>
  </si>
  <si>
    <t>CUST2419</t>
  </si>
  <si>
    <t>CUST2420</t>
  </si>
  <si>
    <t>CUST2421</t>
  </si>
  <si>
    <t>CUST2422</t>
  </si>
  <si>
    <t>CUST2423</t>
  </si>
  <si>
    <t>CUST2424</t>
  </si>
  <si>
    <t>CUST2425</t>
  </si>
  <si>
    <t>CUST2426</t>
  </si>
  <si>
    <t>CUST2427</t>
  </si>
  <si>
    <t>CUST2428</t>
  </si>
  <si>
    <t>CUST2429</t>
  </si>
  <si>
    <t>CUST2430</t>
  </si>
  <si>
    <t>CUST2431</t>
  </si>
  <si>
    <t>CUST2432</t>
  </si>
  <si>
    <t>CUST2433</t>
  </si>
  <si>
    <t>CUST2434</t>
  </si>
  <si>
    <t>CUST2435</t>
  </si>
  <si>
    <t>CUST2436</t>
  </si>
  <si>
    <t>CUST2437</t>
  </si>
  <si>
    <t>CUST2438</t>
  </si>
  <si>
    <t>CUST2439</t>
  </si>
  <si>
    <t>CUST2440</t>
  </si>
  <si>
    <t>CUST2441</t>
  </si>
  <si>
    <t>CUST2442</t>
  </si>
  <si>
    <t>CUST2443</t>
  </si>
  <si>
    <t>CUST2444</t>
  </si>
  <si>
    <t>CUST2445</t>
  </si>
  <si>
    <t>CUST2446</t>
  </si>
  <si>
    <t>CUST2447</t>
  </si>
  <si>
    <t>CUST2448</t>
  </si>
  <si>
    <t>CUST2449</t>
  </si>
  <si>
    <t>CUST2450</t>
  </si>
  <si>
    <t>CUST2451</t>
  </si>
  <si>
    <t>CUST2452</t>
  </si>
  <si>
    <t>CUST2453</t>
  </si>
  <si>
    <t>CUST2454</t>
  </si>
  <si>
    <t>CUST2455</t>
  </si>
  <si>
    <t>CUST2456</t>
  </si>
  <si>
    <t>CUST2457</t>
  </si>
  <si>
    <t>CUST2458</t>
  </si>
  <si>
    <t>CUST2459</t>
  </si>
  <si>
    <t>CUST2460</t>
  </si>
  <si>
    <t>CUST2461</t>
  </si>
  <si>
    <t>CUST2462</t>
  </si>
  <si>
    <t>CUST2463</t>
  </si>
  <si>
    <t>CUST2464</t>
  </si>
  <si>
    <t>CUST2465</t>
  </si>
  <si>
    <t>CUST2466</t>
  </si>
  <si>
    <t>CUST2467</t>
  </si>
  <si>
    <t>CUST2468</t>
  </si>
  <si>
    <t>CUST2469</t>
  </si>
  <si>
    <t>CUST2470</t>
  </si>
  <si>
    <t>CUST2471</t>
  </si>
  <si>
    <t>CUST2472</t>
  </si>
  <si>
    <t>CUST2473</t>
  </si>
  <si>
    <t>CUST2474</t>
  </si>
  <si>
    <t>CUST2475</t>
  </si>
  <si>
    <t>CUST2476</t>
  </si>
  <si>
    <t>CUST2477</t>
  </si>
  <si>
    <t>CUST2478</t>
  </si>
  <si>
    <t>CUST2479</t>
  </si>
  <si>
    <t>CUST2480</t>
  </si>
  <si>
    <t>CUST2481</t>
  </si>
  <si>
    <t>CUST2482</t>
  </si>
  <si>
    <t>CUST2483</t>
  </si>
  <si>
    <t>CUST2484</t>
  </si>
  <si>
    <t>CUST2485</t>
  </si>
  <si>
    <t>CUST2486</t>
  </si>
  <si>
    <t>CUST2487</t>
  </si>
  <si>
    <t>CUST2488</t>
  </si>
  <si>
    <t>CUST2489</t>
  </si>
  <si>
    <t>CUST2490</t>
  </si>
  <si>
    <t>CUST2491</t>
  </si>
  <si>
    <t>CUST2492</t>
  </si>
  <si>
    <t>CUST2493</t>
  </si>
  <si>
    <t>CUST2494</t>
  </si>
  <si>
    <t>CUST2495</t>
  </si>
  <si>
    <t>CUST2496</t>
  </si>
  <si>
    <t>CUST2497</t>
  </si>
  <si>
    <t>CUST2498</t>
  </si>
  <si>
    <t>CUST2499</t>
  </si>
  <si>
    <t>CUST2500</t>
  </si>
  <si>
    <t>CUST2501</t>
  </si>
  <si>
    <t>CUST2502</t>
  </si>
  <si>
    <t>CUST2503</t>
  </si>
  <si>
    <t>CUST2504</t>
  </si>
  <si>
    <t>CUST2505</t>
  </si>
  <si>
    <t>CUST2506</t>
  </si>
  <si>
    <t>CUST2507</t>
  </si>
  <si>
    <t>CUST2508</t>
  </si>
  <si>
    <t>CUST2509</t>
  </si>
  <si>
    <t>CUST2510</t>
  </si>
  <si>
    <t>CUST2511</t>
  </si>
  <si>
    <t>CUST2512</t>
  </si>
  <si>
    <t>CUST2513</t>
  </si>
  <si>
    <t>CUST2514</t>
  </si>
  <si>
    <t>CUST2515</t>
  </si>
  <si>
    <t>CUST2516</t>
  </si>
  <si>
    <t>CUST2517</t>
  </si>
  <si>
    <t>CUST2518</t>
  </si>
  <si>
    <t>CUST2519</t>
  </si>
  <si>
    <t>CUST2520</t>
  </si>
  <si>
    <t>CUST2521</t>
  </si>
  <si>
    <t>CUST2522</t>
  </si>
  <si>
    <t>CUST2523</t>
  </si>
  <si>
    <t>CUST2524</t>
  </si>
  <si>
    <t>CUST2525</t>
  </si>
  <si>
    <t>CUST2526</t>
  </si>
  <si>
    <t>CUST2527</t>
  </si>
  <si>
    <t>CUST2528</t>
  </si>
  <si>
    <t>CUST2529</t>
  </si>
  <si>
    <t>CUST2530</t>
  </si>
  <si>
    <t>CUST2531</t>
  </si>
  <si>
    <t>CUST2532</t>
  </si>
  <si>
    <t>CUST2533</t>
  </si>
  <si>
    <t>CUST2534</t>
  </si>
  <si>
    <t>CUST2535</t>
  </si>
  <si>
    <t>CUST2536</t>
  </si>
  <si>
    <t>CUST2537</t>
  </si>
  <si>
    <t>CUST2538</t>
  </si>
  <si>
    <t>CUST2539</t>
  </si>
  <si>
    <t>CUST2540</t>
  </si>
  <si>
    <t>CUST2541</t>
  </si>
  <si>
    <t>CUST2542</t>
  </si>
  <si>
    <t>CUST2543</t>
  </si>
  <si>
    <t>CUST2544</t>
  </si>
  <si>
    <t>CUST2545</t>
  </si>
  <si>
    <t>CUST2546</t>
  </si>
  <si>
    <t>CUST2547</t>
  </si>
  <si>
    <t>CUST2548</t>
  </si>
  <si>
    <t>CUST2549</t>
  </si>
  <si>
    <t>CUST2550</t>
  </si>
  <si>
    <t>CUST2551</t>
  </si>
  <si>
    <t>CUST2552</t>
  </si>
  <si>
    <t>CUST2553</t>
  </si>
  <si>
    <t>CUST2554</t>
  </si>
  <si>
    <t>CUST2555</t>
  </si>
  <si>
    <t>CUST2556</t>
  </si>
  <si>
    <t>CUST2557</t>
  </si>
  <si>
    <t>CUST2558</t>
  </si>
  <si>
    <t>CUST2559</t>
  </si>
  <si>
    <t>CUST2560</t>
  </si>
  <si>
    <t>CUST2561</t>
  </si>
  <si>
    <t>CUST2562</t>
  </si>
  <si>
    <t>CUST2563</t>
  </si>
  <si>
    <t>CUST2564</t>
  </si>
  <si>
    <t>CUST2565</t>
  </si>
  <si>
    <t>CUST2566</t>
  </si>
  <si>
    <t>CUST2567</t>
  </si>
  <si>
    <t>CUST2568</t>
  </si>
  <si>
    <t>CUST2569</t>
  </si>
  <si>
    <t>CUST2570</t>
  </si>
  <si>
    <t>CUST2571</t>
  </si>
  <si>
    <t>CUST2572</t>
  </si>
  <si>
    <t>CUST2573</t>
  </si>
  <si>
    <t>CUST2574</t>
  </si>
  <si>
    <t>CUST2575</t>
  </si>
  <si>
    <t>CUST2576</t>
  </si>
  <si>
    <t>CUST2577</t>
  </si>
  <si>
    <t>CUST2578</t>
  </si>
  <si>
    <t>CUST2579</t>
  </si>
  <si>
    <t>CUST2580</t>
  </si>
  <si>
    <t>CUST2581</t>
  </si>
  <si>
    <t>CUST2582</t>
  </si>
  <si>
    <t>CUST2583</t>
  </si>
  <si>
    <t>CUST2584</t>
  </si>
  <si>
    <t>CUST2585</t>
  </si>
  <si>
    <t>CUST2586</t>
  </si>
  <si>
    <t>CUST2587</t>
  </si>
  <si>
    <t>CUST2588</t>
  </si>
  <si>
    <t>CUST2589</t>
  </si>
  <si>
    <t>CUST2590</t>
  </si>
  <si>
    <t>CUST2591</t>
  </si>
  <si>
    <t>CUST2592</t>
  </si>
  <si>
    <t>CUST2593</t>
  </si>
  <si>
    <t>CUST2594</t>
  </si>
  <si>
    <t>CUST2595</t>
  </si>
  <si>
    <t>CUST2596</t>
  </si>
  <si>
    <t>CUST2597</t>
  </si>
  <si>
    <t>CUST2598</t>
  </si>
  <si>
    <t>CUST2599</t>
  </si>
  <si>
    <t>CUST2600</t>
  </si>
  <si>
    <t>CUST2601</t>
  </si>
  <si>
    <t>CUST2602</t>
  </si>
  <si>
    <t>CUST2603</t>
  </si>
  <si>
    <t>CUST2604</t>
  </si>
  <si>
    <t>CUST2605</t>
  </si>
  <si>
    <t>CUST2606</t>
  </si>
  <si>
    <t>CUST2607</t>
  </si>
  <si>
    <t>CUST2608</t>
  </si>
  <si>
    <t>CUST2609</t>
  </si>
  <si>
    <t>CUST2610</t>
  </si>
  <si>
    <t>CUST2611</t>
  </si>
  <si>
    <t>CUST2612</t>
  </si>
  <si>
    <t>CUST2613</t>
  </si>
  <si>
    <t>CUST2614</t>
  </si>
  <si>
    <t>CUST2615</t>
  </si>
  <si>
    <t>CUST2616</t>
  </si>
  <si>
    <t>CUST2617</t>
  </si>
  <si>
    <t>CUST2618</t>
  </si>
  <si>
    <t>CUST2619</t>
  </si>
  <si>
    <t>CUST2620</t>
  </si>
  <si>
    <t>CUST2621</t>
  </si>
  <si>
    <t>CUST2622</t>
  </si>
  <si>
    <t>CUST2623</t>
  </si>
  <si>
    <t>CUST2624</t>
  </si>
  <si>
    <t>CUST2625</t>
  </si>
  <si>
    <t>CUST2626</t>
  </si>
  <si>
    <t>CUST2627</t>
  </si>
  <si>
    <t>CUST2628</t>
  </si>
  <si>
    <t>CUST2629</t>
  </si>
  <si>
    <t>CUST2630</t>
  </si>
  <si>
    <t>CUST2631</t>
  </si>
  <si>
    <t>CUST2632</t>
  </si>
  <si>
    <t>CUST2633</t>
  </si>
  <si>
    <t>CUST2634</t>
  </si>
  <si>
    <t>CUST2635</t>
  </si>
  <si>
    <t>CUST2636</t>
  </si>
  <si>
    <t>CUST2637</t>
  </si>
  <si>
    <t>CUST2638</t>
  </si>
  <si>
    <t>CUST2639</t>
  </si>
  <si>
    <t>CUST2640</t>
  </si>
  <si>
    <t>CUST2641</t>
  </si>
  <si>
    <t>CUST2642</t>
  </si>
  <si>
    <t>CUST2643</t>
  </si>
  <si>
    <t>CUST2644</t>
  </si>
  <si>
    <t>CUST2645</t>
  </si>
  <si>
    <t>CUST2646</t>
  </si>
  <si>
    <t>CUST2647</t>
  </si>
  <si>
    <t>CUST2648</t>
  </si>
  <si>
    <t>CUST2649</t>
  </si>
  <si>
    <t>CUST2650</t>
  </si>
  <si>
    <t>CUST2651</t>
  </si>
  <si>
    <t>CUST2652</t>
  </si>
  <si>
    <t>CUST2653</t>
  </si>
  <si>
    <t>CUST2654</t>
  </si>
  <si>
    <t>CUST2655</t>
  </si>
  <si>
    <t>CUST2656</t>
  </si>
  <si>
    <t>CUST2657</t>
  </si>
  <si>
    <t>CUST2658</t>
  </si>
  <si>
    <t>CUST2659</t>
  </si>
  <si>
    <t>CUST2660</t>
  </si>
  <si>
    <t>CUST2661</t>
  </si>
  <si>
    <t>CUST2662</t>
  </si>
  <si>
    <t>CUST2663</t>
  </si>
  <si>
    <t>CUST2664</t>
  </si>
  <si>
    <t>CUST2665</t>
  </si>
  <si>
    <t>CUST2666</t>
  </si>
  <si>
    <t>CUST2667</t>
  </si>
  <si>
    <t>CUST2668</t>
  </si>
  <si>
    <t>CUST2669</t>
  </si>
  <si>
    <t>CUST2670</t>
  </si>
  <si>
    <t>CUST2671</t>
  </si>
  <si>
    <t>CUST2672</t>
  </si>
  <si>
    <t>CUST2673</t>
  </si>
  <si>
    <t>CUST2674</t>
  </si>
  <si>
    <t>CUST2675</t>
  </si>
  <si>
    <t>CUST2676</t>
  </si>
  <si>
    <t>CUST2677</t>
  </si>
  <si>
    <t>CUST2678</t>
  </si>
  <si>
    <t>CUST2679</t>
  </si>
  <si>
    <t>CUST2680</t>
  </si>
  <si>
    <t>CUST2681</t>
  </si>
  <si>
    <t>CUST2682</t>
  </si>
  <si>
    <t>CUST2683</t>
  </si>
  <si>
    <t>CUST2684</t>
  </si>
  <si>
    <t>CUST2685</t>
  </si>
  <si>
    <t>CUST2686</t>
  </si>
  <si>
    <t>CUST2687</t>
  </si>
  <si>
    <t>CUST2688</t>
  </si>
  <si>
    <t>CUST2689</t>
  </si>
  <si>
    <t>CUST2690</t>
  </si>
  <si>
    <t>CUST2691</t>
  </si>
  <si>
    <t>CUST2692</t>
  </si>
  <si>
    <t>CUST2693</t>
  </si>
  <si>
    <t>CUST2694</t>
  </si>
  <si>
    <t>CUST2695</t>
  </si>
  <si>
    <t>CUST2696</t>
  </si>
  <si>
    <t>CUST2697</t>
  </si>
  <si>
    <t>CUST2698</t>
  </si>
  <si>
    <t>CUST2699</t>
  </si>
  <si>
    <t>CUST2700</t>
  </si>
  <si>
    <t>CUST2701</t>
  </si>
  <si>
    <t>CUST2702</t>
  </si>
  <si>
    <t>CUST2703</t>
  </si>
  <si>
    <t>CUST2704</t>
  </si>
  <si>
    <t>CUST2705</t>
  </si>
  <si>
    <t>CUST2706</t>
  </si>
  <si>
    <t>CUST2707</t>
  </si>
  <si>
    <t>CUST2708</t>
  </si>
  <si>
    <t>CUST2709</t>
  </si>
  <si>
    <t>CUST2710</t>
  </si>
  <si>
    <t>CUST2711</t>
  </si>
  <si>
    <t>CUST2712</t>
  </si>
  <si>
    <t>CUST2713</t>
  </si>
  <si>
    <t>CUST2714</t>
  </si>
  <si>
    <t>CUST2715</t>
  </si>
  <si>
    <t>CUST2716</t>
  </si>
  <si>
    <t>CUST2717</t>
  </si>
  <si>
    <t>CUST2718</t>
  </si>
  <si>
    <t>CUST2719</t>
  </si>
  <si>
    <t>CUST2720</t>
  </si>
  <si>
    <t>CUST2721</t>
  </si>
  <si>
    <t>CUST2722</t>
  </si>
  <si>
    <t>CUST2723</t>
  </si>
  <si>
    <t>CUST2724</t>
  </si>
  <si>
    <t>CUST2725</t>
  </si>
  <si>
    <t>CUST2726</t>
  </si>
  <si>
    <t>CUST2727</t>
  </si>
  <si>
    <t>CUST2728</t>
  </si>
  <si>
    <t>CUST2729</t>
  </si>
  <si>
    <t>CUST2730</t>
  </si>
  <si>
    <t>CUST2731</t>
  </si>
  <si>
    <t>CUST2732</t>
  </si>
  <si>
    <t>CUST2733</t>
  </si>
  <si>
    <t>CUST2734</t>
  </si>
  <si>
    <t>CUST2735</t>
  </si>
  <si>
    <t>CUST2736</t>
  </si>
  <si>
    <t>CUST2737</t>
  </si>
  <si>
    <t>CUST2738</t>
  </si>
  <si>
    <t>CUST2739</t>
  </si>
  <si>
    <t>CUST2740</t>
  </si>
  <si>
    <t>CUST2741</t>
  </si>
  <si>
    <t>CUST2742</t>
  </si>
  <si>
    <t>CUST2743</t>
  </si>
  <si>
    <t>CUST2744</t>
  </si>
  <si>
    <t>CUST2745</t>
  </si>
  <si>
    <t>CUST2746</t>
  </si>
  <si>
    <t>CUST2747</t>
  </si>
  <si>
    <t>CUST2748</t>
  </si>
  <si>
    <t>CUST2749</t>
  </si>
  <si>
    <t>CUST2750</t>
  </si>
  <si>
    <t>CUST2751</t>
  </si>
  <si>
    <t>CUST2752</t>
  </si>
  <si>
    <t>CUST2753</t>
  </si>
  <si>
    <t>CUST2754</t>
  </si>
  <si>
    <t>CUST2755</t>
  </si>
  <si>
    <t>CUST2756</t>
  </si>
  <si>
    <t>CUST2757</t>
  </si>
  <si>
    <t>CUST2758</t>
  </si>
  <si>
    <t>CUST2759</t>
  </si>
  <si>
    <t>CUST2760</t>
  </si>
  <si>
    <t>CUST2761</t>
  </si>
  <si>
    <t>CUST2762</t>
  </si>
  <si>
    <t>CUST2763</t>
  </si>
  <si>
    <t>CUST2764</t>
  </si>
  <si>
    <t>CUST2765</t>
  </si>
  <si>
    <t>CUST2766</t>
  </si>
  <si>
    <t>CUST2767</t>
  </si>
  <si>
    <t>CUST2768</t>
  </si>
  <si>
    <t>CUST2769</t>
  </si>
  <si>
    <t>CUST2770</t>
  </si>
  <si>
    <t>CUST2771</t>
  </si>
  <si>
    <t>CUST2772</t>
  </si>
  <si>
    <t>CUST2773</t>
  </si>
  <si>
    <t>CUST2774</t>
  </si>
  <si>
    <t>CUST2775</t>
  </si>
  <si>
    <t>CUST2776</t>
  </si>
  <si>
    <t>CUST2777</t>
  </si>
  <si>
    <t>CUST2778</t>
  </si>
  <si>
    <t>CUST2779</t>
  </si>
  <si>
    <t>CUST2780</t>
  </si>
  <si>
    <t>CUST2781</t>
  </si>
  <si>
    <t>CUST2782</t>
  </si>
  <si>
    <t>CUST2783</t>
  </si>
  <si>
    <t>CUST2784</t>
  </si>
  <si>
    <t>CUST2785</t>
  </si>
  <si>
    <t>CUST2786</t>
  </si>
  <si>
    <t>CUST2787</t>
  </si>
  <si>
    <t>CUST2788</t>
  </si>
  <si>
    <t>CUST2789</t>
  </si>
  <si>
    <t>CUST2790</t>
  </si>
  <si>
    <t>CUST2791</t>
  </si>
  <si>
    <t>CUST2792</t>
  </si>
  <si>
    <t>CUST2793</t>
  </si>
  <si>
    <t>CUST2794</t>
  </si>
  <si>
    <t>CUST2795</t>
  </si>
  <si>
    <t>CUST2796</t>
  </si>
  <si>
    <t>CUST2797</t>
  </si>
  <si>
    <t>CUST2798</t>
  </si>
  <si>
    <t>CUST2799</t>
  </si>
  <si>
    <t>CUST2800</t>
  </si>
  <si>
    <t>CUST2801</t>
  </si>
  <si>
    <t>CUST2802</t>
  </si>
  <si>
    <t>CUST2803</t>
  </si>
  <si>
    <t>CUST2804</t>
  </si>
  <si>
    <t>CUST2805</t>
  </si>
  <si>
    <t>CUST2806</t>
  </si>
  <si>
    <t>CUST2807</t>
  </si>
  <si>
    <t>CUST2808</t>
  </si>
  <si>
    <t>CUST2809</t>
  </si>
  <si>
    <t>CUST2810</t>
  </si>
  <si>
    <t>CUST2811</t>
  </si>
  <si>
    <t>CUST2812</t>
  </si>
  <si>
    <t>CUST2813</t>
  </si>
  <si>
    <t>CUST2814</t>
  </si>
  <si>
    <t>CUST2815</t>
  </si>
  <si>
    <t>CUST2816</t>
  </si>
  <si>
    <t>CUST2817</t>
  </si>
  <si>
    <t>CUST2818</t>
  </si>
  <si>
    <t>CUST2819</t>
  </si>
  <si>
    <t>CUST2820</t>
  </si>
  <si>
    <t>CUST2821</t>
  </si>
  <si>
    <t>CUST2822</t>
  </si>
  <si>
    <t>CUST2823</t>
  </si>
  <si>
    <t>CUST2824</t>
  </si>
  <si>
    <t>CUST2825</t>
  </si>
  <si>
    <t>CUST2826</t>
  </si>
  <si>
    <t>CUST2827</t>
  </si>
  <si>
    <t>CUST2828</t>
  </si>
  <si>
    <t>CUST2829</t>
  </si>
  <si>
    <t>CUST2830</t>
  </si>
  <si>
    <t>CUST2831</t>
  </si>
  <si>
    <t>CUST2832</t>
  </si>
  <si>
    <t>CUST2833</t>
  </si>
  <si>
    <t>CUST2834</t>
  </si>
  <si>
    <t>CUST2835</t>
  </si>
  <si>
    <t>CUST2836</t>
  </si>
  <si>
    <t>CUST2837</t>
  </si>
  <si>
    <t>CUST2838</t>
  </si>
  <si>
    <t>CUST2839</t>
  </si>
  <si>
    <t>CUST2840</t>
  </si>
  <si>
    <t>CUST2841</t>
  </si>
  <si>
    <t>CUST2842</t>
  </si>
  <si>
    <t>CUST2843</t>
  </si>
  <si>
    <t>CUST2844</t>
  </si>
  <si>
    <t>CUST2845</t>
  </si>
  <si>
    <t>CUST2846</t>
  </si>
  <si>
    <t>CUST2847</t>
  </si>
  <si>
    <t>CUST2848</t>
  </si>
  <si>
    <t>CUST2849</t>
  </si>
  <si>
    <t>CUST2850</t>
  </si>
  <si>
    <t>CUST2851</t>
  </si>
  <si>
    <t>CUST2852</t>
  </si>
  <si>
    <t>CUST2853</t>
  </si>
  <si>
    <t>CUST2854</t>
  </si>
  <si>
    <t>CUST2855</t>
  </si>
  <si>
    <t>CUST2856</t>
  </si>
  <si>
    <t>CUST2857</t>
  </si>
  <si>
    <t>CUST2858</t>
  </si>
  <si>
    <t>CUST2859</t>
  </si>
  <si>
    <t>CUST2860</t>
  </si>
  <si>
    <t>CUST2861</t>
  </si>
  <si>
    <t>CUST2862</t>
  </si>
  <si>
    <t>CUST2863</t>
  </si>
  <si>
    <t>CUST2864</t>
  </si>
  <si>
    <t>CUST2865</t>
  </si>
  <si>
    <t>CUST2866</t>
  </si>
  <si>
    <t>CUST2867</t>
  </si>
  <si>
    <t>CUST2868</t>
  </si>
  <si>
    <t>CUST2869</t>
  </si>
  <si>
    <t>CUST2870</t>
  </si>
  <si>
    <t>CUST2871</t>
  </si>
  <si>
    <t>CUST2872</t>
  </si>
  <si>
    <t>CUST2873</t>
  </si>
  <si>
    <t>CUST2874</t>
  </si>
  <si>
    <t>CUST2875</t>
  </si>
  <si>
    <t>CUST2876</t>
  </si>
  <si>
    <t>CUST2877</t>
  </si>
  <si>
    <t>CUST2878</t>
  </si>
  <si>
    <t>CUST2879</t>
  </si>
  <si>
    <t>CUST2880</t>
  </si>
  <si>
    <t>CUST2881</t>
  </si>
  <si>
    <t>CUST2882</t>
  </si>
  <si>
    <t>CUST2883</t>
  </si>
  <si>
    <t>CUST2884</t>
  </si>
  <si>
    <t>CUST2885</t>
  </si>
  <si>
    <t>CUST2886</t>
  </si>
  <si>
    <t>CUST2887</t>
  </si>
  <si>
    <t>CUST2888</t>
  </si>
  <si>
    <t>CUST2889</t>
  </si>
  <si>
    <t>CUST2890</t>
  </si>
  <si>
    <t>CUST2891</t>
  </si>
  <si>
    <t>CUST2892</t>
  </si>
  <si>
    <t>CUST2893</t>
  </si>
  <si>
    <t>CUST2894</t>
  </si>
  <si>
    <t>CUST2895</t>
  </si>
  <si>
    <t>CUST2896</t>
  </si>
  <si>
    <t>CUST2897</t>
  </si>
  <si>
    <t>CUST2898</t>
  </si>
  <si>
    <t>CUST2899</t>
  </si>
  <si>
    <t>CUST2900</t>
  </si>
  <si>
    <t>CUST2901</t>
  </si>
  <si>
    <t>CUST2902</t>
  </si>
  <si>
    <t>CUST2903</t>
  </si>
  <si>
    <t>CUST2904</t>
  </si>
  <si>
    <t>CUST2905</t>
  </si>
  <si>
    <t>CUST2906</t>
  </si>
  <si>
    <t>CUST2907</t>
  </si>
  <si>
    <t>CUST2908</t>
  </si>
  <si>
    <t>CUST2909</t>
  </si>
  <si>
    <t>CUST2910</t>
  </si>
  <si>
    <t>CUST2911</t>
  </si>
  <si>
    <t>CUST2912</t>
  </si>
  <si>
    <t>CUST2913</t>
  </si>
  <si>
    <t>CUST2914</t>
  </si>
  <si>
    <t>CUST2915</t>
  </si>
  <si>
    <t>CUST2916</t>
  </si>
  <si>
    <t>CUST2917</t>
  </si>
  <si>
    <t>CUST2918</t>
  </si>
  <si>
    <t>CUST2919</t>
  </si>
  <si>
    <t>CUST2920</t>
  </si>
  <si>
    <t>CUST2921</t>
  </si>
  <si>
    <t>CUST2922</t>
  </si>
  <si>
    <t>CUST2923</t>
  </si>
  <si>
    <t>CUST2924</t>
  </si>
  <si>
    <t>CUST2925</t>
  </si>
  <si>
    <t>CUST2926</t>
  </si>
  <si>
    <t>CUST2927</t>
  </si>
  <si>
    <t>CLM4401</t>
  </si>
  <si>
    <t>CLM4412</t>
  </si>
  <si>
    <t>CLM4458</t>
  </si>
  <si>
    <t>CLM4470</t>
  </si>
  <si>
    <t>CLM4505</t>
  </si>
  <si>
    <t>CLM4529</t>
  </si>
  <si>
    <t>CLM4535</t>
  </si>
  <si>
    <t>CLM4550</t>
  </si>
  <si>
    <t>CLM4560</t>
  </si>
  <si>
    <t>CLM4587</t>
  </si>
  <si>
    <t>CLM4596</t>
  </si>
  <si>
    <t>CLM4614</t>
  </si>
  <si>
    <t>CLM4632</t>
  </si>
  <si>
    <t>CLM4656</t>
  </si>
  <si>
    <t>CLM4666</t>
  </si>
  <si>
    <t>CLM4679</t>
  </si>
  <si>
    <t>CLM4700</t>
  </si>
  <si>
    <t>CLM4707</t>
  </si>
  <si>
    <t>CLM4712</t>
  </si>
  <si>
    <t>CLM4738</t>
  </si>
  <si>
    <t>CLM4742</t>
  </si>
  <si>
    <t>CLM4751</t>
  </si>
  <si>
    <t>CLM4759</t>
  </si>
  <si>
    <t>CLM4787</t>
  </si>
  <si>
    <t>CLM4813</t>
  </si>
  <si>
    <t>CLM4844</t>
  </si>
  <si>
    <t>CLM4927</t>
  </si>
  <si>
    <t>POL3928</t>
  </si>
  <si>
    <t>CUST2928</t>
  </si>
  <si>
    <t xml:space="preserve">Motor </t>
  </si>
  <si>
    <t>POL3929</t>
  </si>
  <si>
    <t>POL3930</t>
  </si>
  <si>
    <t>POL3931</t>
  </si>
  <si>
    <t>POL3932</t>
  </si>
  <si>
    <t>CUST2929</t>
  </si>
  <si>
    <t>CUST2930</t>
  </si>
  <si>
    <t>CUST2931</t>
  </si>
  <si>
    <t>CUST2932</t>
  </si>
  <si>
    <t>POL3933</t>
  </si>
  <si>
    <t>POL3934</t>
  </si>
  <si>
    <t>POL3935</t>
  </si>
  <si>
    <t>POL3936</t>
  </si>
  <si>
    <t>POL3937</t>
  </si>
  <si>
    <t>POL3938</t>
  </si>
  <si>
    <t>CUST2933</t>
  </si>
  <si>
    <t>CUST2934</t>
  </si>
  <si>
    <t>CUST2935</t>
  </si>
  <si>
    <t>CUST2936</t>
  </si>
  <si>
    <t>CUST2937</t>
  </si>
  <si>
    <t>CUST2938</t>
  </si>
  <si>
    <t>POL3939</t>
  </si>
  <si>
    <t>POL3940</t>
  </si>
  <si>
    <t>POL3941</t>
  </si>
  <si>
    <t>POL3942</t>
  </si>
  <si>
    <t>POL3943</t>
  </si>
  <si>
    <t>POL3944</t>
  </si>
  <si>
    <t>POL3945</t>
  </si>
  <si>
    <t>CUST2939</t>
  </si>
  <si>
    <t>CUST2940</t>
  </si>
  <si>
    <t>CUST2941</t>
  </si>
  <si>
    <t>CUST2942</t>
  </si>
  <si>
    <t>CUST2943</t>
  </si>
  <si>
    <t>CUST2944</t>
  </si>
  <si>
    <t>CUST2945</t>
  </si>
  <si>
    <t>POL3946</t>
  </si>
  <si>
    <t>POL3947</t>
  </si>
  <si>
    <t>POL3948</t>
  </si>
  <si>
    <t>POL3949</t>
  </si>
  <si>
    <t>POL3950</t>
  </si>
  <si>
    <t>POL3951</t>
  </si>
  <si>
    <t>POL3952</t>
  </si>
  <si>
    <t>POL3953</t>
  </si>
  <si>
    <t>POL3954</t>
  </si>
  <si>
    <t>POL3955</t>
  </si>
  <si>
    <t>POL3956</t>
  </si>
  <si>
    <t>POL3957</t>
  </si>
  <si>
    <t>CUST2951</t>
  </si>
  <si>
    <t>CUST2946</t>
  </si>
  <si>
    <t>CUST2947</t>
  </si>
  <si>
    <t>CUST2948</t>
  </si>
  <si>
    <t>CUST2949</t>
  </si>
  <si>
    <t>CUST2950</t>
  </si>
  <si>
    <t>CUST2952</t>
  </si>
  <si>
    <t>CUST2953</t>
  </si>
  <si>
    <t>CUST2954</t>
  </si>
  <si>
    <t>CUST2955</t>
  </si>
  <si>
    <t>CUST2956</t>
  </si>
  <si>
    <t>CUST2957</t>
  </si>
  <si>
    <t>POL3958</t>
  </si>
  <si>
    <t>CUST2958</t>
  </si>
  <si>
    <t>POL3959</t>
  </si>
  <si>
    <t>CUST2959</t>
  </si>
  <si>
    <t>POL3960</t>
  </si>
  <si>
    <t>CUST2960</t>
  </si>
  <si>
    <t>POL3961</t>
  </si>
  <si>
    <t>CUST2961</t>
  </si>
  <si>
    <t>POL3962</t>
  </si>
  <si>
    <t>CUST2962</t>
  </si>
  <si>
    <t>POL3963</t>
  </si>
  <si>
    <t>CUST2963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</si>
</sst>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$-409]#,##0"/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4" borderId="2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0" fontId="0" fillId="3" borderId="5" xfId="0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14" fontId="0" fillId="4" borderId="3" xfId="0" applyNumberFormat="1" applyFont="1" applyFill="1" applyBorder="1"/>
    <xf numFmtId="0" fontId="3" fillId="2" borderId="6" xfId="0" applyFont="1" applyFill="1" applyBorder="1" applyAlignment="1">
      <alignment horizontal="center" vertical="top"/>
    </xf>
    <xf numFmtId="14" fontId="3" fillId="2" borderId="6" xfId="0" applyNumberFormat="1" applyFont="1" applyFill="1" applyBorder="1" applyAlignment="1">
      <alignment horizontal="center" vertical="top"/>
    </xf>
    <xf numFmtId="49" fontId="0" fillId="4" borderId="3" xfId="0" applyNumberFormat="1" applyFont="1" applyFill="1" applyBorder="1"/>
    <xf numFmtId="49" fontId="0" fillId="3" borderId="3" xfId="0" applyNumberFormat="1" applyFont="1" applyFill="1" applyBorder="1"/>
    <xf numFmtId="49" fontId="3" fillId="2" borderId="6" xfId="0" applyNumberFormat="1" applyFont="1" applyFill="1" applyBorder="1" applyAlignment="1">
      <alignment horizontal="center" vertical="top"/>
    </xf>
    <xf numFmtId="49" fontId="0" fillId="4" borderId="5" xfId="0" applyNumberFormat="1" applyFont="1" applyFill="1" applyBorder="1"/>
    <xf numFmtId="49" fontId="0" fillId="3" borderId="5" xfId="0" applyNumberFormat="1" applyFont="1" applyFill="1" applyBorder="1"/>
    <xf numFmtId="49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3" borderId="0" xfId="0" applyFont="1" applyFill="1" applyBorder="1"/>
    <xf numFmtId="49" fontId="0" fillId="4" borderId="8" xfId="0" applyNumberFormat="1" applyFont="1" applyFill="1" applyBorder="1"/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3" fillId="2" borderId="6" xfId="0" applyNumberFormat="1" applyFont="1" applyFill="1" applyBorder="1" applyAlignment="1">
      <alignment horizontal="center" vertical="top"/>
    </xf>
    <xf numFmtId="165" fontId="0" fillId="4" borderId="4" xfId="0" applyNumberFormat="1" applyFont="1" applyFill="1" applyBorder="1"/>
    <xf numFmtId="165" fontId="0" fillId="3" borderId="3" xfId="0" applyNumberFormat="1" applyFont="1" applyFill="1" applyBorder="1"/>
    <xf numFmtId="165" fontId="0" fillId="4" borderId="3" xfId="0" applyNumberFormat="1" applyFont="1" applyFill="1" applyBorder="1"/>
    <xf numFmtId="166" fontId="3" fillId="2" borderId="7" xfId="0" applyNumberFormat="1" applyFont="1" applyFill="1" applyBorder="1" applyAlignment="1">
      <alignment horizontal="center" vertical="top"/>
    </xf>
    <xf numFmtId="166" fontId="0" fillId="4" borderId="4" xfId="0" applyNumberFormat="1" applyFont="1" applyFill="1" applyBorder="1"/>
    <xf numFmtId="166" fontId="0" fillId="3" borderId="3" xfId="0" applyNumberFormat="1" applyFont="1" applyFill="1" applyBorder="1"/>
    <xf numFmtId="166" fontId="0" fillId="4" borderId="3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[$$-409]#,##0.00"/>
    </dxf>
    <dxf>
      <numFmt numFmtId="165" formatCode="[$$-409]#,##0"/>
    </dxf>
    <dxf>
      <numFmt numFmtId="165" formatCode="[$$-409]#,##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14515F-90B3-410B-8DF0-576A8730B024}" name="Policies" displayName="Policies" ref="A1:L1743" totalsRowShown="0" tableBorderDxfId="26">
  <autoFilter ref="A1:L1743" xr:uid="{2114515F-90B3-410B-8DF0-576A8730B024}"/>
  <sortState xmlns:xlrd2="http://schemas.microsoft.com/office/spreadsheetml/2017/richdata2" ref="A2:L755">
    <sortCondition ref="A1:A755"/>
  </sortState>
  <tableColumns count="12">
    <tableColumn id="1" xr3:uid="{0A24184A-99EE-4550-9854-BC2DEA65DCE7}" name="Policy ID" dataDxfId="25">
      <calculatedColumnFormula>"POL"&amp;TEXT(2220+ROW(A2),0)</calculatedColumnFormula>
    </tableColumn>
    <tableColumn id="2" xr3:uid="{FCB4173D-F171-4773-8347-405EA4C737DC}" name="Customer ID" dataDxfId="24">
      <calculatedColumnFormula>"CUST"&amp;TEXT(2220+ROW(A2),0)</calculatedColumnFormula>
    </tableColumn>
    <tableColumn id="3" xr3:uid="{FF512537-192B-404E-A3CE-C233B29E43A9}" name="Product Type" dataDxfId="23"/>
    <tableColumn id="4" xr3:uid="{46CFF52A-172C-4EC5-B3D4-FC643BA915B7}" name="Claim Type"/>
    <tableColumn id="5" xr3:uid="{66049428-0752-4841-8D7C-3A170F0A2B80}" name="Policy Start Date" dataDxfId="22"/>
    <tableColumn id="6" xr3:uid="{C4667D64-7DEC-4C8F-B122-DC3D0BC1B4BA}" name="Policy End Date"/>
    <tableColumn id="7" xr3:uid="{F01F7577-5AF3-4097-8FEE-099534355D63}" name="Renewal"/>
    <tableColumn id="8" xr3:uid="{D78ED271-3C06-4A26-9D4A-F927CFDFEA6A}" name="Premium" dataDxfId="21"/>
    <tableColumn id="9" xr3:uid="{2C4DCF6E-8CAA-4C18-A7A4-A8EFDC6AAE55}" name="Sum Insured" dataDxfId="20"/>
    <tableColumn id="10" xr3:uid="{40A5D180-AB68-4566-A5EE-8E316541882E}" name="Proposal Status (Insurer)"/>
    <tableColumn id="11" xr3:uid="{9F683AF3-7551-487C-8157-90BE157E2C9D}" name="Underwriting %"/>
    <tableColumn id="12" xr3:uid="{1B8012A9-ADBC-45A2-9B03-039ED96F37C3}" name="Undewriting Expens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C4F57-A588-4AB7-BEC7-FD5B792BC5E8}" name="Claims" displayName="Claims" ref="A1:L136" totalsRowShown="0" headerRowDxfId="18" headerRowBorderDxfId="17" tableBorderDxfId="16">
  <autoFilter ref="A1:L136" xr:uid="{4A1C4F57-A588-4AB7-BEC7-FD5B792BC5E8}"/>
  <sortState xmlns:xlrd2="http://schemas.microsoft.com/office/spreadsheetml/2017/richdata2" ref="A2:L86">
    <sortCondition ref="K1:K86"/>
  </sortState>
  <tableColumns count="12">
    <tableColumn id="1" xr3:uid="{66FCBDD7-C146-4E4B-A830-630E84DEB556}" name="Claim ID"/>
    <tableColumn id="2" xr3:uid="{6A62C55E-EE7D-4BAA-A982-B00578372E71}" name="Policy ID"/>
    <tableColumn id="3" xr3:uid="{DFCE24C2-41F3-4683-BA8A-0D6C2ACDD7AD}" name="Claim Date" dataDxfId="15"/>
    <tableColumn id="4" xr3:uid="{5CF2C642-40F1-4532-9984-49BF15732109}" name="Settlement Date" dataDxfId="14"/>
    <tableColumn id="9" xr3:uid="{8B283964-D0B6-4300-8AC2-C2E293CC7FC4}" name="TAT (Days)" dataDxfId="13">
      <calculatedColumnFormula>IF(OR(ISBLANK(Claims[[#This Row],[Claim Date]]),ISBLANK(Claims[[#This Row],[Settlement Date]])),"",Claims[[#This Row],[Settlement Date]]-Claims[[#This Row],[Claim Date]])</calculatedColumnFormula>
    </tableColumn>
    <tableColumn id="10" xr3:uid="{B3615726-4132-4B6B-BDE6-8001D10A389F}" name="TAT Inclusion " dataDxfId="12">
      <calculatedColumnFormula>IF(Claims[[#This Row],[Claim Status]]="Settled","Include","Exclude")</calculatedColumnFormula>
    </tableColumn>
    <tableColumn id="11" xr3:uid="{F3872083-1BB7-413C-9481-B7E9DD117B2A}" name="TAT Status" dataDxfId="11">
      <calculatedColumnFormula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calculatedColumnFormula>
    </tableColumn>
    <tableColumn id="5" xr3:uid="{DAD3EFB7-972E-45EA-A989-5C12EB88EC62}" name="Claim Amount" dataDxfId="10"/>
    <tableColumn id="6" xr3:uid="{BDB42DC1-A387-418C-8C3C-3578F9C1EA1A}" name="Claim Status"/>
    <tableColumn id="7" xr3:uid="{5F689396-BCBD-494C-8234-0736B98D4C54}" name="Proposal status" dataDxfId="9">
      <calculatedColumnFormula>_xlfn.XLOOKUP(Claims[[#This Row],[Policy ID]],Policies!A:A,Policies!J:J)</calculatedColumnFormula>
    </tableColumn>
    <tableColumn id="8" xr3:uid="{054F139F-9837-4DD2-A4EF-580A8D383DB5}" name="Product type" dataDxfId="8">
      <calculatedColumnFormula>_xlfn.XLOOKUP(Claims[[#This Row],[Policy ID]],Policies!A:A,Policies!C:C)</calculatedColumnFormula>
    </tableColumn>
    <tableColumn id="12" xr3:uid="{1561F9B0-F5EB-4029-8845-B30B95C7EB59}" name="Column1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8A78DB-EEB5-4893-B812-968442F10BCF}" name="Customers" displayName="Customers" ref="A1:H1729" totalsRowShown="0" headerRowDxfId="6" headerRowBorderDxfId="5" tableBorderDxfId="4">
  <autoFilter ref="A1:H1729" xr:uid="{958A78DB-EEB5-4893-B812-968442F10BCF}"/>
  <sortState xmlns:xlrd2="http://schemas.microsoft.com/office/spreadsheetml/2017/richdata2" ref="A227:H396">
    <sortCondition ref="A1:A396"/>
  </sortState>
  <tableColumns count="8">
    <tableColumn id="1" xr3:uid="{8DA502DA-2095-4770-ADD9-C2EF6451C470}" name="Customer ID"/>
    <tableColumn id="3" xr3:uid="{C681DECF-9390-4B37-BEF9-B4634FBB8AE4}" name="Region"/>
    <tableColumn id="4" xr3:uid="{91A8A710-81CF-4BCA-8846-E41B6E9EB73B}" name="Tenure (Years)"/>
    <tableColumn id="5" xr3:uid="{D9734A60-B3B3-4C10-A78E-B10AF80335E8}" name="Channel"/>
    <tableColumn id="2" xr3:uid="{FD070AE2-4527-46BC-8E20-CFD5215D6A23}" name="valid customer" dataDxfId="3">
      <calculatedColumnFormula>_xlfn.XLOOKUP(Customers[[#This Row],[Customer ID]],Policies!B:B,Policies!A:A)</calculatedColumnFormula>
    </tableColumn>
    <tableColumn id="6" xr3:uid="{393C1C34-071F-43E3-98D6-D1D703EAEF08}" name="proposal status" dataDxfId="2">
      <calculatedColumnFormula>_xlfn.XLOOKUP(Customers[[#This Row],[Customer ID]],Policies[Customer ID],Policies[Proposal Status (Insurer)])</calculatedColumnFormula>
    </tableColumn>
    <tableColumn id="7" xr3:uid="{95D90780-9F57-444E-BE65-0FA2F0672D28}" name="product type" dataDxfId="1">
      <calculatedColumnFormula>_xlfn.XLOOKUP(A:A,Policies!B:B,Policies!C:C)</calculatedColumnFormula>
    </tableColumn>
    <tableColumn id="8" xr3:uid="{2A483EEE-066E-4824-B7DE-E7AAC6814228}" name="renewal" dataDxfId="0">
      <calculatedColumnFormula>_xlfn.XLOOKUP(A:A,Policies!B:B,Policies!G:G)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3"/>
  <sheetViews>
    <sheetView tabSelected="1" zoomScaleNormal="100" workbookViewId="0">
      <selection activeCell="N19" sqref="N19"/>
    </sheetView>
  </sheetViews>
  <sheetFormatPr defaultRowHeight="15" x14ac:dyDescent="0.25"/>
  <cols>
    <col min="1" max="1" width="13.140625" bestFit="1" customWidth="1"/>
    <col min="2" max="2" width="16.42578125" style="23" bestFit="1" customWidth="1"/>
    <col min="3" max="3" width="17.140625" bestFit="1" customWidth="1"/>
    <col min="4" max="4" width="17.140625" customWidth="1"/>
    <col min="5" max="5" width="20.7109375" style="2" customWidth="1"/>
    <col min="6" max="7" width="20.140625" customWidth="1"/>
    <col min="8" max="8" width="13.7109375" style="30" bestFit="1" customWidth="1"/>
    <col min="9" max="9" width="16.5703125" style="30" bestFit="1" customWidth="1"/>
    <col min="10" max="10" width="27.7109375" bestFit="1" customWidth="1"/>
    <col min="11" max="11" width="19.5703125" bestFit="1" customWidth="1"/>
    <col min="12" max="12" width="24.85546875" style="39" bestFit="1" customWidth="1"/>
    <col min="13" max="13" width="11.85546875" bestFit="1" customWidth="1"/>
  </cols>
  <sheetData>
    <row r="1" spans="1:12" x14ac:dyDescent="0.25">
      <c r="A1" s="16" t="s">
        <v>0</v>
      </c>
      <c r="B1" s="20" t="s">
        <v>1</v>
      </c>
      <c r="C1" s="16" t="s">
        <v>2</v>
      </c>
      <c r="D1" s="16" t="s">
        <v>782</v>
      </c>
      <c r="E1" s="17" t="s">
        <v>3</v>
      </c>
      <c r="F1" s="16" t="s">
        <v>778</v>
      </c>
      <c r="G1" s="16" t="s">
        <v>779</v>
      </c>
      <c r="H1" s="31" t="s">
        <v>4</v>
      </c>
      <c r="I1" s="31" t="s">
        <v>5</v>
      </c>
      <c r="J1" s="16" t="s">
        <v>774</v>
      </c>
      <c r="K1" s="16" t="s">
        <v>788</v>
      </c>
      <c r="L1" s="35" t="s">
        <v>789</v>
      </c>
    </row>
    <row r="2" spans="1:12" x14ac:dyDescent="0.25">
      <c r="A2" s="7" t="s">
        <v>6</v>
      </c>
      <c r="B2" s="8" t="s">
        <v>361</v>
      </c>
      <c r="C2" s="8" t="s">
        <v>716</v>
      </c>
      <c r="D2" s="8" t="s">
        <v>786</v>
      </c>
      <c r="E2" s="9">
        <v>43834</v>
      </c>
      <c r="F2" s="9">
        <f>EDATE(Policies!$E2,12)-1</f>
        <v>44199</v>
      </c>
      <c r="G2" s="9" t="s">
        <v>780</v>
      </c>
      <c r="H2" s="32">
        <v>16889</v>
      </c>
      <c r="I2" s="32">
        <v>655083</v>
      </c>
      <c r="J2" s="8" t="s">
        <v>719</v>
      </c>
      <c r="K2" s="8">
        <v>28</v>
      </c>
      <c r="L2" s="36">
        <v>4728.92</v>
      </c>
    </row>
    <row r="3" spans="1:12" x14ac:dyDescent="0.25">
      <c r="A3" s="10" t="s">
        <v>809</v>
      </c>
      <c r="B3" s="11" t="s">
        <v>810</v>
      </c>
      <c r="C3" s="11" t="s">
        <v>716</v>
      </c>
      <c r="D3" s="11" t="s">
        <v>785</v>
      </c>
      <c r="E3" s="12">
        <v>43836</v>
      </c>
      <c r="F3" s="12">
        <f>EDATE(Policies!$E3,12)-1</f>
        <v>44201</v>
      </c>
      <c r="G3" s="12" t="s">
        <v>781</v>
      </c>
      <c r="H3" s="33">
        <v>20000</v>
      </c>
      <c r="I3" s="33">
        <v>800000</v>
      </c>
      <c r="J3" s="11" t="s">
        <v>719</v>
      </c>
      <c r="K3" s="11">
        <v>22</v>
      </c>
      <c r="L3" s="37">
        <v>4400</v>
      </c>
    </row>
    <row r="4" spans="1:12" x14ac:dyDescent="0.25">
      <c r="A4" s="13" t="s">
        <v>811</v>
      </c>
      <c r="B4" s="14" t="s">
        <v>812</v>
      </c>
      <c r="C4" s="14" t="s">
        <v>716</v>
      </c>
      <c r="D4" s="14" t="s">
        <v>783</v>
      </c>
      <c r="E4" s="15">
        <v>43838</v>
      </c>
      <c r="F4" s="15">
        <f>EDATE(Policies!$E4,12)-1</f>
        <v>44203</v>
      </c>
      <c r="G4" s="15" t="s">
        <v>799</v>
      </c>
      <c r="H4" s="34">
        <v>5000</v>
      </c>
      <c r="I4" s="34">
        <v>700000</v>
      </c>
      <c r="J4" s="14" t="s">
        <v>720</v>
      </c>
      <c r="K4" s="14">
        <v>14</v>
      </c>
      <c r="L4" s="38">
        <v>0</v>
      </c>
    </row>
    <row r="5" spans="1:12" x14ac:dyDescent="0.25">
      <c r="A5" s="10" t="s">
        <v>7</v>
      </c>
      <c r="B5" s="11" t="s">
        <v>362</v>
      </c>
      <c r="C5" s="11" t="s">
        <v>716</v>
      </c>
      <c r="D5" s="11" t="s">
        <v>786</v>
      </c>
      <c r="E5" s="12">
        <v>43845</v>
      </c>
      <c r="F5" s="12">
        <f>EDATE(Policies!$E5,12)-1</f>
        <v>44210</v>
      </c>
      <c r="G5" s="12" t="s">
        <v>781</v>
      </c>
      <c r="H5" s="33">
        <v>16435</v>
      </c>
      <c r="I5" s="33">
        <v>462455</v>
      </c>
      <c r="J5" s="11" t="s">
        <v>719</v>
      </c>
      <c r="K5" s="11">
        <v>22</v>
      </c>
      <c r="L5" s="37">
        <v>3615.7</v>
      </c>
    </row>
    <row r="6" spans="1:12" x14ac:dyDescent="0.25">
      <c r="A6" s="21" t="s">
        <v>8</v>
      </c>
      <c r="B6" s="18" t="s">
        <v>363</v>
      </c>
      <c r="C6" s="14" t="s">
        <v>717</v>
      </c>
      <c r="D6" s="14" t="s">
        <v>787</v>
      </c>
      <c r="E6" s="15">
        <v>43831</v>
      </c>
      <c r="F6" s="15"/>
      <c r="G6" s="15" t="s">
        <v>781</v>
      </c>
      <c r="H6" s="34">
        <v>32935</v>
      </c>
      <c r="I6" s="34">
        <v>379713</v>
      </c>
      <c r="J6" s="14" t="s">
        <v>719</v>
      </c>
      <c r="K6" s="14">
        <v>28</v>
      </c>
      <c r="L6" s="38">
        <v>9221.8000000000011</v>
      </c>
    </row>
    <row r="7" spans="1:12" x14ac:dyDescent="0.25">
      <c r="A7" s="10" t="s">
        <v>9</v>
      </c>
      <c r="B7" s="11" t="s">
        <v>364</v>
      </c>
      <c r="C7" s="11" t="s">
        <v>716</v>
      </c>
      <c r="D7" s="11" t="s">
        <v>1075</v>
      </c>
      <c r="E7" s="12">
        <v>43851</v>
      </c>
      <c r="F7" s="12">
        <f>EDATE(Policies!$E7,12)-1</f>
        <v>44216</v>
      </c>
      <c r="G7" s="12" t="s">
        <v>781</v>
      </c>
      <c r="H7" s="33">
        <v>8453</v>
      </c>
      <c r="I7" s="33">
        <v>897622</v>
      </c>
      <c r="J7" s="11" t="s">
        <v>719</v>
      </c>
      <c r="K7" s="11">
        <v>26</v>
      </c>
      <c r="L7" s="37">
        <v>2197.7800000000002</v>
      </c>
    </row>
    <row r="8" spans="1:12" x14ac:dyDescent="0.25">
      <c r="A8" s="13" t="s">
        <v>10</v>
      </c>
      <c r="B8" s="14" t="s">
        <v>365</v>
      </c>
      <c r="C8" s="14" t="s">
        <v>716</v>
      </c>
      <c r="D8" s="14" t="s">
        <v>783</v>
      </c>
      <c r="E8" s="15">
        <v>43857</v>
      </c>
      <c r="F8" s="15">
        <f>EDATE(Policies!$E8,12)-1</f>
        <v>44222</v>
      </c>
      <c r="G8" s="15" t="s">
        <v>781</v>
      </c>
      <c r="H8" s="34">
        <v>23544</v>
      </c>
      <c r="I8" s="34">
        <v>949256</v>
      </c>
      <c r="J8" s="14" t="s">
        <v>719</v>
      </c>
      <c r="K8" s="14">
        <v>20</v>
      </c>
      <c r="L8" s="38">
        <v>4708.8</v>
      </c>
    </row>
    <row r="9" spans="1:12" x14ac:dyDescent="0.25">
      <c r="A9" s="22" t="s">
        <v>11</v>
      </c>
      <c r="B9" s="19" t="s">
        <v>366</v>
      </c>
      <c r="C9" s="11" t="s">
        <v>717</v>
      </c>
      <c r="D9" s="11" t="s">
        <v>784</v>
      </c>
      <c r="E9" s="12">
        <v>43833</v>
      </c>
      <c r="F9" s="12"/>
      <c r="G9" s="12" t="s">
        <v>781</v>
      </c>
      <c r="H9" s="33">
        <v>75000</v>
      </c>
      <c r="I9" s="33">
        <v>798112</v>
      </c>
      <c r="J9" s="11" t="s">
        <v>719</v>
      </c>
      <c r="K9" s="11">
        <v>16</v>
      </c>
      <c r="L9" s="37">
        <v>12000</v>
      </c>
    </row>
    <row r="10" spans="1:12" x14ac:dyDescent="0.25">
      <c r="A10" s="13" t="s">
        <v>813</v>
      </c>
      <c r="B10" s="14" t="s">
        <v>814</v>
      </c>
      <c r="C10" s="14" t="s">
        <v>716</v>
      </c>
      <c r="D10" s="14" t="s">
        <v>1075</v>
      </c>
      <c r="E10" s="15">
        <v>43864</v>
      </c>
      <c r="F10" s="15">
        <f>EDATE(Policies!$E10,12)-1</f>
        <v>44229</v>
      </c>
      <c r="G10" s="15" t="s">
        <v>781</v>
      </c>
      <c r="H10" s="34">
        <v>10000</v>
      </c>
      <c r="I10" s="34">
        <v>500000</v>
      </c>
      <c r="J10" s="14" t="s">
        <v>719</v>
      </c>
      <c r="K10" s="14">
        <v>21</v>
      </c>
      <c r="L10" s="38">
        <v>2100</v>
      </c>
    </row>
    <row r="11" spans="1:12" x14ac:dyDescent="0.25">
      <c r="A11" s="10" t="s">
        <v>12</v>
      </c>
      <c r="B11" s="11" t="s">
        <v>367</v>
      </c>
      <c r="C11" s="11" t="s">
        <v>718</v>
      </c>
      <c r="D11" s="11" t="s">
        <v>1077</v>
      </c>
      <c r="E11" s="12">
        <v>43833</v>
      </c>
      <c r="F11" s="12">
        <f>EDATE(Policies!$E11,12)-1</f>
        <v>44198</v>
      </c>
      <c r="G11" s="12" t="s">
        <v>781</v>
      </c>
      <c r="H11" s="33">
        <v>28950</v>
      </c>
      <c r="I11" s="33">
        <v>626549</v>
      </c>
      <c r="J11" s="11" t="s">
        <v>719</v>
      </c>
      <c r="K11" s="11">
        <v>25</v>
      </c>
      <c r="L11" s="37">
        <v>7237.5</v>
      </c>
    </row>
    <row r="12" spans="1:12" x14ac:dyDescent="0.25">
      <c r="A12" s="13" t="s">
        <v>827</v>
      </c>
      <c r="B12" s="14" t="s">
        <v>828</v>
      </c>
      <c r="C12" s="14" t="s">
        <v>716</v>
      </c>
      <c r="D12" s="14" t="s">
        <v>785</v>
      </c>
      <c r="E12" s="15">
        <v>43870</v>
      </c>
      <c r="F12" s="15">
        <f>EDATE(Policies!$E12,12)-1</f>
        <v>44235</v>
      </c>
      <c r="G12" s="15" t="s">
        <v>781</v>
      </c>
      <c r="H12" s="34">
        <v>18000</v>
      </c>
      <c r="I12" s="34">
        <v>723757</v>
      </c>
      <c r="J12" s="14" t="s">
        <v>719</v>
      </c>
      <c r="K12" s="14">
        <v>28</v>
      </c>
      <c r="L12" s="38">
        <v>5040.0000000000009</v>
      </c>
    </row>
    <row r="13" spans="1:12" x14ac:dyDescent="0.25">
      <c r="A13" s="22" t="s">
        <v>13</v>
      </c>
      <c r="B13" s="19" t="s">
        <v>368</v>
      </c>
      <c r="C13" s="11" t="s">
        <v>717</v>
      </c>
      <c r="D13" s="11" t="s">
        <v>784</v>
      </c>
      <c r="E13" s="12">
        <v>43834</v>
      </c>
      <c r="F13" s="12"/>
      <c r="G13" s="12" t="s">
        <v>780</v>
      </c>
      <c r="H13" s="33">
        <v>83044</v>
      </c>
      <c r="I13" s="33">
        <v>448939</v>
      </c>
      <c r="J13" s="11" t="s">
        <v>719</v>
      </c>
      <c r="K13" s="11">
        <v>22</v>
      </c>
      <c r="L13" s="37">
        <v>18269.68</v>
      </c>
    </row>
    <row r="14" spans="1:12" x14ac:dyDescent="0.25">
      <c r="A14" s="13" t="s">
        <v>829</v>
      </c>
      <c r="B14" s="14" t="s">
        <v>830</v>
      </c>
      <c r="C14" s="14" t="s">
        <v>716</v>
      </c>
      <c r="D14" s="14" t="s">
        <v>783</v>
      </c>
      <c r="E14" s="15">
        <v>43877</v>
      </c>
      <c r="F14" s="15">
        <f>EDATE(Policies!$E14,12)-1</f>
        <v>44242</v>
      </c>
      <c r="G14" s="15" t="s">
        <v>781</v>
      </c>
      <c r="H14" s="34">
        <v>15000</v>
      </c>
      <c r="I14" s="34">
        <v>700000</v>
      </c>
      <c r="J14" s="14" t="s">
        <v>719</v>
      </c>
      <c r="K14" s="14">
        <v>25</v>
      </c>
      <c r="L14" s="38">
        <v>3750</v>
      </c>
    </row>
    <row r="15" spans="1:12" x14ac:dyDescent="0.25">
      <c r="A15" s="10" t="s">
        <v>14</v>
      </c>
      <c r="B15" s="11" t="s">
        <v>369</v>
      </c>
      <c r="C15" s="11" t="s">
        <v>718</v>
      </c>
      <c r="D15" s="11" t="s">
        <v>1077</v>
      </c>
      <c r="E15" s="12">
        <v>43844</v>
      </c>
      <c r="F15" s="12">
        <f>EDATE(Policies!$E15,12)-1</f>
        <v>44209</v>
      </c>
      <c r="G15" s="12" t="s">
        <v>781</v>
      </c>
      <c r="H15" s="33">
        <v>20997</v>
      </c>
      <c r="I15" s="33">
        <v>759738</v>
      </c>
      <c r="J15" s="11" t="s">
        <v>719</v>
      </c>
      <c r="K15" s="11">
        <v>26</v>
      </c>
      <c r="L15" s="37">
        <v>5459.22</v>
      </c>
    </row>
    <row r="16" spans="1:12" x14ac:dyDescent="0.25">
      <c r="A16" s="13" t="s">
        <v>15</v>
      </c>
      <c r="B16" s="14" t="s">
        <v>370</v>
      </c>
      <c r="C16" s="14" t="s">
        <v>716</v>
      </c>
      <c r="D16" s="14" t="s">
        <v>786</v>
      </c>
      <c r="E16" s="15">
        <v>43883</v>
      </c>
      <c r="F16" s="15">
        <f>EDATE(Policies!$E16,12)-1</f>
        <v>44248</v>
      </c>
      <c r="G16" s="15" t="s">
        <v>781</v>
      </c>
      <c r="H16" s="34">
        <v>19215</v>
      </c>
      <c r="I16" s="34">
        <v>664871</v>
      </c>
      <c r="J16" s="14" t="s">
        <v>719</v>
      </c>
      <c r="K16" s="14">
        <v>34</v>
      </c>
      <c r="L16" s="38">
        <v>6533.1</v>
      </c>
    </row>
    <row r="17" spans="1:12" x14ac:dyDescent="0.25">
      <c r="A17" s="10" t="s">
        <v>16</v>
      </c>
      <c r="B17" s="11" t="s">
        <v>371</v>
      </c>
      <c r="C17" s="11" t="s">
        <v>716</v>
      </c>
      <c r="D17" s="11" t="s">
        <v>785</v>
      </c>
      <c r="E17" s="12">
        <v>43888</v>
      </c>
      <c r="F17" s="12">
        <f>EDATE(Policies!$E17,12)-1</f>
        <v>44253</v>
      </c>
      <c r="G17" s="12" t="s">
        <v>799</v>
      </c>
      <c r="H17" s="33">
        <v>38069</v>
      </c>
      <c r="I17" s="33">
        <v>474226</v>
      </c>
      <c r="J17" s="11" t="s">
        <v>720</v>
      </c>
      <c r="K17" s="11">
        <v>30</v>
      </c>
      <c r="L17" s="37">
        <v>0</v>
      </c>
    </row>
    <row r="18" spans="1:12" x14ac:dyDescent="0.25">
      <c r="A18" s="21" t="s">
        <v>17</v>
      </c>
      <c r="B18" s="18" t="s">
        <v>372</v>
      </c>
      <c r="C18" s="14" t="s">
        <v>717</v>
      </c>
      <c r="D18" s="14" t="s">
        <v>784</v>
      </c>
      <c r="E18" s="15">
        <v>43836</v>
      </c>
      <c r="F18" s="15"/>
      <c r="G18" s="15" t="s">
        <v>799</v>
      </c>
      <c r="H18" s="34">
        <v>28911</v>
      </c>
      <c r="I18" s="34">
        <v>971803</v>
      </c>
      <c r="J18" s="14" t="s">
        <v>720</v>
      </c>
      <c r="K18" s="14">
        <v>25</v>
      </c>
      <c r="L18" s="38">
        <v>0</v>
      </c>
    </row>
    <row r="19" spans="1:12" x14ac:dyDescent="0.25">
      <c r="A19" s="10" t="s">
        <v>18</v>
      </c>
      <c r="B19" s="11" t="s">
        <v>373</v>
      </c>
      <c r="C19" s="11" t="s">
        <v>718</v>
      </c>
      <c r="D19" s="11" t="s">
        <v>1078</v>
      </c>
      <c r="E19" s="12">
        <v>43849</v>
      </c>
      <c r="F19" s="12">
        <f>EDATE(Policies!$E19,12)-1</f>
        <v>44214</v>
      </c>
      <c r="G19" s="12" t="s">
        <v>799</v>
      </c>
      <c r="H19" s="33">
        <v>22030</v>
      </c>
      <c r="I19" s="33">
        <v>784393</v>
      </c>
      <c r="J19" s="11" t="s">
        <v>720</v>
      </c>
      <c r="K19" s="11">
        <v>30</v>
      </c>
      <c r="L19" s="37">
        <v>0</v>
      </c>
    </row>
    <row r="20" spans="1:12" x14ac:dyDescent="0.25">
      <c r="A20" s="13" t="s">
        <v>19</v>
      </c>
      <c r="B20" s="14" t="s">
        <v>374</v>
      </c>
      <c r="C20" s="14" t="s">
        <v>718</v>
      </c>
      <c r="D20" s="14" t="s">
        <v>1079</v>
      </c>
      <c r="E20" s="15">
        <v>43857</v>
      </c>
      <c r="F20" s="15">
        <f>EDATE(Policies!$E20,12)-1</f>
        <v>44222</v>
      </c>
      <c r="G20" s="15" t="s">
        <v>781</v>
      </c>
      <c r="H20" s="34">
        <v>34334</v>
      </c>
      <c r="I20" s="34">
        <v>517216</v>
      </c>
      <c r="J20" s="14" t="s">
        <v>719</v>
      </c>
      <c r="K20" s="14">
        <v>25</v>
      </c>
      <c r="L20" s="38">
        <v>8583.5</v>
      </c>
    </row>
    <row r="21" spans="1:12" x14ac:dyDescent="0.25">
      <c r="A21" s="10" t="s">
        <v>831</v>
      </c>
      <c r="B21" s="11" t="s">
        <v>832</v>
      </c>
      <c r="C21" s="11" t="s">
        <v>716</v>
      </c>
      <c r="D21" s="11" t="s">
        <v>786</v>
      </c>
      <c r="E21" s="12">
        <v>43896</v>
      </c>
      <c r="F21" s="12">
        <f>EDATE(Policies!$E21,12)-1</f>
        <v>44260</v>
      </c>
      <c r="G21" s="12" t="s">
        <v>781</v>
      </c>
      <c r="H21" s="33">
        <v>11567</v>
      </c>
      <c r="I21" s="33">
        <v>550000</v>
      </c>
      <c r="J21" s="11" t="s">
        <v>719</v>
      </c>
      <c r="K21" s="11">
        <v>20</v>
      </c>
      <c r="L21" s="37">
        <v>2313.4</v>
      </c>
    </row>
    <row r="22" spans="1:12" x14ac:dyDescent="0.25">
      <c r="A22" s="13" t="s">
        <v>20</v>
      </c>
      <c r="B22" s="14" t="s">
        <v>375</v>
      </c>
      <c r="C22" s="14" t="s">
        <v>716</v>
      </c>
      <c r="D22" s="14" t="s">
        <v>783</v>
      </c>
      <c r="E22" s="15">
        <v>43899</v>
      </c>
      <c r="F22" s="15">
        <f>EDATE(Policies!$E22,12)-1</f>
        <v>44263</v>
      </c>
      <c r="G22" s="15" t="s">
        <v>781</v>
      </c>
      <c r="H22" s="34">
        <v>13927</v>
      </c>
      <c r="I22" s="34">
        <v>404748</v>
      </c>
      <c r="J22" s="14" t="s">
        <v>719</v>
      </c>
      <c r="K22" s="14">
        <v>33</v>
      </c>
      <c r="L22" s="38">
        <v>4595.91</v>
      </c>
    </row>
    <row r="23" spans="1:12" x14ac:dyDescent="0.25">
      <c r="A23" s="10" t="s">
        <v>21</v>
      </c>
      <c r="B23" s="11" t="s">
        <v>376</v>
      </c>
      <c r="C23" s="11" t="s">
        <v>773</v>
      </c>
      <c r="D23" s="11" t="s">
        <v>787</v>
      </c>
      <c r="E23" s="12">
        <v>44073</v>
      </c>
      <c r="F23" s="12">
        <f>EDATE(Policies!$E23,12)-1</f>
        <v>44437</v>
      </c>
      <c r="G23" s="12" t="s">
        <v>799</v>
      </c>
      <c r="H23" s="33">
        <v>25714</v>
      </c>
      <c r="I23" s="33">
        <v>561552</v>
      </c>
      <c r="J23" s="11" t="s">
        <v>720</v>
      </c>
      <c r="K23" s="11">
        <v>25</v>
      </c>
      <c r="L23" s="37">
        <v>0</v>
      </c>
    </row>
    <row r="24" spans="1:12" x14ac:dyDescent="0.25">
      <c r="A24" s="13" t="s">
        <v>22</v>
      </c>
      <c r="B24" s="14" t="s">
        <v>377</v>
      </c>
      <c r="C24" s="14" t="s">
        <v>716</v>
      </c>
      <c r="D24" s="14" t="s">
        <v>1075</v>
      </c>
      <c r="E24" s="15">
        <v>43904</v>
      </c>
      <c r="F24" s="15">
        <f>EDATE(Policies!$E24,12)-1</f>
        <v>44268</v>
      </c>
      <c r="G24" s="15" t="s">
        <v>781</v>
      </c>
      <c r="H24" s="34">
        <v>18541</v>
      </c>
      <c r="I24" s="34">
        <v>981506</v>
      </c>
      <c r="J24" s="14" t="s">
        <v>719</v>
      </c>
      <c r="K24" s="14">
        <v>25</v>
      </c>
      <c r="L24" s="38">
        <v>4635.25</v>
      </c>
    </row>
    <row r="25" spans="1:12" x14ac:dyDescent="0.25">
      <c r="A25" s="10" t="s">
        <v>23</v>
      </c>
      <c r="B25" s="11" t="s">
        <v>378</v>
      </c>
      <c r="C25" s="11" t="s">
        <v>716</v>
      </c>
      <c r="D25" s="11" t="s">
        <v>785</v>
      </c>
      <c r="E25" s="12">
        <v>43909</v>
      </c>
      <c r="F25" s="12">
        <f>EDATE(Policies!$E25,12)-1</f>
        <v>44273</v>
      </c>
      <c r="G25" s="12" t="s">
        <v>781</v>
      </c>
      <c r="H25" s="33">
        <v>28387</v>
      </c>
      <c r="I25" s="33">
        <v>326727</v>
      </c>
      <c r="J25" s="11" t="s">
        <v>719</v>
      </c>
      <c r="K25" s="11">
        <v>33</v>
      </c>
      <c r="L25" s="37">
        <v>9367.7100000000009</v>
      </c>
    </row>
    <row r="26" spans="1:12" x14ac:dyDescent="0.25">
      <c r="A26" s="13" t="s">
        <v>24</v>
      </c>
      <c r="B26" s="14" t="s">
        <v>379</v>
      </c>
      <c r="C26" s="14" t="s">
        <v>716</v>
      </c>
      <c r="D26" s="14" t="s">
        <v>786</v>
      </c>
      <c r="E26" s="15">
        <v>43913</v>
      </c>
      <c r="F26" s="15">
        <f>EDATE(Policies!$E26,12)-1</f>
        <v>44277</v>
      </c>
      <c r="G26" s="15" t="s">
        <v>781</v>
      </c>
      <c r="H26" s="34">
        <v>14921</v>
      </c>
      <c r="I26" s="34">
        <v>891842</v>
      </c>
      <c r="J26" s="14" t="s">
        <v>719</v>
      </c>
      <c r="K26" s="14">
        <v>23</v>
      </c>
      <c r="L26" s="38">
        <v>3431.83</v>
      </c>
    </row>
    <row r="27" spans="1:12" x14ac:dyDescent="0.25">
      <c r="A27" s="10" t="s">
        <v>25</v>
      </c>
      <c r="B27" s="11" t="s">
        <v>380</v>
      </c>
      <c r="C27" s="11" t="s">
        <v>718</v>
      </c>
      <c r="D27" s="11" t="s">
        <v>1078</v>
      </c>
      <c r="E27" s="12">
        <v>43865</v>
      </c>
      <c r="F27" s="12">
        <f>EDATE(Policies!$E27,12)-1</f>
        <v>44230</v>
      </c>
      <c r="G27" s="12" t="s">
        <v>780</v>
      </c>
      <c r="H27" s="33">
        <v>18057</v>
      </c>
      <c r="I27" s="33">
        <v>969807</v>
      </c>
      <c r="J27" s="11" t="s">
        <v>719</v>
      </c>
      <c r="K27" s="11">
        <v>22</v>
      </c>
      <c r="L27" s="37">
        <v>3972.54</v>
      </c>
    </row>
    <row r="28" spans="1:12" x14ac:dyDescent="0.25">
      <c r="A28" s="13" t="s">
        <v>26</v>
      </c>
      <c r="B28" s="14" t="s">
        <v>381</v>
      </c>
      <c r="C28" s="14" t="s">
        <v>716</v>
      </c>
      <c r="D28" s="14" t="s">
        <v>1075</v>
      </c>
      <c r="E28" s="15">
        <v>43918</v>
      </c>
      <c r="F28" s="15">
        <f>EDATE(Policies!$E28,12)-1</f>
        <v>44282</v>
      </c>
      <c r="G28" s="15" t="s">
        <v>781</v>
      </c>
      <c r="H28" s="34">
        <v>19858</v>
      </c>
      <c r="I28" s="34">
        <v>811404</v>
      </c>
      <c r="J28" s="14" t="s">
        <v>719</v>
      </c>
      <c r="K28" s="14">
        <v>26</v>
      </c>
      <c r="L28" s="38">
        <v>5163.08</v>
      </c>
    </row>
    <row r="29" spans="1:12" x14ac:dyDescent="0.25">
      <c r="A29" s="10" t="s">
        <v>27</v>
      </c>
      <c r="B29" s="11" t="s">
        <v>382</v>
      </c>
      <c r="C29" s="11" t="s">
        <v>718</v>
      </c>
      <c r="D29" s="11" t="s">
        <v>1077</v>
      </c>
      <c r="E29" s="12">
        <v>43874</v>
      </c>
      <c r="F29" s="12">
        <f>EDATE(Policies!$E29,12)-1</f>
        <v>44239</v>
      </c>
      <c r="G29" s="12" t="s">
        <v>781</v>
      </c>
      <c r="H29" s="33">
        <v>19638</v>
      </c>
      <c r="I29" s="33">
        <v>818675</v>
      </c>
      <c r="J29" s="11" t="s">
        <v>719</v>
      </c>
      <c r="K29" s="11">
        <v>23</v>
      </c>
      <c r="L29" s="37">
        <v>4516.74</v>
      </c>
    </row>
    <row r="30" spans="1:12" x14ac:dyDescent="0.25">
      <c r="A30" s="21" t="s">
        <v>28</v>
      </c>
      <c r="B30" s="18" t="s">
        <v>383</v>
      </c>
      <c r="C30" s="14" t="s">
        <v>717</v>
      </c>
      <c r="D30" s="14" t="s">
        <v>787</v>
      </c>
      <c r="E30" s="15">
        <v>43838</v>
      </c>
      <c r="F30" s="15"/>
      <c r="G30" s="15" t="s">
        <v>780</v>
      </c>
      <c r="H30" s="34">
        <v>91850</v>
      </c>
      <c r="I30" s="34">
        <v>502416</v>
      </c>
      <c r="J30" s="14" t="s">
        <v>719</v>
      </c>
      <c r="K30" s="14">
        <v>20</v>
      </c>
      <c r="L30" s="38">
        <v>18370</v>
      </c>
    </row>
    <row r="31" spans="1:12" x14ac:dyDescent="0.25">
      <c r="A31" s="10" t="s">
        <v>29</v>
      </c>
      <c r="B31" s="11" t="s">
        <v>384</v>
      </c>
      <c r="C31" s="11" t="s">
        <v>716</v>
      </c>
      <c r="D31" s="11" t="s">
        <v>783</v>
      </c>
      <c r="E31" s="12">
        <v>43931</v>
      </c>
      <c r="F31" s="12">
        <f>EDATE(Policies!$E31,12)-1</f>
        <v>44295</v>
      </c>
      <c r="G31" s="12" t="s">
        <v>780</v>
      </c>
      <c r="H31" s="33">
        <v>14739</v>
      </c>
      <c r="I31" s="33">
        <v>678533</v>
      </c>
      <c r="J31" s="11" t="s">
        <v>719</v>
      </c>
      <c r="K31" s="11">
        <v>28</v>
      </c>
      <c r="L31" s="37">
        <v>4126.92</v>
      </c>
    </row>
    <row r="32" spans="1:12" x14ac:dyDescent="0.25">
      <c r="A32" s="13" t="s">
        <v>30</v>
      </c>
      <c r="B32" s="14" t="s">
        <v>385</v>
      </c>
      <c r="C32" s="14" t="s">
        <v>716</v>
      </c>
      <c r="D32" s="14" t="s">
        <v>786</v>
      </c>
      <c r="E32" s="15">
        <v>43933</v>
      </c>
      <c r="F32" s="15">
        <f>EDATE(Policies!$E32,12)-1</f>
        <v>44297</v>
      </c>
      <c r="G32" s="15" t="s">
        <v>781</v>
      </c>
      <c r="H32" s="34">
        <v>18754</v>
      </c>
      <c r="I32" s="34">
        <v>510925</v>
      </c>
      <c r="J32" s="14" t="s">
        <v>719</v>
      </c>
      <c r="K32" s="14">
        <v>32</v>
      </c>
      <c r="L32" s="38">
        <v>6001.28</v>
      </c>
    </row>
    <row r="33" spans="1:12" x14ac:dyDescent="0.25">
      <c r="A33" s="10" t="s">
        <v>31</v>
      </c>
      <c r="B33" s="11" t="s">
        <v>386</v>
      </c>
      <c r="C33" s="11" t="s">
        <v>716</v>
      </c>
      <c r="D33" s="11" t="s">
        <v>1075</v>
      </c>
      <c r="E33" s="12">
        <v>43937</v>
      </c>
      <c r="F33" s="12">
        <f>EDATE(Policies!$E33,12)-1</f>
        <v>44301</v>
      </c>
      <c r="G33" s="12" t="s">
        <v>781</v>
      </c>
      <c r="H33" s="33">
        <v>12044</v>
      </c>
      <c r="I33" s="33">
        <v>875024</v>
      </c>
      <c r="J33" s="11" t="s">
        <v>719</v>
      </c>
      <c r="K33" s="11">
        <v>30</v>
      </c>
      <c r="L33" s="37">
        <v>3613.2</v>
      </c>
    </row>
    <row r="34" spans="1:12" x14ac:dyDescent="0.25">
      <c r="A34" s="13" t="s">
        <v>833</v>
      </c>
      <c r="B34" s="14" t="s">
        <v>834</v>
      </c>
      <c r="C34" s="14" t="s">
        <v>716</v>
      </c>
      <c r="D34" s="14" t="s">
        <v>783</v>
      </c>
      <c r="E34" s="15">
        <v>43941</v>
      </c>
      <c r="F34" s="15">
        <f>EDATE(Policies!$E34,12)-1</f>
        <v>44305</v>
      </c>
      <c r="G34" s="15" t="s">
        <v>781</v>
      </c>
      <c r="H34" s="34">
        <v>21000</v>
      </c>
      <c r="I34" s="34">
        <v>1200000</v>
      </c>
      <c r="J34" s="14" t="s">
        <v>719</v>
      </c>
      <c r="K34" s="14">
        <v>33</v>
      </c>
      <c r="L34" s="38">
        <v>6930</v>
      </c>
    </row>
    <row r="35" spans="1:12" x14ac:dyDescent="0.25">
      <c r="A35" s="10" t="s">
        <v>32</v>
      </c>
      <c r="B35" s="11" t="s">
        <v>387</v>
      </c>
      <c r="C35" s="11" t="s">
        <v>716</v>
      </c>
      <c r="D35" s="11" t="s">
        <v>786</v>
      </c>
      <c r="E35" s="12">
        <v>43946</v>
      </c>
      <c r="F35" s="12">
        <f>EDATE(Policies!$E35,12)-1</f>
        <v>44310</v>
      </c>
      <c r="G35" s="12" t="s">
        <v>780</v>
      </c>
      <c r="H35" s="33">
        <v>13894</v>
      </c>
      <c r="I35" s="33">
        <v>849971</v>
      </c>
      <c r="J35" s="11" t="s">
        <v>719</v>
      </c>
      <c r="K35" s="11">
        <v>40</v>
      </c>
      <c r="L35" s="37">
        <v>5557.6</v>
      </c>
    </row>
    <row r="36" spans="1:12" x14ac:dyDescent="0.25">
      <c r="A36" s="13" t="s">
        <v>33</v>
      </c>
      <c r="B36" s="14" t="s">
        <v>388</v>
      </c>
      <c r="C36" s="14" t="s">
        <v>773</v>
      </c>
      <c r="D36" s="14" t="s">
        <v>787</v>
      </c>
      <c r="E36" s="15">
        <v>44093</v>
      </c>
      <c r="F36" s="15">
        <f>EDATE(Policies!$E36,12)-1</f>
        <v>44457</v>
      </c>
      <c r="G36" s="15" t="s">
        <v>799</v>
      </c>
      <c r="H36" s="34">
        <v>23450</v>
      </c>
      <c r="I36" s="34">
        <v>982470</v>
      </c>
      <c r="J36" s="14" t="s">
        <v>720</v>
      </c>
      <c r="K36" s="14">
        <v>28</v>
      </c>
      <c r="L36" s="38">
        <v>0</v>
      </c>
    </row>
    <row r="37" spans="1:12" x14ac:dyDescent="0.25">
      <c r="A37" s="22" t="s">
        <v>34</v>
      </c>
      <c r="B37" s="19" t="s">
        <v>389</v>
      </c>
      <c r="C37" s="11" t="s">
        <v>717</v>
      </c>
      <c r="D37" s="11" t="s">
        <v>784</v>
      </c>
      <c r="E37" s="12">
        <v>43839</v>
      </c>
      <c r="F37" s="12"/>
      <c r="G37" s="12" t="s">
        <v>780</v>
      </c>
      <c r="H37" s="33">
        <v>51406</v>
      </c>
      <c r="I37" s="33">
        <v>509940</v>
      </c>
      <c r="J37" s="11" t="s">
        <v>719</v>
      </c>
      <c r="K37" s="11">
        <v>11</v>
      </c>
      <c r="L37" s="37">
        <v>5654.66</v>
      </c>
    </row>
    <row r="38" spans="1:12" x14ac:dyDescent="0.25">
      <c r="A38" s="13" t="s">
        <v>35</v>
      </c>
      <c r="B38" s="14" t="s">
        <v>390</v>
      </c>
      <c r="C38" s="14" t="s">
        <v>718</v>
      </c>
      <c r="D38" s="14" t="s">
        <v>1079</v>
      </c>
      <c r="E38" s="15">
        <v>43882</v>
      </c>
      <c r="F38" s="15">
        <f>EDATE(Policies!$E38,12)-1</f>
        <v>44247</v>
      </c>
      <c r="G38" s="15" t="s">
        <v>781</v>
      </c>
      <c r="H38" s="34">
        <v>34725</v>
      </c>
      <c r="I38" s="34">
        <v>365972</v>
      </c>
      <c r="J38" s="14" t="s">
        <v>719</v>
      </c>
      <c r="K38" s="14">
        <v>23</v>
      </c>
      <c r="L38" s="38">
        <v>7986.75</v>
      </c>
    </row>
    <row r="39" spans="1:12" x14ac:dyDescent="0.25">
      <c r="A39" s="10" t="s">
        <v>835</v>
      </c>
      <c r="B39" s="11" t="s">
        <v>836</v>
      </c>
      <c r="C39" s="11" t="s">
        <v>716</v>
      </c>
      <c r="D39" s="11" t="s">
        <v>786</v>
      </c>
      <c r="E39" s="12">
        <v>43948</v>
      </c>
      <c r="F39" s="12">
        <f>EDATE(Policies!$E39,12)-1</f>
        <v>44312</v>
      </c>
      <c r="G39" s="12" t="s">
        <v>799</v>
      </c>
      <c r="H39" s="33">
        <v>15699</v>
      </c>
      <c r="I39" s="33">
        <v>500000</v>
      </c>
      <c r="J39" s="11" t="s">
        <v>720</v>
      </c>
      <c r="K39" s="11">
        <v>20</v>
      </c>
      <c r="L39" s="37">
        <v>0</v>
      </c>
    </row>
    <row r="40" spans="1:12" x14ac:dyDescent="0.25">
      <c r="A40" s="13" t="s">
        <v>36</v>
      </c>
      <c r="B40" s="14" t="s">
        <v>391</v>
      </c>
      <c r="C40" s="14" t="s">
        <v>716</v>
      </c>
      <c r="D40" s="14" t="s">
        <v>783</v>
      </c>
      <c r="E40" s="15">
        <v>43955</v>
      </c>
      <c r="F40" s="15">
        <f>EDATE(Policies!$E40,12)-1</f>
        <v>44319</v>
      </c>
      <c r="G40" s="15" t="s">
        <v>781</v>
      </c>
      <c r="H40" s="34">
        <v>8496</v>
      </c>
      <c r="I40" s="34">
        <v>393481</v>
      </c>
      <c r="J40" s="14" t="s">
        <v>719</v>
      </c>
      <c r="K40" s="14">
        <v>29</v>
      </c>
      <c r="L40" s="38">
        <v>2463.8399999999997</v>
      </c>
    </row>
    <row r="41" spans="1:12" x14ac:dyDescent="0.25">
      <c r="A41" s="10" t="s">
        <v>37</v>
      </c>
      <c r="B41" s="11" t="s">
        <v>392</v>
      </c>
      <c r="C41" s="11" t="s">
        <v>716</v>
      </c>
      <c r="D41" s="11" t="s">
        <v>783</v>
      </c>
      <c r="E41" s="12">
        <v>43967</v>
      </c>
      <c r="F41" s="12">
        <f>EDATE(Policies!$E41,12)-1</f>
        <v>44331</v>
      </c>
      <c r="G41" s="12" t="s">
        <v>799</v>
      </c>
      <c r="H41" s="33">
        <v>34806</v>
      </c>
      <c r="I41" s="33">
        <v>951765</v>
      </c>
      <c r="J41" s="11" t="s">
        <v>720</v>
      </c>
      <c r="K41" s="11">
        <v>26</v>
      </c>
      <c r="L41" s="37">
        <v>0</v>
      </c>
    </row>
    <row r="42" spans="1:12" x14ac:dyDescent="0.25">
      <c r="A42" s="13" t="s">
        <v>837</v>
      </c>
      <c r="B42" s="14" t="s">
        <v>838</v>
      </c>
      <c r="C42" s="14" t="s">
        <v>716</v>
      </c>
      <c r="D42" s="14" t="s">
        <v>1075</v>
      </c>
      <c r="E42" s="15">
        <v>43971</v>
      </c>
      <c r="F42" s="15">
        <f>EDATE(Policies!$E42,12)-1</f>
        <v>44335</v>
      </c>
      <c r="G42" s="15" t="s">
        <v>781</v>
      </c>
      <c r="H42" s="34">
        <v>26875</v>
      </c>
      <c r="I42" s="34">
        <v>1500000</v>
      </c>
      <c r="J42" s="14" t="s">
        <v>719</v>
      </c>
      <c r="K42" s="14">
        <v>21</v>
      </c>
      <c r="L42" s="38">
        <v>5643.75</v>
      </c>
    </row>
    <row r="43" spans="1:12" x14ac:dyDescent="0.25">
      <c r="A43" s="10" t="s">
        <v>38</v>
      </c>
      <c r="B43" s="11" t="s">
        <v>393</v>
      </c>
      <c r="C43" s="11" t="s">
        <v>716</v>
      </c>
      <c r="D43" s="11" t="s">
        <v>785</v>
      </c>
      <c r="E43" s="12">
        <v>43978</v>
      </c>
      <c r="F43" s="12">
        <f>EDATE(Policies!$E43,12)-1</f>
        <v>44342</v>
      </c>
      <c r="G43" s="12" t="s">
        <v>781</v>
      </c>
      <c r="H43" s="33">
        <v>11495</v>
      </c>
      <c r="I43" s="33">
        <v>236535</v>
      </c>
      <c r="J43" s="11" t="s">
        <v>719</v>
      </c>
      <c r="K43" s="11">
        <v>24</v>
      </c>
      <c r="L43" s="37">
        <v>2758.7999999999997</v>
      </c>
    </row>
    <row r="44" spans="1:12" x14ac:dyDescent="0.25">
      <c r="A44" s="13" t="s">
        <v>39</v>
      </c>
      <c r="B44" s="14" t="s">
        <v>394</v>
      </c>
      <c r="C44" s="14" t="s">
        <v>716</v>
      </c>
      <c r="D44" s="14" t="s">
        <v>786</v>
      </c>
      <c r="E44" s="15">
        <v>43981</v>
      </c>
      <c r="F44" s="15">
        <f>EDATE(Policies!$E44,12)-1</f>
        <v>44345</v>
      </c>
      <c r="G44" s="15" t="s">
        <v>780</v>
      </c>
      <c r="H44" s="34">
        <v>7656</v>
      </c>
      <c r="I44" s="34">
        <v>867524</v>
      </c>
      <c r="J44" s="14" t="s">
        <v>719</v>
      </c>
      <c r="K44" s="14">
        <v>25</v>
      </c>
      <c r="L44" s="38">
        <v>1914</v>
      </c>
    </row>
    <row r="45" spans="1:12" x14ac:dyDescent="0.25">
      <c r="A45" s="10" t="s">
        <v>40</v>
      </c>
      <c r="B45" s="11" t="s">
        <v>395</v>
      </c>
      <c r="C45" s="11" t="s">
        <v>716</v>
      </c>
      <c r="D45" s="11" t="s">
        <v>786</v>
      </c>
      <c r="E45" s="12">
        <v>43983</v>
      </c>
      <c r="F45" s="12">
        <f>EDATE(Policies!$E45,12)-1</f>
        <v>44347</v>
      </c>
      <c r="G45" s="12" t="s">
        <v>781</v>
      </c>
      <c r="H45" s="33">
        <v>20860</v>
      </c>
      <c r="I45" s="33">
        <v>694736</v>
      </c>
      <c r="J45" s="11" t="s">
        <v>719</v>
      </c>
      <c r="K45" s="11">
        <v>32</v>
      </c>
      <c r="L45" s="37">
        <v>6675.2</v>
      </c>
    </row>
    <row r="46" spans="1:12" x14ac:dyDescent="0.25">
      <c r="A46" s="13" t="s">
        <v>41</v>
      </c>
      <c r="B46" s="14" t="s">
        <v>396</v>
      </c>
      <c r="C46" s="14" t="s">
        <v>718</v>
      </c>
      <c r="D46" s="14" t="s">
        <v>1077</v>
      </c>
      <c r="E46" s="15">
        <v>43889</v>
      </c>
      <c r="F46" s="15">
        <f>EDATE(Policies!$E46,12)-1</f>
        <v>44254</v>
      </c>
      <c r="G46" s="15" t="s">
        <v>781</v>
      </c>
      <c r="H46" s="34">
        <v>21832</v>
      </c>
      <c r="I46" s="34">
        <v>628936</v>
      </c>
      <c r="J46" s="14" t="s">
        <v>719</v>
      </c>
      <c r="K46" s="14">
        <v>20</v>
      </c>
      <c r="L46" s="38">
        <v>4366.4000000000005</v>
      </c>
    </row>
    <row r="47" spans="1:12" x14ac:dyDescent="0.25">
      <c r="A47" s="10" t="s">
        <v>42</v>
      </c>
      <c r="B47" s="11" t="s">
        <v>397</v>
      </c>
      <c r="C47" s="11" t="s">
        <v>718</v>
      </c>
      <c r="D47" s="11" t="s">
        <v>1078</v>
      </c>
      <c r="E47" s="12">
        <v>43895</v>
      </c>
      <c r="F47" s="12">
        <f>EDATE(Policies!$E47,12)-1</f>
        <v>44259</v>
      </c>
      <c r="G47" s="12" t="s">
        <v>781</v>
      </c>
      <c r="H47" s="33">
        <v>43787</v>
      </c>
      <c r="I47" s="33">
        <v>492720</v>
      </c>
      <c r="J47" s="11" t="s">
        <v>719</v>
      </c>
      <c r="K47" s="11">
        <v>26</v>
      </c>
      <c r="L47" s="37">
        <v>11384.62</v>
      </c>
    </row>
    <row r="48" spans="1:12" x14ac:dyDescent="0.25">
      <c r="A48" s="13" t="s">
        <v>43</v>
      </c>
      <c r="B48" s="14" t="s">
        <v>398</v>
      </c>
      <c r="C48" s="14" t="s">
        <v>718</v>
      </c>
      <c r="D48" s="14" t="s">
        <v>1078</v>
      </c>
      <c r="E48" s="15">
        <v>43904</v>
      </c>
      <c r="F48" s="15">
        <f>EDATE(Policies!$E48,12)-1</f>
        <v>44268</v>
      </c>
      <c r="G48" s="15" t="s">
        <v>799</v>
      </c>
      <c r="H48" s="34">
        <v>26727</v>
      </c>
      <c r="I48" s="34">
        <v>395767</v>
      </c>
      <c r="J48" s="14" t="s">
        <v>720</v>
      </c>
      <c r="K48" s="14">
        <v>28</v>
      </c>
      <c r="L48" s="38">
        <v>0</v>
      </c>
    </row>
    <row r="49" spans="1:12" x14ac:dyDescent="0.25">
      <c r="A49" s="22" t="s">
        <v>44</v>
      </c>
      <c r="B49" s="19" t="s">
        <v>399</v>
      </c>
      <c r="C49" s="11" t="s">
        <v>717</v>
      </c>
      <c r="D49" s="11" t="s">
        <v>784</v>
      </c>
      <c r="E49" s="12">
        <v>43840</v>
      </c>
      <c r="F49" s="12"/>
      <c r="G49" s="12" t="s">
        <v>781</v>
      </c>
      <c r="H49" s="33">
        <v>47815</v>
      </c>
      <c r="I49" s="33">
        <v>552372</v>
      </c>
      <c r="J49" s="11" t="s">
        <v>719</v>
      </c>
      <c r="K49" s="11">
        <v>13</v>
      </c>
      <c r="L49" s="37">
        <v>6215.95</v>
      </c>
    </row>
    <row r="50" spans="1:12" x14ac:dyDescent="0.25">
      <c r="A50" s="13" t="s">
        <v>45</v>
      </c>
      <c r="B50" s="14" t="s">
        <v>400</v>
      </c>
      <c r="C50" s="14" t="s">
        <v>716</v>
      </c>
      <c r="D50" s="14" t="s">
        <v>785</v>
      </c>
      <c r="E50" s="15">
        <v>43988</v>
      </c>
      <c r="F50" s="15">
        <f>EDATE(Policies!$E50,12)-1</f>
        <v>44352</v>
      </c>
      <c r="G50" s="15" t="s">
        <v>781</v>
      </c>
      <c r="H50" s="34">
        <v>14545</v>
      </c>
      <c r="I50" s="34">
        <v>135634</v>
      </c>
      <c r="J50" s="14" t="s">
        <v>719</v>
      </c>
      <c r="K50" s="14">
        <v>27</v>
      </c>
      <c r="L50" s="38">
        <v>3927.15</v>
      </c>
    </row>
    <row r="51" spans="1:12" x14ac:dyDescent="0.25">
      <c r="A51" s="10" t="s">
        <v>46</v>
      </c>
      <c r="B51" s="11" t="s">
        <v>401</v>
      </c>
      <c r="C51" s="11" t="s">
        <v>716</v>
      </c>
      <c r="D51" s="11" t="s">
        <v>1075</v>
      </c>
      <c r="E51" s="12">
        <v>43999</v>
      </c>
      <c r="F51" s="12">
        <f>EDATE(Policies!$E51,12)-1</f>
        <v>44363</v>
      </c>
      <c r="G51" s="12" t="s">
        <v>780</v>
      </c>
      <c r="H51" s="33">
        <v>12522</v>
      </c>
      <c r="I51" s="33">
        <v>476742</v>
      </c>
      <c r="J51" s="11" t="s">
        <v>719</v>
      </c>
      <c r="K51" s="11">
        <v>30</v>
      </c>
      <c r="L51" s="37">
        <v>3756.6</v>
      </c>
    </row>
    <row r="52" spans="1:12" x14ac:dyDescent="0.25">
      <c r="A52" s="13" t="s">
        <v>47</v>
      </c>
      <c r="B52" s="14" t="s">
        <v>402</v>
      </c>
      <c r="C52" s="14" t="s">
        <v>716</v>
      </c>
      <c r="D52" s="14" t="s">
        <v>783</v>
      </c>
      <c r="E52" s="15">
        <v>44000</v>
      </c>
      <c r="F52" s="15">
        <f>EDATE(Policies!$E52,12)-1</f>
        <v>44364</v>
      </c>
      <c r="G52" s="15" t="s">
        <v>781</v>
      </c>
      <c r="H52" s="34">
        <v>27520</v>
      </c>
      <c r="I52" s="34">
        <v>411478</v>
      </c>
      <c r="J52" s="14" t="s">
        <v>719</v>
      </c>
      <c r="K52" s="14">
        <v>21</v>
      </c>
      <c r="L52" s="38">
        <v>5779.2</v>
      </c>
    </row>
    <row r="53" spans="1:12" x14ac:dyDescent="0.25">
      <c r="A53" s="10" t="s">
        <v>48</v>
      </c>
      <c r="B53" s="11" t="s">
        <v>403</v>
      </c>
      <c r="C53" s="11" t="s">
        <v>718</v>
      </c>
      <c r="D53" s="11" t="s">
        <v>1077</v>
      </c>
      <c r="E53" s="12">
        <v>43909</v>
      </c>
      <c r="F53" s="12">
        <f>EDATE(Policies!$E53,12)-1</f>
        <v>44273</v>
      </c>
      <c r="G53" s="12" t="s">
        <v>780</v>
      </c>
      <c r="H53" s="33">
        <v>8081</v>
      </c>
      <c r="I53" s="33">
        <v>955080</v>
      </c>
      <c r="J53" s="11" t="s">
        <v>719</v>
      </c>
      <c r="K53" s="11">
        <v>20</v>
      </c>
      <c r="L53" s="37">
        <v>1616.2</v>
      </c>
    </row>
    <row r="54" spans="1:12" x14ac:dyDescent="0.25">
      <c r="A54" s="13" t="s">
        <v>49</v>
      </c>
      <c r="B54" s="14" t="s">
        <v>404</v>
      </c>
      <c r="C54" s="14" t="s">
        <v>718</v>
      </c>
      <c r="D54" s="14" t="s">
        <v>1079</v>
      </c>
      <c r="E54" s="15">
        <v>43916</v>
      </c>
      <c r="F54" s="15">
        <f>EDATE(Policies!$E54,12)-1</f>
        <v>44280</v>
      </c>
      <c r="G54" s="15" t="s">
        <v>781</v>
      </c>
      <c r="H54" s="34">
        <v>39196</v>
      </c>
      <c r="I54" s="34">
        <v>646342</v>
      </c>
      <c r="J54" s="14" t="s">
        <v>719</v>
      </c>
      <c r="K54" s="14">
        <v>24</v>
      </c>
      <c r="L54" s="38">
        <v>9407.0399999999991</v>
      </c>
    </row>
    <row r="55" spans="1:12" x14ac:dyDescent="0.25">
      <c r="A55" s="10" t="s">
        <v>815</v>
      </c>
      <c r="B55" s="11" t="s">
        <v>816</v>
      </c>
      <c r="C55" s="11" t="s">
        <v>716</v>
      </c>
      <c r="D55" s="11" t="s">
        <v>1075</v>
      </c>
      <c r="E55" s="12">
        <v>44007</v>
      </c>
      <c r="F55" s="12">
        <f>EDATE(Policies!$E55,12)-1</f>
        <v>44371</v>
      </c>
      <c r="G55" s="12" t="s">
        <v>781</v>
      </c>
      <c r="H55" s="33">
        <v>12345</v>
      </c>
      <c r="I55" s="33">
        <v>650000</v>
      </c>
      <c r="J55" s="11" t="s">
        <v>719</v>
      </c>
      <c r="K55" s="11">
        <v>18</v>
      </c>
      <c r="L55" s="37">
        <v>2222.1</v>
      </c>
    </row>
    <row r="56" spans="1:12" x14ac:dyDescent="0.25">
      <c r="A56" s="13" t="s">
        <v>839</v>
      </c>
      <c r="B56" s="14" t="s">
        <v>840</v>
      </c>
      <c r="C56" s="14" t="s">
        <v>716</v>
      </c>
      <c r="D56" s="14" t="s">
        <v>783</v>
      </c>
      <c r="E56" s="15">
        <v>44016</v>
      </c>
      <c r="F56" s="15">
        <f>EDATE(Policies!$E56,12)-1</f>
        <v>44380</v>
      </c>
      <c r="G56" s="15" t="s">
        <v>781</v>
      </c>
      <c r="H56" s="34">
        <v>24786</v>
      </c>
      <c r="I56" s="34">
        <v>1000000</v>
      </c>
      <c r="J56" s="14" t="s">
        <v>719</v>
      </c>
      <c r="K56" s="14">
        <v>26</v>
      </c>
      <c r="L56" s="38">
        <v>6444.3600000000006</v>
      </c>
    </row>
    <row r="57" spans="1:12" x14ac:dyDescent="0.25">
      <c r="A57" s="10" t="s">
        <v>50</v>
      </c>
      <c r="B57" s="11" t="s">
        <v>405</v>
      </c>
      <c r="C57" s="11" t="s">
        <v>716</v>
      </c>
      <c r="D57" s="11" t="s">
        <v>786</v>
      </c>
      <c r="E57" s="12">
        <v>44023</v>
      </c>
      <c r="F57" s="12">
        <f>EDATE(Policies!$E57,12)-1</f>
        <v>44387</v>
      </c>
      <c r="G57" s="12" t="s">
        <v>780</v>
      </c>
      <c r="H57" s="33">
        <v>10498</v>
      </c>
      <c r="I57" s="33">
        <v>705842</v>
      </c>
      <c r="J57" s="11" t="s">
        <v>719</v>
      </c>
      <c r="K57" s="11">
        <v>26</v>
      </c>
      <c r="L57" s="37">
        <v>2729.48</v>
      </c>
    </row>
    <row r="58" spans="1:12" x14ac:dyDescent="0.25">
      <c r="A58" s="21" t="s">
        <v>51</v>
      </c>
      <c r="B58" s="18" t="s">
        <v>406</v>
      </c>
      <c r="C58" s="14" t="s">
        <v>717</v>
      </c>
      <c r="D58" s="14" t="s">
        <v>787</v>
      </c>
      <c r="E58" s="15">
        <v>43841</v>
      </c>
      <c r="F58" s="15"/>
      <c r="G58" s="15" t="s">
        <v>781</v>
      </c>
      <c r="H58" s="34">
        <v>56329</v>
      </c>
      <c r="I58" s="34">
        <v>776746</v>
      </c>
      <c r="J58" s="14" t="s">
        <v>719</v>
      </c>
      <c r="K58" s="14">
        <v>11</v>
      </c>
      <c r="L58" s="38">
        <v>6196.19</v>
      </c>
    </row>
    <row r="59" spans="1:12" x14ac:dyDescent="0.25">
      <c r="A59" s="10" t="s">
        <v>52</v>
      </c>
      <c r="B59" s="11" t="s">
        <v>407</v>
      </c>
      <c r="C59" s="11" t="s">
        <v>716</v>
      </c>
      <c r="D59" s="11" t="s">
        <v>786</v>
      </c>
      <c r="E59" s="12">
        <v>44029</v>
      </c>
      <c r="F59" s="12">
        <f>EDATE(Policies!$E59,12)-1</f>
        <v>44393</v>
      </c>
      <c r="G59" s="12" t="s">
        <v>781</v>
      </c>
      <c r="H59" s="33">
        <v>26656</v>
      </c>
      <c r="I59" s="33">
        <v>707564</v>
      </c>
      <c r="J59" s="11" t="s">
        <v>719</v>
      </c>
      <c r="K59" s="11">
        <v>20</v>
      </c>
      <c r="L59" s="37">
        <v>5331.2000000000007</v>
      </c>
    </row>
    <row r="60" spans="1:12" x14ac:dyDescent="0.25">
      <c r="A60" s="13" t="s">
        <v>53</v>
      </c>
      <c r="B60" s="14" t="s">
        <v>408</v>
      </c>
      <c r="C60" s="14" t="s">
        <v>718</v>
      </c>
      <c r="D60" s="14" t="s">
        <v>1079</v>
      </c>
      <c r="E60" s="15">
        <v>43929</v>
      </c>
      <c r="F60" s="15">
        <f>EDATE(Policies!$E60,12)-1</f>
        <v>44293</v>
      </c>
      <c r="G60" s="15" t="s">
        <v>780</v>
      </c>
      <c r="H60" s="34">
        <v>7159</v>
      </c>
      <c r="I60" s="34">
        <v>414925</v>
      </c>
      <c r="J60" s="14" t="s">
        <v>719</v>
      </c>
      <c r="K60" s="14">
        <v>20</v>
      </c>
      <c r="L60" s="38">
        <v>1431.8000000000002</v>
      </c>
    </row>
    <row r="61" spans="1:12" x14ac:dyDescent="0.25">
      <c r="A61" s="10" t="s">
        <v>54</v>
      </c>
      <c r="B61" s="11" t="s">
        <v>409</v>
      </c>
      <c r="C61" s="11" t="s">
        <v>718</v>
      </c>
      <c r="D61" s="11" t="s">
        <v>1078</v>
      </c>
      <c r="E61" s="12">
        <v>43933</v>
      </c>
      <c r="F61" s="12">
        <f>EDATE(Policies!$E61,12)-1</f>
        <v>44297</v>
      </c>
      <c r="G61" s="12" t="s">
        <v>781</v>
      </c>
      <c r="H61" s="33">
        <v>42900</v>
      </c>
      <c r="I61" s="33">
        <v>808140</v>
      </c>
      <c r="J61" s="11" t="s">
        <v>719</v>
      </c>
      <c r="K61" s="11">
        <v>23</v>
      </c>
      <c r="L61" s="37">
        <v>9867</v>
      </c>
    </row>
    <row r="62" spans="1:12" x14ac:dyDescent="0.25">
      <c r="A62" s="13" t="s">
        <v>55</v>
      </c>
      <c r="B62" s="14" t="s">
        <v>410</v>
      </c>
      <c r="C62" s="14" t="s">
        <v>718</v>
      </c>
      <c r="D62" s="14" t="s">
        <v>1077</v>
      </c>
      <c r="E62" s="15">
        <v>43938</v>
      </c>
      <c r="F62" s="15">
        <f>EDATE(Policies!$E62,12)-1</f>
        <v>44302</v>
      </c>
      <c r="G62" s="15" t="s">
        <v>799</v>
      </c>
      <c r="H62" s="34">
        <v>24363</v>
      </c>
      <c r="I62" s="34">
        <v>292512</v>
      </c>
      <c r="J62" s="14" t="s">
        <v>720</v>
      </c>
      <c r="K62" s="14">
        <v>23</v>
      </c>
      <c r="L62" s="38">
        <v>0</v>
      </c>
    </row>
    <row r="63" spans="1:12" x14ac:dyDescent="0.25">
      <c r="A63" s="10" t="s">
        <v>56</v>
      </c>
      <c r="B63" s="11" t="s">
        <v>411</v>
      </c>
      <c r="C63" s="11" t="s">
        <v>718</v>
      </c>
      <c r="D63" s="11" t="s">
        <v>1077</v>
      </c>
      <c r="E63" s="12">
        <v>43951</v>
      </c>
      <c r="F63" s="12">
        <f>EDATE(Policies!$E63,12)-1</f>
        <v>44315</v>
      </c>
      <c r="G63" s="12" t="s">
        <v>781</v>
      </c>
      <c r="H63" s="33">
        <v>48241</v>
      </c>
      <c r="I63" s="33">
        <v>947467</v>
      </c>
      <c r="J63" s="11" t="s">
        <v>719</v>
      </c>
      <c r="K63" s="11">
        <v>19</v>
      </c>
      <c r="L63" s="37">
        <v>9165.7900000000009</v>
      </c>
    </row>
    <row r="64" spans="1:12" x14ac:dyDescent="0.25">
      <c r="A64" s="13" t="s">
        <v>57</v>
      </c>
      <c r="B64" s="14" t="s">
        <v>412</v>
      </c>
      <c r="C64" s="14" t="s">
        <v>716</v>
      </c>
      <c r="D64" s="14" t="s">
        <v>1075</v>
      </c>
      <c r="E64" s="15">
        <v>44034</v>
      </c>
      <c r="F64" s="15">
        <f>EDATE(Policies!$E64,12)-1</f>
        <v>44398</v>
      </c>
      <c r="G64" s="15" t="s">
        <v>781</v>
      </c>
      <c r="H64" s="34">
        <v>14033</v>
      </c>
      <c r="I64" s="34">
        <v>632498</v>
      </c>
      <c r="J64" s="14" t="s">
        <v>719</v>
      </c>
      <c r="K64" s="14">
        <v>20</v>
      </c>
      <c r="L64" s="38">
        <v>2806.6000000000004</v>
      </c>
    </row>
    <row r="65" spans="1:12" x14ac:dyDescent="0.25">
      <c r="A65" s="10" t="s">
        <v>58</v>
      </c>
      <c r="B65" s="11" t="s">
        <v>413</v>
      </c>
      <c r="C65" s="11" t="s">
        <v>773</v>
      </c>
      <c r="D65" s="11" t="s">
        <v>784</v>
      </c>
      <c r="E65" s="12">
        <v>44127</v>
      </c>
      <c r="F65" s="12">
        <f>EDATE(Policies!$E65,12)-1</f>
        <v>44491</v>
      </c>
      <c r="G65" s="12" t="s">
        <v>799</v>
      </c>
      <c r="H65" s="33">
        <v>15805</v>
      </c>
      <c r="I65" s="33">
        <v>668651</v>
      </c>
      <c r="J65" s="11" t="s">
        <v>720</v>
      </c>
      <c r="K65" s="11">
        <v>26</v>
      </c>
      <c r="L65" s="37">
        <v>0</v>
      </c>
    </row>
    <row r="66" spans="1:12" x14ac:dyDescent="0.25">
      <c r="A66" s="13" t="s">
        <v>841</v>
      </c>
      <c r="B66" s="14" t="s">
        <v>842</v>
      </c>
      <c r="C66" s="14" t="s">
        <v>716</v>
      </c>
      <c r="D66" s="14" t="s">
        <v>785</v>
      </c>
      <c r="E66" s="15">
        <v>44038</v>
      </c>
      <c r="F66" s="15">
        <f>EDATE(Policies!$E66,12)-1</f>
        <v>44402</v>
      </c>
      <c r="G66" s="15" t="s">
        <v>780</v>
      </c>
      <c r="H66" s="34">
        <v>7892</v>
      </c>
      <c r="I66" s="34">
        <v>378654</v>
      </c>
      <c r="J66" s="14" t="s">
        <v>719</v>
      </c>
      <c r="K66" s="14">
        <v>15</v>
      </c>
      <c r="L66" s="38">
        <v>1183.8</v>
      </c>
    </row>
    <row r="67" spans="1:12" x14ac:dyDescent="0.25">
      <c r="A67" s="10" t="s">
        <v>59</v>
      </c>
      <c r="B67" s="11" t="s">
        <v>414</v>
      </c>
      <c r="C67" s="11" t="s">
        <v>718</v>
      </c>
      <c r="D67" s="11" t="s">
        <v>1078</v>
      </c>
      <c r="E67" s="12">
        <v>43952</v>
      </c>
      <c r="F67" s="12">
        <f>EDATE(Policies!$E67,12)-1</f>
        <v>44316</v>
      </c>
      <c r="G67" s="12" t="s">
        <v>781</v>
      </c>
      <c r="H67" s="33">
        <v>31832</v>
      </c>
      <c r="I67" s="33">
        <v>702567</v>
      </c>
      <c r="J67" s="11" t="s">
        <v>719</v>
      </c>
      <c r="K67" s="11">
        <v>26</v>
      </c>
      <c r="L67" s="37">
        <v>8276.32</v>
      </c>
    </row>
    <row r="68" spans="1:12" x14ac:dyDescent="0.25">
      <c r="A68" s="13" t="s">
        <v>817</v>
      </c>
      <c r="B68" s="14" t="s">
        <v>818</v>
      </c>
      <c r="C68" s="14" t="s">
        <v>716</v>
      </c>
      <c r="D68" s="14" t="s">
        <v>1075</v>
      </c>
      <c r="E68" s="15">
        <v>44042</v>
      </c>
      <c r="F68" s="15">
        <f>EDATE(Policies!$E68,12)-1</f>
        <v>44406</v>
      </c>
      <c r="G68" s="15" t="s">
        <v>781</v>
      </c>
      <c r="H68" s="34">
        <v>16000</v>
      </c>
      <c r="I68" s="34">
        <v>500000</v>
      </c>
      <c r="J68" s="14" t="s">
        <v>719</v>
      </c>
      <c r="K68" s="14">
        <v>19</v>
      </c>
      <c r="L68" s="38">
        <v>3040</v>
      </c>
    </row>
    <row r="69" spans="1:12" x14ac:dyDescent="0.25">
      <c r="A69" s="22" t="s">
        <v>60</v>
      </c>
      <c r="B69" s="19" t="s">
        <v>415</v>
      </c>
      <c r="C69" s="11" t="s">
        <v>717</v>
      </c>
      <c r="D69" s="11" t="s">
        <v>787</v>
      </c>
      <c r="E69" s="12">
        <v>43842</v>
      </c>
      <c r="F69" s="12"/>
      <c r="G69" s="12" t="s">
        <v>780</v>
      </c>
      <c r="H69" s="33">
        <v>45372</v>
      </c>
      <c r="I69" s="33">
        <v>600844</v>
      </c>
      <c r="J69" s="11" t="s">
        <v>719</v>
      </c>
      <c r="K69" s="11">
        <v>11</v>
      </c>
      <c r="L69" s="37">
        <v>4990.92</v>
      </c>
    </row>
    <row r="70" spans="1:12" x14ac:dyDescent="0.25">
      <c r="A70" s="13" t="s">
        <v>61</v>
      </c>
      <c r="B70" s="14" t="s">
        <v>416</v>
      </c>
      <c r="C70" s="14" t="s">
        <v>718</v>
      </c>
      <c r="D70" s="14" t="s">
        <v>1079</v>
      </c>
      <c r="E70" s="15">
        <v>43960</v>
      </c>
      <c r="F70" s="15">
        <f>EDATE(Policies!$E70,12)-1</f>
        <v>44324</v>
      </c>
      <c r="G70" s="15" t="s">
        <v>781</v>
      </c>
      <c r="H70" s="34">
        <v>28928</v>
      </c>
      <c r="I70" s="34">
        <v>303196</v>
      </c>
      <c r="J70" s="14" t="s">
        <v>719</v>
      </c>
      <c r="K70" s="14">
        <v>23</v>
      </c>
      <c r="L70" s="38">
        <v>6653.4400000000005</v>
      </c>
    </row>
    <row r="71" spans="1:12" x14ac:dyDescent="0.25">
      <c r="A71" s="22" t="s">
        <v>62</v>
      </c>
      <c r="B71" s="19" t="s">
        <v>417</v>
      </c>
      <c r="C71" s="11" t="s">
        <v>717</v>
      </c>
      <c r="D71" s="11" t="s">
        <v>784</v>
      </c>
      <c r="E71" s="12">
        <v>43845</v>
      </c>
      <c r="F71" s="12"/>
      <c r="G71" s="12" t="s">
        <v>781</v>
      </c>
      <c r="H71" s="33">
        <v>70379</v>
      </c>
      <c r="I71" s="33">
        <v>499919</v>
      </c>
      <c r="J71" s="11" t="s">
        <v>719</v>
      </c>
      <c r="K71" s="11">
        <v>12</v>
      </c>
      <c r="L71" s="37">
        <v>8445.48</v>
      </c>
    </row>
    <row r="72" spans="1:12" x14ac:dyDescent="0.25">
      <c r="A72" s="13" t="s">
        <v>819</v>
      </c>
      <c r="B72" s="14" t="s">
        <v>820</v>
      </c>
      <c r="C72" s="14" t="s">
        <v>716</v>
      </c>
      <c r="D72" s="14" t="s">
        <v>786</v>
      </c>
      <c r="E72" s="15">
        <v>44045</v>
      </c>
      <c r="F72" s="15">
        <f>EDATE(Policies!$E72,12)-1</f>
        <v>44409</v>
      </c>
      <c r="G72" s="15" t="s">
        <v>781</v>
      </c>
      <c r="H72" s="34">
        <v>25000</v>
      </c>
      <c r="I72" s="34">
        <v>1000000</v>
      </c>
      <c r="J72" s="14" t="s">
        <v>719</v>
      </c>
      <c r="K72" s="14">
        <v>22</v>
      </c>
      <c r="L72" s="38">
        <v>5500</v>
      </c>
    </row>
    <row r="73" spans="1:12" x14ac:dyDescent="0.25">
      <c r="A73" s="10" t="s">
        <v>63</v>
      </c>
      <c r="B73" s="11" t="s">
        <v>418</v>
      </c>
      <c r="C73" s="11" t="s">
        <v>716</v>
      </c>
      <c r="D73" s="11" t="s">
        <v>783</v>
      </c>
      <c r="E73" s="12">
        <v>44048</v>
      </c>
      <c r="F73" s="12">
        <f>EDATE(Policies!$E73,12)-1</f>
        <v>44412</v>
      </c>
      <c r="G73" s="12" t="s">
        <v>781</v>
      </c>
      <c r="H73" s="33">
        <v>9286</v>
      </c>
      <c r="I73" s="33">
        <v>819449</v>
      </c>
      <c r="J73" s="11" t="s">
        <v>719</v>
      </c>
      <c r="K73" s="11">
        <v>30</v>
      </c>
      <c r="L73" s="37">
        <v>2785.7999999999997</v>
      </c>
    </row>
    <row r="74" spans="1:12" x14ac:dyDescent="0.25">
      <c r="A74" s="13" t="s">
        <v>64</v>
      </c>
      <c r="B74" s="14" t="s">
        <v>419</v>
      </c>
      <c r="C74" s="14" t="s">
        <v>716</v>
      </c>
      <c r="D74" s="14" t="s">
        <v>1075</v>
      </c>
      <c r="E74" s="15">
        <v>44056</v>
      </c>
      <c r="F74" s="15">
        <f>EDATE(Policies!$E74,12)-1</f>
        <v>44420</v>
      </c>
      <c r="G74" s="15" t="s">
        <v>781</v>
      </c>
      <c r="H74" s="34">
        <v>10110</v>
      </c>
      <c r="I74" s="34">
        <v>854651</v>
      </c>
      <c r="J74" s="14" t="s">
        <v>719</v>
      </c>
      <c r="K74" s="14">
        <v>23</v>
      </c>
      <c r="L74" s="38">
        <v>2325.3000000000002</v>
      </c>
    </row>
    <row r="75" spans="1:12" x14ac:dyDescent="0.25">
      <c r="A75" s="22" t="s">
        <v>65</v>
      </c>
      <c r="B75" s="19" t="s">
        <v>420</v>
      </c>
      <c r="C75" s="11" t="s">
        <v>717</v>
      </c>
      <c r="D75" s="11" t="s">
        <v>787</v>
      </c>
      <c r="E75" s="12">
        <v>43846</v>
      </c>
      <c r="F75" s="12"/>
      <c r="G75" s="12" t="s">
        <v>799</v>
      </c>
      <c r="H75" s="33">
        <v>17087</v>
      </c>
      <c r="I75" s="33">
        <v>758681</v>
      </c>
      <c r="J75" s="11" t="s">
        <v>720</v>
      </c>
      <c r="K75" s="11">
        <v>30</v>
      </c>
      <c r="L75" s="37">
        <v>0</v>
      </c>
    </row>
    <row r="76" spans="1:12" x14ac:dyDescent="0.25">
      <c r="A76" s="13" t="s">
        <v>66</v>
      </c>
      <c r="B76" s="14" t="s">
        <v>421</v>
      </c>
      <c r="C76" s="14" t="s">
        <v>718</v>
      </c>
      <c r="D76" s="14" t="s">
        <v>1077</v>
      </c>
      <c r="E76" s="15">
        <v>43966</v>
      </c>
      <c r="F76" s="15">
        <f>EDATE(Policies!$E76,12)-1</f>
        <v>44330</v>
      </c>
      <c r="G76" s="15" t="s">
        <v>780</v>
      </c>
      <c r="H76" s="34">
        <v>28762</v>
      </c>
      <c r="I76" s="34">
        <v>967780</v>
      </c>
      <c r="J76" s="14" t="s">
        <v>719</v>
      </c>
      <c r="K76" s="14">
        <v>23</v>
      </c>
      <c r="L76" s="38">
        <v>6615.26</v>
      </c>
    </row>
    <row r="77" spans="1:12" x14ac:dyDescent="0.25">
      <c r="A77" s="10" t="s">
        <v>843</v>
      </c>
      <c r="B77" s="11" t="s">
        <v>844</v>
      </c>
      <c r="C77" s="11" t="s">
        <v>716</v>
      </c>
      <c r="D77" s="11" t="s">
        <v>785</v>
      </c>
      <c r="E77" s="12">
        <v>44065</v>
      </c>
      <c r="F77" s="12">
        <f>EDATE(Policies!$E77,12)-1</f>
        <v>44429</v>
      </c>
      <c r="G77" s="12" t="s">
        <v>781</v>
      </c>
      <c r="H77" s="33">
        <v>20000</v>
      </c>
      <c r="I77" s="33">
        <v>800500</v>
      </c>
      <c r="J77" s="11" t="s">
        <v>719</v>
      </c>
      <c r="K77" s="11">
        <v>27</v>
      </c>
      <c r="L77" s="37">
        <v>5400</v>
      </c>
    </row>
    <row r="78" spans="1:12" x14ac:dyDescent="0.25">
      <c r="A78" s="13" t="s">
        <v>67</v>
      </c>
      <c r="B78" s="14" t="s">
        <v>422</v>
      </c>
      <c r="C78" s="14" t="s">
        <v>716</v>
      </c>
      <c r="D78" s="14" t="s">
        <v>786</v>
      </c>
      <c r="E78" s="15">
        <v>44068</v>
      </c>
      <c r="F78" s="15">
        <f>EDATE(Policies!$E78,12)-1</f>
        <v>44432</v>
      </c>
      <c r="G78" s="15" t="s">
        <v>781</v>
      </c>
      <c r="H78" s="34">
        <v>19596</v>
      </c>
      <c r="I78" s="34">
        <v>834042</v>
      </c>
      <c r="J78" s="14" t="s">
        <v>719</v>
      </c>
      <c r="K78" s="14">
        <v>25</v>
      </c>
      <c r="L78" s="38">
        <v>4899</v>
      </c>
    </row>
    <row r="79" spans="1:12" x14ac:dyDescent="0.25">
      <c r="A79" s="10" t="s">
        <v>68</v>
      </c>
      <c r="B79" s="11" t="s">
        <v>423</v>
      </c>
      <c r="C79" s="11" t="s">
        <v>716</v>
      </c>
      <c r="D79" s="11" t="s">
        <v>1075</v>
      </c>
      <c r="E79" s="12">
        <v>44074</v>
      </c>
      <c r="F79" s="12">
        <f>EDATE(Policies!$E79,12)-1</f>
        <v>44438</v>
      </c>
      <c r="G79" s="12" t="s">
        <v>780</v>
      </c>
      <c r="H79" s="33">
        <v>17003</v>
      </c>
      <c r="I79" s="33">
        <v>572406</v>
      </c>
      <c r="J79" s="11" t="s">
        <v>719</v>
      </c>
      <c r="K79" s="11">
        <v>27</v>
      </c>
      <c r="L79" s="37">
        <v>4590.8100000000004</v>
      </c>
    </row>
    <row r="80" spans="1:12" x14ac:dyDescent="0.25">
      <c r="A80" s="13" t="s">
        <v>845</v>
      </c>
      <c r="B80" s="14" t="s">
        <v>846</v>
      </c>
      <c r="C80" s="14" t="s">
        <v>716</v>
      </c>
      <c r="D80" s="14" t="s">
        <v>785</v>
      </c>
      <c r="E80" s="15">
        <v>44080</v>
      </c>
      <c r="F80" s="15">
        <f>EDATE(Policies!$E80,12)-1</f>
        <v>44444</v>
      </c>
      <c r="G80" s="15" t="s">
        <v>781</v>
      </c>
      <c r="H80" s="34">
        <v>11534</v>
      </c>
      <c r="I80" s="34">
        <v>746339</v>
      </c>
      <c r="J80" s="14" t="s">
        <v>719</v>
      </c>
      <c r="K80" s="14">
        <v>21</v>
      </c>
      <c r="L80" s="38">
        <v>2422.14</v>
      </c>
    </row>
    <row r="81" spans="1:12" x14ac:dyDescent="0.25">
      <c r="A81" s="10" t="s">
        <v>69</v>
      </c>
      <c r="B81" s="11" t="s">
        <v>424</v>
      </c>
      <c r="C81" s="11" t="s">
        <v>718</v>
      </c>
      <c r="D81" s="11" t="s">
        <v>1079</v>
      </c>
      <c r="E81" s="12">
        <v>43974</v>
      </c>
      <c r="F81" s="12">
        <f>EDATE(Policies!$E81,12)-1</f>
        <v>44338</v>
      </c>
      <c r="G81" s="12" t="s">
        <v>799</v>
      </c>
      <c r="H81" s="33">
        <v>28705</v>
      </c>
      <c r="I81" s="33">
        <v>952694</v>
      </c>
      <c r="J81" s="11" t="s">
        <v>720</v>
      </c>
      <c r="K81" s="11">
        <v>24</v>
      </c>
      <c r="L81" s="37">
        <v>0</v>
      </c>
    </row>
    <row r="82" spans="1:12" x14ac:dyDescent="0.25">
      <c r="A82" s="21" t="s">
        <v>70</v>
      </c>
      <c r="B82" s="18" t="s">
        <v>425</v>
      </c>
      <c r="C82" s="14" t="s">
        <v>717</v>
      </c>
      <c r="D82" s="14" t="s">
        <v>784</v>
      </c>
      <c r="E82" s="15">
        <v>43847</v>
      </c>
      <c r="F82" s="15"/>
      <c r="G82" s="15" t="s">
        <v>781</v>
      </c>
      <c r="H82" s="34">
        <v>66828</v>
      </c>
      <c r="I82" s="34">
        <v>234832</v>
      </c>
      <c r="J82" s="14" t="s">
        <v>719</v>
      </c>
      <c r="K82" s="14">
        <v>13</v>
      </c>
      <c r="L82" s="38">
        <v>8687.64</v>
      </c>
    </row>
    <row r="83" spans="1:12" x14ac:dyDescent="0.25">
      <c r="A83" s="10" t="s">
        <v>71</v>
      </c>
      <c r="B83" s="11" t="s">
        <v>426</v>
      </c>
      <c r="C83" s="11" t="s">
        <v>716</v>
      </c>
      <c r="D83" s="11" t="s">
        <v>1075</v>
      </c>
      <c r="E83" s="12">
        <v>44087</v>
      </c>
      <c r="F83" s="12">
        <f>EDATE(Policies!$E83,12)-1</f>
        <v>44451</v>
      </c>
      <c r="G83" s="12" t="s">
        <v>781</v>
      </c>
      <c r="H83" s="33">
        <v>16909</v>
      </c>
      <c r="I83" s="33">
        <v>253262</v>
      </c>
      <c r="J83" s="11" t="s">
        <v>719</v>
      </c>
      <c r="K83" s="11">
        <v>28</v>
      </c>
      <c r="L83" s="37">
        <v>4734.5200000000004</v>
      </c>
    </row>
    <row r="84" spans="1:12" x14ac:dyDescent="0.25">
      <c r="A84" s="13" t="s">
        <v>72</v>
      </c>
      <c r="B84" s="14" t="s">
        <v>427</v>
      </c>
      <c r="C84" s="14" t="s">
        <v>716</v>
      </c>
      <c r="D84" s="14" t="s">
        <v>783</v>
      </c>
      <c r="E84" s="15">
        <v>44090</v>
      </c>
      <c r="F84" s="15">
        <f>EDATE(Policies!$E84,12)-1</f>
        <v>44454</v>
      </c>
      <c r="G84" s="15" t="s">
        <v>781</v>
      </c>
      <c r="H84" s="34">
        <v>13356</v>
      </c>
      <c r="I84" s="34">
        <v>167411</v>
      </c>
      <c r="J84" s="14" t="s">
        <v>719</v>
      </c>
      <c r="K84" s="14">
        <v>29</v>
      </c>
      <c r="L84" s="38">
        <v>3873.24</v>
      </c>
    </row>
    <row r="85" spans="1:12" x14ac:dyDescent="0.25">
      <c r="A85" s="10" t="s">
        <v>73</v>
      </c>
      <c r="B85" s="11" t="s">
        <v>428</v>
      </c>
      <c r="C85" s="11" t="s">
        <v>718</v>
      </c>
      <c r="D85" s="11" t="s">
        <v>1077</v>
      </c>
      <c r="E85" s="12">
        <v>43989</v>
      </c>
      <c r="F85" s="12">
        <f>EDATE(Policies!$E85,12)-1</f>
        <v>44353</v>
      </c>
      <c r="G85" s="12" t="s">
        <v>799</v>
      </c>
      <c r="H85" s="33">
        <v>18109</v>
      </c>
      <c r="I85" s="33">
        <v>385521</v>
      </c>
      <c r="J85" s="11" t="s">
        <v>720</v>
      </c>
      <c r="K85" s="11">
        <v>27</v>
      </c>
      <c r="L85" s="37">
        <v>0</v>
      </c>
    </row>
    <row r="86" spans="1:12" x14ac:dyDescent="0.25">
      <c r="A86" s="13" t="s">
        <v>74</v>
      </c>
      <c r="B86" s="14" t="s">
        <v>429</v>
      </c>
      <c r="C86" s="14" t="s">
        <v>718</v>
      </c>
      <c r="D86" s="14" t="s">
        <v>1078</v>
      </c>
      <c r="E86" s="15">
        <v>44000</v>
      </c>
      <c r="F86" s="15">
        <f>EDATE(Policies!$E86,12)-1</f>
        <v>44364</v>
      </c>
      <c r="G86" s="15" t="s">
        <v>781</v>
      </c>
      <c r="H86" s="34">
        <v>19537</v>
      </c>
      <c r="I86" s="34">
        <v>138211</v>
      </c>
      <c r="J86" s="14" t="s">
        <v>719</v>
      </c>
      <c r="K86" s="14">
        <v>20</v>
      </c>
      <c r="L86" s="38">
        <v>3907.4</v>
      </c>
    </row>
    <row r="87" spans="1:12" x14ac:dyDescent="0.25">
      <c r="A87" s="22" t="s">
        <v>75</v>
      </c>
      <c r="B87" s="19" t="s">
        <v>430</v>
      </c>
      <c r="C87" s="11" t="s">
        <v>717</v>
      </c>
      <c r="D87" s="11" t="s">
        <v>784</v>
      </c>
      <c r="E87" s="12">
        <v>43848</v>
      </c>
      <c r="F87" s="12"/>
      <c r="G87" s="12" t="s">
        <v>781</v>
      </c>
      <c r="H87" s="33">
        <v>31661</v>
      </c>
      <c r="I87" s="33">
        <v>313981</v>
      </c>
      <c r="J87" s="11" t="s">
        <v>719</v>
      </c>
      <c r="K87" s="11">
        <v>11</v>
      </c>
      <c r="L87" s="37">
        <v>3482.71</v>
      </c>
    </row>
    <row r="88" spans="1:12" x14ac:dyDescent="0.25">
      <c r="A88" s="13" t="s">
        <v>76</v>
      </c>
      <c r="B88" s="14" t="s">
        <v>431</v>
      </c>
      <c r="C88" s="14" t="s">
        <v>773</v>
      </c>
      <c r="D88" s="14" t="s">
        <v>787</v>
      </c>
      <c r="E88" s="15">
        <v>44157</v>
      </c>
      <c r="F88" s="15">
        <f>EDATE(Policies!$E88,12)-1</f>
        <v>44521</v>
      </c>
      <c r="G88" s="15" t="s">
        <v>799</v>
      </c>
      <c r="H88" s="34">
        <v>38848</v>
      </c>
      <c r="I88" s="34">
        <v>880926</v>
      </c>
      <c r="J88" s="14" t="s">
        <v>720</v>
      </c>
      <c r="K88" s="14">
        <v>28</v>
      </c>
      <c r="L88" s="38">
        <v>0</v>
      </c>
    </row>
    <row r="89" spans="1:12" x14ac:dyDescent="0.25">
      <c r="A89" s="10" t="s">
        <v>77</v>
      </c>
      <c r="B89" s="11" t="s">
        <v>432</v>
      </c>
      <c r="C89" s="11" t="s">
        <v>718</v>
      </c>
      <c r="D89" s="11" t="s">
        <v>1079</v>
      </c>
      <c r="E89" s="12">
        <v>44006</v>
      </c>
      <c r="F89" s="12">
        <f>EDATE(Policies!$E89,12)-1</f>
        <v>44370</v>
      </c>
      <c r="G89" s="12" t="s">
        <v>781</v>
      </c>
      <c r="H89" s="33">
        <v>20379</v>
      </c>
      <c r="I89" s="33">
        <v>772337</v>
      </c>
      <c r="J89" s="11" t="s">
        <v>719</v>
      </c>
      <c r="K89" s="11">
        <v>22</v>
      </c>
      <c r="L89" s="37">
        <v>4483.38</v>
      </c>
    </row>
    <row r="90" spans="1:12" x14ac:dyDescent="0.25">
      <c r="A90" s="13" t="s">
        <v>78</v>
      </c>
      <c r="B90" s="14" t="s">
        <v>433</v>
      </c>
      <c r="C90" s="14" t="s">
        <v>718</v>
      </c>
      <c r="D90" s="14" t="s">
        <v>1077</v>
      </c>
      <c r="E90" s="15">
        <v>44011</v>
      </c>
      <c r="F90" s="15">
        <f>EDATE(Policies!$E90,12)-1</f>
        <v>44375</v>
      </c>
      <c r="G90" s="15" t="s">
        <v>780</v>
      </c>
      <c r="H90" s="34">
        <v>32766</v>
      </c>
      <c r="I90" s="34">
        <v>853298</v>
      </c>
      <c r="J90" s="14" t="s">
        <v>719</v>
      </c>
      <c r="K90" s="14">
        <v>16</v>
      </c>
      <c r="L90" s="38">
        <v>5242.5600000000004</v>
      </c>
    </row>
    <row r="91" spans="1:12" x14ac:dyDescent="0.25">
      <c r="A91" s="10" t="s">
        <v>79</v>
      </c>
      <c r="B91" s="11" t="s">
        <v>434</v>
      </c>
      <c r="C91" s="11" t="s">
        <v>716</v>
      </c>
      <c r="D91" s="11" t="s">
        <v>785</v>
      </c>
      <c r="E91" s="12">
        <v>44097</v>
      </c>
      <c r="F91" s="12">
        <f>EDATE(Policies!$E91,12)-1</f>
        <v>44461</v>
      </c>
      <c r="G91" s="12" t="s">
        <v>799</v>
      </c>
      <c r="H91" s="33">
        <v>20563</v>
      </c>
      <c r="I91" s="33">
        <v>110651</v>
      </c>
      <c r="J91" s="11" t="s">
        <v>720</v>
      </c>
      <c r="K91" s="11">
        <v>25</v>
      </c>
      <c r="L91" s="37">
        <v>0</v>
      </c>
    </row>
    <row r="92" spans="1:12" x14ac:dyDescent="0.25">
      <c r="A92" s="13" t="s">
        <v>80</v>
      </c>
      <c r="B92" s="14" t="s">
        <v>435</v>
      </c>
      <c r="C92" s="14" t="s">
        <v>716</v>
      </c>
      <c r="D92" s="14" t="s">
        <v>786</v>
      </c>
      <c r="E92" s="15">
        <v>44101</v>
      </c>
      <c r="F92" s="15">
        <f>EDATE(Policies!$E92,12)-1</f>
        <v>44465</v>
      </c>
      <c r="G92" s="15" t="s">
        <v>780</v>
      </c>
      <c r="H92" s="34">
        <v>24197</v>
      </c>
      <c r="I92" s="34">
        <v>965363</v>
      </c>
      <c r="J92" s="14" t="s">
        <v>719</v>
      </c>
      <c r="K92" s="14">
        <v>25</v>
      </c>
      <c r="L92" s="38">
        <v>6049.25</v>
      </c>
    </row>
    <row r="93" spans="1:12" x14ac:dyDescent="0.25">
      <c r="A93" s="10" t="s">
        <v>821</v>
      </c>
      <c r="B93" s="11" t="s">
        <v>822</v>
      </c>
      <c r="C93" s="11" t="s">
        <v>716</v>
      </c>
      <c r="D93" s="11" t="s">
        <v>786</v>
      </c>
      <c r="E93" s="12">
        <v>44104</v>
      </c>
      <c r="F93" s="12">
        <f>EDATE(Policies!$E93,12)-1</f>
        <v>44468</v>
      </c>
      <c r="G93" s="12" t="s">
        <v>780</v>
      </c>
      <c r="H93" s="33">
        <v>8000</v>
      </c>
      <c r="I93" s="33">
        <v>560000</v>
      </c>
      <c r="J93" s="11" t="s">
        <v>719</v>
      </c>
      <c r="K93" s="11">
        <v>16</v>
      </c>
      <c r="L93" s="37">
        <v>1280</v>
      </c>
    </row>
    <row r="94" spans="1:12" x14ac:dyDescent="0.25">
      <c r="A94" s="13" t="s">
        <v>847</v>
      </c>
      <c r="B94" s="14" t="s">
        <v>979</v>
      </c>
      <c r="C94" s="14" t="s">
        <v>716</v>
      </c>
      <c r="D94" s="14" t="s">
        <v>785</v>
      </c>
      <c r="E94" s="15">
        <v>44107</v>
      </c>
      <c r="F94" s="15">
        <f>EDATE(Policies!$E94,12)-1</f>
        <v>44471</v>
      </c>
      <c r="G94" s="15" t="s">
        <v>781</v>
      </c>
      <c r="H94" s="34">
        <v>24750</v>
      </c>
      <c r="I94" s="34">
        <v>1200000</v>
      </c>
      <c r="J94" s="14" t="s">
        <v>719</v>
      </c>
      <c r="K94" s="14">
        <v>20</v>
      </c>
      <c r="L94" s="38">
        <v>4950</v>
      </c>
    </row>
    <row r="95" spans="1:12" x14ac:dyDescent="0.25">
      <c r="A95" s="10" t="s">
        <v>81</v>
      </c>
      <c r="B95" s="11" t="s">
        <v>436</v>
      </c>
      <c r="C95" s="11" t="s">
        <v>716</v>
      </c>
      <c r="D95" s="11" t="s">
        <v>786</v>
      </c>
      <c r="E95" s="12">
        <v>44112</v>
      </c>
      <c r="F95" s="12">
        <f>EDATE(Policies!$E95,12)-1</f>
        <v>44476</v>
      </c>
      <c r="G95" s="12" t="s">
        <v>781</v>
      </c>
      <c r="H95" s="33">
        <v>14750</v>
      </c>
      <c r="I95" s="33">
        <v>537625</v>
      </c>
      <c r="J95" s="11" t="s">
        <v>719</v>
      </c>
      <c r="K95" s="11">
        <v>27</v>
      </c>
      <c r="L95" s="37">
        <v>3982.5000000000005</v>
      </c>
    </row>
    <row r="96" spans="1:12" x14ac:dyDescent="0.25">
      <c r="A96" s="13" t="s">
        <v>82</v>
      </c>
      <c r="B96" s="14" t="s">
        <v>437</v>
      </c>
      <c r="C96" s="14" t="s">
        <v>718</v>
      </c>
      <c r="D96" s="14" t="s">
        <v>1078</v>
      </c>
      <c r="E96" s="15">
        <v>44017</v>
      </c>
      <c r="F96" s="15">
        <f>EDATE(Policies!$E96,12)-1</f>
        <v>44381</v>
      </c>
      <c r="G96" s="15" t="s">
        <v>781</v>
      </c>
      <c r="H96" s="34">
        <v>32523</v>
      </c>
      <c r="I96" s="34">
        <v>250158</v>
      </c>
      <c r="J96" s="14" t="s">
        <v>719</v>
      </c>
      <c r="K96" s="14">
        <v>16</v>
      </c>
      <c r="L96" s="38">
        <v>5203.68</v>
      </c>
    </row>
    <row r="97" spans="1:12" x14ac:dyDescent="0.25">
      <c r="A97" s="10" t="s">
        <v>83</v>
      </c>
      <c r="B97" s="11" t="s">
        <v>438</v>
      </c>
      <c r="C97" s="11" t="s">
        <v>716</v>
      </c>
      <c r="D97" s="11" t="s">
        <v>783</v>
      </c>
      <c r="E97" s="12">
        <v>44120</v>
      </c>
      <c r="F97" s="12">
        <f>EDATE(Policies!$E97,12)-1</f>
        <v>44484</v>
      </c>
      <c r="G97" s="12" t="s">
        <v>781</v>
      </c>
      <c r="H97" s="33">
        <v>21727</v>
      </c>
      <c r="I97" s="33">
        <v>507592</v>
      </c>
      <c r="J97" s="11" t="s">
        <v>719</v>
      </c>
      <c r="K97" s="11">
        <v>24</v>
      </c>
      <c r="L97" s="37">
        <v>5214.4799999999996</v>
      </c>
    </row>
    <row r="98" spans="1:12" x14ac:dyDescent="0.25">
      <c r="A98" s="13" t="s">
        <v>84</v>
      </c>
      <c r="B98" s="14" t="s">
        <v>439</v>
      </c>
      <c r="C98" s="14" t="s">
        <v>718</v>
      </c>
      <c r="D98" s="14" t="s">
        <v>1077</v>
      </c>
      <c r="E98" s="15">
        <v>44023</v>
      </c>
      <c r="F98" s="15">
        <f>EDATE(Policies!$E98,12)-1</f>
        <v>44387</v>
      </c>
      <c r="G98" s="15" t="s">
        <v>781</v>
      </c>
      <c r="H98" s="34">
        <v>48543</v>
      </c>
      <c r="I98" s="34">
        <v>433569</v>
      </c>
      <c r="J98" s="14" t="s">
        <v>719</v>
      </c>
      <c r="K98" s="14">
        <v>20</v>
      </c>
      <c r="L98" s="38">
        <v>9708.6</v>
      </c>
    </row>
    <row r="99" spans="1:12" x14ac:dyDescent="0.25">
      <c r="A99" s="10" t="s">
        <v>85</v>
      </c>
      <c r="B99" s="11" t="s">
        <v>440</v>
      </c>
      <c r="C99" s="11" t="s">
        <v>718</v>
      </c>
      <c r="D99" s="11" t="s">
        <v>1079</v>
      </c>
      <c r="E99" s="12">
        <v>44033</v>
      </c>
      <c r="F99" s="12">
        <f>EDATE(Policies!$E99,12)-1</f>
        <v>44397</v>
      </c>
      <c r="G99" s="12" t="s">
        <v>781</v>
      </c>
      <c r="H99" s="33">
        <v>5161</v>
      </c>
      <c r="I99" s="33">
        <v>596574</v>
      </c>
      <c r="J99" s="11" t="s">
        <v>719</v>
      </c>
      <c r="K99" s="11">
        <v>26</v>
      </c>
      <c r="L99" s="37">
        <v>1341.8600000000001</v>
      </c>
    </row>
    <row r="100" spans="1:12" x14ac:dyDescent="0.25">
      <c r="A100" s="13" t="s">
        <v>86</v>
      </c>
      <c r="B100" s="14" t="s">
        <v>441</v>
      </c>
      <c r="C100" s="14" t="s">
        <v>716</v>
      </c>
      <c r="D100" s="14" t="s">
        <v>786</v>
      </c>
      <c r="E100" s="15">
        <v>44124</v>
      </c>
      <c r="F100" s="15">
        <f>EDATE(Policies!$E100,12)-1</f>
        <v>44488</v>
      </c>
      <c r="G100" s="15" t="s">
        <v>799</v>
      </c>
      <c r="H100" s="34">
        <v>21029</v>
      </c>
      <c r="I100" s="34">
        <v>529852</v>
      </c>
      <c r="J100" s="14" t="s">
        <v>720</v>
      </c>
      <c r="K100" s="14">
        <v>20</v>
      </c>
      <c r="L100" s="38">
        <v>0</v>
      </c>
    </row>
    <row r="101" spans="1:12" x14ac:dyDescent="0.25">
      <c r="A101" s="10" t="s">
        <v>87</v>
      </c>
      <c r="B101" s="11" t="s">
        <v>442</v>
      </c>
      <c r="C101" s="11" t="s">
        <v>716</v>
      </c>
      <c r="D101" s="11" t="s">
        <v>1075</v>
      </c>
      <c r="E101" s="12">
        <v>44129</v>
      </c>
      <c r="F101" s="12">
        <f>EDATE(Policies!$E101,12)-1</f>
        <v>44493</v>
      </c>
      <c r="G101" s="12" t="s">
        <v>780</v>
      </c>
      <c r="H101" s="33">
        <v>12226</v>
      </c>
      <c r="I101" s="33">
        <v>972552</v>
      </c>
      <c r="J101" s="11" t="s">
        <v>719</v>
      </c>
      <c r="K101" s="11">
        <v>27</v>
      </c>
      <c r="L101" s="37">
        <v>3301.0200000000004</v>
      </c>
    </row>
    <row r="102" spans="1:12" x14ac:dyDescent="0.25">
      <c r="A102" s="13" t="s">
        <v>88</v>
      </c>
      <c r="B102" s="14" t="s">
        <v>443</v>
      </c>
      <c r="C102" s="14" t="s">
        <v>718</v>
      </c>
      <c r="D102" s="14" t="s">
        <v>1078</v>
      </c>
      <c r="E102" s="15">
        <v>44040</v>
      </c>
      <c r="F102" s="15">
        <f>EDATE(Policies!$E102,12)-1</f>
        <v>44404</v>
      </c>
      <c r="G102" s="15" t="s">
        <v>799</v>
      </c>
      <c r="H102" s="34">
        <v>33731</v>
      </c>
      <c r="I102" s="34">
        <v>544865</v>
      </c>
      <c r="J102" s="14" t="s">
        <v>720</v>
      </c>
      <c r="K102" s="14">
        <v>21</v>
      </c>
      <c r="L102" s="38">
        <v>0</v>
      </c>
    </row>
    <row r="103" spans="1:12" x14ac:dyDescent="0.25">
      <c r="A103" s="22" t="s">
        <v>89</v>
      </c>
      <c r="B103" s="19" t="s">
        <v>444</v>
      </c>
      <c r="C103" s="11" t="s">
        <v>717</v>
      </c>
      <c r="D103" s="11" t="s">
        <v>787</v>
      </c>
      <c r="E103" s="12">
        <v>43849</v>
      </c>
      <c r="F103" s="12"/>
      <c r="G103" s="12" t="s">
        <v>780</v>
      </c>
      <c r="H103" s="33">
        <v>79848</v>
      </c>
      <c r="I103" s="33">
        <v>765418</v>
      </c>
      <c r="J103" s="11" t="s">
        <v>719</v>
      </c>
      <c r="K103" s="11">
        <v>14</v>
      </c>
      <c r="L103" s="37">
        <v>11178.720000000001</v>
      </c>
    </row>
    <row r="104" spans="1:12" x14ac:dyDescent="0.25">
      <c r="A104" s="13" t="s">
        <v>90</v>
      </c>
      <c r="B104" s="14" t="s">
        <v>445</v>
      </c>
      <c r="C104" s="14" t="s">
        <v>718</v>
      </c>
      <c r="D104" s="14" t="s">
        <v>1078</v>
      </c>
      <c r="E104" s="15">
        <v>44048</v>
      </c>
      <c r="F104" s="15">
        <f>EDATE(Policies!$E104,12)-1</f>
        <v>44412</v>
      </c>
      <c r="G104" s="15" t="s">
        <v>781</v>
      </c>
      <c r="H104" s="34">
        <v>8390</v>
      </c>
      <c r="I104" s="34">
        <v>355948</v>
      </c>
      <c r="J104" s="14" t="s">
        <v>719</v>
      </c>
      <c r="K104" s="14">
        <v>27</v>
      </c>
      <c r="L104" s="38">
        <v>2265.3000000000002</v>
      </c>
    </row>
    <row r="105" spans="1:12" x14ac:dyDescent="0.25">
      <c r="A105" s="22" t="s">
        <v>91</v>
      </c>
      <c r="B105" s="19" t="s">
        <v>446</v>
      </c>
      <c r="C105" s="11" t="s">
        <v>717</v>
      </c>
      <c r="D105" s="11" t="s">
        <v>784</v>
      </c>
      <c r="E105" s="12">
        <v>43850</v>
      </c>
      <c r="F105" s="12"/>
      <c r="G105" s="12" t="s">
        <v>781</v>
      </c>
      <c r="H105" s="33">
        <v>30997</v>
      </c>
      <c r="I105" s="33">
        <v>421481</v>
      </c>
      <c r="J105" s="11" t="s">
        <v>719</v>
      </c>
      <c r="K105" s="11">
        <v>10</v>
      </c>
      <c r="L105" s="37">
        <v>3099.7000000000003</v>
      </c>
    </row>
    <row r="106" spans="1:12" x14ac:dyDescent="0.25">
      <c r="A106" s="13" t="s">
        <v>92</v>
      </c>
      <c r="B106" s="14" t="s">
        <v>447</v>
      </c>
      <c r="C106" s="14" t="s">
        <v>716</v>
      </c>
      <c r="D106" s="14" t="s">
        <v>783</v>
      </c>
      <c r="E106" s="15">
        <v>44131</v>
      </c>
      <c r="F106" s="15">
        <f>EDATE(Policies!$E106,12)-1</f>
        <v>44495</v>
      </c>
      <c r="G106" s="15" t="s">
        <v>781</v>
      </c>
      <c r="H106" s="34">
        <v>11693</v>
      </c>
      <c r="I106" s="34">
        <v>961069</v>
      </c>
      <c r="J106" s="14" t="s">
        <v>719</v>
      </c>
      <c r="K106" s="14">
        <v>24</v>
      </c>
      <c r="L106" s="38">
        <v>2806.3199999999997</v>
      </c>
    </row>
    <row r="107" spans="1:12" x14ac:dyDescent="0.25">
      <c r="A107" s="10" t="s">
        <v>93</v>
      </c>
      <c r="B107" s="11" t="s">
        <v>448</v>
      </c>
      <c r="C107" s="11" t="s">
        <v>716</v>
      </c>
      <c r="D107" s="11" t="s">
        <v>1075</v>
      </c>
      <c r="E107" s="12">
        <v>44139</v>
      </c>
      <c r="F107" s="12">
        <f>EDATE(Policies!$E107,12)-1</f>
        <v>44503</v>
      </c>
      <c r="G107" s="12" t="s">
        <v>781</v>
      </c>
      <c r="H107" s="33">
        <v>17092</v>
      </c>
      <c r="I107" s="33">
        <v>571249</v>
      </c>
      <c r="J107" s="11" t="s">
        <v>719</v>
      </c>
      <c r="K107" s="11">
        <v>22</v>
      </c>
      <c r="L107" s="37">
        <v>3760.2400000000002</v>
      </c>
    </row>
    <row r="108" spans="1:12" x14ac:dyDescent="0.25">
      <c r="A108" s="13" t="s">
        <v>94</v>
      </c>
      <c r="B108" s="14" t="s">
        <v>449</v>
      </c>
      <c r="C108" s="14" t="s">
        <v>716</v>
      </c>
      <c r="D108" s="14" t="s">
        <v>786</v>
      </c>
      <c r="E108" s="15">
        <v>44144</v>
      </c>
      <c r="F108" s="15">
        <f>EDATE(Policies!$E108,12)-1</f>
        <v>44508</v>
      </c>
      <c r="G108" s="15" t="s">
        <v>799</v>
      </c>
      <c r="H108" s="34">
        <v>25541</v>
      </c>
      <c r="I108" s="34">
        <v>956626</v>
      </c>
      <c r="J108" s="14" t="s">
        <v>720</v>
      </c>
      <c r="K108" s="14">
        <v>30</v>
      </c>
      <c r="L108" s="38">
        <v>0</v>
      </c>
    </row>
    <row r="109" spans="1:12" x14ac:dyDescent="0.25">
      <c r="A109" s="10" t="s">
        <v>95</v>
      </c>
      <c r="B109" s="11" t="s">
        <v>450</v>
      </c>
      <c r="C109" s="11" t="s">
        <v>718</v>
      </c>
      <c r="D109" s="11" t="s">
        <v>1079</v>
      </c>
      <c r="E109" s="12">
        <v>44063</v>
      </c>
      <c r="F109" s="12">
        <f>EDATE(Policies!$E109,12)-1</f>
        <v>44427</v>
      </c>
      <c r="G109" s="12" t="s">
        <v>781</v>
      </c>
      <c r="H109" s="33">
        <v>26817</v>
      </c>
      <c r="I109" s="33">
        <v>963349</v>
      </c>
      <c r="J109" s="11" t="s">
        <v>719</v>
      </c>
      <c r="K109" s="11">
        <v>19</v>
      </c>
      <c r="L109" s="37">
        <v>5095.2300000000005</v>
      </c>
    </row>
    <row r="110" spans="1:12" x14ac:dyDescent="0.25">
      <c r="A110" s="13" t="s">
        <v>848</v>
      </c>
      <c r="B110" s="14" t="s">
        <v>849</v>
      </c>
      <c r="C110" s="14" t="s">
        <v>716</v>
      </c>
      <c r="D110" s="14" t="s">
        <v>786</v>
      </c>
      <c r="E110" s="15">
        <v>44147</v>
      </c>
      <c r="F110" s="15">
        <f>EDATE(Policies!$E110,12)-1</f>
        <v>44511</v>
      </c>
      <c r="G110" s="15" t="s">
        <v>781</v>
      </c>
      <c r="H110" s="34">
        <v>23987</v>
      </c>
      <c r="I110" s="34">
        <v>1000213</v>
      </c>
      <c r="J110" s="14" t="s">
        <v>719</v>
      </c>
      <c r="K110" s="14">
        <v>23</v>
      </c>
      <c r="L110" s="38">
        <v>5517.01</v>
      </c>
    </row>
    <row r="111" spans="1:12" x14ac:dyDescent="0.25">
      <c r="A111" s="10" t="s">
        <v>96</v>
      </c>
      <c r="B111" s="11" t="s">
        <v>451</v>
      </c>
      <c r="C111" s="11" t="s">
        <v>718</v>
      </c>
      <c r="D111" s="11" t="s">
        <v>1079</v>
      </c>
      <c r="E111" s="12">
        <v>44066</v>
      </c>
      <c r="F111" s="12">
        <f>EDATE(Policies!$E111,12)-1</f>
        <v>44430</v>
      </c>
      <c r="G111" s="12" t="s">
        <v>781</v>
      </c>
      <c r="H111" s="33">
        <v>48934</v>
      </c>
      <c r="I111" s="33">
        <v>206022</v>
      </c>
      <c r="J111" s="11" t="s">
        <v>719</v>
      </c>
      <c r="K111" s="11">
        <v>23</v>
      </c>
      <c r="L111" s="37">
        <v>11254.82</v>
      </c>
    </row>
    <row r="112" spans="1:12" x14ac:dyDescent="0.25">
      <c r="A112" s="13" t="s">
        <v>97</v>
      </c>
      <c r="B112" s="14" t="s">
        <v>452</v>
      </c>
      <c r="C112" s="14" t="s">
        <v>773</v>
      </c>
      <c r="D112" s="14" t="s">
        <v>784</v>
      </c>
      <c r="E112" s="15">
        <v>44189</v>
      </c>
      <c r="F112" s="15">
        <f>EDATE(Policies!$E112,12)-1</f>
        <v>44553</v>
      </c>
      <c r="G112" s="15" t="s">
        <v>799</v>
      </c>
      <c r="H112" s="34">
        <v>15258</v>
      </c>
      <c r="I112" s="34">
        <v>801979</v>
      </c>
      <c r="J112" s="14" t="s">
        <v>720</v>
      </c>
      <c r="K112" s="14">
        <v>21</v>
      </c>
      <c r="L112" s="38">
        <v>0</v>
      </c>
    </row>
    <row r="113" spans="1:12" x14ac:dyDescent="0.25">
      <c r="A113" s="10" t="s">
        <v>823</v>
      </c>
      <c r="B113" s="11" t="s">
        <v>824</v>
      </c>
      <c r="C113" s="11" t="s">
        <v>716</v>
      </c>
      <c r="D113" s="11" t="s">
        <v>783</v>
      </c>
      <c r="E113" s="12">
        <v>44153</v>
      </c>
      <c r="F113" s="12">
        <f>EDATE(Policies!$E113,12)-1</f>
        <v>44517</v>
      </c>
      <c r="G113" s="12" t="s">
        <v>799</v>
      </c>
      <c r="H113" s="33">
        <v>20000</v>
      </c>
      <c r="I113" s="33">
        <v>650000</v>
      </c>
      <c r="J113" s="11" t="s">
        <v>720</v>
      </c>
      <c r="K113" s="11">
        <v>21</v>
      </c>
      <c r="L113" s="37">
        <v>0</v>
      </c>
    </row>
    <row r="114" spans="1:12" x14ac:dyDescent="0.25">
      <c r="A114" s="13" t="s">
        <v>850</v>
      </c>
      <c r="B114" s="14" t="s">
        <v>851</v>
      </c>
      <c r="C114" s="14" t="s">
        <v>716</v>
      </c>
      <c r="D114" s="14" t="s">
        <v>785</v>
      </c>
      <c r="E114" s="15">
        <v>44157</v>
      </c>
      <c r="F114" s="15">
        <f>EDATE(Policies!$E114,12)-1</f>
        <v>44521</v>
      </c>
      <c r="G114" s="15" t="s">
        <v>781</v>
      </c>
      <c r="H114" s="34">
        <v>35000</v>
      </c>
      <c r="I114" s="34">
        <v>1285898</v>
      </c>
      <c r="J114" s="14" t="s">
        <v>719</v>
      </c>
      <c r="K114" s="14">
        <v>23</v>
      </c>
      <c r="L114" s="38">
        <v>8050</v>
      </c>
    </row>
    <row r="115" spans="1:12" x14ac:dyDescent="0.25">
      <c r="A115" s="22" t="s">
        <v>98</v>
      </c>
      <c r="B115" s="19" t="s">
        <v>453</v>
      </c>
      <c r="C115" s="11" t="s">
        <v>717</v>
      </c>
      <c r="D115" s="11" t="s">
        <v>784</v>
      </c>
      <c r="E115" s="12">
        <v>43851</v>
      </c>
      <c r="F115" s="12"/>
      <c r="G115" s="12" t="s">
        <v>781</v>
      </c>
      <c r="H115" s="33">
        <v>40469</v>
      </c>
      <c r="I115" s="33">
        <v>946490</v>
      </c>
      <c r="J115" s="11" t="s">
        <v>719</v>
      </c>
      <c r="K115" s="11">
        <v>11</v>
      </c>
      <c r="L115" s="37">
        <v>4451.59</v>
      </c>
    </row>
    <row r="116" spans="1:12" x14ac:dyDescent="0.25">
      <c r="A116" s="21" t="s">
        <v>99</v>
      </c>
      <c r="B116" s="18" t="s">
        <v>454</v>
      </c>
      <c r="C116" s="14" t="s">
        <v>717</v>
      </c>
      <c r="D116" s="14" t="s">
        <v>784</v>
      </c>
      <c r="E116" s="15">
        <v>43852</v>
      </c>
      <c r="F116" s="15"/>
      <c r="G116" s="15" t="s">
        <v>799</v>
      </c>
      <c r="H116" s="34">
        <v>33854</v>
      </c>
      <c r="I116" s="34">
        <v>162068</v>
      </c>
      <c r="J116" s="14" t="s">
        <v>720</v>
      </c>
      <c r="K116" s="14">
        <v>25</v>
      </c>
      <c r="L116" s="38">
        <v>0</v>
      </c>
    </row>
    <row r="117" spans="1:12" x14ac:dyDescent="0.25">
      <c r="A117" s="10" t="s">
        <v>825</v>
      </c>
      <c r="B117" s="11" t="s">
        <v>826</v>
      </c>
      <c r="C117" s="11" t="s">
        <v>716</v>
      </c>
      <c r="D117" s="11" t="s">
        <v>783</v>
      </c>
      <c r="E117" s="12">
        <v>44160</v>
      </c>
      <c r="F117" s="12">
        <f>EDATE(Policies!$E117,12)-1</f>
        <v>44524</v>
      </c>
      <c r="G117" s="12" t="s">
        <v>781</v>
      </c>
      <c r="H117" s="33">
        <v>20000</v>
      </c>
      <c r="I117" s="33">
        <v>500000</v>
      </c>
      <c r="J117" s="11" t="s">
        <v>719</v>
      </c>
      <c r="K117" s="11">
        <v>26</v>
      </c>
      <c r="L117" s="37">
        <v>5200</v>
      </c>
    </row>
    <row r="118" spans="1:12" x14ac:dyDescent="0.25">
      <c r="A118" s="13" t="s">
        <v>100</v>
      </c>
      <c r="B118" s="14" t="s">
        <v>455</v>
      </c>
      <c r="C118" s="14" t="s">
        <v>718</v>
      </c>
      <c r="D118" s="14" t="s">
        <v>1077</v>
      </c>
      <c r="E118" s="15">
        <v>44074</v>
      </c>
      <c r="F118" s="15">
        <f>EDATE(Policies!$E118,12)-1</f>
        <v>44438</v>
      </c>
      <c r="G118" s="15" t="s">
        <v>781</v>
      </c>
      <c r="H118" s="34">
        <v>38937</v>
      </c>
      <c r="I118" s="34">
        <v>261445</v>
      </c>
      <c r="J118" s="14" t="s">
        <v>719</v>
      </c>
      <c r="K118" s="14">
        <v>23</v>
      </c>
      <c r="L118" s="38">
        <v>8955.51</v>
      </c>
    </row>
    <row r="119" spans="1:12" x14ac:dyDescent="0.25">
      <c r="A119" s="10" t="s">
        <v>101</v>
      </c>
      <c r="B119" s="11" t="s">
        <v>456</v>
      </c>
      <c r="C119" s="11" t="s">
        <v>716</v>
      </c>
      <c r="D119" s="11" t="s">
        <v>786</v>
      </c>
      <c r="E119" s="12">
        <v>44166</v>
      </c>
      <c r="F119" s="12">
        <f>EDATE(Policies!$E119,12)-1</f>
        <v>44530</v>
      </c>
      <c r="G119" s="12" t="s">
        <v>781</v>
      </c>
      <c r="H119" s="33">
        <v>18598</v>
      </c>
      <c r="I119" s="33">
        <v>788514</v>
      </c>
      <c r="J119" s="11" t="s">
        <v>719</v>
      </c>
      <c r="K119" s="11">
        <v>26</v>
      </c>
      <c r="L119" s="37">
        <v>4835.4800000000005</v>
      </c>
    </row>
    <row r="120" spans="1:12" x14ac:dyDescent="0.25">
      <c r="A120" s="13" t="s">
        <v>102</v>
      </c>
      <c r="B120" s="14" t="s">
        <v>457</v>
      </c>
      <c r="C120" s="14" t="s">
        <v>718</v>
      </c>
      <c r="D120" s="14" t="s">
        <v>1077</v>
      </c>
      <c r="E120" s="15">
        <v>44076</v>
      </c>
      <c r="F120" s="15">
        <f>EDATE(Policies!$E120,12)-1</f>
        <v>44440</v>
      </c>
      <c r="G120" s="15" t="s">
        <v>780</v>
      </c>
      <c r="H120" s="34">
        <v>6651</v>
      </c>
      <c r="I120" s="34">
        <v>237103</v>
      </c>
      <c r="J120" s="14" t="s">
        <v>719</v>
      </c>
      <c r="K120" s="14">
        <v>20</v>
      </c>
      <c r="L120" s="38">
        <v>1330.2</v>
      </c>
    </row>
    <row r="121" spans="1:12" x14ac:dyDescent="0.25">
      <c r="A121" s="10" t="s">
        <v>103</v>
      </c>
      <c r="B121" s="11" t="s">
        <v>458</v>
      </c>
      <c r="C121" s="11" t="s">
        <v>716</v>
      </c>
      <c r="D121" s="11" t="s">
        <v>786</v>
      </c>
      <c r="E121" s="12">
        <v>44168</v>
      </c>
      <c r="F121" s="12">
        <f>EDATE(Policies!$E121,12)-1</f>
        <v>44532</v>
      </c>
      <c r="G121" s="12" t="s">
        <v>799</v>
      </c>
      <c r="H121" s="33">
        <v>24194</v>
      </c>
      <c r="I121" s="33">
        <v>324605</v>
      </c>
      <c r="J121" s="11" t="s">
        <v>720</v>
      </c>
      <c r="K121" s="11">
        <v>27</v>
      </c>
      <c r="L121" s="37">
        <v>0</v>
      </c>
    </row>
    <row r="122" spans="1:12" x14ac:dyDescent="0.25">
      <c r="A122" s="13" t="s">
        <v>104</v>
      </c>
      <c r="B122" s="14" t="s">
        <v>459</v>
      </c>
      <c r="C122" s="14" t="s">
        <v>716</v>
      </c>
      <c r="D122" s="14" t="s">
        <v>783</v>
      </c>
      <c r="E122" s="15">
        <v>44173</v>
      </c>
      <c r="F122" s="15">
        <f>EDATE(Policies!$E122,12)-1</f>
        <v>44537</v>
      </c>
      <c r="G122" s="15" t="s">
        <v>781</v>
      </c>
      <c r="H122" s="34">
        <v>15005</v>
      </c>
      <c r="I122" s="34">
        <v>303047</v>
      </c>
      <c r="J122" s="14" t="s">
        <v>719</v>
      </c>
      <c r="K122" s="14">
        <v>25</v>
      </c>
      <c r="L122" s="38">
        <v>3751.25</v>
      </c>
    </row>
    <row r="123" spans="1:12" x14ac:dyDescent="0.25">
      <c r="A123" s="10" t="s">
        <v>105</v>
      </c>
      <c r="B123" s="11" t="s">
        <v>460</v>
      </c>
      <c r="C123" s="11" t="s">
        <v>716</v>
      </c>
      <c r="D123" s="11" t="s">
        <v>1075</v>
      </c>
      <c r="E123" s="12">
        <v>44179</v>
      </c>
      <c r="F123" s="12">
        <f>EDATE(Policies!$E123,12)-1</f>
        <v>44543</v>
      </c>
      <c r="G123" s="12" t="s">
        <v>780</v>
      </c>
      <c r="H123" s="33">
        <v>12386</v>
      </c>
      <c r="I123" s="33">
        <v>909217</v>
      </c>
      <c r="J123" s="11" t="s">
        <v>719</v>
      </c>
      <c r="K123" s="11">
        <v>25</v>
      </c>
      <c r="L123" s="37">
        <v>3096.5</v>
      </c>
    </row>
    <row r="124" spans="1:12" x14ac:dyDescent="0.25">
      <c r="A124" s="13" t="s">
        <v>106</v>
      </c>
      <c r="B124" s="14" t="s">
        <v>461</v>
      </c>
      <c r="C124" s="14" t="s">
        <v>716</v>
      </c>
      <c r="D124" s="14" t="s">
        <v>785</v>
      </c>
      <c r="E124" s="15">
        <v>44182</v>
      </c>
      <c r="F124" s="15">
        <f>EDATE(Policies!$E124,12)-1</f>
        <v>44546</v>
      </c>
      <c r="G124" s="15" t="s">
        <v>781</v>
      </c>
      <c r="H124" s="34">
        <v>27800</v>
      </c>
      <c r="I124" s="34">
        <v>784029</v>
      </c>
      <c r="J124" s="14" t="s">
        <v>719</v>
      </c>
      <c r="K124" s="14">
        <v>25</v>
      </c>
      <c r="L124" s="38">
        <v>6950</v>
      </c>
    </row>
    <row r="125" spans="1:12" x14ac:dyDescent="0.25">
      <c r="A125" s="10" t="s">
        <v>107</v>
      </c>
      <c r="B125" s="11" t="s">
        <v>462</v>
      </c>
      <c r="C125" s="11" t="s">
        <v>716</v>
      </c>
      <c r="D125" s="11" t="s">
        <v>785</v>
      </c>
      <c r="E125" s="12">
        <v>44191</v>
      </c>
      <c r="F125" s="12">
        <f>EDATE(Policies!$E125,12)-1</f>
        <v>44555</v>
      </c>
      <c r="G125" s="12" t="s">
        <v>799</v>
      </c>
      <c r="H125" s="33">
        <v>6621</v>
      </c>
      <c r="I125" s="33">
        <v>610370</v>
      </c>
      <c r="J125" s="11" t="s">
        <v>720</v>
      </c>
      <c r="K125" s="11">
        <v>22</v>
      </c>
      <c r="L125" s="37">
        <v>0</v>
      </c>
    </row>
    <row r="126" spans="1:12" x14ac:dyDescent="0.25">
      <c r="A126" s="13" t="s">
        <v>108</v>
      </c>
      <c r="B126" s="14" t="s">
        <v>463</v>
      </c>
      <c r="C126" s="14" t="s">
        <v>718</v>
      </c>
      <c r="D126" s="14" t="s">
        <v>1079</v>
      </c>
      <c r="E126" s="15">
        <v>44084</v>
      </c>
      <c r="F126" s="15">
        <f>EDATE(Policies!$E126,12)-1</f>
        <v>44448</v>
      </c>
      <c r="G126" s="15" t="s">
        <v>781</v>
      </c>
      <c r="H126" s="34">
        <v>15028</v>
      </c>
      <c r="I126" s="34">
        <v>626570</v>
      </c>
      <c r="J126" s="14" t="s">
        <v>719</v>
      </c>
      <c r="K126" s="14">
        <v>22</v>
      </c>
      <c r="L126" s="38">
        <v>3306.16</v>
      </c>
    </row>
    <row r="127" spans="1:12" x14ac:dyDescent="0.25">
      <c r="A127" s="22" t="s">
        <v>109</v>
      </c>
      <c r="B127" s="19" t="s">
        <v>464</v>
      </c>
      <c r="C127" s="11" t="s">
        <v>717</v>
      </c>
      <c r="D127" s="11" t="s">
        <v>787</v>
      </c>
      <c r="E127" s="12">
        <v>43852</v>
      </c>
      <c r="F127" s="12"/>
      <c r="G127" s="12" t="s">
        <v>781</v>
      </c>
      <c r="H127" s="33">
        <v>90500</v>
      </c>
      <c r="I127" s="33">
        <v>789984</v>
      </c>
      <c r="J127" s="11" t="s">
        <v>719</v>
      </c>
      <c r="K127" s="11">
        <v>14</v>
      </c>
      <c r="L127" s="37">
        <v>12670.000000000002</v>
      </c>
    </row>
    <row r="128" spans="1:12" x14ac:dyDescent="0.25">
      <c r="A128" s="13" t="s">
        <v>110</v>
      </c>
      <c r="B128" s="14" t="s">
        <v>465</v>
      </c>
      <c r="C128" s="14" t="s">
        <v>718</v>
      </c>
      <c r="D128" s="14" t="s">
        <v>1078</v>
      </c>
      <c r="E128" s="15">
        <v>44096</v>
      </c>
      <c r="F128" s="15">
        <f>EDATE(Policies!$E128,12)-1</f>
        <v>44460</v>
      </c>
      <c r="G128" s="15" t="s">
        <v>781</v>
      </c>
      <c r="H128" s="34">
        <v>39051</v>
      </c>
      <c r="I128" s="34">
        <v>803798</v>
      </c>
      <c r="J128" s="14" t="s">
        <v>719</v>
      </c>
      <c r="K128" s="14">
        <v>28</v>
      </c>
      <c r="L128" s="38">
        <v>10934.28</v>
      </c>
    </row>
    <row r="129" spans="1:12" x14ac:dyDescent="0.25">
      <c r="A129" s="10" t="s">
        <v>111</v>
      </c>
      <c r="B129" s="11" t="s">
        <v>466</v>
      </c>
      <c r="C129" s="11" t="s">
        <v>718</v>
      </c>
      <c r="D129" s="11" t="s">
        <v>1078</v>
      </c>
      <c r="E129" s="12">
        <v>44100</v>
      </c>
      <c r="F129" s="12">
        <f>EDATE(Policies!$E129,12)-1</f>
        <v>44464</v>
      </c>
      <c r="G129" s="12" t="s">
        <v>781</v>
      </c>
      <c r="H129" s="33">
        <v>23394</v>
      </c>
      <c r="I129" s="33">
        <v>953966</v>
      </c>
      <c r="J129" s="11" t="s">
        <v>719</v>
      </c>
      <c r="K129" s="11">
        <v>18</v>
      </c>
      <c r="L129" s="37">
        <v>4210.92</v>
      </c>
    </row>
    <row r="130" spans="1:12" x14ac:dyDescent="0.25">
      <c r="A130" s="13" t="s">
        <v>112</v>
      </c>
      <c r="B130" s="14" t="s">
        <v>467</v>
      </c>
      <c r="C130" s="14" t="s">
        <v>716</v>
      </c>
      <c r="D130" s="14" t="s">
        <v>1075</v>
      </c>
      <c r="E130" s="15">
        <v>44193</v>
      </c>
      <c r="F130" s="15">
        <f>EDATE(Policies!$E130,12)-1</f>
        <v>44557</v>
      </c>
      <c r="G130" s="15" t="s">
        <v>781</v>
      </c>
      <c r="H130" s="34">
        <v>15254</v>
      </c>
      <c r="I130" s="34">
        <v>961396</v>
      </c>
      <c r="J130" s="14" t="s">
        <v>719</v>
      </c>
      <c r="K130" s="14">
        <v>24</v>
      </c>
      <c r="L130" s="38">
        <v>3660.96</v>
      </c>
    </row>
    <row r="131" spans="1:12" x14ac:dyDescent="0.25">
      <c r="A131" s="10" t="s">
        <v>113</v>
      </c>
      <c r="B131" s="11" t="s">
        <v>468</v>
      </c>
      <c r="C131" s="11" t="s">
        <v>716</v>
      </c>
      <c r="D131" s="11" t="s">
        <v>786</v>
      </c>
      <c r="E131" s="12">
        <v>44213</v>
      </c>
      <c r="F131" s="12">
        <f>EDATE(Policies!$E131,12)-1</f>
        <v>44577</v>
      </c>
      <c r="G131" s="12" t="s">
        <v>781</v>
      </c>
      <c r="H131" s="33">
        <v>23509</v>
      </c>
      <c r="I131" s="33">
        <v>792797</v>
      </c>
      <c r="J131" s="11" t="s">
        <v>719</v>
      </c>
      <c r="K131" s="11">
        <v>25</v>
      </c>
      <c r="L131" s="37">
        <v>5877.25</v>
      </c>
    </row>
    <row r="132" spans="1:12" x14ac:dyDescent="0.25">
      <c r="A132" s="13" t="s">
        <v>114</v>
      </c>
      <c r="B132" s="14" t="s">
        <v>469</v>
      </c>
      <c r="C132" s="14" t="s">
        <v>716</v>
      </c>
      <c r="D132" s="14" t="s">
        <v>783</v>
      </c>
      <c r="E132" s="15">
        <v>44217</v>
      </c>
      <c r="F132" s="15">
        <f>EDATE(Policies!$E132,12)-1</f>
        <v>44581</v>
      </c>
      <c r="G132" s="15" t="s">
        <v>780</v>
      </c>
      <c r="H132" s="34">
        <v>9268</v>
      </c>
      <c r="I132" s="34">
        <v>828342</v>
      </c>
      <c r="J132" s="14" t="s">
        <v>719</v>
      </c>
      <c r="K132" s="14">
        <v>27</v>
      </c>
      <c r="L132" s="38">
        <v>2502.36</v>
      </c>
    </row>
    <row r="133" spans="1:12" x14ac:dyDescent="0.25">
      <c r="A133" s="10" t="s">
        <v>115</v>
      </c>
      <c r="B133" s="11" t="s">
        <v>470</v>
      </c>
      <c r="C133" s="11" t="s">
        <v>718</v>
      </c>
      <c r="D133" s="11" t="s">
        <v>1079</v>
      </c>
      <c r="E133" s="12">
        <v>44107</v>
      </c>
      <c r="F133" s="12">
        <f>EDATE(Policies!$E133,12)-1</f>
        <v>44471</v>
      </c>
      <c r="G133" s="12" t="s">
        <v>781</v>
      </c>
      <c r="H133" s="33">
        <v>39865</v>
      </c>
      <c r="I133" s="33">
        <v>924824</v>
      </c>
      <c r="J133" s="11" t="s">
        <v>719</v>
      </c>
      <c r="K133" s="11">
        <v>22</v>
      </c>
      <c r="L133" s="37">
        <v>8770.2999999999993</v>
      </c>
    </row>
    <row r="134" spans="1:12" x14ac:dyDescent="0.25">
      <c r="A134" s="13" t="s">
        <v>116</v>
      </c>
      <c r="B134" s="14" t="s">
        <v>471</v>
      </c>
      <c r="C134" s="14" t="s">
        <v>716</v>
      </c>
      <c r="D134" s="14" t="s">
        <v>1075</v>
      </c>
      <c r="E134" s="15">
        <v>44220</v>
      </c>
      <c r="F134" s="15">
        <f>EDATE(Policies!$E134,12)-1</f>
        <v>44584</v>
      </c>
      <c r="G134" s="15" t="s">
        <v>781</v>
      </c>
      <c r="H134" s="34">
        <v>33272</v>
      </c>
      <c r="I134" s="34">
        <v>107461</v>
      </c>
      <c r="J134" s="14" t="s">
        <v>719</v>
      </c>
      <c r="K134" s="14">
        <v>26</v>
      </c>
      <c r="L134" s="38">
        <v>8650.7200000000012</v>
      </c>
    </row>
    <row r="135" spans="1:12" x14ac:dyDescent="0.25">
      <c r="A135" s="10" t="s">
        <v>117</v>
      </c>
      <c r="B135" s="11" t="s">
        <v>472</v>
      </c>
      <c r="C135" s="11" t="s">
        <v>716</v>
      </c>
      <c r="D135" s="11" t="s">
        <v>785</v>
      </c>
      <c r="E135" s="12">
        <v>44221</v>
      </c>
      <c r="F135" s="12">
        <f>EDATE(Policies!$E135,12)-1</f>
        <v>44585</v>
      </c>
      <c r="G135" s="12" t="s">
        <v>781</v>
      </c>
      <c r="H135" s="33">
        <v>27845</v>
      </c>
      <c r="I135" s="33">
        <v>724411</v>
      </c>
      <c r="J135" s="11" t="s">
        <v>719</v>
      </c>
      <c r="K135" s="11">
        <v>25</v>
      </c>
      <c r="L135" s="37">
        <v>6961.25</v>
      </c>
    </row>
    <row r="136" spans="1:12" x14ac:dyDescent="0.25">
      <c r="A136" s="13" t="s">
        <v>118</v>
      </c>
      <c r="B136" s="14" t="s">
        <v>473</v>
      </c>
      <c r="C136" s="14" t="s">
        <v>718</v>
      </c>
      <c r="D136" s="14" t="s">
        <v>1077</v>
      </c>
      <c r="E136" s="15">
        <v>44118</v>
      </c>
      <c r="F136" s="15">
        <f>EDATE(Policies!$E136,12)-1</f>
        <v>44482</v>
      </c>
      <c r="G136" s="15" t="s">
        <v>781</v>
      </c>
      <c r="H136" s="34">
        <v>11397</v>
      </c>
      <c r="I136" s="34">
        <v>896948</v>
      </c>
      <c r="J136" s="14" t="s">
        <v>719</v>
      </c>
      <c r="K136" s="14">
        <v>21</v>
      </c>
      <c r="L136" s="38">
        <v>2393.37</v>
      </c>
    </row>
    <row r="137" spans="1:12" x14ac:dyDescent="0.25">
      <c r="A137" s="10" t="s">
        <v>119</v>
      </c>
      <c r="B137" s="11" t="s">
        <v>474</v>
      </c>
      <c r="C137" s="11" t="s">
        <v>716</v>
      </c>
      <c r="D137" s="11" t="s">
        <v>785</v>
      </c>
      <c r="E137" s="12">
        <v>44223</v>
      </c>
      <c r="F137" s="12">
        <f>EDATE(Policies!$E137,12)-1</f>
        <v>44587</v>
      </c>
      <c r="G137" s="12" t="s">
        <v>799</v>
      </c>
      <c r="H137" s="33">
        <v>37373</v>
      </c>
      <c r="I137" s="33">
        <v>572501</v>
      </c>
      <c r="J137" s="11" t="s">
        <v>720</v>
      </c>
      <c r="K137" s="11">
        <v>21</v>
      </c>
      <c r="L137" s="37">
        <v>0</v>
      </c>
    </row>
    <row r="138" spans="1:12" x14ac:dyDescent="0.25">
      <c r="A138" s="13" t="s">
        <v>120</v>
      </c>
      <c r="B138" s="14" t="s">
        <v>475</v>
      </c>
      <c r="C138" s="14" t="s">
        <v>716</v>
      </c>
      <c r="D138" s="14" t="s">
        <v>1075</v>
      </c>
      <c r="E138" s="15">
        <v>44224</v>
      </c>
      <c r="F138" s="15">
        <f>EDATE(Policies!$E138,12)-1</f>
        <v>44588</v>
      </c>
      <c r="G138" s="15" t="s">
        <v>781</v>
      </c>
      <c r="H138" s="34">
        <v>10525</v>
      </c>
      <c r="I138" s="34">
        <v>248586</v>
      </c>
      <c r="J138" s="14" t="s">
        <v>719</v>
      </c>
      <c r="K138" s="14">
        <v>20</v>
      </c>
      <c r="L138" s="38">
        <v>2105</v>
      </c>
    </row>
    <row r="139" spans="1:12" x14ac:dyDescent="0.25">
      <c r="A139" s="10" t="s">
        <v>121</v>
      </c>
      <c r="B139" s="11" t="s">
        <v>476</v>
      </c>
      <c r="C139" s="11" t="s">
        <v>716</v>
      </c>
      <c r="D139" s="11" t="s">
        <v>786</v>
      </c>
      <c r="E139" s="12">
        <v>44225</v>
      </c>
      <c r="F139" s="12">
        <f>EDATE(Policies!$E139,12)-1</f>
        <v>44589</v>
      </c>
      <c r="G139" s="12" t="s">
        <v>780</v>
      </c>
      <c r="H139" s="33">
        <v>29570</v>
      </c>
      <c r="I139" s="33">
        <v>483395</v>
      </c>
      <c r="J139" s="11" t="s">
        <v>719</v>
      </c>
      <c r="K139" s="11">
        <v>22</v>
      </c>
      <c r="L139" s="37">
        <v>6505.4</v>
      </c>
    </row>
    <row r="140" spans="1:12" x14ac:dyDescent="0.25">
      <c r="A140" s="21" t="s">
        <v>122</v>
      </c>
      <c r="B140" s="18" t="s">
        <v>477</v>
      </c>
      <c r="C140" s="14" t="s">
        <v>717</v>
      </c>
      <c r="D140" s="14" t="s">
        <v>787</v>
      </c>
      <c r="E140" s="15">
        <v>43853</v>
      </c>
      <c r="F140" s="15"/>
      <c r="G140" s="15" t="s">
        <v>781</v>
      </c>
      <c r="H140" s="34">
        <v>43284</v>
      </c>
      <c r="I140" s="34">
        <v>594178</v>
      </c>
      <c r="J140" s="14" t="s">
        <v>719</v>
      </c>
      <c r="K140" s="14">
        <v>11</v>
      </c>
      <c r="L140" s="38">
        <v>4761.24</v>
      </c>
    </row>
    <row r="141" spans="1:12" x14ac:dyDescent="0.25">
      <c r="A141" s="10" t="s">
        <v>123</v>
      </c>
      <c r="B141" s="11" t="s">
        <v>478</v>
      </c>
      <c r="C141" s="11" t="s">
        <v>718</v>
      </c>
      <c r="D141" s="11" t="s">
        <v>1078</v>
      </c>
      <c r="E141" s="12">
        <v>44123</v>
      </c>
      <c r="F141" s="12">
        <f>EDATE(Policies!$E141,12)-1</f>
        <v>44487</v>
      </c>
      <c r="G141" s="12" t="s">
        <v>780</v>
      </c>
      <c r="H141" s="33">
        <v>23994</v>
      </c>
      <c r="I141" s="33">
        <v>631496</v>
      </c>
      <c r="J141" s="11" t="s">
        <v>719</v>
      </c>
      <c r="K141" s="11">
        <v>20</v>
      </c>
      <c r="L141" s="37">
        <v>4798.8</v>
      </c>
    </row>
    <row r="142" spans="1:12" x14ac:dyDescent="0.25">
      <c r="A142" s="13" t="s">
        <v>124</v>
      </c>
      <c r="B142" s="14" t="s">
        <v>479</v>
      </c>
      <c r="C142" s="14" t="s">
        <v>718</v>
      </c>
      <c r="D142" s="14" t="s">
        <v>1077</v>
      </c>
      <c r="E142" s="15">
        <v>44129</v>
      </c>
      <c r="F142" s="15">
        <f>EDATE(Policies!$E142,12)-1</f>
        <v>44493</v>
      </c>
      <c r="G142" s="15" t="s">
        <v>799</v>
      </c>
      <c r="H142" s="34">
        <v>28284</v>
      </c>
      <c r="I142" s="34">
        <v>792148</v>
      </c>
      <c r="J142" s="14" t="s">
        <v>720</v>
      </c>
      <c r="K142" s="14">
        <v>26</v>
      </c>
      <c r="L142" s="38">
        <v>0</v>
      </c>
    </row>
    <row r="143" spans="1:12" x14ac:dyDescent="0.25">
      <c r="A143" s="10" t="s">
        <v>125</v>
      </c>
      <c r="B143" s="11" t="s">
        <v>480</v>
      </c>
      <c r="C143" s="11" t="s">
        <v>718</v>
      </c>
      <c r="D143" s="11" t="s">
        <v>1079</v>
      </c>
      <c r="E143" s="12">
        <v>44140</v>
      </c>
      <c r="F143" s="12">
        <f>EDATE(Policies!$E143,12)-1</f>
        <v>44504</v>
      </c>
      <c r="G143" s="12" t="s">
        <v>799</v>
      </c>
      <c r="H143" s="33">
        <v>30122</v>
      </c>
      <c r="I143" s="33">
        <v>816409</v>
      </c>
      <c r="J143" s="11" t="s">
        <v>720</v>
      </c>
      <c r="K143" s="11">
        <v>29</v>
      </c>
      <c r="L143" s="37">
        <v>0</v>
      </c>
    </row>
    <row r="144" spans="1:12" x14ac:dyDescent="0.25">
      <c r="A144" s="13" t="s">
        <v>126</v>
      </c>
      <c r="B144" s="14" t="s">
        <v>481</v>
      </c>
      <c r="C144" s="14" t="s">
        <v>716</v>
      </c>
      <c r="D144" s="14" t="s">
        <v>786</v>
      </c>
      <c r="E144" s="15">
        <v>44231</v>
      </c>
      <c r="F144" s="15">
        <f>EDATE(Policies!$E144,12)-1</f>
        <v>44595</v>
      </c>
      <c r="G144" s="15" t="s">
        <v>781</v>
      </c>
      <c r="H144" s="34">
        <v>30017</v>
      </c>
      <c r="I144" s="34">
        <v>948925</v>
      </c>
      <c r="J144" s="14" t="s">
        <v>719</v>
      </c>
      <c r="K144" s="14">
        <v>25</v>
      </c>
      <c r="L144" s="38">
        <v>7504.25</v>
      </c>
    </row>
    <row r="145" spans="1:12" x14ac:dyDescent="0.25">
      <c r="A145" s="10" t="s">
        <v>127</v>
      </c>
      <c r="B145" s="11" t="s">
        <v>482</v>
      </c>
      <c r="C145" s="11" t="s">
        <v>718</v>
      </c>
      <c r="D145" s="11" t="s">
        <v>1079</v>
      </c>
      <c r="E145" s="12">
        <v>44150</v>
      </c>
      <c r="F145" s="12">
        <f>EDATE(Policies!$E145,12)-1</f>
        <v>44514</v>
      </c>
      <c r="G145" s="12" t="s">
        <v>780</v>
      </c>
      <c r="H145" s="33">
        <v>21370</v>
      </c>
      <c r="I145" s="33">
        <v>660315</v>
      </c>
      <c r="J145" s="11" t="s">
        <v>719</v>
      </c>
      <c r="K145" s="11">
        <v>18</v>
      </c>
      <c r="L145" s="37">
        <v>3846.6</v>
      </c>
    </row>
    <row r="146" spans="1:12" x14ac:dyDescent="0.25">
      <c r="A146" s="13" t="s">
        <v>128</v>
      </c>
      <c r="B146" s="14" t="s">
        <v>483</v>
      </c>
      <c r="C146" s="14" t="s">
        <v>716</v>
      </c>
      <c r="D146" s="14" t="s">
        <v>783</v>
      </c>
      <c r="E146" s="15">
        <v>44233</v>
      </c>
      <c r="F146" s="15">
        <f>EDATE(Policies!$E146,12)-1</f>
        <v>44597</v>
      </c>
      <c r="G146" s="15" t="s">
        <v>781</v>
      </c>
      <c r="H146" s="34">
        <v>34252</v>
      </c>
      <c r="I146" s="34">
        <v>979979</v>
      </c>
      <c r="J146" s="14" t="s">
        <v>719</v>
      </c>
      <c r="K146" s="14">
        <v>22</v>
      </c>
      <c r="L146" s="38">
        <v>7535.44</v>
      </c>
    </row>
    <row r="147" spans="1:12" x14ac:dyDescent="0.25">
      <c r="A147" s="22" t="s">
        <v>129</v>
      </c>
      <c r="B147" s="19" t="s">
        <v>484</v>
      </c>
      <c r="C147" s="11" t="s">
        <v>717</v>
      </c>
      <c r="D147" s="11" t="s">
        <v>784</v>
      </c>
      <c r="E147" s="12">
        <v>43855</v>
      </c>
      <c r="F147" s="12"/>
      <c r="G147" s="12" t="s">
        <v>781</v>
      </c>
      <c r="H147" s="33">
        <v>62999</v>
      </c>
      <c r="I147" s="33">
        <v>273921</v>
      </c>
      <c r="J147" s="11" t="s">
        <v>719</v>
      </c>
      <c r="K147" s="11">
        <v>12</v>
      </c>
      <c r="L147" s="37">
        <v>7559.88</v>
      </c>
    </row>
    <row r="148" spans="1:12" x14ac:dyDescent="0.25">
      <c r="A148" s="13" t="s">
        <v>130</v>
      </c>
      <c r="B148" s="14" t="s">
        <v>485</v>
      </c>
      <c r="C148" s="14" t="s">
        <v>718</v>
      </c>
      <c r="D148" s="14" t="s">
        <v>1077</v>
      </c>
      <c r="E148" s="15">
        <v>44158</v>
      </c>
      <c r="F148" s="15">
        <f>EDATE(Policies!$E148,12)-1</f>
        <v>44522</v>
      </c>
      <c r="G148" s="15" t="s">
        <v>780</v>
      </c>
      <c r="H148" s="34">
        <v>47963</v>
      </c>
      <c r="I148" s="34">
        <v>773218</v>
      </c>
      <c r="J148" s="14" t="s">
        <v>719</v>
      </c>
      <c r="K148" s="14">
        <v>20</v>
      </c>
      <c r="L148" s="38">
        <v>9592.6</v>
      </c>
    </row>
    <row r="149" spans="1:12" x14ac:dyDescent="0.25">
      <c r="A149" s="22" t="s">
        <v>131</v>
      </c>
      <c r="B149" s="19" t="s">
        <v>486</v>
      </c>
      <c r="C149" s="11" t="s">
        <v>717</v>
      </c>
      <c r="D149" s="11" t="s">
        <v>784</v>
      </c>
      <c r="E149" s="12">
        <v>43856</v>
      </c>
      <c r="F149" s="12"/>
      <c r="G149" s="12" t="s">
        <v>781</v>
      </c>
      <c r="H149" s="33">
        <v>30279</v>
      </c>
      <c r="I149" s="33">
        <v>703291</v>
      </c>
      <c r="J149" s="11" t="s">
        <v>719</v>
      </c>
      <c r="K149" s="11">
        <v>12</v>
      </c>
      <c r="L149" s="37">
        <v>3633.48</v>
      </c>
    </row>
    <row r="150" spans="1:12" x14ac:dyDescent="0.25">
      <c r="A150" s="13" t="s">
        <v>132</v>
      </c>
      <c r="B150" s="14" t="s">
        <v>487</v>
      </c>
      <c r="C150" s="14" t="s">
        <v>718</v>
      </c>
      <c r="D150" s="14" t="s">
        <v>1078</v>
      </c>
      <c r="E150" s="15">
        <v>44162</v>
      </c>
      <c r="F150" s="15">
        <f>EDATE(Policies!$E150,12)-1</f>
        <v>44526</v>
      </c>
      <c r="G150" s="15" t="s">
        <v>781</v>
      </c>
      <c r="H150" s="34">
        <v>48363</v>
      </c>
      <c r="I150" s="34">
        <v>807755</v>
      </c>
      <c r="J150" s="14" t="s">
        <v>719</v>
      </c>
      <c r="K150" s="14">
        <v>20</v>
      </c>
      <c r="L150" s="38">
        <v>9672.6</v>
      </c>
    </row>
    <row r="151" spans="1:12" x14ac:dyDescent="0.25">
      <c r="A151" s="10" t="s">
        <v>133</v>
      </c>
      <c r="B151" s="11" t="s">
        <v>488</v>
      </c>
      <c r="C151" s="11" t="s">
        <v>773</v>
      </c>
      <c r="D151" s="11" t="s">
        <v>784</v>
      </c>
      <c r="E151" s="12">
        <v>44241</v>
      </c>
      <c r="F151" s="12">
        <f>EDATE(Policies!$E151,12)-1</f>
        <v>44605</v>
      </c>
      <c r="G151" s="12" t="s">
        <v>799</v>
      </c>
      <c r="H151" s="33">
        <v>24715</v>
      </c>
      <c r="I151" s="33">
        <v>416456</v>
      </c>
      <c r="J151" s="11" t="s">
        <v>720</v>
      </c>
      <c r="K151" s="11">
        <v>20</v>
      </c>
      <c r="L151" s="37">
        <v>0</v>
      </c>
    </row>
    <row r="152" spans="1:12" x14ac:dyDescent="0.25">
      <c r="A152" s="21" t="s">
        <v>134</v>
      </c>
      <c r="B152" s="18" t="s">
        <v>489</v>
      </c>
      <c r="C152" s="14" t="s">
        <v>717</v>
      </c>
      <c r="D152" s="14" t="s">
        <v>784</v>
      </c>
      <c r="E152" s="15">
        <v>43857</v>
      </c>
      <c r="F152" s="15"/>
      <c r="G152" s="15" t="s">
        <v>780</v>
      </c>
      <c r="H152" s="34">
        <v>34309</v>
      </c>
      <c r="I152" s="34">
        <v>430814</v>
      </c>
      <c r="J152" s="14" t="s">
        <v>719</v>
      </c>
      <c r="K152" s="14">
        <v>11</v>
      </c>
      <c r="L152" s="38">
        <v>3773.9900000000002</v>
      </c>
    </row>
    <row r="153" spans="1:12" x14ac:dyDescent="0.25">
      <c r="A153" s="10" t="s">
        <v>135</v>
      </c>
      <c r="B153" s="11" t="s">
        <v>490</v>
      </c>
      <c r="C153" s="11" t="s">
        <v>718</v>
      </c>
      <c r="D153" s="11" t="s">
        <v>1077</v>
      </c>
      <c r="E153" s="12">
        <v>44171</v>
      </c>
      <c r="F153" s="12">
        <f>EDATE(Policies!$E153,12)-1</f>
        <v>44535</v>
      </c>
      <c r="G153" s="12" t="s">
        <v>799</v>
      </c>
      <c r="H153" s="33">
        <v>20078</v>
      </c>
      <c r="I153" s="33">
        <v>182279</v>
      </c>
      <c r="J153" s="11" t="s">
        <v>720</v>
      </c>
      <c r="K153" s="11">
        <v>26</v>
      </c>
      <c r="L153" s="37">
        <v>0</v>
      </c>
    </row>
    <row r="154" spans="1:12" x14ac:dyDescent="0.25">
      <c r="A154" s="21" t="s">
        <v>136</v>
      </c>
      <c r="B154" s="18" t="s">
        <v>491</v>
      </c>
      <c r="C154" s="14" t="s">
        <v>717</v>
      </c>
      <c r="D154" s="14" t="s">
        <v>787</v>
      </c>
      <c r="E154" s="15">
        <v>43858</v>
      </c>
      <c r="F154" s="15"/>
      <c r="G154" s="15" t="s">
        <v>780</v>
      </c>
      <c r="H154" s="34">
        <v>70105</v>
      </c>
      <c r="I154" s="34">
        <v>515434</v>
      </c>
      <c r="J154" s="14" t="s">
        <v>719</v>
      </c>
      <c r="K154" s="14">
        <v>14</v>
      </c>
      <c r="L154" s="38">
        <v>9814.7000000000007</v>
      </c>
    </row>
    <row r="155" spans="1:12" x14ac:dyDescent="0.25">
      <c r="A155" s="10" t="s">
        <v>137</v>
      </c>
      <c r="B155" s="11" t="s">
        <v>492</v>
      </c>
      <c r="C155" s="11" t="s">
        <v>773</v>
      </c>
      <c r="D155" s="11" t="s">
        <v>784</v>
      </c>
      <c r="E155" s="12">
        <v>44245</v>
      </c>
      <c r="F155" s="12">
        <f>EDATE(Policies!$E155,12)-1</f>
        <v>44609</v>
      </c>
      <c r="G155" s="12" t="s">
        <v>799</v>
      </c>
      <c r="H155" s="33">
        <v>34312</v>
      </c>
      <c r="I155" s="33">
        <v>819407</v>
      </c>
      <c r="J155" s="11" t="s">
        <v>720</v>
      </c>
      <c r="K155" s="11">
        <v>28</v>
      </c>
      <c r="L155" s="37">
        <v>0</v>
      </c>
    </row>
    <row r="156" spans="1:12" x14ac:dyDescent="0.25">
      <c r="A156" s="13" t="s">
        <v>138</v>
      </c>
      <c r="B156" s="14" t="s">
        <v>493</v>
      </c>
      <c r="C156" s="14" t="s">
        <v>716</v>
      </c>
      <c r="D156" s="14" t="s">
        <v>783</v>
      </c>
      <c r="E156" s="15">
        <v>44246</v>
      </c>
      <c r="F156" s="15">
        <f>EDATE(Policies!$E156,12)-1</f>
        <v>44610</v>
      </c>
      <c r="G156" s="15" t="s">
        <v>781</v>
      </c>
      <c r="H156" s="34">
        <v>27839</v>
      </c>
      <c r="I156" s="34">
        <v>540991</v>
      </c>
      <c r="J156" s="14" t="s">
        <v>719</v>
      </c>
      <c r="K156" s="14">
        <v>19</v>
      </c>
      <c r="L156" s="38">
        <v>5289.41</v>
      </c>
    </row>
    <row r="157" spans="1:12" x14ac:dyDescent="0.25">
      <c r="A157" s="10" t="s">
        <v>139</v>
      </c>
      <c r="B157" s="11" t="s">
        <v>494</v>
      </c>
      <c r="C157" s="11" t="s">
        <v>716</v>
      </c>
      <c r="D157" s="11" t="s">
        <v>785</v>
      </c>
      <c r="E157" s="12">
        <v>44247</v>
      </c>
      <c r="F157" s="12">
        <f>EDATE(Policies!$E157,12)-1</f>
        <v>44611</v>
      </c>
      <c r="G157" s="12" t="s">
        <v>799</v>
      </c>
      <c r="H157" s="33">
        <v>18384</v>
      </c>
      <c r="I157" s="33">
        <v>437913</v>
      </c>
      <c r="J157" s="11" t="s">
        <v>720</v>
      </c>
      <c r="K157" s="11">
        <v>22</v>
      </c>
      <c r="L157" s="37">
        <v>0</v>
      </c>
    </row>
    <row r="158" spans="1:12" x14ac:dyDescent="0.25">
      <c r="A158" s="21" t="s">
        <v>140</v>
      </c>
      <c r="B158" s="18" t="s">
        <v>495</v>
      </c>
      <c r="C158" s="14" t="s">
        <v>717</v>
      </c>
      <c r="D158" s="14" t="s">
        <v>787</v>
      </c>
      <c r="E158" s="15">
        <v>43859</v>
      </c>
      <c r="F158" s="15"/>
      <c r="G158" s="15" t="s">
        <v>781</v>
      </c>
      <c r="H158" s="34">
        <v>47821</v>
      </c>
      <c r="I158" s="34">
        <v>428821</v>
      </c>
      <c r="J158" s="14" t="s">
        <v>719</v>
      </c>
      <c r="K158" s="14">
        <v>14</v>
      </c>
      <c r="L158" s="38">
        <v>6694.9400000000005</v>
      </c>
    </row>
    <row r="159" spans="1:12" x14ac:dyDescent="0.25">
      <c r="A159" s="10" t="s">
        <v>141</v>
      </c>
      <c r="B159" s="11" t="s">
        <v>496</v>
      </c>
      <c r="C159" s="11" t="s">
        <v>718</v>
      </c>
      <c r="D159" s="11" t="s">
        <v>1079</v>
      </c>
      <c r="E159" s="12">
        <v>44180</v>
      </c>
      <c r="F159" s="12">
        <f>EDATE(Policies!$E159,12)-1</f>
        <v>44544</v>
      </c>
      <c r="G159" s="12" t="s">
        <v>781</v>
      </c>
      <c r="H159" s="33">
        <v>12531</v>
      </c>
      <c r="I159" s="33">
        <v>841280</v>
      </c>
      <c r="J159" s="11" t="s">
        <v>719</v>
      </c>
      <c r="K159" s="11">
        <v>27</v>
      </c>
      <c r="L159" s="37">
        <v>3383.3700000000003</v>
      </c>
    </row>
    <row r="160" spans="1:12" x14ac:dyDescent="0.25">
      <c r="A160" s="13" t="s">
        <v>142</v>
      </c>
      <c r="B160" s="14" t="s">
        <v>497</v>
      </c>
      <c r="C160" s="14" t="s">
        <v>716</v>
      </c>
      <c r="D160" s="14" t="s">
        <v>785</v>
      </c>
      <c r="E160" s="15">
        <v>44253</v>
      </c>
      <c r="F160" s="15">
        <f>EDATE(Policies!$E160,12)-1</f>
        <v>44617</v>
      </c>
      <c r="G160" s="15" t="s">
        <v>781</v>
      </c>
      <c r="H160" s="34">
        <v>22051</v>
      </c>
      <c r="I160" s="34">
        <v>863799</v>
      </c>
      <c r="J160" s="14" t="s">
        <v>719</v>
      </c>
      <c r="K160" s="14">
        <v>26</v>
      </c>
      <c r="L160" s="38">
        <v>5733.26</v>
      </c>
    </row>
    <row r="161" spans="1:12" x14ac:dyDescent="0.25">
      <c r="A161" s="10" t="s">
        <v>143</v>
      </c>
      <c r="B161" s="11" t="s">
        <v>498</v>
      </c>
      <c r="C161" s="11" t="s">
        <v>716</v>
      </c>
      <c r="D161" s="11" t="s">
        <v>1075</v>
      </c>
      <c r="E161" s="12">
        <v>44254</v>
      </c>
      <c r="F161" s="12">
        <f>EDATE(Policies!$E161,12)-1</f>
        <v>44618</v>
      </c>
      <c r="G161" s="12" t="s">
        <v>781</v>
      </c>
      <c r="H161" s="33">
        <v>22736</v>
      </c>
      <c r="I161" s="33">
        <v>276806</v>
      </c>
      <c r="J161" s="11" t="s">
        <v>719</v>
      </c>
      <c r="K161" s="11">
        <v>27</v>
      </c>
      <c r="L161" s="37">
        <v>6138.72</v>
      </c>
    </row>
    <row r="162" spans="1:12" x14ac:dyDescent="0.25">
      <c r="A162" s="13" t="s">
        <v>144</v>
      </c>
      <c r="B162" s="14" t="s">
        <v>499</v>
      </c>
      <c r="C162" s="14" t="s">
        <v>716</v>
      </c>
      <c r="D162" s="14" t="s">
        <v>786</v>
      </c>
      <c r="E162" s="15">
        <v>44255</v>
      </c>
      <c r="F162" s="15">
        <f>EDATE(Policies!$E162,12)-1</f>
        <v>44619</v>
      </c>
      <c r="G162" s="15" t="s">
        <v>781</v>
      </c>
      <c r="H162" s="34">
        <v>12710</v>
      </c>
      <c r="I162" s="34">
        <v>988097</v>
      </c>
      <c r="J162" s="14" t="s">
        <v>719</v>
      </c>
      <c r="K162" s="14">
        <v>28</v>
      </c>
      <c r="L162" s="38">
        <v>3558.8</v>
      </c>
    </row>
    <row r="163" spans="1:12" x14ac:dyDescent="0.25">
      <c r="A163" s="10" t="s">
        <v>145</v>
      </c>
      <c r="B163" s="11" t="s">
        <v>500</v>
      </c>
      <c r="C163" s="11" t="s">
        <v>716</v>
      </c>
      <c r="D163" s="11" t="s">
        <v>786</v>
      </c>
      <c r="E163" s="12">
        <v>44258</v>
      </c>
      <c r="F163" s="12">
        <f>EDATE(Policies!$E163,12)-1</f>
        <v>44622</v>
      </c>
      <c r="G163" s="12" t="s">
        <v>781</v>
      </c>
      <c r="H163" s="33">
        <v>28252</v>
      </c>
      <c r="I163" s="33">
        <v>569924</v>
      </c>
      <c r="J163" s="11" t="s">
        <v>719</v>
      </c>
      <c r="K163" s="11">
        <v>16</v>
      </c>
      <c r="L163" s="37">
        <v>4520.32</v>
      </c>
    </row>
    <row r="164" spans="1:12" x14ac:dyDescent="0.25">
      <c r="A164" s="13" t="s">
        <v>146</v>
      </c>
      <c r="B164" s="14" t="s">
        <v>501</v>
      </c>
      <c r="C164" s="14" t="s">
        <v>718</v>
      </c>
      <c r="D164" s="14" t="s">
        <v>1078</v>
      </c>
      <c r="E164" s="15">
        <v>44187</v>
      </c>
      <c r="F164" s="15">
        <f>EDATE(Policies!$E164,12)-1</f>
        <v>44551</v>
      </c>
      <c r="G164" s="15" t="s">
        <v>780</v>
      </c>
      <c r="H164" s="34">
        <v>20261</v>
      </c>
      <c r="I164" s="34">
        <v>168803</v>
      </c>
      <c r="J164" s="14" t="s">
        <v>719</v>
      </c>
      <c r="K164" s="14">
        <v>21</v>
      </c>
      <c r="L164" s="38">
        <v>4254.8099999999995</v>
      </c>
    </row>
    <row r="165" spans="1:12" x14ac:dyDescent="0.25">
      <c r="A165" s="22" t="s">
        <v>147</v>
      </c>
      <c r="B165" s="19" t="s">
        <v>502</v>
      </c>
      <c r="C165" s="11" t="s">
        <v>717</v>
      </c>
      <c r="D165" s="11" t="s">
        <v>787</v>
      </c>
      <c r="E165" s="12">
        <v>43860</v>
      </c>
      <c r="F165" s="12"/>
      <c r="G165" s="12" t="s">
        <v>781</v>
      </c>
      <c r="H165" s="33">
        <v>52037</v>
      </c>
      <c r="I165" s="33">
        <v>848736</v>
      </c>
      <c r="J165" s="11" t="s">
        <v>719</v>
      </c>
      <c r="K165" s="11">
        <v>13</v>
      </c>
      <c r="L165" s="37">
        <v>6764.81</v>
      </c>
    </row>
    <row r="166" spans="1:12" x14ac:dyDescent="0.25">
      <c r="A166" s="13" t="s">
        <v>148</v>
      </c>
      <c r="B166" s="14" t="s">
        <v>503</v>
      </c>
      <c r="C166" s="14" t="s">
        <v>716</v>
      </c>
      <c r="D166" s="14" t="s">
        <v>783</v>
      </c>
      <c r="E166" s="15">
        <v>44264</v>
      </c>
      <c r="F166" s="15">
        <f>EDATE(Policies!$E166,12)-1</f>
        <v>44628</v>
      </c>
      <c r="G166" s="15" t="s">
        <v>781</v>
      </c>
      <c r="H166" s="34">
        <v>24557</v>
      </c>
      <c r="I166" s="34">
        <v>577742</v>
      </c>
      <c r="J166" s="14" t="s">
        <v>719</v>
      </c>
      <c r="K166" s="14">
        <v>27</v>
      </c>
      <c r="L166" s="38">
        <v>6630.39</v>
      </c>
    </row>
    <row r="167" spans="1:12" x14ac:dyDescent="0.25">
      <c r="A167" s="22" t="s">
        <v>149</v>
      </c>
      <c r="B167" s="19" t="s">
        <v>504</v>
      </c>
      <c r="C167" s="11" t="s">
        <v>717</v>
      </c>
      <c r="D167" s="11" t="s">
        <v>784</v>
      </c>
      <c r="E167" s="12">
        <v>43862</v>
      </c>
      <c r="F167" s="12"/>
      <c r="G167" s="12" t="s">
        <v>781</v>
      </c>
      <c r="H167" s="33">
        <v>34435</v>
      </c>
      <c r="I167" s="33">
        <v>799539</v>
      </c>
      <c r="J167" s="11" t="s">
        <v>719</v>
      </c>
      <c r="K167" s="11">
        <v>13</v>
      </c>
      <c r="L167" s="37">
        <v>4476.55</v>
      </c>
    </row>
    <row r="168" spans="1:12" x14ac:dyDescent="0.25">
      <c r="A168" s="13" t="s">
        <v>150</v>
      </c>
      <c r="B168" s="14" t="s">
        <v>505</v>
      </c>
      <c r="C168" s="14" t="s">
        <v>718</v>
      </c>
      <c r="D168" s="14" t="s">
        <v>1079</v>
      </c>
      <c r="E168" s="15">
        <v>44190</v>
      </c>
      <c r="F168" s="15">
        <f>EDATE(Policies!$E168,12)-1</f>
        <v>44554</v>
      </c>
      <c r="G168" s="15" t="s">
        <v>799</v>
      </c>
      <c r="H168" s="34">
        <v>5162</v>
      </c>
      <c r="I168" s="34">
        <v>345404</v>
      </c>
      <c r="J168" s="14" t="s">
        <v>720</v>
      </c>
      <c r="K168" s="14">
        <v>29</v>
      </c>
      <c r="L168" s="38">
        <v>0</v>
      </c>
    </row>
    <row r="169" spans="1:12" x14ac:dyDescent="0.25">
      <c r="A169" s="10" t="s">
        <v>151</v>
      </c>
      <c r="B169" s="11" t="s">
        <v>506</v>
      </c>
      <c r="C169" s="11" t="s">
        <v>773</v>
      </c>
      <c r="D169" s="11" t="s">
        <v>784</v>
      </c>
      <c r="E169" s="12">
        <v>44268</v>
      </c>
      <c r="F169" s="12">
        <f>EDATE(Policies!$E169,12)-1</f>
        <v>44632</v>
      </c>
      <c r="G169" s="12" t="s">
        <v>799</v>
      </c>
      <c r="H169" s="33">
        <v>39742</v>
      </c>
      <c r="I169" s="33">
        <v>742249</v>
      </c>
      <c r="J169" s="11" t="s">
        <v>720</v>
      </c>
      <c r="K169" s="11">
        <v>26</v>
      </c>
      <c r="L169" s="37">
        <v>0</v>
      </c>
    </row>
    <row r="170" spans="1:12" x14ac:dyDescent="0.25">
      <c r="A170" s="13" t="s">
        <v>152</v>
      </c>
      <c r="B170" s="14" t="s">
        <v>507</v>
      </c>
      <c r="C170" s="14" t="s">
        <v>716</v>
      </c>
      <c r="D170" s="14" t="s">
        <v>1075</v>
      </c>
      <c r="E170" s="15">
        <v>44269</v>
      </c>
      <c r="F170" s="15">
        <f>EDATE(Policies!$E170,12)-1</f>
        <v>44633</v>
      </c>
      <c r="G170" s="15" t="s">
        <v>781</v>
      </c>
      <c r="H170" s="34">
        <v>24675</v>
      </c>
      <c r="I170" s="34">
        <v>402523</v>
      </c>
      <c r="J170" s="14" t="s">
        <v>719</v>
      </c>
      <c r="K170" s="14">
        <v>32</v>
      </c>
      <c r="L170" s="38">
        <v>7896</v>
      </c>
    </row>
    <row r="171" spans="1:12" x14ac:dyDescent="0.25">
      <c r="A171" s="10" t="s">
        <v>153</v>
      </c>
      <c r="B171" s="11" t="s">
        <v>508</v>
      </c>
      <c r="C171" s="11" t="s">
        <v>716</v>
      </c>
      <c r="D171" s="11" t="s">
        <v>783</v>
      </c>
      <c r="E171" s="12">
        <v>44270</v>
      </c>
      <c r="F171" s="12">
        <f>EDATE(Policies!$E171,12)-1</f>
        <v>44634</v>
      </c>
      <c r="G171" s="12" t="s">
        <v>781</v>
      </c>
      <c r="H171" s="33">
        <v>13461</v>
      </c>
      <c r="I171" s="33">
        <v>117297</v>
      </c>
      <c r="J171" s="11" t="s">
        <v>719</v>
      </c>
      <c r="K171" s="11">
        <v>20</v>
      </c>
      <c r="L171" s="37">
        <v>2692.2000000000003</v>
      </c>
    </row>
    <row r="172" spans="1:12" x14ac:dyDescent="0.25">
      <c r="A172" s="13" t="s">
        <v>154</v>
      </c>
      <c r="B172" s="14" t="s">
        <v>509</v>
      </c>
      <c r="C172" s="14" t="s">
        <v>718</v>
      </c>
      <c r="D172" s="14" t="s">
        <v>1077</v>
      </c>
      <c r="E172" s="15">
        <v>44193</v>
      </c>
      <c r="F172" s="15">
        <f>EDATE(Policies!$E172,12)-1</f>
        <v>44557</v>
      </c>
      <c r="G172" s="15" t="s">
        <v>781</v>
      </c>
      <c r="H172" s="34">
        <v>37591</v>
      </c>
      <c r="I172" s="34">
        <v>609346</v>
      </c>
      <c r="J172" s="14" t="s">
        <v>719</v>
      </c>
      <c r="K172" s="14">
        <v>28</v>
      </c>
      <c r="L172" s="38">
        <v>10525.480000000001</v>
      </c>
    </row>
    <row r="173" spans="1:12" x14ac:dyDescent="0.25">
      <c r="A173" s="10" t="s">
        <v>155</v>
      </c>
      <c r="B173" s="11" t="s">
        <v>510</v>
      </c>
      <c r="C173" s="11" t="s">
        <v>718</v>
      </c>
      <c r="D173" s="11" t="s">
        <v>1078</v>
      </c>
      <c r="E173" s="12">
        <v>44196</v>
      </c>
      <c r="F173" s="12">
        <f>EDATE(Policies!$E173,12)-1</f>
        <v>44560</v>
      </c>
      <c r="G173" s="12" t="s">
        <v>781</v>
      </c>
      <c r="H173" s="33">
        <v>33047</v>
      </c>
      <c r="I173" s="33">
        <v>220234</v>
      </c>
      <c r="J173" s="11" t="s">
        <v>719</v>
      </c>
      <c r="K173" s="11">
        <v>25</v>
      </c>
      <c r="L173" s="37">
        <v>8261.75</v>
      </c>
    </row>
    <row r="174" spans="1:12" x14ac:dyDescent="0.25">
      <c r="A174" s="13" t="s">
        <v>156</v>
      </c>
      <c r="B174" s="14" t="s">
        <v>511</v>
      </c>
      <c r="C174" s="14" t="s">
        <v>718</v>
      </c>
      <c r="D174" s="14" t="s">
        <v>1079</v>
      </c>
      <c r="E174" s="15">
        <v>44197</v>
      </c>
      <c r="F174" s="15">
        <f>EDATE(Policies!$E174,12)-1</f>
        <v>44561</v>
      </c>
      <c r="G174" s="15" t="s">
        <v>780</v>
      </c>
      <c r="H174" s="34">
        <v>39782</v>
      </c>
      <c r="I174" s="34">
        <v>668302</v>
      </c>
      <c r="J174" s="14" t="s">
        <v>719</v>
      </c>
      <c r="K174" s="14">
        <v>24</v>
      </c>
      <c r="L174" s="38">
        <v>9547.68</v>
      </c>
    </row>
    <row r="175" spans="1:12" x14ac:dyDescent="0.25">
      <c r="A175" s="10" t="s">
        <v>157</v>
      </c>
      <c r="B175" s="11" t="s">
        <v>512</v>
      </c>
      <c r="C175" s="11" t="s">
        <v>718</v>
      </c>
      <c r="D175" s="11" t="s">
        <v>1077</v>
      </c>
      <c r="E175" s="12">
        <v>44202</v>
      </c>
      <c r="F175" s="12">
        <f>EDATE(Policies!$E175,12)-1</f>
        <v>44566</v>
      </c>
      <c r="G175" s="12" t="s">
        <v>781</v>
      </c>
      <c r="H175" s="33">
        <v>37972</v>
      </c>
      <c r="I175" s="33">
        <v>278570</v>
      </c>
      <c r="J175" s="11" t="s">
        <v>719</v>
      </c>
      <c r="K175" s="11">
        <v>26</v>
      </c>
      <c r="L175" s="37">
        <v>9872.7200000000012</v>
      </c>
    </row>
    <row r="176" spans="1:12" x14ac:dyDescent="0.25">
      <c r="A176" s="13" t="s">
        <v>158</v>
      </c>
      <c r="B176" s="14" t="s">
        <v>513</v>
      </c>
      <c r="C176" s="14" t="s">
        <v>716</v>
      </c>
      <c r="D176" s="14" t="s">
        <v>786</v>
      </c>
      <c r="E176" s="15">
        <v>44278</v>
      </c>
      <c r="F176" s="15">
        <f>EDATE(Policies!$E176,12)-1</f>
        <v>44642</v>
      </c>
      <c r="G176" s="15" t="s">
        <v>781</v>
      </c>
      <c r="H176" s="34">
        <v>46800</v>
      </c>
      <c r="I176" s="34">
        <v>883152</v>
      </c>
      <c r="J176" s="14" t="s">
        <v>719</v>
      </c>
      <c r="K176" s="14">
        <v>23</v>
      </c>
      <c r="L176" s="38">
        <v>10764</v>
      </c>
    </row>
    <row r="177" spans="1:12" x14ac:dyDescent="0.25">
      <c r="A177" s="10" t="s">
        <v>159</v>
      </c>
      <c r="B177" s="11" t="s">
        <v>514</v>
      </c>
      <c r="C177" s="11" t="s">
        <v>716</v>
      </c>
      <c r="D177" s="11" t="s">
        <v>1075</v>
      </c>
      <c r="E177" s="12">
        <v>44281</v>
      </c>
      <c r="F177" s="12">
        <f>EDATE(Policies!$E177,12)-1</f>
        <v>44645</v>
      </c>
      <c r="G177" s="12" t="s">
        <v>781</v>
      </c>
      <c r="H177" s="33">
        <v>35314</v>
      </c>
      <c r="I177" s="33">
        <v>384996</v>
      </c>
      <c r="J177" s="11" t="s">
        <v>719</v>
      </c>
      <c r="K177" s="11">
        <v>26</v>
      </c>
      <c r="L177" s="37">
        <v>9181.64</v>
      </c>
    </row>
    <row r="178" spans="1:12" x14ac:dyDescent="0.25">
      <c r="A178" s="21" t="s">
        <v>160</v>
      </c>
      <c r="B178" s="18" t="s">
        <v>515</v>
      </c>
      <c r="C178" s="14" t="s">
        <v>717</v>
      </c>
      <c r="D178" s="14" t="s">
        <v>784</v>
      </c>
      <c r="E178" s="12">
        <v>43863</v>
      </c>
      <c r="F178" s="15"/>
      <c r="G178" s="15" t="s">
        <v>781</v>
      </c>
      <c r="H178" s="34">
        <v>37643</v>
      </c>
      <c r="I178" s="34">
        <v>441383</v>
      </c>
      <c r="J178" s="14" t="s">
        <v>719</v>
      </c>
      <c r="K178" s="14">
        <v>12</v>
      </c>
      <c r="L178" s="38">
        <v>4517.16</v>
      </c>
    </row>
    <row r="179" spans="1:12" x14ac:dyDescent="0.25">
      <c r="A179" s="10" t="s">
        <v>161</v>
      </c>
      <c r="B179" s="11" t="s">
        <v>516</v>
      </c>
      <c r="C179" s="11" t="s">
        <v>773</v>
      </c>
      <c r="D179" s="11" t="s">
        <v>784</v>
      </c>
      <c r="E179" s="12">
        <v>44283</v>
      </c>
      <c r="F179" s="12">
        <f>EDATE(Policies!$E179,12)-1</f>
        <v>44647</v>
      </c>
      <c r="G179" s="12" t="s">
        <v>799</v>
      </c>
      <c r="H179" s="33">
        <v>45785</v>
      </c>
      <c r="I179" s="33">
        <v>494145</v>
      </c>
      <c r="J179" s="11" t="s">
        <v>720</v>
      </c>
      <c r="K179" s="11">
        <v>24</v>
      </c>
      <c r="L179" s="37">
        <v>0</v>
      </c>
    </row>
    <row r="180" spans="1:12" x14ac:dyDescent="0.25">
      <c r="A180" s="13" t="s">
        <v>162</v>
      </c>
      <c r="B180" s="14" t="s">
        <v>517</v>
      </c>
      <c r="C180" s="14" t="s">
        <v>716</v>
      </c>
      <c r="D180" s="14" t="s">
        <v>785</v>
      </c>
      <c r="E180" s="15">
        <v>44284</v>
      </c>
      <c r="F180" s="15">
        <f>EDATE(Policies!$E180,12)-1</f>
        <v>44648</v>
      </c>
      <c r="G180" s="15" t="s">
        <v>781</v>
      </c>
      <c r="H180" s="34">
        <v>23681</v>
      </c>
      <c r="I180" s="34">
        <v>832847</v>
      </c>
      <c r="J180" s="14" t="s">
        <v>719</v>
      </c>
      <c r="K180" s="14">
        <v>27</v>
      </c>
      <c r="L180" s="38">
        <v>6393.8700000000008</v>
      </c>
    </row>
    <row r="181" spans="1:12" x14ac:dyDescent="0.25">
      <c r="A181" s="22" t="s">
        <v>163</v>
      </c>
      <c r="B181" s="19" t="s">
        <v>518</v>
      </c>
      <c r="C181" s="11" t="s">
        <v>717</v>
      </c>
      <c r="D181" s="11" t="s">
        <v>784</v>
      </c>
      <c r="E181" s="12">
        <v>43864</v>
      </c>
      <c r="F181" s="12"/>
      <c r="G181" s="12" t="s">
        <v>781</v>
      </c>
      <c r="H181" s="33">
        <v>80892</v>
      </c>
      <c r="I181" s="33">
        <v>515863</v>
      </c>
      <c r="J181" s="11" t="s">
        <v>719</v>
      </c>
      <c r="K181" s="11">
        <v>12</v>
      </c>
      <c r="L181" s="37">
        <v>9707.0399999999991</v>
      </c>
    </row>
    <row r="182" spans="1:12" x14ac:dyDescent="0.25">
      <c r="A182" s="13" t="s">
        <v>164</v>
      </c>
      <c r="B182" s="14" t="s">
        <v>519</v>
      </c>
      <c r="C182" s="14" t="s">
        <v>718</v>
      </c>
      <c r="D182" s="14" t="s">
        <v>1077</v>
      </c>
      <c r="E182" s="15">
        <v>44206</v>
      </c>
      <c r="F182" s="15">
        <f>EDATE(Policies!$E182,12)-1</f>
        <v>44570</v>
      </c>
      <c r="G182" s="15" t="s">
        <v>799</v>
      </c>
      <c r="H182" s="34">
        <v>19289</v>
      </c>
      <c r="I182" s="34">
        <v>839180</v>
      </c>
      <c r="J182" s="14" t="s">
        <v>720</v>
      </c>
      <c r="K182" s="14">
        <v>29</v>
      </c>
      <c r="L182" s="38">
        <v>0</v>
      </c>
    </row>
    <row r="183" spans="1:12" x14ac:dyDescent="0.25">
      <c r="A183" s="10" t="s">
        <v>165</v>
      </c>
      <c r="B183" s="11" t="s">
        <v>520</v>
      </c>
      <c r="C183" s="11" t="s">
        <v>718</v>
      </c>
      <c r="D183" s="11" t="s">
        <v>1079</v>
      </c>
      <c r="E183" s="12">
        <v>44214</v>
      </c>
      <c r="F183" s="12">
        <f>EDATE(Policies!$E183,12)-1</f>
        <v>44578</v>
      </c>
      <c r="G183" s="12" t="s">
        <v>799</v>
      </c>
      <c r="H183" s="33">
        <v>6171</v>
      </c>
      <c r="I183" s="33">
        <v>928791</v>
      </c>
      <c r="J183" s="11" t="s">
        <v>720</v>
      </c>
      <c r="K183" s="11">
        <v>26</v>
      </c>
      <c r="L183" s="37">
        <v>0</v>
      </c>
    </row>
    <row r="184" spans="1:12" x14ac:dyDescent="0.25">
      <c r="A184" s="13" t="s">
        <v>166</v>
      </c>
      <c r="B184" s="14" t="s">
        <v>521</v>
      </c>
      <c r="C184" s="14" t="s">
        <v>718</v>
      </c>
      <c r="D184" s="14" t="s">
        <v>1077</v>
      </c>
      <c r="E184" s="15">
        <v>44219</v>
      </c>
      <c r="F184" s="15">
        <f>EDATE(Policies!$E184,12)-1</f>
        <v>44583</v>
      </c>
      <c r="G184" s="15" t="s">
        <v>780</v>
      </c>
      <c r="H184" s="34">
        <v>46903</v>
      </c>
      <c r="I184" s="34">
        <v>460890</v>
      </c>
      <c r="J184" s="14" t="s">
        <v>719</v>
      </c>
      <c r="K184" s="14">
        <v>25</v>
      </c>
      <c r="L184" s="38">
        <v>11725.75</v>
      </c>
    </row>
    <row r="185" spans="1:12" x14ac:dyDescent="0.25">
      <c r="A185" s="10" t="s">
        <v>167</v>
      </c>
      <c r="B185" s="11" t="s">
        <v>522</v>
      </c>
      <c r="C185" s="11" t="s">
        <v>716</v>
      </c>
      <c r="D185" s="11" t="s">
        <v>785</v>
      </c>
      <c r="E185" s="12">
        <v>44301</v>
      </c>
      <c r="F185" s="12">
        <f>EDATE(Policies!$E185,12)-1</f>
        <v>44665</v>
      </c>
      <c r="G185" s="12" t="s">
        <v>781</v>
      </c>
      <c r="H185" s="33">
        <v>27669</v>
      </c>
      <c r="I185" s="33">
        <v>877881</v>
      </c>
      <c r="J185" s="11" t="s">
        <v>719</v>
      </c>
      <c r="K185" s="11">
        <v>26</v>
      </c>
      <c r="L185" s="37">
        <v>7193.9400000000005</v>
      </c>
    </row>
    <row r="186" spans="1:12" x14ac:dyDescent="0.25">
      <c r="A186" s="13" t="s">
        <v>168</v>
      </c>
      <c r="B186" s="14" t="s">
        <v>523</v>
      </c>
      <c r="C186" s="14" t="s">
        <v>718</v>
      </c>
      <c r="D186" s="14" t="s">
        <v>1078</v>
      </c>
      <c r="E186" s="15">
        <v>44224</v>
      </c>
      <c r="F186" s="15">
        <f>EDATE(Policies!$E186,12)-1</f>
        <v>44588</v>
      </c>
      <c r="G186" s="15" t="s">
        <v>781</v>
      </c>
      <c r="H186" s="34">
        <v>25644</v>
      </c>
      <c r="I186" s="34">
        <v>631885</v>
      </c>
      <c r="J186" s="14" t="s">
        <v>719</v>
      </c>
      <c r="K186" s="14">
        <v>18</v>
      </c>
      <c r="L186" s="38">
        <v>4615.92</v>
      </c>
    </row>
    <row r="187" spans="1:12" x14ac:dyDescent="0.25">
      <c r="A187" s="22" t="s">
        <v>169</v>
      </c>
      <c r="B187" s="19" t="s">
        <v>524</v>
      </c>
      <c r="C187" s="11" t="s">
        <v>717</v>
      </c>
      <c r="D187" s="11" t="s">
        <v>787</v>
      </c>
      <c r="E187" s="12">
        <v>43865</v>
      </c>
      <c r="F187" s="12"/>
      <c r="G187" s="12" t="s">
        <v>781</v>
      </c>
      <c r="H187" s="33">
        <v>63228</v>
      </c>
      <c r="I187" s="33">
        <v>530442</v>
      </c>
      <c r="J187" s="11" t="s">
        <v>719</v>
      </c>
      <c r="K187" s="11">
        <v>11</v>
      </c>
      <c r="L187" s="37">
        <v>6955.08</v>
      </c>
    </row>
    <row r="188" spans="1:12" x14ac:dyDescent="0.25">
      <c r="A188" s="21" t="s">
        <v>170</v>
      </c>
      <c r="B188" s="18" t="s">
        <v>525</v>
      </c>
      <c r="C188" s="14" t="s">
        <v>717</v>
      </c>
      <c r="D188" s="14" t="s">
        <v>787</v>
      </c>
      <c r="E188" s="12">
        <v>43866</v>
      </c>
      <c r="F188" s="15"/>
      <c r="G188" s="15" t="s">
        <v>781</v>
      </c>
      <c r="H188" s="34">
        <v>39521</v>
      </c>
      <c r="I188" s="34">
        <v>303199</v>
      </c>
      <c r="J188" s="14" t="s">
        <v>719</v>
      </c>
      <c r="K188" s="14">
        <v>11</v>
      </c>
      <c r="L188" s="38">
        <v>4347.3100000000004</v>
      </c>
    </row>
    <row r="189" spans="1:12" x14ac:dyDescent="0.25">
      <c r="A189" s="22" t="s">
        <v>171</v>
      </c>
      <c r="B189" s="19" t="s">
        <v>526</v>
      </c>
      <c r="C189" s="11" t="s">
        <v>717</v>
      </c>
      <c r="D189" s="11" t="s">
        <v>787</v>
      </c>
      <c r="E189" s="12">
        <v>43867</v>
      </c>
      <c r="F189" s="12"/>
      <c r="G189" s="12" t="s">
        <v>780</v>
      </c>
      <c r="H189" s="33">
        <v>86703</v>
      </c>
      <c r="I189" s="33">
        <v>476794</v>
      </c>
      <c r="J189" s="11" t="s">
        <v>719</v>
      </c>
      <c r="K189" s="11">
        <v>10</v>
      </c>
      <c r="L189" s="37">
        <v>8670.3000000000011</v>
      </c>
    </row>
    <row r="190" spans="1:12" x14ac:dyDescent="0.25">
      <c r="A190" s="21" t="s">
        <v>172</v>
      </c>
      <c r="B190" s="18" t="s">
        <v>527</v>
      </c>
      <c r="C190" s="14" t="s">
        <v>717</v>
      </c>
      <c r="D190" s="14" t="s">
        <v>787</v>
      </c>
      <c r="E190" s="12">
        <v>43868</v>
      </c>
      <c r="F190" s="15"/>
      <c r="G190" s="15" t="s">
        <v>781</v>
      </c>
      <c r="H190" s="34">
        <v>73322</v>
      </c>
      <c r="I190" s="34">
        <v>532722</v>
      </c>
      <c r="J190" s="14" t="s">
        <v>719</v>
      </c>
      <c r="K190" s="14">
        <v>7</v>
      </c>
      <c r="L190" s="38">
        <v>5132.5400000000009</v>
      </c>
    </row>
    <row r="191" spans="1:12" x14ac:dyDescent="0.25">
      <c r="A191" s="10" t="s">
        <v>173</v>
      </c>
      <c r="B191" s="11" t="s">
        <v>528</v>
      </c>
      <c r="C191" s="11" t="s">
        <v>716</v>
      </c>
      <c r="D191" s="11" t="s">
        <v>786</v>
      </c>
      <c r="E191" s="12">
        <v>44310</v>
      </c>
      <c r="F191" s="12">
        <f>EDATE(Policies!$E191,12)-1</f>
        <v>44674</v>
      </c>
      <c r="G191" s="12" t="s">
        <v>799</v>
      </c>
      <c r="H191" s="33">
        <v>27360</v>
      </c>
      <c r="I191" s="33">
        <v>781777</v>
      </c>
      <c r="J191" s="11" t="s">
        <v>720</v>
      </c>
      <c r="K191" s="11">
        <v>26</v>
      </c>
      <c r="L191" s="37">
        <v>0</v>
      </c>
    </row>
    <row r="192" spans="1:12" x14ac:dyDescent="0.25">
      <c r="A192" s="13" t="s">
        <v>174</v>
      </c>
      <c r="B192" s="14" t="s">
        <v>529</v>
      </c>
      <c r="C192" s="14" t="s">
        <v>716</v>
      </c>
      <c r="D192" s="14" t="s">
        <v>783</v>
      </c>
      <c r="E192" s="15">
        <v>44312</v>
      </c>
      <c r="F192" s="15">
        <f>EDATE(Policies!$E192,12)-1</f>
        <v>44676</v>
      </c>
      <c r="G192" s="15" t="s">
        <v>781</v>
      </c>
      <c r="H192" s="34">
        <v>17891</v>
      </c>
      <c r="I192" s="34">
        <v>483100</v>
      </c>
      <c r="J192" s="14" t="s">
        <v>719</v>
      </c>
      <c r="K192" s="14">
        <v>30</v>
      </c>
      <c r="L192" s="38">
        <v>5367.3</v>
      </c>
    </row>
    <row r="193" spans="1:12" x14ac:dyDescent="0.25">
      <c r="A193" s="10" t="s">
        <v>175</v>
      </c>
      <c r="B193" s="11" t="s">
        <v>530</v>
      </c>
      <c r="C193" s="11" t="s">
        <v>718</v>
      </c>
      <c r="D193" s="11" t="s">
        <v>1078</v>
      </c>
      <c r="E193" s="12">
        <v>44229</v>
      </c>
      <c r="F193" s="12">
        <f>EDATE(Policies!$E193,12)-1</f>
        <v>44593</v>
      </c>
      <c r="G193" s="12" t="s">
        <v>781</v>
      </c>
      <c r="H193" s="33">
        <v>21376</v>
      </c>
      <c r="I193" s="33">
        <v>415598</v>
      </c>
      <c r="J193" s="11" t="s">
        <v>719</v>
      </c>
      <c r="K193" s="11">
        <v>21</v>
      </c>
      <c r="L193" s="37">
        <v>4488.96</v>
      </c>
    </row>
    <row r="194" spans="1:12" x14ac:dyDescent="0.25">
      <c r="A194" s="13" t="s">
        <v>176</v>
      </c>
      <c r="B194" s="14" t="s">
        <v>531</v>
      </c>
      <c r="C194" s="14" t="s">
        <v>716</v>
      </c>
      <c r="D194" s="14" t="s">
        <v>1075</v>
      </c>
      <c r="E194" s="15">
        <v>44315</v>
      </c>
      <c r="F194" s="15">
        <f>EDATE(Policies!$E194,12)-1</f>
        <v>44679</v>
      </c>
      <c r="G194" s="15" t="s">
        <v>781</v>
      </c>
      <c r="H194" s="34">
        <v>30000</v>
      </c>
      <c r="I194" s="34">
        <v>882877</v>
      </c>
      <c r="J194" s="14" t="s">
        <v>719</v>
      </c>
      <c r="K194" s="14">
        <v>23</v>
      </c>
      <c r="L194" s="38">
        <v>6900</v>
      </c>
    </row>
    <row r="195" spans="1:12" x14ac:dyDescent="0.25">
      <c r="A195" s="10" t="s">
        <v>177</v>
      </c>
      <c r="B195" s="11" t="s">
        <v>532</v>
      </c>
      <c r="C195" s="11" t="s">
        <v>716</v>
      </c>
      <c r="D195" s="11" t="s">
        <v>786</v>
      </c>
      <c r="E195" s="12">
        <v>44316</v>
      </c>
      <c r="F195" s="12">
        <f>EDATE(Policies!$E195,12)-1</f>
        <v>44680</v>
      </c>
      <c r="G195" s="12" t="s">
        <v>781</v>
      </c>
      <c r="H195" s="33">
        <v>31304</v>
      </c>
      <c r="I195" s="33">
        <v>808521</v>
      </c>
      <c r="J195" s="11" t="s">
        <v>719</v>
      </c>
      <c r="K195" s="11">
        <v>25</v>
      </c>
      <c r="L195" s="37">
        <v>7826</v>
      </c>
    </row>
    <row r="196" spans="1:12" x14ac:dyDescent="0.25">
      <c r="A196" s="13" t="s">
        <v>178</v>
      </c>
      <c r="B196" s="14" t="s">
        <v>533</v>
      </c>
      <c r="C196" s="14" t="s">
        <v>718</v>
      </c>
      <c r="D196" s="14" t="s">
        <v>1079</v>
      </c>
      <c r="E196" s="15">
        <v>44235</v>
      </c>
      <c r="F196" s="15">
        <f>EDATE(Policies!$E196,12)-1</f>
        <v>44599</v>
      </c>
      <c r="G196" s="15" t="s">
        <v>781</v>
      </c>
      <c r="H196" s="34">
        <v>34300</v>
      </c>
      <c r="I196" s="34">
        <v>833241</v>
      </c>
      <c r="J196" s="14" t="s">
        <v>719</v>
      </c>
      <c r="K196" s="14">
        <v>22</v>
      </c>
      <c r="L196" s="38">
        <v>7546</v>
      </c>
    </row>
    <row r="197" spans="1:12" x14ac:dyDescent="0.25">
      <c r="A197" s="22" t="s">
        <v>179</v>
      </c>
      <c r="B197" s="19" t="s">
        <v>534</v>
      </c>
      <c r="C197" s="11" t="s">
        <v>717</v>
      </c>
      <c r="D197" s="11" t="s">
        <v>784</v>
      </c>
      <c r="E197" s="12">
        <v>43870</v>
      </c>
      <c r="F197" s="12"/>
      <c r="G197" s="12" t="s">
        <v>799</v>
      </c>
      <c r="H197" s="33">
        <v>30470</v>
      </c>
      <c r="I197" s="33">
        <v>253124</v>
      </c>
      <c r="J197" s="11" t="s">
        <v>720</v>
      </c>
      <c r="K197" s="11">
        <v>21</v>
      </c>
      <c r="L197" s="37">
        <v>0</v>
      </c>
    </row>
    <row r="198" spans="1:12" x14ac:dyDescent="0.25">
      <c r="A198" s="13" t="s">
        <v>180</v>
      </c>
      <c r="B198" s="14" t="s">
        <v>535</v>
      </c>
      <c r="C198" s="14" t="s">
        <v>718</v>
      </c>
      <c r="D198" s="14" t="s">
        <v>1077</v>
      </c>
      <c r="E198" s="15">
        <v>44241</v>
      </c>
      <c r="F198" s="15">
        <f>EDATE(Policies!$E198,12)-1</f>
        <v>44605</v>
      </c>
      <c r="G198" s="15" t="s">
        <v>781</v>
      </c>
      <c r="H198" s="34">
        <v>20352</v>
      </c>
      <c r="I198" s="34">
        <v>304923</v>
      </c>
      <c r="J198" s="14" t="s">
        <v>719</v>
      </c>
      <c r="K198" s="14">
        <v>20</v>
      </c>
      <c r="L198" s="38">
        <v>4070.4</v>
      </c>
    </row>
    <row r="199" spans="1:12" x14ac:dyDescent="0.25">
      <c r="A199" s="10" t="s">
        <v>181</v>
      </c>
      <c r="B199" s="11" t="s">
        <v>536</v>
      </c>
      <c r="C199" s="11" t="s">
        <v>718</v>
      </c>
      <c r="D199" s="11" t="s">
        <v>1078</v>
      </c>
      <c r="E199" s="12">
        <v>44249</v>
      </c>
      <c r="F199" s="12">
        <f>EDATE(Policies!$E199,12)-1</f>
        <v>44613</v>
      </c>
      <c r="G199" s="12" t="s">
        <v>799</v>
      </c>
      <c r="H199" s="33">
        <v>7336</v>
      </c>
      <c r="I199" s="33">
        <v>554245</v>
      </c>
      <c r="J199" s="11" t="s">
        <v>720</v>
      </c>
      <c r="K199" s="11">
        <v>20</v>
      </c>
      <c r="L199" s="37">
        <v>0</v>
      </c>
    </row>
    <row r="200" spans="1:12" x14ac:dyDescent="0.25">
      <c r="A200" s="13" t="s">
        <v>182</v>
      </c>
      <c r="B200" s="14" t="s">
        <v>537</v>
      </c>
      <c r="C200" s="14" t="s">
        <v>718</v>
      </c>
      <c r="D200" s="14" t="s">
        <v>1077</v>
      </c>
      <c r="E200" s="15">
        <v>44255</v>
      </c>
      <c r="F200" s="15">
        <f>EDATE(Policies!$E200,12)-1</f>
        <v>44619</v>
      </c>
      <c r="G200" s="15" t="s">
        <v>781</v>
      </c>
      <c r="H200" s="34">
        <v>14879</v>
      </c>
      <c r="I200" s="34">
        <v>785763</v>
      </c>
      <c r="J200" s="14" t="s">
        <v>719</v>
      </c>
      <c r="K200" s="14">
        <v>24</v>
      </c>
      <c r="L200" s="38">
        <v>3570.96</v>
      </c>
    </row>
    <row r="201" spans="1:12" x14ac:dyDescent="0.25">
      <c r="A201" s="10" t="s">
        <v>183</v>
      </c>
      <c r="B201" s="11" t="s">
        <v>538</v>
      </c>
      <c r="C201" s="11" t="s">
        <v>716</v>
      </c>
      <c r="D201" s="11" t="s">
        <v>786</v>
      </c>
      <c r="E201" s="12">
        <v>44327</v>
      </c>
      <c r="F201" s="12">
        <f>EDATE(Policies!$E201,12)-1</f>
        <v>44691</v>
      </c>
      <c r="G201" s="12" t="s">
        <v>799</v>
      </c>
      <c r="H201" s="33">
        <v>37316</v>
      </c>
      <c r="I201" s="33">
        <v>302747</v>
      </c>
      <c r="J201" s="11" t="s">
        <v>720</v>
      </c>
      <c r="K201" s="11">
        <v>21</v>
      </c>
      <c r="L201" s="37">
        <v>0</v>
      </c>
    </row>
    <row r="202" spans="1:12" x14ac:dyDescent="0.25">
      <c r="A202" s="13" t="s">
        <v>184</v>
      </c>
      <c r="B202" s="14" t="s">
        <v>539</v>
      </c>
      <c r="C202" s="14" t="s">
        <v>716</v>
      </c>
      <c r="D202" s="14" t="s">
        <v>783</v>
      </c>
      <c r="E202" s="15">
        <v>44331</v>
      </c>
      <c r="F202" s="15">
        <f>EDATE(Policies!$E202,12)-1</f>
        <v>44695</v>
      </c>
      <c r="G202" s="15" t="s">
        <v>799</v>
      </c>
      <c r="H202" s="34">
        <v>28481</v>
      </c>
      <c r="I202" s="34">
        <v>906970</v>
      </c>
      <c r="J202" s="14" t="s">
        <v>720</v>
      </c>
      <c r="K202" s="14">
        <v>20</v>
      </c>
      <c r="L202" s="38">
        <v>0</v>
      </c>
    </row>
    <row r="203" spans="1:12" x14ac:dyDescent="0.25">
      <c r="A203" s="10" t="s">
        <v>185</v>
      </c>
      <c r="B203" s="11" t="s">
        <v>540</v>
      </c>
      <c r="C203" s="11" t="s">
        <v>716</v>
      </c>
      <c r="D203" s="11" t="s">
        <v>1075</v>
      </c>
      <c r="E203" s="12">
        <v>44332</v>
      </c>
      <c r="F203" s="12">
        <f>EDATE(Policies!$E203,12)-1</f>
        <v>44696</v>
      </c>
      <c r="G203" s="12" t="s">
        <v>799</v>
      </c>
      <c r="H203" s="33">
        <v>23474</v>
      </c>
      <c r="I203" s="33">
        <v>950350</v>
      </c>
      <c r="J203" s="11" t="s">
        <v>720</v>
      </c>
      <c r="K203" s="11">
        <v>21</v>
      </c>
      <c r="L203" s="37">
        <v>0</v>
      </c>
    </row>
    <row r="204" spans="1:12" x14ac:dyDescent="0.25">
      <c r="A204" s="13" t="s">
        <v>186</v>
      </c>
      <c r="B204" s="14" t="s">
        <v>541</v>
      </c>
      <c r="C204" s="14" t="s">
        <v>718</v>
      </c>
      <c r="D204" s="14" t="s">
        <v>1079</v>
      </c>
      <c r="E204" s="15">
        <v>44258</v>
      </c>
      <c r="F204" s="15">
        <f>EDATE(Policies!$E204,12)-1</f>
        <v>44622</v>
      </c>
      <c r="G204" s="15" t="s">
        <v>781</v>
      </c>
      <c r="H204" s="34">
        <v>26008</v>
      </c>
      <c r="I204" s="34">
        <v>855600</v>
      </c>
      <c r="J204" s="14" t="s">
        <v>719</v>
      </c>
      <c r="K204" s="14">
        <v>21</v>
      </c>
      <c r="L204" s="38">
        <v>5461.6799999999994</v>
      </c>
    </row>
    <row r="205" spans="1:12" x14ac:dyDescent="0.25">
      <c r="A205" s="10" t="s">
        <v>187</v>
      </c>
      <c r="B205" s="11" t="s">
        <v>542</v>
      </c>
      <c r="C205" s="11" t="s">
        <v>718</v>
      </c>
      <c r="D205" s="11" t="s">
        <v>1077</v>
      </c>
      <c r="E205" s="12">
        <v>44268</v>
      </c>
      <c r="F205" s="12">
        <f>EDATE(Policies!$E205,12)-1</f>
        <v>44632</v>
      </c>
      <c r="G205" s="12" t="s">
        <v>780</v>
      </c>
      <c r="H205" s="33">
        <v>6633</v>
      </c>
      <c r="I205" s="33">
        <v>159500</v>
      </c>
      <c r="J205" s="11" t="s">
        <v>719</v>
      </c>
      <c r="K205" s="11">
        <v>20</v>
      </c>
      <c r="L205" s="37">
        <v>1326.6000000000001</v>
      </c>
    </row>
    <row r="206" spans="1:12" x14ac:dyDescent="0.25">
      <c r="A206" s="13" t="s">
        <v>188</v>
      </c>
      <c r="B206" s="14" t="s">
        <v>543</v>
      </c>
      <c r="C206" s="14" t="s">
        <v>718</v>
      </c>
      <c r="D206" s="14" t="s">
        <v>1078</v>
      </c>
      <c r="E206" s="15">
        <v>44274</v>
      </c>
      <c r="F206" s="15">
        <f>EDATE(Policies!$E206,12)-1</f>
        <v>44638</v>
      </c>
      <c r="G206" s="15" t="s">
        <v>780</v>
      </c>
      <c r="H206" s="34">
        <v>48617</v>
      </c>
      <c r="I206" s="34">
        <v>836527</v>
      </c>
      <c r="J206" s="14" t="s">
        <v>719</v>
      </c>
      <c r="K206" s="14">
        <v>28</v>
      </c>
      <c r="L206" s="38">
        <v>13612.760000000002</v>
      </c>
    </row>
    <row r="207" spans="1:12" x14ac:dyDescent="0.25">
      <c r="A207" s="10" t="s">
        <v>189</v>
      </c>
      <c r="B207" s="11" t="s">
        <v>544</v>
      </c>
      <c r="C207" s="11" t="s">
        <v>716</v>
      </c>
      <c r="D207" s="11" t="s">
        <v>786</v>
      </c>
      <c r="E207" s="12">
        <v>44339</v>
      </c>
      <c r="F207" s="12">
        <f>EDATE(Policies!$E207,12)-1</f>
        <v>44703</v>
      </c>
      <c r="G207" s="12" t="s">
        <v>781</v>
      </c>
      <c r="H207" s="33">
        <v>28140</v>
      </c>
      <c r="I207" s="33">
        <v>734947</v>
      </c>
      <c r="J207" s="11" t="s">
        <v>719</v>
      </c>
      <c r="K207" s="11">
        <v>38</v>
      </c>
      <c r="L207" s="37">
        <v>10693.2</v>
      </c>
    </row>
    <row r="208" spans="1:12" x14ac:dyDescent="0.25">
      <c r="A208" s="13" t="s">
        <v>190</v>
      </c>
      <c r="B208" s="14" t="s">
        <v>545</v>
      </c>
      <c r="C208" s="14" t="s">
        <v>718</v>
      </c>
      <c r="D208" s="14" t="s">
        <v>1078</v>
      </c>
      <c r="E208" s="15">
        <v>44279</v>
      </c>
      <c r="F208" s="15">
        <f>EDATE(Policies!$E208,12)-1</f>
        <v>44643</v>
      </c>
      <c r="G208" s="15" t="s">
        <v>781</v>
      </c>
      <c r="H208" s="34">
        <v>22921</v>
      </c>
      <c r="I208" s="34">
        <v>652004</v>
      </c>
      <c r="J208" s="14" t="s">
        <v>719</v>
      </c>
      <c r="K208" s="14">
        <v>26</v>
      </c>
      <c r="L208" s="38">
        <v>5959.46</v>
      </c>
    </row>
    <row r="209" spans="1:12" x14ac:dyDescent="0.25">
      <c r="A209" s="10" t="s">
        <v>191</v>
      </c>
      <c r="B209" s="11" t="s">
        <v>546</v>
      </c>
      <c r="C209" s="11" t="s">
        <v>718</v>
      </c>
      <c r="D209" s="11" t="s">
        <v>1079</v>
      </c>
      <c r="E209" s="12">
        <v>44284</v>
      </c>
      <c r="F209" s="12">
        <f>EDATE(Policies!$E209,12)-1</f>
        <v>44648</v>
      </c>
      <c r="G209" s="12" t="s">
        <v>799</v>
      </c>
      <c r="H209" s="33">
        <v>19357</v>
      </c>
      <c r="I209" s="33">
        <v>496452</v>
      </c>
      <c r="J209" s="11" t="s">
        <v>720</v>
      </c>
      <c r="K209" s="11">
        <v>21</v>
      </c>
      <c r="L209" s="37">
        <v>0</v>
      </c>
    </row>
    <row r="210" spans="1:12" x14ac:dyDescent="0.25">
      <c r="A210" s="13" t="s">
        <v>192</v>
      </c>
      <c r="B210" s="14" t="s">
        <v>547</v>
      </c>
      <c r="C210" s="14" t="s">
        <v>718</v>
      </c>
      <c r="D210" s="14" t="s">
        <v>1077</v>
      </c>
      <c r="E210" s="15">
        <v>44287</v>
      </c>
      <c r="F210" s="15">
        <f>EDATE(Policies!$E210,12)-1</f>
        <v>44651</v>
      </c>
      <c r="G210" s="15" t="s">
        <v>781</v>
      </c>
      <c r="H210" s="34">
        <v>16407</v>
      </c>
      <c r="I210" s="34">
        <v>233004</v>
      </c>
      <c r="J210" s="14" t="s">
        <v>719</v>
      </c>
      <c r="K210" s="14">
        <v>27</v>
      </c>
      <c r="L210" s="38">
        <v>4429.8900000000003</v>
      </c>
    </row>
    <row r="211" spans="1:12" x14ac:dyDescent="0.25">
      <c r="A211" s="10" t="s">
        <v>193</v>
      </c>
      <c r="B211" s="11" t="s">
        <v>548</v>
      </c>
      <c r="C211" s="11" t="s">
        <v>773</v>
      </c>
      <c r="D211" s="11" t="s">
        <v>784</v>
      </c>
      <c r="E211" s="12">
        <v>44345</v>
      </c>
      <c r="F211" s="12">
        <f>EDATE(Policies!$E211,12)-1</f>
        <v>44709</v>
      </c>
      <c r="G211" s="12" t="s">
        <v>799</v>
      </c>
      <c r="H211" s="33">
        <v>35575</v>
      </c>
      <c r="I211" s="33">
        <v>962881</v>
      </c>
      <c r="J211" s="11" t="s">
        <v>720</v>
      </c>
      <c r="K211" s="11">
        <v>26</v>
      </c>
      <c r="L211" s="37">
        <v>0</v>
      </c>
    </row>
    <row r="212" spans="1:12" x14ac:dyDescent="0.25">
      <c r="A212" s="21" t="s">
        <v>194</v>
      </c>
      <c r="B212" s="18" t="s">
        <v>549</v>
      </c>
      <c r="C212" s="14" t="s">
        <v>717</v>
      </c>
      <c r="D212" s="14" t="s">
        <v>787</v>
      </c>
      <c r="E212" s="12">
        <v>43871</v>
      </c>
      <c r="F212" s="15"/>
      <c r="G212" s="15" t="s">
        <v>781</v>
      </c>
      <c r="H212" s="34">
        <v>37722</v>
      </c>
      <c r="I212" s="34">
        <v>632844</v>
      </c>
      <c r="J212" s="14" t="s">
        <v>719</v>
      </c>
      <c r="K212" s="14">
        <v>8</v>
      </c>
      <c r="L212" s="38">
        <v>3017.76</v>
      </c>
    </row>
    <row r="213" spans="1:12" x14ac:dyDescent="0.25">
      <c r="A213" s="10" t="s">
        <v>195</v>
      </c>
      <c r="B213" s="11" t="s">
        <v>550</v>
      </c>
      <c r="C213" s="11" t="s">
        <v>716</v>
      </c>
      <c r="D213" s="11" t="s">
        <v>783</v>
      </c>
      <c r="E213" s="12">
        <v>44347</v>
      </c>
      <c r="F213" s="12">
        <f>EDATE(Policies!$E213,12)-1</f>
        <v>44711</v>
      </c>
      <c r="G213" s="12" t="s">
        <v>780</v>
      </c>
      <c r="H213" s="33">
        <v>27924</v>
      </c>
      <c r="I213" s="33">
        <v>886261</v>
      </c>
      <c r="J213" s="11" t="s">
        <v>719</v>
      </c>
      <c r="K213" s="11">
        <v>35</v>
      </c>
      <c r="L213" s="37">
        <v>9773.4</v>
      </c>
    </row>
    <row r="214" spans="1:12" x14ac:dyDescent="0.25">
      <c r="A214" s="13" t="s">
        <v>196</v>
      </c>
      <c r="B214" s="14" t="s">
        <v>551</v>
      </c>
      <c r="C214" s="14" t="s">
        <v>718</v>
      </c>
      <c r="D214" s="14" t="s">
        <v>1078</v>
      </c>
      <c r="E214" s="15">
        <v>44294</v>
      </c>
      <c r="F214" s="15">
        <f>EDATE(Policies!$E214,12)-1</f>
        <v>44658</v>
      </c>
      <c r="G214" s="15" t="s">
        <v>781</v>
      </c>
      <c r="H214" s="34">
        <v>8750</v>
      </c>
      <c r="I214" s="34">
        <v>448980</v>
      </c>
      <c r="J214" s="14" t="s">
        <v>719</v>
      </c>
      <c r="K214" s="14">
        <v>23</v>
      </c>
      <c r="L214" s="38">
        <v>2012.5</v>
      </c>
    </row>
    <row r="215" spans="1:12" x14ac:dyDescent="0.25">
      <c r="A215" s="10" t="s">
        <v>197</v>
      </c>
      <c r="B215" s="11" t="s">
        <v>552</v>
      </c>
      <c r="C215" s="11" t="s">
        <v>716</v>
      </c>
      <c r="D215" s="11" t="s">
        <v>786</v>
      </c>
      <c r="E215" s="12">
        <v>44350</v>
      </c>
      <c r="F215" s="12">
        <f>EDATE(Policies!$E215,12)-1</f>
        <v>44714</v>
      </c>
      <c r="G215" s="12" t="s">
        <v>781</v>
      </c>
      <c r="H215" s="33">
        <v>19535</v>
      </c>
      <c r="I215" s="33">
        <v>831478</v>
      </c>
      <c r="J215" s="11" t="s">
        <v>719</v>
      </c>
      <c r="K215" s="11">
        <v>27</v>
      </c>
      <c r="L215" s="37">
        <v>5274.4500000000007</v>
      </c>
    </row>
    <row r="216" spans="1:12" x14ac:dyDescent="0.25">
      <c r="A216" s="21" t="s">
        <v>198</v>
      </c>
      <c r="B216" s="18" t="s">
        <v>553</v>
      </c>
      <c r="C216" s="14" t="s">
        <v>717</v>
      </c>
      <c r="D216" s="14" t="s">
        <v>784</v>
      </c>
      <c r="E216" s="12">
        <v>43872</v>
      </c>
      <c r="F216" s="15"/>
      <c r="G216" s="15" t="s">
        <v>780</v>
      </c>
      <c r="H216" s="34">
        <v>35651</v>
      </c>
      <c r="I216" s="34">
        <v>474313</v>
      </c>
      <c r="J216" s="14" t="s">
        <v>719</v>
      </c>
      <c r="K216" s="14">
        <v>8</v>
      </c>
      <c r="L216" s="38">
        <v>2852.08</v>
      </c>
    </row>
    <row r="217" spans="1:12" x14ac:dyDescent="0.25">
      <c r="A217" s="10" t="s">
        <v>199</v>
      </c>
      <c r="B217" s="11" t="s">
        <v>554</v>
      </c>
      <c r="C217" s="11" t="s">
        <v>718</v>
      </c>
      <c r="D217" s="11" t="s">
        <v>1079</v>
      </c>
      <c r="E217" s="12">
        <v>44299</v>
      </c>
      <c r="F217" s="12">
        <f>EDATE(Policies!$E217,12)-1</f>
        <v>44663</v>
      </c>
      <c r="G217" s="12" t="s">
        <v>781</v>
      </c>
      <c r="H217" s="33">
        <v>21994</v>
      </c>
      <c r="I217" s="33">
        <v>347199</v>
      </c>
      <c r="J217" s="11" t="s">
        <v>719</v>
      </c>
      <c r="K217" s="11">
        <v>27</v>
      </c>
      <c r="L217" s="37">
        <v>5938.38</v>
      </c>
    </row>
    <row r="218" spans="1:12" x14ac:dyDescent="0.25">
      <c r="A218" s="13" t="s">
        <v>200</v>
      </c>
      <c r="B218" s="14" t="s">
        <v>555</v>
      </c>
      <c r="C218" s="14" t="s">
        <v>716</v>
      </c>
      <c r="D218" s="14" t="s">
        <v>1075</v>
      </c>
      <c r="E218" s="15">
        <v>44357</v>
      </c>
      <c r="F218" s="15">
        <f>EDATE(Policies!$E218,12)-1</f>
        <v>44721</v>
      </c>
      <c r="G218" s="15" t="s">
        <v>780</v>
      </c>
      <c r="H218" s="34">
        <v>15800</v>
      </c>
      <c r="I218" s="34">
        <v>825753</v>
      </c>
      <c r="J218" s="14" t="s">
        <v>719</v>
      </c>
      <c r="K218" s="14">
        <v>27</v>
      </c>
      <c r="L218" s="38">
        <v>4266</v>
      </c>
    </row>
    <row r="219" spans="1:12" x14ac:dyDescent="0.25">
      <c r="A219" s="10" t="s">
        <v>201</v>
      </c>
      <c r="B219" s="11" t="s">
        <v>556</v>
      </c>
      <c r="C219" s="11" t="s">
        <v>716</v>
      </c>
      <c r="D219" s="11" t="s">
        <v>786</v>
      </c>
      <c r="E219" s="12">
        <v>44359</v>
      </c>
      <c r="F219" s="12">
        <f>EDATE(Policies!$E219,12)-1</f>
        <v>44723</v>
      </c>
      <c r="G219" s="12" t="s">
        <v>781</v>
      </c>
      <c r="H219" s="33">
        <v>48039</v>
      </c>
      <c r="I219" s="33">
        <v>624628</v>
      </c>
      <c r="J219" s="11" t="s">
        <v>719</v>
      </c>
      <c r="K219" s="11">
        <v>25</v>
      </c>
      <c r="L219" s="37">
        <v>12009.75</v>
      </c>
    </row>
    <row r="220" spans="1:12" x14ac:dyDescent="0.25">
      <c r="A220" s="13" t="s">
        <v>202</v>
      </c>
      <c r="B220" s="14" t="s">
        <v>557</v>
      </c>
      <c r="C220" s="14" t="s">
        <v>718</v>
      </c>
      <c r="D220" s="14" t="s">
        <v>1078</v>
      </c>
      <c r="E220" s="15">
        <v>44310</v>
      </c>
      <c r="F220" s="15">
        <f>EDATE(Policies!$E220,12)-1</f>
        <v>44674</v>
      </c>
      <c r="G220" s="15" t="s">
        <v>780</v>
      </c>
      <c r="H220" s="34">
        <v>17819</v>
      </c>
      <c r="I220" s="34">
        <v>706590</v>
      </c>
      <c r="J220" s="14" t="s">
        <v>719</v>
      </c>
      <c r="K220" s="14">
        <v>28</v>
      </c>
      <c r="L220" s="38">
        <v>4989.3200000000006</v>
      </c>
    </row>
    <row r="221" spans="1:12" x14ac:dyDescent="0.25">
      <c r="A221" s="22" t="s">
        <v>203</v>
      </c>
      <c r="B221" s="19" t="s">
        <v>558</v>
      </c>
      <c r="C221" s="11" t="s">
        <v>717</v>
      </c>
      <c r="D221" s="11" t="s">
        <v>787</v>
      </c>
      <c r="E221" s="12">
        <v>43873</v>
      </c>
      <c r="F221" s="12"/>
      <c r="G221" s="12" t="s">
        <v>781</v>
      </c>
      <c r="H221" s="33">
        <v>88283</v>
      </c>
      <c r="I221" s="33">
        <v>567243</v>
      </c>
      <c r="J221" s="11" t="s">
        <v>719</v>
      </c>
      <c r="K221" s="11">
        <v>6</v>
      </c>
      <c r="L221" s="37">
        <v>5296.98</v>
      </c>
    </row>
    <row r="222" spans="1:12" x14ac:dyDescent="0.25">
      <c r="A222" s="13" t="s">
        <v>204</v>
      </c>
      <c r="B222" s="14" t="s">
        <v>559</v>
      </c>
      <c r="C222" s="14" t="s">
        <v>718</v>
      </c>
      <c r="D222" s="14" t="s">
        <v>1077</v>
      </c>
      <c r="E222" s="15">
        <v>44313</v>
      </c>
      <c r="F222" s="15">
        <f>EDATE(Policies!$E222,12)-1</f>
        <v>44677</v>
      </c>
      <c r="G222" s="15" t="s">
        <v>799</v>
      </c>
      <c r="H222" s="34">
        <v>35573</v>
      </c>
      <c r="I222" s="34">
        <v>624426</v>
      </c>
      <c r="J222" s="14" t="s">
        <v>720</v>
      </c>
      <c r="K222" s="14">
        <v>23</v>
      </c>
      <c r="L222" s="38">
        <v>0</v>
      </c>
    </row>
    <row r="223" spans="1:12" x14ac:dyDescent="0.25">
      <c r="A223" s="10" t="s">
        <v>205</v>
      </c>
      <c r="B223" s="11" t="s">
        <v>560</v>
      </c>
      <c r="C223" s="11" t="s">
        <v>718</v>
      </c>
      <c r="D223" s="11" t="s">
        <v>1079</v>
      </c>
      <c r="E223" s="12">
        <v>44319</v>
      </c>
      <c r="F223" s="12">
        <f>EDATE(Policies!$E223,12)-1</f>
        <v>44683</v>
      </c>
      <c r="G223" s="12" t="s">
        <v>780</v>
      </c>
      <c r="H223" s="33">
        <v>18171</v>
      </c>
      <c r="I223" s="33">
        <v>493574</v>
      </c>
      <c r="J223" s="11" t="s">
        <v>719</v>
      </c>
      <c r="K223" s="11">
        <v>26</v>
      </c>
      <c r="L223" s="37">
        <v>4724.46</v>
      </c>
    </row>
    <row r="224" spans="1:12" x14ac:dyDescent="0.25">
      <c r="A224" s="13" t="s">
        <v>206</v>
      </c>
      <c r="B224" s="14" t="s">
        <v>561</v>
      </c>
      <c r="C224" s="14" t="s">
        <v>716</v>
      </c>
      <c r="D224" s="14" t="s">
        <v>783</v>
      </c>
      <c r="E224" s="15">
        <v>44366</v>
      </c>
      <c r="F224" s="15">
        <f>EDATE(Policies!$E224,12)-1</f>
        <v>44730</v>
      </c>
      <c r="G224" s="15" t="s">
        <v>781</v>
      </c>
      <c r="H224" s="34">
        <v>35933</v>
      </c>
      <c r="I224" s="34">
        <v>743907</v>
      </c>
      <c r="J224" s="14" t="s">
        <v>719</v>
      </c>
      <c r="K224" s="14">
        <v>24</v>
      </c>
      <c r="L224" s="38">
        <v>8623.92</v>
      </c>
    </row>
    <row r="225" spans="1:12" x14ac:dyDescent="0.25">
      <c r="A225" s="10" t="s">
        <v>207</v>
      </c>
      <c r="B225" s="11" t="s">
        <v>562</v>
      </c>
      <c r="C225" s="11" t="s">
        <v>718</v>
      </c>
      <c r="D225" s="11" t="s">
        <v>1078</v>
      </c>
      <c r="E225" s="12">
        <v>44326</v>
      </c>
      <c r="F225" s="12">
        <f>EDATE(Policies!$E225,12)-1</f>
        <v>44690</v>
      </c>
      <c r="G225" s="12" t="s">
        <v>781</v>
      </c>
      <c r="H225" s="33">
        <v>10774</v>
      </c>
      <c r="I225" s="33">
        <v>568466</v>
      </c>
      <c r="J225" s="11" t="s">
        <v>719</v>
      </c>
      <c r="K225" s="11">
        <v>27</v>
      </c>
      <c r="L225" s="37">
        <v>2908.98</v>
      </c>
    </row>
    <row r="226" spans="1:12" x14ac:dyDescent="0.25">
      <c r="A226" s="13" t="s">
        <v>208</v>
      </c>
      <c r="B226" s="14" t="s">
        <v>563</v>
      </c>
      <c r="C226" s="14" t="s">
        <v>716</v>
      </c>
      <c r="D226" s="14" t="s">
        <v>783</v>
      </c>
      <c r="E226" s="15">
        <v>44368</v>
      </c>
      <c r="F226" s="15">
        <f>EDATE(Policies!$E226,12)-1</f>
        <v>44732</v>
      </c>
      <c r="G226" s="15" t="s">
        <v>781</v>
      </c>
      <c r="H226" s="34">
        <v>31519</v>
      </c>
      <c r="I226" s="34">
        <v>971808</v>
      </c>
      <c r="J226" s="14" t="s">
        <v>719</v>
      </c>
      <c r="K226" s="14">
        <v>30</v>
      </c>
      <c r="L226" s="38">
        <v>9455.6999999999989</v>
      </c>
    </row>
    <row r="227" spans="1:12" x14ac:dyDescent="0.25">
      <c r="A227" s="10" t="s">
        <v>209</v>
      </c>
      <c r="B227" s="11" t="s">
        <v>564</v>
      </c>
      <c r="C227" s="11" t="s">
        <v>718</v>
      </c>
      <c r="D227" s="11" t="s">
        <v>1077</v>
      </c>
      <c r="E227" s="12">
        <v>44333</v>
      </c>
      <c r="F227" s="12">
        <f>EDATE(Policies!$E227,12)-1</f>
        <v>44697</v>
      </c>
      <c r="G227" s="12" t="s">
        <v>799</v>
      </c>
      <c r="H227" s="33">
        <v>15983</v>
      </c>
      <c r="I227" s="33">
        <v>724219</v>
      </c>
      <c r="J227" s="11" t="s">
        <v>720</v>
      </c>
      <c r="K227" s="11">
        <v>24</v>
      </c>
      <c r="L227" s="37">
        <v>0</v>
      </c>
    </row>
    <row r="228" spans="1:12" x14ac:dyDescent="0.25">
      <c r="A228" s="13" t="s">
        <v>210</v>
      </c>
      <c r="B228" s="14" t="s">
        <v>565</v>
      </c>
      <c r="C228" s="14" t="s">
        <v>718</v>
      </c>
      <c r="D228" s="14" t="s">
        <v>1077</v>
      </c>
      <c r="E228" s="15">
        <v>44340</v>
      </c>
      <c r="F228" s="15">
        <f>EDATE(Policies!$E228,12)-1</f>
        <v>44704</v>
      </c>
      <c r="G228" s="15" t="s">
        <v>781</v>
      </c>
      <c r="H228" s="34">
        <v>35798</v>
      </c>
      <c r="I228" s="34">
        <v>967964</v>
      </c>
      <c r="J228" s="14" t="s">
        <v>719</v>
      </c>
      <c r="K228" s="14">
        <v>28</v>
      </c>
      <c r="L228" s="38">
        <v>10023.44</v>
      </c>
    </row>
    <row r="229" spans="1:12" x14ac:dyDescent="0.25">
      <c r="A229" s="10" t="s">
        <v>211</v>
      </c>
      <c r="B229" s="11" t="s">
        <v>566</v>
      </c>
      <c r="C229" s="11" t="s">
        <v>718</v>
      </c>
      <c r="D229" s="11" t="s">
        <v>1078</v>
      </c>
      <c r="E229" s="12">
        <v>44345</v>
      </c>
      <c r="F229" s="12">
        <f>EDATE(Policies!$E229,12)-1</f>
        <v>44709</v>
      </c>
      <c r="G229" s="12" t="s">
        <v>781</v>
      </c>
      <c r="H229" s="33">
        <v>23133</v>
      </c>
      <c r="I229" s="33">
        <v>942210</v>
      </c>
      <c r="J229" s="11" t="s">
        <v>719</v>
      </c>
      <c r="K229" s="11">
        <v>22</v>
      </c>
      <c r="L229" s="37">
        <v>5089.26</v>
      </c>
    </row>
    <row r="230" spans="1:12" x14ac:dyDescent="0.25">
      <c r="A230" s="13" t="s">
        <v>212</v>
      </c>
      <c r="B230" s="14" t="s">
        <v>567</v>
      </c>
      <c r="C230" s="14" t="s">
        <v>716</v>
      </c>
      <c r="D230" s="14" t="s">
        <v>1075</v>
      </c>
      <c r="E230" s="15">
        <v>44374</v>
      </c>
      <c r="F230" s="15">
        <f>EDATE(Policies!$E230,12)-1</f>
        <v>44738</v>
      </c>
      <c r="G230" s="15" t="s">
        <v>781</v>
      </c>
      <c r="H230" s="34">
        <v>15781</v>
      </c>
      <c r="I230" s="34">
        <v>158478</v>
      </c>
      <c r="J230" s="14" t="s">
        <v>719</v>
      </c>
      <c r="K230" s="14">
        <v>23</v>
      </c>
      <c r="L230" s="38">
        <v>3629.63</v>
      </c>
    </row>
    <row r="231" spans="1:12" x14ac:dyDescent="0.25">
      <c r="A231" s="10" t="s">
        <v>213</v>
      </c>
      <c r="B231" s="11" t="s">
        <v>568</v>
      </c>
      <c r="C231" s="11" t="s">
        <v>716</v>
      </c>
      <c r="D231" s="11" t="s">
        <v>785</v>
      </c>
      <c r="E231" s="12">
        <v>44377</v>
      </c>
      <c r="F231" s="12">
        <f>EDATE(Policies!$E231,12)-1</f>
        <v>44741</v>
      </c>
      <c r="G231" s="12" t="s">
        <v>781</v>
      </c>
      <c r="H231" s="33">
        <v>23489</v>
      </c>
      <c r="I231" s="33">
        <v>244355</v>
      </c>
      <c r="J231" s="11" t="s">
        <v>719</v>
      </c>
      <c r="K231" s="11">
        <v>24</v>
      </c>
      <c r="L231" s="37">
        <v>5637.36</v>
      </c>
    </row>
    <row r="232" spans="1:12" x14ac:dyDescent="0.25">
      <c r="A232" s="13" t="s">
        <v>214</v>
      </c>
      <c r="B232" s="14" t="s">
        <v>569</v>
      </c>
      <c r="C232" s="14" t="s">
        <v>718</v>
      </c>
      <c r="D232" s="14" t="s">
        <v>1079</v>
      </c>
      <c r="E232" s="15">
        <v>44350</v>
      </c>
      <c r="F232" s="15">
        <f>EDATE(Policies!$E232,12)-1</f>
        <v>44714</v>
      </c>
      <c r="G232" s="15" t="s">
        <v>781</v>
      </c>
      <c r="H232" s="34">
        <v>34118</v>
      </c>
      <c r="I232" s="34">
        <v>794780</v>
      </c>
      <c r="J232" s="14" t="s">
        <v>719</v>
      </c>
      <c r="K232" s="14">
        <v>29</v>
      </c>
      <c r="L232" s="38">
        <v>9894.2199999999993</v>
      </c>
    </row>
    <row r="233" spans="1:12" x14ac:dyDescent="0.25">
      <c r="A233" s="10" t="s">
        <v>215</v>
      </c>
      <c r="B233" s="11" t="s">
        <v>570</v>
      </c>
      <c r="C233" s="11" t="s">
        <v>718</v>
      </c>
      <c r="D233" s="11" t="s">
        <v>1079</v>
      </c>
      <c r="E233" s="12">
        <v>44357</v>
      </c>
      <c r="F233" s="12">
        <f>EDATE(Policies!$E233,12)-1</f>
        <v>44721</v>
      </c>
      <c r="G233" s="12" t="s">
        <v>781</v>
      </c>
      <c r="H233" s="33">
        <v>39881</v>
      </c>
      <c r="I233" s="33">
        <v>942000</v>
      </c>
      <c r="J233" s="11" t="s">
        <v>719</v>
      </c>
      <c r="K233" s="11">
        <v>23</v>
      </c>
      <c r="L233" s="37">
        <v>9172.630000000001</v>
      </c>
    </row>
    <row r="234" spans="1:12" x14ac:dyDescent="0.25">
      <c r="A234" s="13" t="s">
        <v>216</v>
      </c>
      <c r="B234" s="14" t="s">
        <v>571</v>
      </c>
      <c r="C234" s="14" t="s">
        <v>716</v>
      </c>
      <c r="D234" s="14" t="s">
        <v>786</v>
      </c>
      <c r="E234" s="15">
        <v>44382</v>
      </c>
      <c r="F234" s="15">
        <f>EDATE(Policies!$E234,12)-1</f>
        <v>44746</v>
      </c>
      <c r="G234" s="15" t="s">
        <v>781</v>
      </c>
      <c r="H234" s="34">
        <v>27263</v>
      </c>
      <c r="I234" s="34">
        <v>906651</v>
      </c>
      <c r="J234" s="14" t="s">
        <v>719</v>
      </c>
      <c r="K234" s="14">
        <v>33</v>
      </c>
      <c r="L234" s="38">
        <v>8996.7900000000009</v>
      </c>
    </row>
    <row r="235" spans="1:12" x14ac:dyDescent="0.25">
      <c r="A235" s="10" t="s">
        <v>217</v>
      </c>
      <c r="B235" s="11" t="s">
        <v>572</v>
      </c>
      <c r="C235" s="11" t="s">
        <v>716</v>
      </c>
      <c r="D235" s="11" t="s">
        <v>785</v>
      </c>
      <c r="E235" s="12">
        <v>44384</v>
      </c>
      <c r="F235" s="12">
        <f>EDATE(Policies!$E235,12)-1</f>
        <v>44748</v>
      </c>
      <c r="G235" s="12" t="s">
        <v>781</v>
      </c>
      <c r="H235" s="33">
        <v>25354</v>
      </c>
      <c r="I235" s="33">
        <v>593671</v>
      </c>
      <c r="J235" s="11" t="s">
        <v>719</v>
      </c>
      <c r="K235" s="11">
        <v>35</v>
      </c>
      <c r="L235" s="37">
        <v>8873.9</v>
      </c>
    </row>
    <row r="236" spans="1:12" x14ac:dyDescent="0.25">
      <c r="A236" s="13" t="s">
        <v>218</v>
      </c>
      <c r="B236" s="14" t="s">
        <v>573</v>
      </c>
      <c r="C236" s="14" t="s">
        <v>718</v>
      </c>
      <c r="D236" s="14" t="s">
        <v>1078</v>
      </c>
      <c r="E236" s="15">
        <v>44365</v>
      </c>
      <c r="F236" s="15">
        <f>EDATE(Policies!$E236,12)-1</f>
        <v>44729</v>
      </c>
      <c r="G236" s="15" t="s">
        <v>799</v>
      </c>
      <c r="H236" s="34">
        <v>47951</v>
      </c>
      <c r="I236" s="34">
        <v>699253</v>
      </c>
      <c r="J236" s="14" t="s">
        <v>720</v>
      </c>
      <c r="K236" s="14">
        <v>18</v>
      </c>
      <c r="L236" s="38">
        <v>0</v>
      </c>
    </row>
    <row r="237" spans="1:12" x14ac:dyDescent="0.25">
      <c r="A237" s="22" t="s">
        <v>219</v>
      </c>
      <c r="B237" s="19" t="s">
        <v>574</v>
      </c>
      <c r="C237" s="11" t="s">
        <v>717</v>
      </c>
      <c r="D237" s="11" t="s">
        <v>787</v>
      </c>
      <c r="E237" s="12">
        <v>43874</v>
      </c>
      <c r="F237" s="12"/>
      <c r="G237" s="12" t="s">
        <v>799</v>
      </c>
      <c r="H237" s="33">
        <v>26253</v>
      </c>
      <c r="I237" s="33">
        <v>702276</v>
      </c>
      <c r="J237" s="11" t="s">
        <v>720</v>
      </c>
      <c r="K237" s="11">
        <v>23</v>
      </c>
      <c r="L237" s="37">
        <v>0</v>
      </c>
    </row>
    <row r="238" spans="1:12" x14ac:dyDescent="0.25">
      <c r="A238" s="13" t="s">
        <v>220</v>
      </c>
      <c r="B238" s="14" t="s">
        <v>575</v>
      </c>
      <c r="C238" s="14" t="s">
        <v>716</v>
      </c>
      <c r="D238" s="14" t="s">
        <v>1075</v>
      </c>
      <c r="E238" s="15">
        <v>44392</v>
      </c>
      <c r="F238" s="15">
        <f>EDATE(Policies!$E238,12)-1</f>
        <v>44756</v>
      </c>
      <c r="G238" s="15" t="s">
        <v>781</v>
      </c>
      <c r="H238" s="34">
        <v>28128</v>
      </c>
      <c r="I238" s="34">
        <v>607732</v>
      </c>
      <c r="J238" s="14" t="s">
        <v>719</v>
      </c>
      <c r="K238" s="14">
        <v>18</v>
      </c>
      <c r="L238" s="38">
        <v>5063.04</v>
      </c>
    </row>
    <row r="239" spans="1:12" x14ac:dyDescent="0.25">
      <c r="A239" s="10" t="s">
        <v>221</v>
      </c>
      <c r="B239" s="11" t="s">
        <v>576</v>
      </c>
      <c r="C239" s="11" t="s">
        <v>716</v>
      </c>
      <c r="D239" s="11" t="s">
        <v>783</v>
      </c>
      <c r="E239" s="12">
        <v>44393</v>
      </c>
      <c r="F239" s="12">
        <f>EDATE(Policies!$E239,12)-1</f>
        <v>44757</v>
      </c>
      <c r="G239" s="12" t="s">
        <v>781</v>
      </c>
      <c r="H239" s="33">
        <v>18489</v>
      </c>
      <c r="I239" s="33">
        <v>250023</v>
      </c>
      <c r="J239" s="11" t="s">
        <v>719</v>
      </c>
      <c r="K239" s="11">
        <v>27</v>
      </c>
      <c r="L239" s="37">
        <v>4992.0300000000007</v>
      </c>
    </row>
    <row r="240" spans="1:12" x14ac:dyDescent="0.25">
      <c r="A240" s="13" t="s">
        <v>222</v>
      </c>
      <c r="B240" s="14" t="s">
        <v>577</v>
      </c>
      <c r="C240" s="14" t="s">
        <v>716</v>
      </c>
      <c r="D240" s="14" t="s">
        <v>1075</v>
      </c>
      <c r="E240" s="15">
        <v>44394</v>
      </c>
      <c r="F240" s="15">
        <f>EDATE(Policies!$E240,12)-1</f>
        <v>44758</v>
      </c>
      <c r="G240" s="15" t="s">
        <v>781</v>
      </c>
      <c r="H240" s="34">
        <v>13314</v>
      </c>
      <c r="I240" s="34">
        <v>756667</v>
      </c>
      <c r="J240" s="14" t="s">
        <v>719</v>
      </c>
      <c r="K240" s="14">
        <v>29</v>
      </c>
      <c r="L240" s="38">
        <v>3861.06</v>
      </c>
    </row>
    <row r="241" spans="1:12" x14ac:dyDescent="0.25">
      <c r="A241" s="22" t="s">
        <v>223</v>
      </c>
      <c r="B241" s="19" t="s">
        <v>578</v>
      </c>
      <c r="C241" s="11" t="s">
        <v>717</v>
      </c>
      <c r="D241" s="11" t="s">
        <v>787</v>
      </c>
      <c r="E241" s="12">
        <v>43875</v>
      </c>
      <c r="F241" s="12"/>
      <c r="G241" s="12" t="s">
        <v>781</v>
      </c>
      <c r="H241" s="33">
        <v>77658</v>
      </c>
      <c r="I241" s="33">
        <v>180388</v>
      </c>
      <c r="J241" s="11" t="s">
        <v>719</v>
      </c>
      <c r="K241" s="11">
        <v>11</v>
      </c>
      <c r="L241" s="37">
        <v>8542.3799999999992</v>
      </c>
    </row>
    <row r="242" spans="1:12" x14ac:dyDescent="0.25">
      <c r="A242" s="21" t="s">
        <v>224</v>
      </c>
      <c r="B242" s="18" t="s">
        <v>579</v>
      </c>
      <c r="C242" s="14" t="s">
        <v>717</v>
      </c>
      <c r="D242" s="14" t="s">
        <v>787</v>
      </c>
      <c r="E242" s="12">
        <v>43876</v>
      </c>
      <c r="F242" s="15"/>
      <c r="G242" s="15" t="s">
        <v>780</v>
      </c>
      <c r="H242" s="34">
        <v>44450</v>
      </c>
      <c r="I242" s="34">
        <v>921860</v>
      </c>
      <c r="J242" s="14" t="s">
        <v>719</v>
      </c>
      <c r="K242" s="14">
        <v>13</v>
      </c>
      <c r="L242" s="38">
        <v>5778.5</v>
      </c>
    </row>
    <row r="243" spans="1:12" x14ac:dyDescent="0.25">
      <c r="A243" s="10" t="s">
        <v>225</v>
      </c>
      <c r="B243" s="11" t="s">
        <v>580</v>
      </c>
      <c r="C243" s="11" t="s">
        <v>716</v>
      </c>
      <c r="D243" s="11" t="s">
        <v>783</v>
      </c>
      <c r="E243" s="12">
        <v>44403</v>
      </c>
      <c r="F243" s="12">
        <f>EDATE(Policies!$E243,12)-1</f>
        <v>44767</v>
      </c>
      <c r="G243" s="12" t="s">
        <v>781</v>
      </c>
      <c r="H243" s="33">
        <v>12239</v>
      </c>
      <c r="I243" s="33">
        <v>912853</v>
      </c>
      <c r="J243" s="11" t="s">
        <v>719</v>
      </c>
      <c r="K243" s="11">
        <v>22</v>
      </c>
      <c r="L243" s="37">
        <v>2692.58</v>
      </c>
    </row>
    <row r="244" spans="1:12" x14ac:dyDescent="0.25">
      <c r="A244" s="13" t="s">
        <v>226</v>
      </c>
      <c r="B244" s="14" t="s">
        <v>581</v>
      </c>
      <c r="C244" s="14" t="s">
        <v>773</v>
      </c>
      <c r="D244" s="14" t="s">
        <v>787</v>
      </c>
      <c r="E244" s="15">
        <v>44405</v>
      </c>
      <c r="F244" s="15">
        <f>EDATE(Policies!$E244,12)-1</f>
        <v>44769</v>
      </c>
      <c r="G244" s="15" t="s">
        <v>799</v>
      </c>
      <c r="H244" s="34">
        <v>26384</v>
      </c>
      <c r="I244" s="34">
        <v>512811</v>
      </c>
      <c r="J244" s="14" t="s">
        <v>720</v>
      </c>
      <c r="K244" s="14">
        <v>23</v>
      </c>
      <c r="L244" s="38">
        <v>0</v>
      </c>
    </row>
    <row r="245" spans="1:12" x14ac:dyDescent="0.25">
      <c r="A245" s="10" t="s">
        <v>227</v>
      </c>
      <c r="B245" s="11" t="s">
        <v>582</v>
      </c>
      <c r="C245" s="11" t="s">
        <v>718</v>
      </c>
      <c r="D245" s="11" t="s">
        <v>1077</v>
      </c>
      <c r="E245" s="12">
        <v>44372</v>
      </c>
      <c r="F245" s="12">
        <f>EDATE(Policies!$E245,12)-1</f>
        <v>44736</v>
      </c>
      <c r="G245" s="12" t="s">
        <v>781</v>
      </c>
      <c r="H245" s="33">
        <v>45846</v>
      </c>
      <c r="I245" s="33">
        <v>259380</v>
      </c>
      <c r="J245" s="11" t="s">
        <v>719</v>
      </c>
      <c r="K245" s="11">
        <v>18</v>
      </c>
      <c r="L245" s="37">
        <v>8252.2799999999988</v>
      </c>
    </row>
    <row r="246" spans="1:12" x14ac:dyDescent="0.25">
      <c r="A246" s="13" t="s">
        <v>228</v>
      </c>
      <c r="B246" s="14" t="s">
        <v>583</v>
      </c>
      <c r="C246" s="14" t="s">
        <v>773</v>
      </c>
      <c r="D246" s="14" t="s">
        <v>784</v>
      </c>
      <c r="E246" s="15">
        <v>44408</v>
      </c>
      <c r="F246" s="15">
        <f>EDATE(Policies!$E246,12)-1</f>
        <v>44772</v>
      </c>
      <c r="G246" s="15" t="s">
        <v>799</v>
      </c>
      <c r="H246" s="34">
        <v>27447</v>
      </c>
      <c r="I246" s="34">
        <v>144789</v>
      </c>
      <c r="J246" s="14" t="s">
        <v>720</v>
      </c>
      <c r="K246" s="14">
        <v>21</v>
      </c>
      <c r="L246" s="38">
        <v>0</v>
      </c>
    </row>
    <row r="247" spans="1:12" x14ac:dyDescent="0.25">
      <c r="A247" s="10" t="s">
        <v>229</v>
      </c>
      <c r="B247" s="11" t="s">
        <v>584</v>
      </c>
      <c r="C247" s="11" t="s">
        <v>718</v>
      </c>
      <c r="D247" s="11" t="s">
        <v>1078</v>
      </c>
      <c r="E247" s="12">
        <v>44377</v>
      </c>
      <c r="F247" s="12">
        <f>EDATE(Policies!$E247,12)-1</f>
        <v>44741</v>
      </c>
      <c r="G247" s="12" t="s">
        <v>780</v>
      </c>
      <c r="H247" s="33">
        <v>7285</v>
      </c>
      <c r="I247" s="33">
        <v>126086</v>
      </c>
      <c r="J247" s="11" t="s">
        <v>719</v>
      </c>
      <c r="K247" s="11">
        <v>27</v>
      </c>
      <c r="L247" s="37">
        <v>1966.95</v>
      </c>
    </row>
    <row r="248" spans="1:12" x14ac:dyDescent="0.25">
      <c r="A248" s="13" t="s">
        <v>230</v>
      </c>
      <c r="B248" s="14" t="s">
        <v>585</v>
      </c>
      <c r="C248" s="14" t="s">
        <v>716</v>
      </c>
      <c r="D248" s="14" t="s">
        <v>785</v>
      </c>
      <c r="E248" s="15">
        <v>44410</v>
      </c>
      <c r="F248" s="15">
        <f>EDATE(Policies!$E248,12)-1</f>
        <v>44774</v>
      </c>
      <c r="G248" s="15" t="s">
        <v>780</v>
      </c>
      <c r="H248" s="34">
        <v>22991</v>
      </c>
      <c r="I248" s="34">
        <v>379003</v>
      </c>
      <c r="J248" s="14" t="s">
        <v>719</v>
      </c>
      <c r="K248" s="14">
        <v>24</v>
      </c>
      <c r="L248" s="38">
        <v>5517.84</v>
      </c>
    </row>
    <row r="249" spans="1:12" x14ac:dyDescent="0.25">
      <c r="A249" s="10" t="s">
        <v>231</v>
      </c>
      <c r="B249" s="11" t="s">
        <v>586</v>
      </c>
      <c r="C249" s="11" t="s">
        <v>716</v>
      </c>
      <c r="D249" s="11" t="s">
        <v>786</v>
      </c>
      <c r="E249" s="12">
        <v>44411</v>
      </c>
      <c r="F249" s="12">
        <f>EDATE(Policies!$E249,12)-1</f>
        <v>44775</v>
      </c>
      <c r="G249" s="12" t="s">
        <v>780</v>
      </c>
      <c r="H249" s="33">
        <v>28521</v>
      </c>
      <c r="I249" s="33">
        <v>631972</v>
      </c>
      <c r="J249" s="11" t="s">
        <v>719</v>
      </c>
      <c r="K249" s="11">
        <v>21</v>
      </c>
      <c r="L249" s="37">
        <v>5989.41</v>
      </c>
    </row>
    <row r="250" spans="1:12" x14ac:dyDescent="0.25">
      <c r="A250" s="13" t="s">
        <v>232</v>
      </c>
      <c r="B250" s="14" t="s">
        <v>587</v>
      </c>
      <c r="C250" s="14" t="s">
        <v>718</v>
      </c>
      <c r="D250" s="14" t="s">
        <v>1077</v>
      </c>
      <c r="E250" s="15">
        <v>44381</v>
      </c>
      <c r="F250" s="15">
        <f>EDATE(Policies!$E250,12)-1</f>
        <v>44745</v>
      </c>
      <c r="G250" s="15" t="s">
        <v>781</v>
      </c>
      <c r="H250" s="34">
        <v>11971</v>
      </c>
      <c r="I250" s="34">
        <v>591088</v>
      </c>
      <c r="J250" s="14" t="s">
        <v>719</v>
      </c>
      <c r="K250" s="14">
        <v>30</v>
      </c>
      <c r="L250" s="38">
        <v>3591.2999999999997</v>
      </c>
    </row>
    <row r="251" spans="1:12" x14ac:dyDescent="0.25">
      <c r="A251" s="10" t="s">
        <v>233</v>
      </c>
      <c r="B251" s="11" t="s">
        <v>588</v>
      </c>
      <c r="C251" s="11" t="s">
        <v>716</v>
      </c>
      <c r="D251" s="11" t="s">
        <v>783</v>
      </c>
      <c r="E251" s="12">
        <v>44413</v>
      </c>
      <c r="F251" s="12">
        <f>EDATE(Policies!$E251,12)-1</f>
        <v>44777</v>
      </c>
      <c r="G251" s="12" t="s">
        <v>781</v>
      </c>
      <c r="H251" s="33">
        <v>14139</v>
      </c>
      <c r="I251" s="33">
        <v>494423</v>
      </c>
      <c r="J251" s="11" t="s">
        <v>719</v>
      </c>
      <c r="K251" s="11">
        <v>30</v>
      </c>
      <c r="L251" s="37">
        <v>4241.7</v>
      </c>
    </row>
    <row r="252" spans="1:12" x14ac:dyDescent="0.25">
      <c r="A252" s="13" t="s">
        <v>234</v>
      </c>
      <c r="B252" s="14" t="s">
        <v>589</v>
      </c>
      <c r="C252" s="14" t="s">
        <v>773</v>
      </c>
      <c r="D252" s="14" t="s">
        <v>787</v>
      </c>
      <c r="E252" s="15">
        <v>44415</v>
      </c>
      <c r="F252" s="15">
        <f>EDATE(Policies!$E252,12)-1</f>
        <v>44779</v>
      </c>
      <c r="G252" s="15" t="s">
        <v>799</v>
      </c>
      <c r="H252" s="34">
        <v>16531</v>
      </c>
      <c r="I252" s="34">
        <v>690381</v>
      </c>
      <c r="J252" s="14" t="s">
        <v>720</v>
      </c>
      <c r="K252" s="14">
        <v>24</v>
      </c>
      <c r="L252" s="38">
        <v>0</v>
      </c>
    </row>
    <row r="253" spans="1:12" x14ac:dyDescent="0.25">
      <c r="A253" s="10" t="s">
        <v>235</v>
      </c>
      <c r="B253" s="11" t="s">
        <v>590</v>
      </c>
      <c r="C253" s="11" t="s">
        <v>718</v>
      </c>
      <c r="D253" s="11" t="s">
        <v>1077</v>
      </c>
      <c r="E253" s="12">
        <v>44388</v>
      </c>
      <c r="F253" s="12">
        <f>EDATE(Policies!$E253,12)-1</f>
        <v>44752</v>
      </c>
      <c r="G253" s="12" t="s">
        <v>799</v>
      </c>
      <c r="H253" s="33">
        <v>24206</v>
      </c>
      <c r="I253" s="33">
        <v>935083</v>
      </c>
      <c r="J253" s="11" t="s">
        <v>720</v>
      </c>
      <c r="K253" s="11">
        <v>23</v>
      </c>
      <c r="L253" s="37">
        <v>0</v>
      </c>
    </row>
    <row r="254" spans="1:12" x14ac:dyDescent="0.25">
      <c r="A254" s="13" t="s">
        <v>236</v>
      </c>
      <c r="B254" s="14" t="s">
        <v>591</v>
      </c>
      <c r="C254" s="14" t="s">
        <v>718</v>
      </c>
      <c r="D254" s="14" t="s">
        <v>1079</v>
      </c>
      <c r="E254" s="15">
        <v>44396</v>
      </c>
      <c r="F254" s="15">
        <f>EDATE(Policies!$E254,12)-1</f>
        <v>44760</v>
      </c>
      <c r="G254" s="15" t="s">
        <v>781</v>
      </c>
      <c r="H254" s="34">
        <v>42711</v>
      </c>
      <c r="I254" s="34">
        <v>638181</v>
      </c>
      <c r="J254" s="14" t="s">
        <v>719</v>
      </c>
      <c r="K254" s="14">
        <v>16</v>
      </c>
      <c r="L254" s="38">
        <v>6833.76</v>
      </c>
    </row>
    <row r="255" spans="1:12" x14ac:dyDescent="0.25">
      <c r="A255" s="10" t="s">
        <v>237</v>
      </c>
      <c r="B255" s="11" t="s">
        <v>592</v>
      </c>
      <c r="C255" s="11" t="s">
        <v>716</v>
      </c>
      <c r="D255" s="11" t="s">
        <v>1075</v>
      </c>
      <c r="E255" s="12">
        <v>44419</v>
      </c>
      <c r="F255" s="12">
        <f>EDATE(Policies!$E255,12)-1</f>
        <v>44783</v>
      </c>
      <c r="G255" s="12" t="s">
        <v>781</v>
      </c>
      <c r="H255" s="33">
        <v>25530</v>
      </c>
      <c r="I255" s="33">
        <v>591024</v>
      </c>
      <c r="J255" s="11" t="s">
        <v>719</v>
      </c>
      <c r="K255" s="11">
        <v>21</v>
      </c>
      <c r="L255" s="37">
        <v>5361.3</v>
      </c>
    </row>
    <row r="256" spans="1:12" x14ac:dyDescent="0.25">
      <c r="A256" s="21" t="s">
        <v>238</v>
      </c>
      <c r="B256" s="18" t="s">
        <v>593</v>
      </c>
      <c r="C256" s="14" t="s">
        <v>717</v>
      </c>
      <c r="D256" s="14" t="s">
        <v>787</v>
      </c>
      <c r="E256" s="12">
        <v>43879</v>
      </c>
      <c r="F256" s="15"/>
      <c r="G256" s="15" t="s">
        <v>781</v>
      </c>
      <c r="H256" s="34">
        <v>46116</v>
      </c>
      <c r="I256" s="34">
        <v>690706</v>
      </c>
      <c r="J256" s="14" t="s">
        <v>719</v>
      </c>
      <c r="K256" s="14">
        <v>13</v>
      </c>
      <c r="L256" s="38">
        <v>5995.08</v>
      </c>
    </row>
    <row r="257" spans="1:12" x14ac:dyDescent="0.25">
      <c r="A257" s="22" t="s">
        <v>239</v>
      </c>
      <c r="B257" s="19" t="s">
        <v>594</v>
      </c>
      <c r="C257" s="11" t="s">
        <v>717</v>
      </c>
      <c r="D257" s="11" t="s">
        <v>784</v>
      </c>
      <c r="E257" s="12">
        <v>43880</v>
      </c>
      <c r="F257" s="12"/>
      <c r="G257" s="12" t="s">
        <v>780</v>
      </c>
      <c r="H257" s="33">
        <v>75258</v>
      </c>
      <c r="I257" s="33">
        <v>225074</v>
      </c>
      <c r="J257" s="11" t="s">
        <v>719</v>
      </c>
      <c r="K257" s="11">
        <v>14</v>
      </c>
      <c r="L257" s="37">
        <v>10536.12</v>
      </c>
    </row>
    <row r="258" spans="1:12" x14ac:dyDescent="0.25">
      <c r="A258" s="13" t="s">
        <v>240</v>
      </c>
      <c r="B258" s="14" t="s">
        <v>595</v>
      </c>
      <c r="C258" s="14" t="s">
        <v>718</v>
      </c>
      <c r="D258" s="14" t="s">
        <v>1078</v>
      </c>
      <c r="E258" s="15">
        <v>44403</v>
      </c>
      <c r="F258" s="15">
        <f>EDATE(Policies!$E258,12)-1</f>
        <v>44767</v>
      </c>
      <c r="G258" s="15" t="s">
        <v>780</v>
      </c>
      <c r="H258" s="34">
        <v>5282</v>
      </c>
      <c r="I258" s="34">
        <v>989497</v>
      </c>
      <c r="J258" s="14" t="s">
        <v>719</v>
      </c>
      <c r="K258" s="14">
        <v>25</v>
      </c>
      <c r="L258" s="38">
        <v>1320.5</v>
      </c>
    </row>
    <row r="259" spans="1:12" x14ac:dyDescent="0.25">
      <c r="A259" s="10" t="s">
        <v>241</v>
      </c>
      <c r="B259" s="11" t="s">
        <v>596</v>
      </c>
      <c r="C259" s="11" t="s">
        <v>716</v>
      </c>
      <c r="D259" s="11" t="s">
        <v>786</v>
      </c>
      <c r="E259" s="12">
        <v>44423</v>
      </c>
      <c r="F259" s="12">
        <f>EDATE(Policies!$E259,12)-1</f>
        <v>44787</v>
      </c>
      <c r="G259" s="12" t="s">
        <v>781</v>
      </c>
      <c r="H259" s="33">
        <v>8937</v>
      </c>
      <c r="I259" s="33">
        <v>230351</v>
      </c>
      <c r="J259" s="11" t="s">
        <v>719</v>
      </c>
      <c r="K259" s="11">
        <v>30</v>
      </c>
      <c r="L259" s="37">
        <v>2681.1</v>
      </c>
    </row>
    <row r="260" spans="1:12" x14ac:dyDescent="0.25">
      <c r="A260" s="21" t="s">
        <v>242</v>
      </c>
      <c r="B260" s="18" t="s">
        <v>597</v>
      </c>
      <c r="C260" s="14" t="s">
        <v>717</v>
      </c>
      <c r="D260" s="14" t="s">
        <v>784</v>
      </c>
      <c r="E260" s="12">
        <v>43881</v>
      </c>
      <c r="F260" s="15"/>
      <c r="G260" s="15" t="s">
        <v>781</v>
      </c>
      <c r="H260" s="34">
        <v>46898</v>
      </c>
      <c r="I260" s="34">
        <v>815371</v>
      </c>
      <c r="J260" s="14" t="s">
        <v>719</v>
      </c>
      <c r="K260" s="14">
        <v>14</v>
      </c>
      <c r="L260" s="38">
        <v>6565.72</v>
      </c>
    </row>
    <row r="261" spans="1:12" x14ac:dyDescent="0.25">
      <c r="A261" s="10" t="s">
        <v>243</v>
      </c>
      <c r="B261" s="11" t="s">
        <v>598</v>
      </c>
      <c r="C261" s="11" t="s">
        <v>716</v>
      </c>
      <c r="D261" s="11" t="s">
        <v>785</v>
      </c>
      <c r="E261" s="12">
        <v>44425</v>
      </c>
      <c r="F261" s="12">
        <f>EDATE(Policies!$E261,12)-1</f>
        <v>44789</v>
      </c>
      <c r="G261" s="12" t="s">
        <v>799</v>
      </c>
      <c r="H261" s="33">
        <v>29135</v>
      </c>
      <c r="I261" s="33">
        <v>138635</v>
      </c>
      <c r="J261" s="11" t="s">
        <v>720</v>
      </c>
      <c r="K261" s="11">
        <v>29</v>
      </c>
      <c r="L261" s="37">
        <v>0</v>
      </c>
    </row>
    <row r="262" spans="1:12" x14ac:dyDescent="0.25">
      <c r="A262" s="13" t="s">
        <v>244</v>
      </c>
      <c r="B262" s="14" t="s">
        <v>599</v>
      </c>
      <c r="C262" s="14" t="s">
        <v>716</v>
      </c>
      <c r="D262" s="14" t="s">
        <v>783</v>
      </c>
      <c r="E262" s="15">
        <v>44428</v>
      </c>
      <c r="F262" s="15">
        <f>EDATE(Policies!$E262,12)-1</f>
        <v>44792</v>
      </c>
      <c r="G262" s="15" t="s">
        <v>781</v>
      </c>
      <c r="H262" s="34">
        <v>24584</v>
      </c>
      <c r="I262" s="34">
        <v>964950</v>
      </c>
      <c r="J262" s="14" t="s">
        <v>719</v>
      </c>
      <c r="K262" s="14">
        <v>28</v>
      </c>
      <c r="L262" s="38">
        <v>6883.52</v>
      </c>
    </row>
    <row r="263" spans="1:12" x14ac:dyDescent="0.25">
      <c r="A263" s="10" t="s">
        <v>245</v>
      </c>
      <c r="B263" s="11" t="s">
        <v>600</v>
      </c>
      <c r="C263" s="11" t="s">
        <v>716</v>
      </c>
      <c r="D263" s="11" t="s">
        <v>1075</v>
      </c>
      <c r="E263" s="12">
        <v>44430</v>
      </c>
      <c r="F263" s="12">
        <f>EDATE(Policies!$E263,12)-1</f>
        <v>44794</v>
      </c>
      <c r="G263" s="12" t="s">
        <v>780</v>
      </c>
      <c r="H263" s="33">
        <v>18380</v>
      </c>
      <c r="I263" s="33">
        <v>990083</v>
      </c>
      <c r="J263" s="11" t="s">
        <v>719</v>
      </c>
      <c r="K263" s="11">
        <v>21</v>
      </c>
      <c r="L263" s="37">
        <v>3859.7999999999997</v>
      </c>
    </row>
    <row r="264" spans="1:12" x14ac:dyDescent="0.25">
      <c r="A264" s="13" t="s">
        <v>246</v>
      </c>
      <c r="B264" s="14" t="s">
        <v>601</v>
      </c>
      <c r="C264" s="14" t="s">
        <v>716</v>
      </c>
      <c r="D264" s="14" t="s">
        <v>786</v>
      </c>
      <c r="E264" s="15">
        <v>44431</v>
      </c>
      <c r="F264" s="15">
        <f>EDATE(Policies!$E264,12)-1</f>
        <v>44795</v>
      </c>
      <c r="G264" s="15" t="s">
        <v>799</v>
      </c>
      <c r="H264" s="34">
        <v>22071</v>
      </c>
      <c r="I264" s="34">
        <v>697093</v>
      </c>
      <c r="J264" s="14" t="s">
        <v>720</v>
      </c>
      <c r="K264" s="14">
        <v>29</v>
      </c>
      <c r="L264" s="38">
        <v>0</v>
      </c>
    </row>
    <row r="265" spans="1:12" x14ac:dyDescent="0.25">
      <c r="A265" s="10" t="s">
        <v>247</v>
      </c>
      <c r="B265" s="11" t="s">
        <v>602</v>
      </c>
      <c r="C265" s="11" t="s">
        <v>718</v>
      </c>
      <c r="D265" s="11" t="s">
        <v>1079</v>
      </c>
      <c r="E265" s="12">
        <v>44407</v>
      </c>
      <c r="F265" s="12">
        <f>EDATE(Policies!$E265,12)-1</f>
        <v>44771</v>
      </c>
      <c r="G265" s="12" t="s">
        <v>781</v>
      </c>
      <c r="H265" s="33">
        <v>25074</v>
      </c>
      <c r="I265" s="33">
        <v>521280</v>
      </c>
      <c r="J265" s="11" t="s">
        <v>719</v>
      </c>
      <c r="K265" s="11">
        <v>22</v>
      </c>
      <c r="L265" s="37">
        <v>5516.28</v>
      </c>
    </row>
    <row r="266" spans="1:12" x14ac:dyDescent="0.25">
      <c r="A266" s="21" t="s">
        <v>248</v>
      </c>
      <c r="B266" s="18" t="s">
        <v>603</v>
      </c>
      <c r="C266" s="14" t="s">
        <v>717</v>
      </c>
      <c r="D266" s="14" t="s">
        <v>785</v>
      </c>
      <c r="E266" s="12">
        <v>43882</v>
      </c>
      <c r="F266" s="15"/>
      <c r="G266" s="15" t="s">
        <v>780</v>
      </c>
      <c r="H266" s="34">
        <v>66188</v>
      </c>
      <c r="I266" s="34">
        <v>441207</v>
      </c>
      <c r="J266" s="14" t="s">
        <v>719</v>
      </c>
      <c r="K266" s="14">
        <v>18</v>
      </c>
      <c r="L266" s="38">
        <v>11913.84</v>
      </c>
    </row>
    <row r="267" spans="1:12" x14ac:dyDescent="0.25">
      <c r="A267" s="22" t="s">
        <v>249</v>
      </c>
      <c r="B267" s="19" t="s">
        <v>604</v>
      </c>
      <c r="C267" s="11" t="s">
        <v>717</v>
      </c>
      <c r="D267" s="11" t="s">
        <v>784</v>
      </c>
      <c r="E267" s="12">
        <v>43883</v>
      </c>
      <c r="F267" s="12"/>
      <c r="G267" s="12" t="s">
        <v>799</v>
      </c>
      <c r="H267" s="33">
        <v>44901</v>
      </c>
      <c r="I267" s="33">
        <v>383022</v>
      </c>
      <c r="J267" s="11" t="s">
        <v>720</v>
      </c>
      <c r="K267" s="11">
        <v>24</v>
      </c>
      <c r="L267" s="37">
        <v>0</v>
      </c>
    </row>
    <row r="268" spans="1:12" x14ac:dyDescent="0.25">
      <c r="A268" s="21" t="s">
        <v>250</v>
      </c>
      <c r="B268" s="18" t="s">
        <v>605</v>
      </c>
      <c r="C268" s="14" t="s">
        <v>717</v>
      </c>
      <c r="D268" s="14" t="s">
        <v>784</v>
      </c>
      <c r="E268" s="12">
        <v>43885</v>
      </c>
      <c r="F268" s="15"/>
      <c r="G268" s="15" t="s">
        <v>780</v>
      </c>
      <c r="H268" s="34">
        <v>70906</v>
      </c>
      <c r="I268" s="34">
        <v>393226</v>
      </c>
      <c r="J268" s="14" t="s">
        <v>719</v>
      </c>
      <c r="K268" s="14">
        <v>20</v>
      </c>
      <c r="L268" s="38">
        <v>14181.2</v>
      </c>
    </row>
    <row r="269" spans="1:12" x14ac:dyDescent="0.25">
      <c r="A269" s="22" t="s">
        <v>251</v>
      </c>
      <c r="B269" s="19" t="s">
        <v>606</v>
      </c>
      <c r="C269" s="11" t="s">
        <v>717</v>
      </c>
      <c r="D269" s="11" t="s">
        <v>787</v>
      </c>
      <c r="E269" s="12">
        <v>43886</v>
      </c>
      <c r="F269" s="12"/>
      <c r="G269" s="12" t="s">
        <v>781</v>
      </c>
      <c r="H269" s="33">
        <v>50149</v>
      </c>
      <c r="I269" s="33">
        <v>692632</v>
      </c>
      <c r="J269" s="11" t="s">
        <v>719</v>
      </c>
      <c r="K269" s="11">
        <v>22</v>
      </c>
      <c r="L269" s="37">
        <v>11032.78</v>
      </c>
    </row>
    <row r="270" spans="1:12" x14ac:dyDescent="0.25">
      <c r="A270" s="21" t="s">
        <v>252</v>
      </c>
      <c r="B270" s="18" t="s">
        <v>607</v>
      </c>
      <c r="C270" s="14" t="s">
        <v>717</v>
      </c>
      <c r="D270" s="14" t="s">
        <v>784</v>
      </c>
      <c r="E270" s="12">
        <v>43887</v>
      </c>
      <c r="F270" s="15"/>
      <c r="G270" s="15" t="s">
        <v>781</v>
      </c>
      <c r="H270" s="34">
        <v>49918</v>
      </c>
      <c r="I270" s="34">
        <v>700000</v>
      </c>
      <c r="J270" s="14" t="s">
        <v>719</v>
      </c>
      <c r="K270" s="14">
        <v>20</v>
      </c>
      <c r="L270" s="38">
        <v>9983.6</v>
      </c>
    </row>
    <row r="271" spans="1:12" x14ac:dyDescent="0.25">
      <c r="A271" s="10" t="s">
        <v>253</v>
      </c>
      <c r="B271" s="11" t="s">
        <v>608</v>
      </c>
      <c r="C271" s="11" t="s">
        <v>718</v>
      </c>
      <c r="D271" s="11" t="s">
        <v>1078</v>
      </c>
      <c r="E271" s="12">
        <v>44412</v>
      </c>
      <c r="F271" s="12">
        <f>EDATE(Policies!$E271,12)-1</f>
        <v>44776</v>
      </c>
      <c r="G271" s="12" t="s">
        <v>781</v>
      </c>
      <c r="H271" s="33">
        <v>36852</v>
      </c>
      <c r="I271" s="33">
        <v>523602</v>
      </c>
      <c r="J271" s="11" t="s">
        <v>719</v>
      </c>
      <c r="K271" s="11">
        <v>19</v>
      </c>
      <c r="L271" s="37">
        <v>7001.88</v>
      </c>
    </row>
    <row r="272" spans="1:12" x14ac:dyDescent="0.25">
      <c r="A272" s="13" t="s">
        <v>254</v>
      </c>
      <c r="B272" s="14" t="s">
        <v>609</v>
      </c>
      <c r="C272" s="14" t="s">
        <v>718</v>
      </c>
      <c r="D272" s="14" t="s">
        <v>1079</v>
      </c>
      <c r="E272" s="15">
        <v>44418</v>
      </c>
      <c r="F272" s="15">
        <f>EDATE(Policies!$E272,12)-1</f>
        <v>44782</v>
      </c>
      <c r="G272" s="15" t="s">
        <v>781</v>
      </c>
      <c r="H272" s="34">
        <v>6283</v>
      </c>
      <c r="I272" s="34">
        <v>213613</v>
      </c>
      <c r="J272" s="14" t="s">
        <v>719</v>
      </c>
      <c r="K272" s="14">
        <v>29</v>
      </c>
      <c r="L272" s="38">
        <v>1822.07</v>
      </c>
    </row>
    <row r="273" spans="1:12" x14ac:dyDescent="0.25">
      <c r="A273" s="10" t="s">
        <v>255</v>
      </c>
      <c r="B273" s="11" t="s">
        <v>610</v>
      </c>
      <c r="C273" s="11" t="s">
        <v>716</v>
      </c>
      <c r="D273" s="11" t="s">
        <v>785</v>
      </c>
      <c r="E273" s="12">
        <v>44446</v>
      </c>
      <c r="F273" s="12">
        <f>EDATE(Policies!$E273,12)-1</f>
        <v>44810</v>
      </c>
      <c r="G273" s="12" t="s">
        <v>799</v>
      </c>
      <c r="H273" s="33">
        <v>38691</v>
      </c>
      <c r="I273" s="33">
        <v>824698</v>
      </c>
      <c r="J273" s="11" t="s">
        <v>720</v>
      </c>
      <c r="K273" s="11">
        <v>24</v>
      </c>
      <c r="L273" s="37">
        <v>0</v>
      </c>
    </row>
    <row r="274" spans="1:12" x14ac:dyDescent="0.25">
      <c r="A274" s="13" t="s">
        <v>256</v>
      </c>
      <c r="B274" s="14" t="s">
        <v>611</v>
      </c>
      <c r="C274" s="14" t="s">
        <v>716</v>
      </c>
      <c r="D274" s="14" t="s">
        <v>786</v>
      </c>
      <c r="E274" s="15">
        <v>44450</v>
      </c>
      <c r="F274" s="15">
        <f>EDATE(Policies!$E274,12)-1</f>
        <v>44814</v>
      </c>
      <c r="G274" s="15" t="s">
        <v>781</v>
      </c>
      <c r="H274" s="34">
        <v>23438</v>
      </c>
      <c r="I274" s="34">
        <v>384334</v>
      </c>
      <c r="J274" s="14" t="s">
        <v>719</v>
      </c>
      <c r="K274" s="14">
        <v>23</v>
      </c>
      <c r="L274" s="38">
        <v>5390.74</v>
      </c>
    </row>
    <row r="275" spans="1:12" x14ac:dyDescent="0.25">
      <c r="A275" s="10" t="s">
        <v>257</v>
      </c>
      <c r="B275" s="11" t="s">
        <v>612</v>
      </c>
      <c r="C275" s="11" t="s">
        <v>773</v>
      </c>
      <c r="D275" s="11" t="s">
        <v>784</v>
      </c>
      <c r="E275" s="12">
        <v>44451</v>
      </c>
      <c r="F275" s="12">
        <f>EDATE(Policies!$E275,12)-1</f>
        <v>44815</v>
      </c>
      <c r="G275" s="12" t="s">
        <v>799</v>
      </c>
      <c r="H275" s="33">
        <v>25095</v>
      </c>
      <c r="I275" s="33">
        <v>630430</v>
      </c>
      <c r="J275" s="11" t="s">
        <v>720</v>
      </c>
      <c r="K275" s="11">
        <v>20</v>
      </c>
      <c r="L275" s="37">
        <v>0</v>
      </c>
    </row>
    <row r="276" spans="1:12" x14ac:dyDescent="0.25">
      <c r="A276" s="13" t="s">
        <v>258</v>
      </c>
      <c r="B276" s="14" t="s">
        <v>613</v>
      </c>
      <c r="C276" s="14" t="s">
        <v>716</v>
      </c>
      <c r="D276" s="14" t="s">
        <v>783</v>
      </c>
      <c r="E276" s="15">
        <v>44452</v>
      </c>
      <c r="F276" s="15">
        <f>EDATE(Policies!$E276,12)-1</f>
        <v>44816</v>
      </c>
      <c r="G276" s="15" t="s">
        <v>781</v>
      </c>
      <c r="H276" s="34">
        <v>21154</v>
      </c>
      <c r="I276" s="34">
        <v>521614</v>
      </c>
      <c r="J276" s="14" t="s">
        <v>719</v>
      </c>
      <c r="K276" s="14">
        <v>21</v>
      </c>
      <c r="L276" s="38">
        <v>4442.34</v>
      </c>
    </row>
    <row r="277" spans="1:12" x14ac:dyDescent="0.25">
      <c r="A277" s="10" t="s">
        <v>259</v>
      </c>
      <c r="B277" s="11" t="s">
        <v>614</v>
      </c>
      <c r="C277" s="11" t="s">
        <v>716</v>
      </c>
      <c r="D277" s="11" t="s">
        <v>1075</v>
      </c>
      <c r="E277" s="12">
        <v>44453</v>
      </c>
      <c r="F277" s="12">
        <f>EDATE(Policies!$E277,12)-1</f>
        <v>44817</v>
      </c>
      <c r="G277" s="12" t="s">
        <v>781</v>
      </c>
      <c r="H277" s="33">
        <v>23004</v>
      </c>
      <c r="I277" s="33">
        <v>283043</v>
      </c>
      <c r="J277" s="11" t="s">
        <v>719</v>
      </c>
      <c r="K277" s="11">
        <v>29</v>
      </c>
      <c r="L277" s="37">
        <v>6671.16</v>
      </c>
    </row>
    <row r="278" spans="1:12" x14ac:dyDescent="0.25">
      <c r="A278" s="13" t="s">
        <v>260</v>
      </c>
      <c r="B278" s="14" t="s">
        <v>615</v>
      </c>
      <c r="C278" s="14" t="s">
        <v>718</v>
      </c>
      <c r="D278" s="14" t="s">
        <v>1079</v>
      </c>
      <c r="E278" s="15">
        <v>44424</v>
      </c>
      <c r="F278" s="15">
        <f>EDATE(Policies!$E278,12)-1</f>
        <v>44788</v>
      </c>
      <c r="G278" s="15" t="s">
        <v>781</v>
      </c>
      <c r="H278" s="34">
        <v>48360</v>
      </c>
      <c r="I278" s="34">
        <v>808770</v>
      </c>
      <c r="J278" s="14" t="s">
        <v>719</v>
      </c>
      <c r="K278" s="14">
        <v>17</v>
      </c>
      <c r="L278" s="38">
        <v>8221.2000000000007</v>
      </c>
    </row>
    <row r="279" spans="1:12" x14ac:dyDescent="0.25">
      <c r="A279" s="22" t="s">
        <v>261</v>
      </c>
      <c r="B279" s="19" t="s">
        <v>616</v>
      </c>
      <c r="C279" s="11" t="s">
        <v>717</v>
      </c>
      <c r="D279" s="11" t="s">
        <v>787</v>
      </c>
      <c r="E279" s="12">
        <v>43888</v>
      </c>
      <c r="F279" s="12"/>
      <c r="G279" s="12" t="s">
        <v>799</v>
      </c>
      <c r="H279" s="33">
        <v>31819</v>
      </c>
      <c r="I279" s="33">
        <v>250575</v>
      </c>
      <c r="J279" s="11" t="s">
        <v>720</v>
      </c>
      <c r="K279" s="11">
        <v>23</v>
      </c>
      <c r="L279" s="37">
        <v>0</v>
      </c>
    </row>
    <row r="280" spans="1:12" x14ac:dyDescent="0.25">
      <c r="A280" s="13" t="s">
        <v>262</v>
      </c>
      <c r="B280" s="14" t="s">
        <v>617</v>
      </c>
      <c r="C280" s="14" t="s">
        <v>718</v>
      </c>
      <c r="D280" s="14" t="s">
        <v>1077</v>
      </c>
      <c r="E280" s="15">
        <v>44428</v>
      </c>
      <c r="F280" s="15">
        <f>EDATE(Policies!$E280,12)-1</f>
        <v>44792</v>
      </c>
      <c r="G280" s="15" t="s">
        <v>781</v>
      </c>
      <c r="H280" s="34">
        <v>41632</v>
      </c>
      <c r="I280" s="34">
        <v>425438</v>
      </c>
      <c r="J280" s="14" t="s">
        <v>719</v>
      </c>
      <c r="K280" s="14">
        <v>14</v>
      </c>
      <c r="L280" s="38">
        <v>5828.4800000000005</v>
      </c>
    </row>
    <row r="281" spans="1:12" x14ac:dyDescent="0.25">
      <c r="A281" s="10" t="s">
        <v>263</v>
      </c>
      <c r="B281" s="11" t="s">
        <v>618</v>
      </c>
      <c r="C281" s="11" t="s">
        <v>773</v>
      </c>
      <c r="D281" s="11" t="s">
        <v>784</v>
      </c>
      <c r="E281" s="12">
        <v>44458</v>
      </c>
      <c r="F281" s="12">
        <f>EDATE(Policies!$E281,12)-1</f>
        <v>44822</v>
      </c>
      <c r="G281" s="12" t="s">
        <v>799</v>
      </c>
      <c r="H281" s="33">
        <v>31515</v>
      </c>
      <c r="I281" s="33">
        <v>672744</v>
      </c>
      <c r="J281" s="11" t="s">
        <v>720</v>
      </c>
      <c r="K281" s="11">
        <v>25</v>
      </c>
      <c r="L281" s="37">
        <v>0</v>
      </c>
    </row>
    <row r="282" spans="1:12" x14ac:dyDescent="0.25">
      <c r="A282" s="13" t="s">
        <v>264</v>
      </c>
      <c r="B282" s="14" t="s">
        <v>619</v>
      </c>
      <c r="C282" s="14" t="s">
        <v>718</v>
      </c>
      <c r="D282" s="14" t="s">
        <v>1079</v>
      </c>
      <c r="E282" s="15">
        <v>44433</v>
      </c>
      <c r="F282" s="15">
        <f>EDATE(Policies!$E282,12)-1</f>
        <v>44797</v>
      </c>
      <c r="G282" s="15" t="s">
        <v>799</v>
      </c>
      <c r="H282" s="34">
        <v>29217</v>
      </c>
      <c r="I282" s="34">
        <v>724455</v>
      </c>
      <c r="J282" s="14" t="s">
        <v>720</v>
      </c>
      <c r="K282" s="14">
        <v>24</v>
      </c>
      <c r="L282" s="38">
        <v>0</v>
      </c>
    </row>
    <row r="283" spans="1:12" x14ac:dyDescent="0.25">
      <c r="A283" s="10" t="s">
        <v>265</v>
      </c>
      <c r="B283" s="11" t="s">
        <v>620</v>
      </c>
      <c r="C283" s="11" t="s">
        <v>718</v>
      </c>
      <c r="D283" s="11" t="s">
        <v>1078</v>
      </c>
      <c r="E283" s="12">
        <v>44439</v>
      </c>
      <c r="F283" s="12">
        <f>EDATE(Policies!$E283,12)-1</f>
        <v>44803</v>
      </c>
      <c r="G283" s="12" t="s">
        <v>780</v>
      </c>
      <c r="H283" s="33">
        <v>37994</v>
      </c>
      <c r="I283" s="33">
        <v>894448</v>
      </c>
      <c r="J283" s="11" t="s">
        <v>719</v>
      </c>
      <c r="K283" s="11">
        <v>16</v>
      </c>
      <c r="L283" s="37">
        <v>6079.04</v>
      </c>
    </row>
    <row r="284" spans="1:12" x14ac:dyDescent="0.25">
      <c r="A284" s="13" t="s">
        <v>266</v>
      </c>
      <c r="B284" s="14" t="s">
        <v>621</v>
      </c>
      <c r="C284" s="14" t="s">
        <v>718</v>
      </c>
      <c r="D284" s="14" t="s">
        <v>1077</v>
      </c>
      <c r="E284" s="15">
        <v>44443</v>
      </c>
      <c r="F284" s="15">
        <f>EDATE(Policies!$E284,12)-1</f>
        <v>44807</v>
      </c>
      <c r="G284" s="15" t="s">
        <v>780</v>
      </c>
      <c r="H284" s="34">
        <v>20036</v>
      </c>
      <c r="I284" s="34">
        <v>364528</v>
      </c>
      <c r="J284" s="14" t="s">
        <v>719</v>
      </c>
      <c r="K284" s="14">
        <v>23</v>
      </c>
      <c r="L284" s="38">
        <v>4608.2800000000007</v>
      </c>
    </row>
    <row r="285" spans="1:12" x14ac:dyDescent="0.25">
      <c r="A285" s="10" t="s">
        <v>267</v>
      </c>
      <c r="B285" s="11" t="s">
        <v>622</v>
      </c>
      <c r="C285" s="11" t="s">
        <v>718</v>
      </c>
      <c r="D285" s="11" t="s">
        <v>1078</v>
      </c>
      <c r="E285" s="12">
        <v>44449</v>
      </c>
      <c r="F285" s="12">
        <f>EDATE(Policies!$E285,12)-1</f>
        <v>44813</v>
      </c>
      <c r="G285" s="12" t="s">
        <v>781</v>
      </c>
      <c r="H285" s="33">
        <v>35930</v>
      </c>
      <c r="I285" s="33">
        <v>804293</v>
      </c>
      <c r="J285" s="11" t="s">
        <v>719</v>
      </c>
      <c r="K285" s="11">
        <v>17</v>
      </c>
      <c r="L285" s="37">
        <v>6108.1</v>
      </c>
    </row>
    <row r="286" spans="1:12" x14ac:dyDescent="0.25">
      <c r="A286" s="13" t="s">
        <v>268</v>
      </c>
      <c r="B286" s="14" t="s">
        <v>623</v>
      </c>
      <c r="C286" s="14" t="s">
        <v>716</v>
      </c>
      <c r="D286" s="14" t="s">
        <v>785</v>
      </c>
      <c r="E286" s="15">
        <v>44470</v>
      </c>
      <c r="F286" s="15">
        <f>EDATE(Policies!$E286,12)-1</f>
        <v>44834</v>
      </c>
      <c r="G286" s="15" t="s">
        <v>799</v>
      </c>
      <c r="H286" s="34">
        <v>21299</v>
      </c>
      <c r="I286" s="34">
        <v>908258</v>
      </c>
      <c r="J286" s="14" t="s">
        <v>720</v>
      </c>
      <c r="K286" s="14">
        <v>23</v>
      </c>
      <c r="L286" s="38">
        <v>0</v>
      </c>
    </row>
    <row r="287" spans="1:12" x14ac:dyDescent="0.25">
      <c r="A287" s="22" t="s">
        <v>269</v>
      </c>
      <c r="B287" s="19" t="s">
        <v>624</v>
      </c>
      <c r="C287" s="11" t="s">
        <v>717</v>
      </c>
      <c r="D287" s="11" t="s">
        <v>787</v>
      </c>
      <c r="E287" s="12">
        <v>43888</v>
      </c>
      <c r="F287" s="12"/>
      <c r="G287" s="12" t="s">
        <v>781</v>
      </c>
      <c r="H287" s="33">
        <v>56953</v>
      </c>
      <c r="I287" s="33">
        <v>221668</v>
      </c>
      <c r="J287" s="11" t="s">
        <v>719</v>
      </c>
      <c r="K287" s="11">
        <v>20</v>
      </c>
      <c r="L287" s="37">
        <v>11390.6</v>
      </c>
    </row>
    <row r="288" spans="1:12" x14ac:dyDescent="0.25">
      <c r="A288" s="13" t="s">
        <v>270</v>
      </c>
      <c r="B288" s="14" t="s">
        <v>625</v>
      </c>
      <c r="C288" s="14" t="s">
        <v>718</v>
      </c>
      <c r="D288" s="14" t="s">
        <v>1079</v>
      </c>
      <c r="E288" s="15">
        <v>44457</v>
      </c>
      <c r="F288" s="15">
        <f>EDATE(Policies!$E288,12)-1</f>
        <v>44821</v>
      </c>
      <c r="G288" s="15" t="s">
        <v>781</v>
      </c>
      <c r="H288" s="34">
        <v>14346</v>
      </c>
      <c r="I288" s="34">
        <v>585662</v>
      </c>
      <c r="J288" s="14" t="s">
        <v>719</v>
      </c>
      <c r="K288" s="14">
        <v>21</v>
      </c>
      <c r="L288" s="38">
        <v>3012.66</v>
      </c>
    </row>
    <row r="289" spans="1:12" x14ac:dyDescent="0.25">
      <c r="A289" s="10" t="s">
        <v>271</v>
      </c>
      <c r="B289" s="11" t="s">
        <v>626</v>
      </c>
      <c r="C289" s="11" t="s">
        <v>718</v>
      </c>
      <c r="D289" s="11" t="s">
        <v>1079</v>
      </c>
      <c r="E289" s="12">
        <v>44462</v>
      </c>
      <c r="F289" s="12">
        <f>EDATE(Policies!$E289,12)-1</f>
        <v>44826</v>
      </c>
      <c r="G289" s="12" t="s">
        <v>799</v>
      </c>
      <c r="H289" s="33">
        <v>5587</v>
      </c>
      <c r="I289" s="33">
        <v>714390</v>
      </c>
      <c r="J289" s="11" t="s">
        <v>720</v>
      </c>
      <c r="K289" s="11">
        <v>25</v>
      </c>
      <c r="L289" s="37">
        <v>0</v>
      </c>
    </row>
    <row r="290" spans="1:12" x14ac:dyDescent="0.25">
      <c r="A290" s="13" t="s">
        <v>272</v>
      </c>
      <c r="B290" s="14" t="s">
        <v>627</v>
      </c>
      <c r="C290" s="14" t="s">
        <v>716</v>
      </c>
      <c r="D290" s="14" t="s">
        <v>786</v>
      </c>
      <c r="E290" s="15">
        <v>44479</v>
      </c>
      <c r="F290" s="15">
        <f>EDATE(Policies!$E290,12)-1</f>
        <v>44843</v>
      </c>
      <c r="G290" s="15" t="s">
        <v>781</v>
      </c>
      <c r="H290" s="34">
        <v>17763</v>
      </c>
      <c r="I290" s="34">
        <v>414063</v>
      </c>
      <c r="J290" s="14" t="s">
        <v>719</v>
      </c>
      <c r="K290" s="14">
        <v>29</v>
      </c>
      <c r="L290" s="38">
        <v>5151.2699999999995</v>
      </c>
    </row>
    <row r="291" spans="1:12" x14ac:dyDescent="0.25">
      <c r="A291" s="10" t="s">
        <v>273</v>
      </c>
      <c r="B291" s="11" t="s">
        <v>628</v>
      </c>
      <c r="C291" s="11" t="s">
        <v>716</v>
      </c>
      <c r="D291" s="11" t="s">
        <v>783</v>
      </c>
      <c r="E291" s="12">
        <v>44480</v>
      </c>
      <c r="F291" s="12">
        <f>EDATE(Policies!$E291,12)-1</f>
        <v>44844</v>
      </c>
      <c r="G291" s="12" t="s">
        <v>799</v>
      </c>
      <c r="H291" s="33">
        <v>46945</v>
      </c>
      <c r="I291" s="33">
        <v>723729</v>
      </c>
      <c r="J291" s="11" t="s">
        <v>720</v>
      </c>
      <c r="K291" s="11">
        <v>27</v>
      </c>
      <c r="L291" s="37">
        <v>0</v>
      </c>
    </row>
    <row r="292" spans="1:12" x14ac:dyDescent="0.25">
      <c r="A292" s="13" t="s">
        <v>274</v>
      </c>
      <c r="B292" s="14" t="s">
        <v>629</v>
      </c>
      <c r="C292" s="14" t="s">
        <v>716</v>
      </c>
      <c r="D292" s="14" t="s">
        <v>1075</v>
      </c>
      <c r="E292" s="15">
        <v>44481</v>
      </c>
      <c r="F292" s="15">
        <f>EDATE(Policies!$E292,12)-1</f>
        <v>44845</v>
      </c>
      <c r="G292" s="15" t="s">
        <v>781</v>
      </c>
      <c r="H292" s="34">
        <v>9079</v>
      </c>
      <c r="I292" s="34">
        <v>258175</v>
      </c>
      <c r="J292" s="14" t="s">
        <v>719</v>
      </c>
      <c r="K292" s="14">
        <v>29</v>
      </c>
      <c r="L292" s="38">
        <v>2632.91</v>
      </c>
    </row>
    <row r="293" spans="1:12" x14ac:dyDescent="0.25">
      <c r="A293" s="22" t="s">
        <v>275</v>
      </c>
      <c r="B293" s="19" t="s">
        <v>630</v>
      </c>
      <c r="C293" s="11" t="s">
        <v>717</v>
      </c>
      <c r="D293" s="11" t="s">
        <v>787</v>
      </c>
      <c r="E293" s="12">
        <v>43889</v>
      </c>
      <c r="F293" s="12"/>
      <c r="G293" s="12" t="s">
        <v>781</v>
      </c>
      <c r="H293" s="33">
        <v>55215</v>
      </c>
      <c r="I293" s="33">
        <v>236917</v>
      </c>
      <c r="J293" s="11" t="s">
        <v>719</v>
      </c>
      <c r="K293" s="11">
        <v>26</v>
      </c>
      <c r="L293" s="37">
        <v>14355.9</v>
      </c>
    </row>
    <row r="294" spans="1:12" x14ac:dyDescent="0.25">
      <c r="A294" s="13" t="s">
        <v>276</v>
      </c>
      <c r="B294" s="14" t="s">
        <v>631</v>
      </c>
      <c r="C294" s="14" t="s">
        <v>718</v>
      </c>
      <c r="D294" s="14" t="s">
        <v>1077</v>
      </c>
      <c r="E294" s="15">
        <v>44466</v>
      </c>
      <c r="F294" s="15">
        <f>EDATE(Policies!$E294,12)-1</f>
        <v>44830</v>
      </c>
      <c r="G294" s="15" t="s">
        <v>781</v>
      </c>
      <c r="H294" s="34">
        <v>30817</v>
      </c>
      <c r="I294" s="34">
        <v>317770</v>
      </c>
      <c r="J294" s="14" t="s">
        <v>719</v>
      </c>
      <c r="K294" s="14">
        <v>14</v>
      </c>
      <c r="L294" s="38">
        <v>4314.38</v>
      </c>
    </row>
    <row r="295" spans="1:12" x14ac:dyDescent="0.25">
      <c r="A295" s="10" t="s">
        <v>277</v>
      </c>
      <c r="B295" s="11" t="s">
        <v>632</v>
      </c>
      <c r="C295" s="11" t="s">
        <v>718</v>
      </c>
      <c r="D295" s="11" t="s">
        <v>1078</v>
      </c>
      <c r="E295" s="12">
        <v>44476</v>
      </c>
      <c r="F295" s="12">
        <f>EDATE(Policies!$E295,12)-1</f>
        <v>44840</v>
      </c>
      <c r="G295" s="12" t="s">
        <v>781</v>
      </c>
      <c r="H295" s="33">
        <v>35112</v>
      </c>
      <c r="I295" s="33">
        <v>643625</v>
      </c>
      <c r="J295" s="11" t="s">
        <v>719</v>
      </c>
      <c r="K295" s="11">
        <v>15</v>
      </c>
      <c r="L295" s="37">
        <v>5266.8</v>
      </c>
    </row>
    <row r="296" spans="1:12" x14ac:dyDescent="0.25">
      <c r="A296" s="13" t="s">
        <v>278</v>
      </c>
      <c r="B296" s="14" t="s">
        <v>633</v>
      </c>
      <c r="C296" s="14" t="s">
        <v>716</v>
      </c>
      <c r="D296" s="14" t="s">
        <v>785</v>
      </c>
      <c r="E296" s="15">
        <v>44487</v>
      </c>
      <c r="F296" s="15">
        <f>EDATE(Policies!$E296,12)-1</f>
        <v>44851</v>
      </c>
      <c r="G296" s="15" t="s">
        <v>780</v>
      </c>
      <c r="H296" s="34">
        <v>20556</v>
      </c>
      <c r="I296" s="34">
        <v>777673</v>
      </c>
      <c r="J296" s="14" t="s">
        <v>719</v>
      </c>
      <c r="K296" s="14">
        <v>26</v>
      </c>
      <c r="L296" s="38">
        <v>5344.56</v>
      </c>
    </row>
    <row r="297" spans="1:12" x14ac:dyDescent="0.25">
      <c r="A297" s="10" t="s">
        <v>279</v>
      </c>
      <c r="B297" s="11" t="s">
        <v>634</v>
      </c>
      <c r="C297" s="11" t="s">
        <v>716</v>
      </c>
      <c r="D297" s="11" t="s">
        <v>786</v>
      </c>
      <c r="E297" s="12">
        <v>44488</v>
      </c>
      <c r="F297" s="12">
        <f>EDATE(Policies!$E297,12)-1</f>
        <v>44852</v>
      </c>
      <c r="G297" s="12" t="s">
        <v>780</v>
      </c>
      <c r="H297" s="33">
        <v>23099</v>
      </c>
      <c r="I297" s="33">
        <v>440093</v>
      </c>
      <c r="J297" s="11" t="s">
        <v>719</v>
      </c>
      <c r="K297" s="11">
        <v>29</v>
      </c>
      <c r="L297" s="37">
        <v>6698.7099999999991</v>
      </c>
    </row>
    <row r="298" spans="1:12" x14ac:dyDescent="0.25">
      <c r="A298" s="13" t="s">
        <v>280</v>
      </c>
      <c r="B298" s="14" t="s">
        <v>635</v>
      </c>
      <c r="C298" s="14" t="s">
        <v>716</v>
      </c>
      <c r="D298" s="14" t="s">
        <v>1075</v>
      </c>
      <c r="E298" s="15">
        <v>44489</v>
      </c>
      <c r="F298" s="15">
        <f>EDATE(Policies!$E298,12)-1</f>
        <v>44853</v>
      </c>
      <c r="G298" s="15" t="s">
        <v>781</v>
      </c>
      <c r="H298" s="34">
        <v>28553</v>
      </c>
      <c r="I298" s="34">
        <v>886708</v>
      </c>
      <c r="J298" s="14" t="s">
        <v>719</v>
      </c>
      <c r="K298" s="14">
        <v>23</v>
      </c>
      <c r="L298" s="38">
        <v>6567.1900000000005</v>
      </c>
    </row>
    <row r="299" spans="1:12" x14ac:dyDescent="0.25">
      <c r="A299" s="10" t="s">
        <v>281</v>
      </c>
      <c r="B299" s="11" t="s">
        <v>636</v>
      </c>
      <c r="C299" s="11" t="s">
        <v>718</v>
      </c>
      <c r="D299" s="11" t="s">
        <v>1079</v>
      </c>
      <c r="E299" s="12">
        <v>44481</v>
      </c>
      <c r="F299" s="12">
        <f>EDATE(Policies!$E299,12)-1</f>
        <v>44845</v>
      </c>
      <c r="G299" s="12" t="s">
        <v>781</v>
      </c>
      <c r="H299" s="33">
        <v>18230</v>
      </c>
      <c r="I299" s="33">
        <v>767304</v>
      </c>
      <c r="J299" s="11" t="s">
        <v>719</v>
      </c>
      <c r="K299" s="11">
        <v>15</v>
      </c>
      <c r="L299" s="37">
        <v>2734.5</v>
      </c>
    </row>
    <row r="300" spans="1:12" x14ac:dyDescent="0.25">
      <c r="A300" s="21" t="s">
        <v>282</v>
      </c>
      <c r="B300" s="18" t="s">
        <v>637</v>
      </c>
      <c r="C300" s="14" t="s">
        <v>717</v>
      </c>
      <c r="D300" s="14" t="s">
        <v>784</v>
      </c>
      <c r="E300" s="15">
        <v>43892</v>
      </c>
      <c r="F300" s="15"/>
      <c r="G300" s="15" t="s">
        <v>781</v>
      </c>
      <c r="H300" s="34">
        <v>38866</v>
      </c>
      <c r="I300" s="34">
        <v>149847</v>
      </c>
      <c r="J300" s="14" t="s">
        <v>719</v>
      </c>
      <c r="K300" s="14">
        <v>11</v>
      </c>
      <c r="L300" s="38">
        <v>4275.26</v>
      </c>
    </row>
    <row r="301" spans="1:12" x14ac:dyDescent="0.25">
      <c r="A301" s="10" t="s">
        <v>283</v>
      </c>
      <c r="B301" s="11" t="s">
        <v>638</v>
      </c>
      <c r="C301" s="11" t="s">
        <v>718</v>
      </c>
      <c r="D301" s="11" t="s">
        <v>1077</v>
      </c>
      <c r="E301" s="12">
        <v>44487</v>
      </c>
      <c r="F301" s="12">
        <f>EDATE(Policies!$E301,12)-1</f>
        <v>44851</v>
      </c>
      <c r="G301" s="12" t="s">
        <v>781</v>
      </c>
      <c r="H301" s="33">
        <v>44864</v>
      </c>
      <c r="I301" s="33">
        <v>158653</v>
      </c>
      <c r="J301" s="11" t="s">
        <v>719</v>
      </c>
      <c r="K301" s="11">
        <v>22</v>
      </c>
      <c r="L301" s="37">
        <v>9870.08</v>
      </c>
    </row>
    <row r="302" spans="1:12" x14ac:dyDescent="0.25">
      <c r="A302" s="13" t="s">
        <v>284</v>
      </c>
      <c r="B302" s="14" t="s">
        <v>639</v>
      </c>
      <c r="C302" s="14" t="s">
        <v>716</v>
      </c>
      <c r="D302" s="14" t="s">
        <v>783</v>
      </c>
      <c r="E302" s="15">
        <v>44497</v>
      </c>
      <c r="F302" s="15">
        <f>EDATE(Policies!$E302,12)-1</f>
        <v>44861</v>
      </c>
      <c r="G302" s="15" t="s">
        <v>780</v>
      </c>
      <c r="H302" s="34">
        <v>26439</v>
      </c>
      <c r="I302" s="34">
        <v>877949</v>
      </c>
      <c r="J302" s="14" t="s">
        <v>719</v>
      </c>
      <c r="K302" s="14">
        <v>25</v>
      </c>
      <c r="L302" s="38">
        <v>6609.75</v>
      </c>
    </row>
    <row r="303" spans="1:12" x14ac:dyDescent="0.25">
      <c r="A303" s="10" t="s">
        <v>285</v>
      </c>
      <c r="B303" s="11" t="s">
        <v>640</v>
      </c>
      <c r="C303" s="11" t="s">
        <v>718</v>
      </c>
      <c r="D303" s="11" t="s">
        <v>1079</v>
      </c>
      <c r="E303" s="12">
        <v>44490</v>
      </c>
      <c r="F303" s="12">
        <f>EDATE(Policies!$E303,12)-1</f>
        <v>44854</v>
      </c>
      <c r="G303" s="12" t="s">
        <v>799</v>
      </c>
      <c r="H303" s="33">
        <v>11416</v>
      </c>
      <c r="I303" s="33">
        <v>777842</v>
      </c>
      <c r="J303" s="11" t="s">
        <v>720</v>
      </c>
      <c r="K303" s="11">
        <v>27</v>
      </c>
      <c r="L303" s="37">
        <v>0</v>
      </c>
    </row>
    <row r="304" spans="1:12" x14ac:dyDescent="0.25">
      <c r="A304" s="13" t="s">
        <v>286</v>
      </c>
      <c r="B304" s="14" t="s">
        <v>641</v>
      </c>
      <c r="C304" s="14" t="s">
        <v>718</v>
      </c>
      <c r="D304" s="14" t="s">
        <v>1078</v>
      </c>
      <c r="E304" s="15">
        <v>44492</v>
      </c>
      <c r="F304" s="15">
        <f>EDATE(Policies!$E304,12)-1</f>
        <v>44856</v>
      </c>
      <c r="G304" s="15" t="s">
        <v>781</v>
      </c>
      <c r="H304" s="34">
        <v>11980</v>
      </c>
      <c r="I304" s="34">
        <v>372647</v>
      </c>
      <c r="J304" s="14" t="s">
        <v>719</v>
      </c>
      <c r="K304" s="14">
        <v>23</v>
      </c>
      <c r="L304" s="38">
        <v>2755.4</v>
      </c>
    </row>
    <row r="305" spans="1:12" x14ac:dyDescent="0.25">
      <c r="A305" s="22" t="s">
        <v>287</v>
      </c>
      <c r="B305" s="19" t="s">
        <v>642</v>
      </c>
      <c r="C305" s="11" t="s">
        <v>717</v>
      </c>
      <c r="D305" s="11" t="s">
        <v>784</v>
      </c>
      <c r="E305" s="15">
        <v>43893</v>
      </c>
      <c r="F305" s="12"/>
      <c r="G305" s="12" t="s">
        <v>780</v>
      </c>
      <c r="H305" s="33">
        <v>33058</v>
      </c>
      <c r="I305" s="33">
        <v>284761</v>
      </c>
      <c r="J305" s="11" t="s">
        <v>719</v>
      </c>
      <c r="K305" s="11">
        <v>11</v>
      </c>
      <c r="L305" s="37">
        <v>3636.38</v>
      </c>
    </row>
    <row r="306" spans="1:12" x14ac:dyDescent="0.25">
      <c r="A306" s="13" t="s">
        <v>288</v>
      </c>
      <c r="B306" s="14" t="s">
        <v>643</v>
      </c>
      <c r="C306" s="14" t="s">
        <v>718</v>
      </c>
      <c r="D306" s="14" t="s">
        <v>1077</v>
      </c>
      <c r="E306" s="15">
        <v>44498</v>
      </c>
      <c r="F306" s="15">
        <f>EDATE(Policies!$E306,12)-1</f>
        <v>44862</v>
      </c>
      <c r="G306" s="15" t="s">
        <v>780</v>
      </c>
      <c r="H306" s="34">
        <v>45718</v>
      </c>
      <c r="I306" s="34">
        <v>898022</v>
      </c>
      <c r="J306" s="14" t="s">
        <v>719</v>
      </c>
      <c r="K306" s="14">
        <v>25</v>
      </c>
      <c r="L306" s="38">
        <v>11429.5</v>
      </c>
    </row>
    <row r="307" spans="1:12" x14ac:dyDescent="0.25">
      <c r="A307" s="10" t="s">
        <v>289</v>
      </c>
      <c r="B307" s="11" t="s">
        <v>644</v>
      </c>
      <c r="C307" s="11" t="s">
        <v>716</v>
      </c>
      <c r="D307" s="11" t="s">
        <v>786</v>
      </c>
      <c r="E307" s="12">
        <v>44505</v>
      </c>
      <c r="F307" s="12">
        <f>EDATE(Policies!$E307,12)-1</f>
        <v>44869</v>
      </c>
      <c r="G307" s="12" t="s">
        <v>781</v>
      </c>
      <c r="H307" s="33">
        <v>7602</v>
      </c>
      <c r="I307" s="33">
        <v>616637</v>
      </c>
      <c r="J307" s="11" t="s">
        <v>719</v>
      </c>
      <c r="K307" s="11">
        <v>30</v>
      </c>
      <c r="L307" s="37">
        <v>2280.6</v>
      </c>
    </row>
    <row r="308" spans="1:12" x14ac:dyDescent="0.25">
      <c r="A308" s="13" t="s">
        <v>290</v>
      </c>
      <c r="B308" s="14" t="s">
        <v>645</v>
      </c>
      <c r="C308" s="14" t="s">
        <v>716</v>
      </c>
      <c r="D308" s="14" t="s">
        <v>786</v>
      </c>
      <c r="E308" s="15">
        <v>44506</v>
      </c>
      <c r="F308" s="15">
        <f>EDATE(Policies!$E308,12)-1</f>
        <v>44870</v>
      </c>
      <c r="G308" s="15" t="s">
        <v>780</v>
      </c>
      <c r="H308" s="34">
        <v>24122</v>
      </c>
      <c r="I308" s="34">
        <v>766246</v>
      </c>
      <c r="J308" s="14" t="s">
        <v>719</v>
      </c>
      <c r="K308" s="14">
        <v>24</v>
      </c>
      <c r="L308" s="38">
        <v>5789.28</v>
      </c>
    </row>
    <row r="309" spans="1:12" x14ac:dyDescent="0.25">
      <c r="A309" s="10" t="s">
        <v>291</v>
      </c>
      <c r="B309" s="11" t="s">
        <v>646</v>
      </c>
      <c r="C309" s="11" t="s">
        <v>716</v>
      </c>
      <c r="D309" s="11" t="s">
        <v>783</v>
      </c>
      <c r="E309" s="12">
        <v>44510</v>
      </c>
      <c r="F309" s="12">
        <f>EDATE(Policies!$E309,12)-1</f>
        <v>44874</v>
      </c>
      <c r="G309" s="12" t="s">
        <v>781</v>
      </c>
      <c r="H309" s="33">
        <v>26089</v>
      </c>
      <c r="I309" s="33">
        <v>881198</v>
      </c>
      <c r="J309" s="11" t="s">
        <v>719</v>
      </c>
      <c r="K309" s="11">
        <v>26</v>
      </c>
      <c r="L309" s="37">
        <v>6783.14</v>
      </c>
    </row>
    <row r="310" spans="1:12" x14ac:dyDescent="0.25">
      <c r="A310" s="13" t="s">
        <v>292</v>
      </c>
      <c r="B310" s="14" t="s">
        <v>647</v>
      </c>
      <c r="C310" s="14" t="s">
        <v>716</v>
      </c>
      <c r="D310" s="14" t="s">
        <v>1075</v>
      </c>
      <c r="E310" s="15">
        <v>44512</v>
      </c>
      <c r="F310" s="15">
        <f>EDATE(Policies!$E310,12)-1</f>
        <v>44876</v>
      </c>
      <c r="G310" s="15" t="s">
        <v>780</v>
      </c>
      <c r="H310" s="34">
        <v>14127</v>
      </c>
      <c r="I310" s="34">
        <v>317228</v>
      </c>
      <c r="J310" s="14" t="s">
        <v>719</v>
      </c>
      <c r="K310" s="14">
        <v>30</v>
      </c>
      <c r="L310" s="38">
        <v>4238.0999999999995</v>
      </c>
    </row>
    <row r="311" spans="1:12" x14ac:dyDescent="0.25">
      <c r="A311" s="10" t="s">
        <v>293</v>
      </c>
      <c r="B311" s="11" t="s">
        <v>648</v>
      </c>
      <c r="C311" s="11" t="s">
        <v>718</v>
      </c>
      <c r="D311" s="11" t="s">
        <v>1077</v>
      </c>
      <c r="E311" s="12">
        <v>44505</v>
      </c>
      <c r="F311" s="12">
        <f>EDATE(Policies!$E311,12)-1</f>
        <v>44869</v>
      </c>
      <c r="G311" s="12" t="s">
        <v>780</v>
      </c>
      <c r="H311" s="33">
        <v>6958</v>
      </c>
      <c r="I311" s="33">
        <v>632356</v>
      </c>
      <c r="J311" s="11" t="s">
        <v>719</v>
      </c>
      <c r="K311" s="11">
        <v>26</v>
      </c>
      <c r="L311" s="37">
        <v>1809.0800000000002</v>
      </c>
    </row>
    <row r="312" spans="1:12" x14ac:dyDescent="0.25">
      <c r="A312" s="13" t="s">
        <v>294</v>
      </c>
      <c r="B312" s="14" t="s">
        <v>649</v>
      </c>
      <c r="C312" s="14" t="s">
        <v>716</v>
      </c>
      <c r="D312" s="14" t="s">
        <v>783</v>
      </c>
      <c r="E312" s="15">
        <v>44516</v>
      </c>
      <c r="F312" s="15">
        <f>EDATE(Policies!$E312,12)-1</f>
        <v>44880</v>
      </c>
      <c r="G312" s="15" t="s">
        <v>781</v>
      </c>
      <c r="H312" s="34">
        <v>19693</v>
      </c>
      <c r="I312" s="34">
        <v>741211</v>
      </c>
      <c r="J312" s="14" t="s">
        <v>719</v>
      </c>
      <c r="K312" s="14">
        <v>29</v>
      </c>
      <c r="L312" s="38">
        <v>5710.9699999999993</v>
      </c>
    </row>
    <row r="313" spans="1:12" x14ac:dyDescent="0.25">
      <c r="A313" s="10" t="s">
        <v>295</v>
      </c>
      <c r="B313" s="11" t="s">
        <v>650</v>
      </c>
      <c r="C313" s="11" t="s">
        <v>718</v>
      </c>
      <c r="D313" s="11" t="s">
        <v>1078</v>
      </c>
      <c r="E313" s="12">
        <v>44512</v>
      </c>
      <c r="F313" s="12">
        <f>EDATE(Policies!$E313,12)-1</f>
        <v>44876</v>
      </c>
      <c r="G313" s="12" t="s">
        <v>780</v>
      </c>
      <c r="H313" s="33">
        <v>44112</v>
      </c>
      <c r="I313" s="33">
        <v>500511</v>
      </c>
      <c r="J313" s="11" t="s">
        <v>719</v>
      </c>
      <c r="K313" s="11">
        <v>29</v>
      </c>
      <c r="L313" s="37">
        <v>12792.48</v>
      </c>
    </row>
    <row r="314" spans="1:12" x14ac:dyDescent="0.25">
      <c r="A314" s="13" t="s">
        <v>296</v>
      </c>
      <c r="B314" s="14" t="s">
        <v>651</v>
      </c>
      <c r="C314" s="14" t="s">
        <v>718</v>
      </c>
      <c r="D314" s="14" t="s">
        <v>1079</v>
      </c>
      <c r="E314" s="15">
        <v>44518</v>
      </c>
      <c r="F314" s="15">
        <f>EDATE(Policies!$E314,12)-1</f>
        <v>44882</v>
      </c>
      <c r="G314" s="15" t="s">
        <v>780</v>
      </c>
      <c r="H314" s="34">
        <v>43547</v>
      </c>
      <c r="I314" s="34">
        <v>534376</v>
      </c>
      <c r="J314" s="14" t="s">
        <v>719</v>
      </c>
      <c r="K314" s="14">
        <v>34</v>
      </c>
      <c r="L314" s="38">
        <v>14805.980000000001</v>
      </c>
    </row>
    <row r="315" spans="1:12" ht="14.25" customHeight="1" x14ac:dyDescent="0.25">
      <c r="A315" s="10" t="s">
        <v>297</v>
      </c>
      <c r="B315" s="11" t="s">
        <v>652</v>
      </c>
      <c r="C315" s="11" t="s">
        <v>718</v>
      </c>
      <c r="D315" s="11" t="s">
        <v>1079</v>
      </c>
      <c r="E315" s="12">
        <v>44523</v>
      </c>
      <c r="F315" s="12">
        <f>EDATE(Policies!$E315,12)-1</f>
        <v>44887</v>
      </c>
      <c r="G315" s="12" t="s">
        <v>799</v>
      </c>
      <c r="H315" s="33">
        <v>33795</v>
      </c>
      <c r="I315" s="33">
        <v>111390</v>
      </c>
      <c r="J315" s="11" t="s">
        <v>720</v>
      </c>
      <c r="K315" s="11">
        <v>25</v>
      </c>
      <c r="L315" s="37">
        <v>0</v>
      </c>
    </row>
    <row r="316" spans="1:12" x14ac:dyDescent="0.25">
      <c r="A316" s="13" t="s">
        <v>298</v>
      </c>
      <c r="B316" s="14" t="s">
        <v>653</v>
      </c>
      <c r="C316" s="14" t="s">
        <v>773</v>
      </c>
      <c r="D316" s="14" t="s">
        <v>787</v>
      </c>
      <c r="E316" s="15">
        <v>44520</v>
      </c>
      <c r="F316" s="15">
        <f>EDATE(Policies!$E316,12)-1</f>
        <v>44884</v>
      </c>
      <c r="G316" s="15" t="s">
        <v>799</v>
      </c>
      <c r="H316" s="34">
        <v>26447</v>
      </c>
      <c r="I316" s="34">
        <v>731040</v>
      </c>
      <c r="J316" s="14" t="s">
        <v>720</v>
      </c>
      <c r="K316" s="14">
        <v>27</v>
      </c>
      <c r="L316" s="38">
        <v>0</v>
      </c>
    </row>
    <row r="317" spans="1:12" x14ac:dyDescent="0.25">
      <c r="A317" s="22" t="s">
        <v>299</v>
      </c>
      <c r="B317" s="19" t="s">
        <v>654</v>
      </c>
      <c r="C317" s="11" t="s">
        <v>717</v>
      </c>
      <c r="D317" s="11" t="s">
        <v>787</v>
      </c>
      <c r="E317" s="15">
        <v>43894</v>
      </c>
      <c r="F317" s="12"/>
      <c r="G317" s="12" t="s">
        <v>799</v>
      </c>
      <c r="H317" s="33">
        <v>30215</v>
      </c>
      <c r="I317" s="33">
        <v>375500</v>
      </c>
      <c r="J317" s="11" t="s">
        <v>720</v>
      </c>
      <c r="K317" s="11">
        <v>24</v>
      </c>
      <c r="L317" s="37">
        <v>0</v>
      </c>
    </row>
    <row r="318" spans="1:12" x14ac:dyDescent="0.25">
      <c r="A318" s="13" t="s">
        <v>300</v>
      </c>
      <c r="B318" s="14" t="s">
        <v>655</v>
      </c>
      <c r="C318" s="14" t="s">
        <v>716</v>
      </c>
      <c r="D318" s="14" t="s">
        <v>1075</v>
      </c>
      <c r="E318" s="15">
        <v>44524</v>
      </c>
      <c r="F318" s="15">
        <f>EDATE(Policies!$E318,12)-1</f>
        <v>44888</v>
      </c>
      <c r="G318" s="15" t="s">
        <v>781</v>
      </c>
      <c r="H318" s="34">
        <v>14794</v>
      </c>
      <c r="I318" s="34">
        <v>849078</v>
      </c>
      <c r="J318" s="14" t="s">
        <v>719</v>
      </c>
      <c r="K318" s="14">
        <v>21</v>
      </c>
      <c r="L318" s="38">
        <v>3106.74</v>
      </c>
    </row>
    <row r="319" spans="1:12" x14ac:dyDescent="0.25">
      <c r="A319" s="22" t="s">
        <v>301</v>
      </c>
      <c r="B319" s="19" t="s">
        <v>656</v>
      </c>
      <c r="C319" s="11" t="s">
        <v>717</v>
      </c>
      <c r="D319" s="11" t="s">
        <v>784</v>
      </c>
      <c r="E319" s="15">
        <v>43895</v>
      </c>
      <c r="F319" s="12"/>
      <c r="G319" s="12" t="s">
        <v>781</v>
      </c>
      <c r="H319" s="33">
        <v>71370</v>
      </c>
      <c r="I319" s="33">
        <v>362093</v>
      </c>
      <c r="J319" s="11" t="s">
        <v>719</v>
      </c>
      <c r="K319" s="11">
        <v>12</v>
      </c>
      <c r="L319" s="37">
        <v>8564.4</v>
      </c>
    </row>
    <row r="320" spans="1:12" x14ac:dyDescent="0.25">
      <c r="A320" s="21" t="s">
        <v>302</v>
      </c>
      <c r="B320" s="18" t="s">
        <v>657</v>
      </c>
      <c r="C320" s="14" t="s">
        <v>717</v>
      </c>
      <c r="D320" s="14" t="s">
        <v>787</v>
      </c>
      <c r="E320" s="15">
        <v>43896</v>
      </c>
      <c r="F320" s="15"/>
      <c r="G320" s="15" t="s">
        <v>780</v>
      </c>
      <c r="H320" s="34">
        <v>38179</v>
      </c>
      <c r="I320" s="34">
        <v>462462</v>
      </c>
      <c r="J320" s="14" t="s">
        <v>719</v>
      </c>
      <c r="K320" s="14">
        <v>13</v>
      </c>
      <c r="L320" s="38">
        <v>4963.2700000000004</v>
      </c>
    </row>
    <row r="321" spans="1:12" x14ac:dyDescent="0.25">
      <c r="A321" s="10" t="s">
        <v>303</v>
      </c>
      <c r="B321" s="11" t="s">
        <v>658</v>
      </c>
      <c r="C321" s="11" t="s">
        <v>718</v>
      </c>
      <c r="D321" s="11" t="s">
        <v>1078</v>
      </c>
      <c r="E321" s="12">
        <v>44529</v>
      </c>
      <c r="F321" s="12">
        <f>EDATE(Policies!$E321,12)-1</f>
        <v>44893</v>
      </c>
      <c r="G321" s="12" t="s">
        <v>781</v>
      </c>
      <c r="H321" s="33">
        <v>28952</v>
      </c>
      <c r="I321" s="33">
        <v>906242</v>
      </c>
      <c r="J321" s="11" t="s">
        <v>719</v>
      </c>
      <c r="K321" s="11">
        <v>27</v>
      </c>
      <c r="L321" s="37">
        <v>7817.0400000000009</v>
      </c>
    </row>
    <row r="322" spans="1:12" x14ac:dyDescent="0.25">
      <c r="A322" s="21" t="s">
        <v>304</v>
      </c>
      <c r="B322" s="18" t="s">
        <v>659</v>
      </c>
      <c r="C322" s="14" t="s">
        <v>717</v>
      </c>
      <c r="D322" s="14" t="s">
        <v>787</v>
      </c>
      <c r="E322" s="15">
        <v>43898</v>
      </c>
      <c r="F322" s="15"/>
      <c r="G322" s="15" t="s">
        <v>781</v>
      </c>
      <c r="H322" s="34">
        <v>55850</v>
      </c>
      <c r="I322" s="34">
        <v>479682</v>
      </c>
      <c r="J322" s="14" t="s">
        <v>719</v>
      </c>
      <c r="K322" s="14">
        <v>12</v>
      </c>
      <c r="L322" s="38">
        <v>6702</v>
      </c>
    </row>
    <row r="323" spans="1:12" x14ac:dyDescent="0.25">
      <c r="A323" s="10" t="s">
        <v>305</v>
      </c>
      <c r="B323" s="11" t="s">
        <v>660</v>
      </c>
      <c r="C323" s="11" t="s">
        <v>718</v>
      </c>
      <c r="D323" s="11" t="s">
        <v>1077</v>
      </c>
      <c r="E323" s="12">
        <v>44537</v>
      </c>
      <c r="F323" s="12">
        <f>EDATE(Policies!$E323,12)-1</f>
        <v>44901</v>
      </c>
      <c r="G323" s="12" t="s">
        <v>781</v>
      </c>
      <c r="H323" s="33">
        <v>34516</v>
      </c>
      <c r="I323" s="33">
        <v>141869</v>
      </c>
      <c r="J323" s="11" t="s">
        <v>719</v>
      </c>
      <c r="K323" s="11">
        <v>26</v>
      </c>
      <c r="L323" s="37">
        <v>8974.16</v>
      </c>
    </row>
    <row r="324" spans="1:12" x14ac:dyDescent="0.25">
      <c r="A324" s="21" t="s">
        <v>306</v>
      </c>
      <c r="B324" s="18" t="s">
        <v>661</v>
      </c>
      <c r="C324" s="14" t="s">
        <v>717</v>
      </c>
      <c r="D324" s="14" t="s">
        <v>787</v>
      </c>
      <c r="E324" s="15">
        <v>43899</v>
      </c>
      <c r="F324" s="15"/>
      <c r="G324" s="15" t="s">
        <v>781</v>
      </c>
      <c r="H324" s="34">
        <v>45000</v>
      </c>
      <c r="I324" s="34">
        <v>685676</v>
      </c>
      <c r="J324" s="14" t="s">
        <v>719</v>
      </c>
      <c r="K324" s="14">
        <v>11</v>
      </c>
      <c r="L324" s="38">
        <v>4950</v>
      </c>
    </row>
    <row r="325" spans="1:12" x14ac:dyDescent="0.25">
      <c r="A325" s="10" t="s">
        <v>307</v>
      </c>
      <c r="B325" s="11" t="s">
        <v>662</v>
      </c>
      <c r="C325" s="11" t="s">
        <v>773</v>
      </c>
      <c r="D325" s="11" t="s">
        <v>787</v>
      </c>
      <c r="E325" s="12">
        <v>44540</v>
      </c>
      <c r="F325" s="12">
        <f>EDATE(Policies!$E325,12)-1</f>
        <v>44904</v>
      </c>
      <c r="G325" s="12" t="s">
        <v>799</v>
      </c>
      <c r="H325" s="33">
        <v>12418</v>
      </c>
      <c r="I325" s="33">
        <v>865612</v>
      </c>
      <c r="J325" s="11" t="s">
        <v>720</v>
      </c>
      <c r="K325" s="11">
        <v>20</v>
      </c>
      <c r="L325" s="37">
        <v>0</v>
      </c>
    </row>
    <row r="326" spans="1:12" x14ac:dyDescent="0.25">
      <c r="A326" s="13" t="s">
        <v>308</v>
      </c>
      <c r="B326" s="14" t="s">
        <v>663</v>
      </c>
      <c r="C326" s="14" t="s">
        <v>718</v>
      </c>
      <c r="D326" s="14" t="s">
        <v>1079</v>
      </c>
      <c r="E326" s="15">
        <v>44542</v>
      </c>
      <c r="F326" s="15">
        <f>EDATE(Policies!$E326,12)-1</f>
        <v>44906</v>
      </c>
      <c r="G326" s="15" t="s">
        <v>799</v>
      </c>
      <c r="H326" s="34">
        <v>7454</v>
      </c>
      <c r="I326" s="34">
        <v>318401</v>
      </c>
      <c r="J326" s="14" t="s">
        <v>720</v>
      </c>
      <c r="K326" s="14">
        <v>24</v>
      </c>
      <c r="L326" s="38">
        <v>0</v>
      </c>
    </row>
    <row r="327" spans="1:12" x14ac:dyDescent="0.25">
      <c r="A327" s="10" t="s">
        <v>309</v>
      </c>
      <c r="B327" s="11" t="s">
        <v>664</v>
      </c>
      <c r="C327" s="11" t="s">
        <v>716</v>
      </c>
      <c r="D327" s="11" t="s">
        <v>786</v>
      </c>
      <c r="E327" s="12">
        <v>44544</v>
      </c>
      <c r="F327" s="12">
        <f>EDATE(Policies!$E327,12)-1</f>
        <v>44908</v>
      </c>
      <c r="G327" s="12" t="s">
        <v>780</v>
      </c>
      <c r="H327" s="33">
        <v>20223</v>
      </c>
      <c r="I327" s="33">
        <v>577266</v>
      </c>
      <c r="J327" s="11" t="s">
        <v>719</v>
      </c>
      <c r="K327" s="11">
        <v>22</v>
      </c>
      <c r="L327" s="37">
        <v>4449.0600000000004</v>
      </c>
    </row>
    <row r="328" spans="1:12" x14ac:dyDescent="0.25">
      <c r="A328" s="21" t="s">
        <v>310</v>
      </c>
      <c r="B328" s="18" t="s">
        <v>665</v>
      </c>
      <c r="C328" s="14" t="s">
        <v>717</v>
      </c>
      <c r="D328" s="14" t="s">
        <v>787</v>
      </c>
      <c r="E328" s="15">
        <v>43900</v>
      </c>
      <c r="F328" s="15"/>
      <c r="G328" s="15" t="s">
        <v>781</v>
      </c>
      <c r="H328" s="34">
        <v>51701</v>
      </c>
      <c r="I328" s="34">
        <v>596762</v>
      </c>
      <c r="J328" s="14" t="s">
        <v>719</v>
      </c>
      <c r="K328" s="14">
        <v>13</v>
      </c>
      <c r="L328" s="38">
        <v>6721.13</v>
      </c>
    </row>
    <row r="329" spans="1:12" x14ac:dyDescent="0.25">
      <c r="A329" s="10" t="s">
        <v>311</v>
      </c>
      <c r="B329" s="11" t="s">
        <v>666</v>
      </c>
      <c r="C329" s="11" t="s">
        <v>716</v>
      </c>
      <c r="D329" s="11" t="s">
        <v>783</v>
      </c>
      <c r="E329" s="12">
        <v>44547</v>
      </c>
      <c r="F329" s="12">
        <f>EDATE(Policies!$E329,12)-1</f>
        <v>44911</v>
      </c>
      <c r="G329" s="12" t="s">
        <v>781</v>
      </c>
      <c r="H329" s="33">
        <v>5141</v>
      </c>
      <c r="I329" s="33">
        <v>122031</v>
      </c>
      <c r="J329" s="11" t="s">
        <v>719</v>
      </c>
      <c r="K329" s="11">
        <v>24</v>
      </c>
      <c r="L329" s="37">
        <v>1233.8399999999999</v>
      </c>
    </row>
    <row r="330" spans="1:12" x14ac:dyDescent="0.25">
      <c r="A330" s="21" t="s">
        <v>312</v>
      </c>
      <c r="B330" s="18" t="s">
        <v>667</v>
      </c>
      <c r="C330" s="14" t="s">
        <v>717</v>
      </c>
      <c r="D330" s="14" t="s">
        <v>784</v>
      </c>
      <c r="E330" s="15">
        <v>43901</v>
      </c>
      <c r="F330" s="15"/>
      <c r="G330" s="15" t="s">
        <v>799</v>
      </c>
      <c r="H330" s="34">
        <v>36125</v>
      </c>
      <c r="I330" s="34">
        <v>500000</v>
      </c>
      <c r="J330" s="14" t="s">
        <v>720</v>
      </c>
      <c r="K330" s="14">
        <v>20</v>
      </c>
      <c r="L330" s="38">
        <v>0</v>
      </c>
    </row>
    <row r="331" spans="1:12" x14ac:dyDescent="0.25">
      <c r="A331" s="10" t="s">
        <v>313</v>
      </c>
      <c r="B331" s="11" t="s">
        <v>668</v>
      </c>
      <c r="C331" s="11" t="s">
        <v>718</v>
      </c>
      <c r="D331" s="11" t="s">
        <v>1078</v>
      </c>
      <c r="E331" s="12">
        <v>44550</v>
      </c>
      <c r="F331" s="12">
        <f>EDATE(Policies!$E331,12)-1</f>
        <v>44914</v>
      </c>
      <c r="G331" s="12" t="s">
        <v>781</v>
      </c>
      <c r="H331" s="33">
        <v>14031</v>
      </c>
      <c r="I331" s="33">
        <v>695600</v>
      </c>
      <c r="J331" s="11" t="s">
        <v>719</v>
      </c>
      <c r="K331" s="11">
        <v>21</v>
      </c>
      <c r="L331" s="37">
        <v>2946.5099999999998</v>
      </c>
    </row>
    <row r="332" spans="1:12" x14ac:dyDescent="0.25">
      <c r="A332" s="21" t="s">
        <v>314</v>
      </c>
      <c r="B332" s="18" t="s">
        <v>669</v>
      </c>
      <c r="C332" s="14" t="s">
        <v>717</v>
      </c>
      <c r="D332" s="14" t="s">
        <v>784</v>
      </c>
      <c r="E332" s="15">
        <v>43902</v>
      </c>
      <c r="F332" s="15"/>
      <c r="G332" s="15" t="s">
        <v>781</v>
      </c>
      <c r="H332" s="34">
        <v>43429</v>
      </c>
      <c r="I332" s="34">
        <v>243521</v>
      </c>
      <c r="J332" s="14" t="s">
        <v>719</v>
      </c>
      <c r="K332" s="14">
        <v>13</v>
      </c>
      <c r="L332" s="38">
        <v>5645.77</v>
      </c>
    </row>
    <row r="333" spans="1:12" x14ac:dyDescent="0.25">
      <c r="A333" s="10" t="s">
        <v>315</v>
      </c>
      <c r="B333" s="11" t="s">
        <v>670</v>
      </c>
      <c r="C333" s="11" t="s">
        <v>718</v>
      </c>
      <c r="D333" s="11" t="s">
        <v>1079</v>
      </c>
      <c r="E333" s="12">
        <v>44553</v>
      </c>
      <c r="F333" s="12">
        <f>EDATE(Policies!$E333,12)-1</f>
        <v>44917</v>
      </c>
      <c r="G333" s="12" t="s">
        <v>781</v>
      </c>
      <c r="H333" s="33">
        <v>11142</v>
      </c>
      <c r="I333" s="33">
        <v>451977</v>
      </c>
      <c r="J333" s="11" t="s">
        <v>719</v>
      </c>
      <c r="K333" s="11">
        <v>22</v>
      </c>
      <c r="L333" s="37">
        <v>2451.2400000000002</v>
      </c>
    </row>
    <row r="334" spans="1:12" x14ac:dyDescent="0.25">
      <c r="A334" s="21" t="s">
        <v>316</v>
      </c>
      <c r="B334" s="18" t="s">
        <v>671</v>
      </c>
      <c r="C334" s="14" t="s">
        <v>717</v>
      </c>
      <c r="D334" s="14" t="s">
        <v>784</v>
      </c>
      <c r="E334" s="15">
        <v>43903</v>
      </c>
      <c r="F334" s="15"/>
      <c r="G334" s="15" t="s">
        <v>780</v>
      </c>
      <c r="H334" s="34">
        <v>79787</v>
      </c>
      <c r="I334" s="34">
        <v>861019</v>
      </c>
      <c r="J334" s="14" t="s">
        <v>719</v>
      </c>
      <c r="K334" s="14">
        <v>14</v>
      </c>
      <c r="L334" s="38">
        <v>11170.18</v>
      </c>
    </row>
    <row r="335" spans="1:12" x14ac:dyDescent="0.25">
      <c r="A335" s="10" t="s">
        <v>317</v>
      </c>
      <c r="B335" s="11" t="s">
        <v>672</v>
      </c>
      <c r="C335" s="11" t="s">
        <v>716</v>
      </c>
      <c r="D335" s="11" t="s">
        <v>1075</v>
      </c>
      <c r="E335" s="12">
        <v>44558</v>
      </c>
      <c r="F335" s="12">
        <f>EDATE(Policies!$E335,12)-1</f>
        <v>44922</v>
      </c>
      <c r="G335" s="12" t="s">
        <v>780</v>
      </c>
      <c r="H335" s="33">
        <v>23472</v>
      </c>
      <c r="I335" s="33">
        <v>735329</v>
      </c>
      <c r="J335" s="11" t="s">
        <v>719</v>
      </c>
      <c r="K335" s="11">
        <v>23</v>
      </c>
      <c r="L335" s="37">
        <v>5398.56</v>
      </c>
    </row>
    <row r="336" spans="1:12" x14ac:dyDescent="0.25">
      <c r="A336" s="13" t="s">
        <v>318</v>
      </c>
      <c r="B336" s="14" t="s">
        <v>673</v>
      </c>
      <c r="C336" s="14" t="s">
        <v>716</v>
      </c>
      <c r="D336" s="14" t="s">
        <v>785</v>
      </c>
      <c r="E336" s="15">
        <v>44560</v>
      </c>
      <c r="F336" s="15">
        <f>EDATE(Policies!$E336,12)-1</f>
        <v>44924</v>
      </c>
      <c r="G336" s="15" t="s">
        <v>781</v>
      </c>
      <c r="H336" s="34">
        <v>29249</v>
      </c>
      <c r="I336" s="34">
        <v>277164</v>
      </c>
      <c r="J336" s="14" t="s">
        <v>719</v>
      </c>
      <c r="K336" s="14">
        <v>24</v>
      </c>
      <c r="L336" s="38">
        <v>7019.7599999999993</v>
      </c>
    </row>
    <row r="337" spans="1:12" x14ac:dyDescent="0.25">
      <c r="A337" s="10" t="s">
        <v>319</v>
      </c>
      <c r="B337" s="11" t="s">
        <v>674</v>
      </c>
      <c r="C337" s="11" t="s">
        <v>718</v>
      </c>
      <c r="D337" s="11" t="s">
        <v>1077</v>
      </c>
      <c r="E337" s="12">
        <v>44560</v>
      </c>
      <c r="F337" s="12">
        <f>EDATE(Policies!$E337,12)-1</f>
        <v>44924</v>
      </c>
      <c r="G337" s="12" t="s">
        <v>781</v>
      </c>
      <c r="H337" s="33">
        <v>20282</v>
      </c>
      <c r="I337" s="33">
        <v>987291</v>
      </c>
      <c r="J337" s="11" t="s">
        <v>719</v>
      </c>
      <c r="K337" s="11">
        <v>21</v>
      </c>
      <c r="L337" s="37">
        <v>4259.22</v>
      </c>
    </row>
    <row r="338" spans="1:12" x14ac:dyDescent="0.25">
      <c r="A338" s="13" t="s">
        <v>320</v>
      </c>
      <c r="B338" s="14" t="s">
        <v>675</v>
      </c>
      <c r="C338" s="14" t="s">
        <v>716</v>
      </c>
      <c r="D338" s="14" t="s">
        <v>786</v>
      </c>
      <c r="E338" s="15">
        <v>44565</v>
      </c>
      <c r="F338" s="15">
        <f>EDATE(Policies!$E338,12)-1</f>
        <v>44929</v>
      </c>
      <c r="G338" s="15" t="s">
        <v>781</v>
      </c>
      <c r="H338" s="34">
        <v>24330</v>
      </c>
      <c r="I338" s="34">
        <v>613313</v>
      </c>
      <c r="J338" s="14" t="s">
        <v>719</v>
      </c>
      <c r="K338" s="14">
        <v>30</v>
      </c>
      <c r="L338" s="38">
        <v>7299</v>
      </c>
    </row>
    <row r="339" spans="1:12" x14ac:dyDescent="0.25">
      <c r="A339" s="10" t="s">
        <v>321</v>
      </c>
      <c r="B339" s="11" t="s">
        <v>676</v>
      </c>
      <c r="C339" s="11" t="s">
        <v>718</v>
      </c>
      <c r="D339" s="11" t="s">
        <v>1077</v>
      </c>
      <c r="E339" s="12">
        <v>44563</v>
      </c>
      <c r="F339" s="12">
        <f>EDATE(Policies!$E339,12)-1</f>
        <v>44927</v>
      </c>
      <c r="G339" s="12" t="s">
        <v>781</v>
      </c>
      <c r="H339" s="33">
        <v>29264</v>
      </c>
      <c r="I339" s="33">
        <v>248694</v>
      </c>
      <c r="J339" s="11" t="s">
        <v>719</v>
      </c>
      <c r="K339" s="11">
        <v>17</v>
      </c>
      <c r="L339" s="37">
        <v>4974.88</v>
      </c>
    </row>
    <row r="340" spans="1:12" x14ac:dyDescent="0.25">
      <c r="A340" s="21" t="s">
        <v>322</v>
      </c>
      <c r="B340" s="18" t="s">
        <v>677</v>
      </c>
      <c r="C340" s="14" t="s">
        <v>717</v>
      </c>
      <c r="D340" s="14" t="s">
        <v>784</v>
      </c>
      <c r="E340" s="15">
        <v>43905</v>
      </c>
      <c r="F340" s="15"/>
      <c r="G340" s="15" t="s">
        <v>781</v>
      </c>
      <c r="H340" s="34">
        <v>60075</v>
      </c>
      <c r="I340" s="34">
        <v>223853</v>
      </c>
      <c r="J340" s="14" t="s">
        <v>719</v>
      </c>
      <c r="K340" s="14">
        <v>13</v>
      </c>
      <c r="L340" s="38">
        <v>7809.75</v>
      </c>
    </row>
    <row r="341" spans="1:12" x14ac:dyDescent="0.25">
      <c r="A341" s="10" t="s">
        <v>323</v>
      </c>
      <c r="B341" s="11" t="s">
        <v>678</v>
      </c>
      <c r="C341" s="11" t="s">
        <v>718</v>
      </c>
      <c r="D341" s="11" t="s">
        <v>1077</v>
      </c>
      <c r="E341" s="12">
        <v>44572</v>
      </c>
      <c r="F341" s="12">
        <f>EDATE(Policies!$E341,12)-1</f>
        <v>44936</v>
      </c>
      <c r="G341" s="12" t="s">
        <v>781</v>
      </c>
      <c r="H341" s="33">
        <v>12230</v>
      </c>
      <c r="I341" s="33">
        <v>551610</v>
      </c>
      <c r="J341" s="11" t="s">
        <v>719</v>
      </c>
      <c r="K341" s="11">
        <v>20</v>
      </c>
      <c r="L341" s="37">
        <v>2446</v>
      </c>
    </row>
    <row r="342" spans="1:12" x14ac:dyDescent="0.25">
      <c r="A342" s="13" t="s">
        <v>324</v>
      </c>
      <c r="B342" s="14" t="s">
        <v>679</v>
      </c>
      <c r="C342" s="14" t="s">
        <v>716</v>
      </c>
      <c r="D342" s="14" t="s">
        <v>786</v>
      </c>
      <c r="E342" s="15">
        <v>44573</v>
      </c>
      <c r="F342" s="15">
        <f>EDATE(Policies!$E342,12)-1</f>
        <v>44937</v>
      </c>
      <c r="G342" s="15" t="s">
        <v>780</v>
      </c>
      <c r="H342" s="34">
        <v>26002</v>
      </c>
      <c r="I342" s="34">
        <v>333077</v>
      </c>
      <c r="J342" s="14" t="s">
        <v>719</v>
      </c>
      <c r="K342" s="14">
        <v>25</v>
      </c>
      <c r="L342" s="38">
        <v>6500.5</v>
      </c>
    </row>
    <row r="343" spans="1:12" x14ac:dyDescent="0.25">
      <c r="A343" s="10" t="s">
        <v>325</v>
      </c>
      <c r="B343" s="11" t="s">
        <v>680</v>
      </c>
      <c r="C343" s="11" t="s">
        <v>716</v>
      </c>
      <c r="D343" s="11" t="s">
        <v>783</v>
      </c>
      <c r="E343" s="12">
        <v>44574</v>
      </c>
      <c r="F343" s="12">
        <f>EDATE(Policies!$E343,12)-1</f>
        <v>44938</v>
      </c>
      <c r="G343" s="12" t="s">
        <v>781</v>
      </c>
      <c r="H343" s="33">
        <v>18947</v>
      </c>
      <c r="I343" s="33">
        <v>987516</v>
      </c>
      <c r="J343" s="11" t="s">
        <v>719</v>
      </c>
      <c r="K343" s="11">
        <v>23</v>
      </c>
      <c r="L343" s="37">
        <v>4357.8100000000004</v>
      </c>
    </row>
    <row r="344" spans="1:12" x14ac:dyDescent="0.25">
      <c r="A344" s="21" t="s">
        <v>326</v>
      </c>
      <c r="B344" s="18" t="s">
        <v>681</v>
      </c>
      <c r="C344" s="14" t="s">
        <v>717</v>
      </c>
      <c r="D344" s="14" t="s">
        <v>787</v>
      </c>
      <c r="E344" s="15">
        <v>43906</v>
      </c>
      <c r="F344" s="15"/>
      <c r="G344" s="15" t="s">
        <v>799</v>
      </c>
      <c r="H344" s="34">
        <v>34304</v>
      </c>
      <c r="I344" s="34">
        <v>609492</v>
      </c>
      <c r="J344" s="14" t="s">
        <v>720</v>
      </c>
      <c r="K344" s="14">
        <v>29</v>
      </c>
      <c r="L344" s="38">
        <v>0</v>
      </c>
    </row>
    <row r="345" spans="1:12" x14ac:dyDescent="0.25">
      <c r="A345" s="10" t="s">
        <v>327</v>
      </c>
      <c r="B345" s="11" t="s">
        <v>682</v>
      </c>
      <c r="C345" s="11" t="s">
        <v>718</v>
      </c>
      <c r="D345" s="11" t="s">
        <v>1079</v>
      </c>
      <c r="E345" s="12">
        <v>44577</v>
      </c>
      <c r="F345" s="12">
        <f>EDATE(Policies!$E345,12)-1</f>
        <v>44941</v>
      </c>
      <c r="G345" s="12" t="s">
        <v>799</v>
      </c>
      <c r="H345" s="33">
        <v>18074</v>
      </c>
      <c r="I345" s="33">
        <v>914886</v>
      </c>
      <c r="J345" s="11" t="s">
        <v>720</v>
      </c>
      <c r="K345" s="11">
        <v>22</v>
      </c>
      <c r="L345" s="37">
        <v>0</v>
      </c>
    </row>
    <row r="346" spans="1:12" x14ac:dyDescent="0.25">
      <c r="A346" s="13" t="s">
        <v>328</v>
      </c>
      <c r="B346" s="14" t="s">
        <v>683</v>
      </c>
      <c r="C346" s="14" t="s">
        <v>716</v>
      </c>
      <c r="D346" s="14" t="s">
        <v>1075</v>
      </c>
      <c r="E346" s="15">
        <v>44578</v>
      </c>
      <c r="F346" s="15">
        <f>EDATE(Policies!$E346,12)-1</f>
        <v>44942</v>
      </c>
      <c r="G346" s="15" t="s">
        <v>780</v>
      </c>
      <c r="H346" s="34">
        <v>19493</v>
      </c>
      <c r="I346" s="34">
        <v>954336</v>
      </c>
      <c r="J346" s="14" t="s">
        <v>719</v>
      </c>
      <c r="K346" s="14">
        <v>27</v>
      </c>
      <c r="L346" s="38">
        <v>5263.1100000000006</v>
      </c>
    </row>
    <row r="347" spans="1:12" x14ac:dyDescent="0.25">
      <c r="A347" s="10" t="s">
        <v>329</v>
      </c>
      <c r="B347" s="11" t="s">
        <v>684</v>
      </c>
      <c r="C347" s="11" t="s">
        <v>716</v>
      </c>
      <c r="D347" s="11" t="s">
        <v>785</v>
      </c>
      <c r="E347" s="12">
        <v>44579</v>
      </c>
      <c r="F347" s="12">
        <f>EDATE(Policies!$E347,12)-1</f>
        <v>44943</v>
      </c>
      <c r="G347" s="12" t="s">
        <v>799</v>
      </c>
      <c r="H347" s="33">
        <v>29228</v>
      </c>
      <c r="I347" s="33">
        <v>754224</v>
      </c>
      <c r="J347" s="11" t="s">
        <v>720</v>
      </c>
      <c r="K347" s="11">
        <v>27</v>
      </c>
      <c r="L347" s="37">
        <v>0</v>
      </c>
    </row>
    <row r="348" spans="1:12" x14ac:dyDescent="0.25">
      <c r="A348" s="13" t="s">
        <v>330</v>
      </c>
      <c r="B348" s="14" t="s">
        <v>685</v>
      </c>
      <c r="C348" s="14" t="s">
        <v>718</v>
      </c>
      <c r="D348" s="14" t="s">
        <v>1079</v>
      </c>
      <c r="E348" s="15">
        <v>44582</v>
      </c>
      <c r="F348" s="15">
        <f>EDATE(Policies!$E348,12)-1</f>
        <v>44946</v>
      </c>
      <c r="G348" s="15" t="s">
        <v>781</v>
      </c>
      <c r="H348" s="34">
        <v>48472</v>
      </c>
      <c r="I348" s="34">
        <v>222258</v>
      </c>
      <c r="J348" s="14" t="s">
        <v>719</v>
      </c>
      <c r="K348" s="14">
        <v>27</v>
      </c>
      <c r="L348" s="38">
        <v>13087.44</v>
      </c>
    </row>
    <row r="349" spans="1:12" x14ac:dyDescent="0.25">
      <c r="A349" s="10" t="s">
        <v>331</v>
      </c>
      <c r="B349" s="11" t="s">
        <v>686</v>
      </c>
      <c r="C349" s="11" t="s">
        <v>716</v>
      </c>
      <c r="D349" s="11" t="s">
        <v>785</v>
      </c>
      <c r="E349" s="12">
        <v>44583</v>
      </c>
      <c r="F349" s="12">
        <f>EDATE(Policies!$E349,12)-1</f>
        <v>44947</v>
      </c>
      <c r="G349" s="12" t="s">
        <v>780</v>
      </c>
      <c r="H349" s="33">
        <v>31816</v>
      </c>
      <c r="I349" s="33">
        <v>735956</v>
      </c>
      <c r="J349" s="11" t="s">
        <v>719</v>
      </c>
      <c r="K349" s="11">
        <v>25</v>
      </c>
      <c r="L349" s="37">
        <v>7954</v>
      </c>
    </row>
    <row r="350" spans="1:12" x14ac:dyDescent="0.25">
      <c r="A350" s="13" t="s">
        <v>332</v>
      </c>
      <c r="B350" s="14" t="s">
        <v>687</v>
      </c>
      <c r="C350" s="14" t="s">
        <v>718</v>
      </c>
      <c r="D350" s="14" t="s">
        <v>1078</v>
      </c>
      <c r="E350" s="15">
        <v>44589</v>
      </c>
      <c r="F350" s="15">
        <f>EDATE(Policies!$E350,12)-1</f>
        <v>44953</v>
      </c>
      <c r="G350" s="15" t="s">
        <v>781</v>
      </c>
      <c r="H350" s="34">
        <v>16639</v>
      </c>
      <c r="I350" s="34">
        <v>554418</v>
      </c>
      <c r="J350" s="14" t="s">
        <v>719</v>
      </c>
      <c r="K350" s="14">
        <v>20</v>
      </c>
      <c r="L350" s="38">
        <v>3327.8</v>
      </c>
    </row>
    <row r="351" spans="1:12" x14ac:dyDescent="0.25">
      <c r="A351" s="10" t="s">
        <v>333</v>
      </c>
      <c r="B351" s="11" t="s">
        <v>688</v>
      </c>
      <c r="C351" s="11" t="s">
        <v>718</v>
      </c>
      <c r="D351" s="11" t="s">
        <v>1078</v>
      </c>
      <c r="E351" s="12">
        <v>44597</v>
      </c>
      <c r="F351" s="12">
        <f>EDATE(Policies!$E351,12)-1</f>
        <v>44961</v>
      </c>
      <c r="G351" s="12" t="s">
        <v>780</v>
      </c>
      <c r="H351" s="33">
        <v>16240</v>
      </c>
      <c r="I351" s="33">
        <v>486328</v>
      </c>
      <c r="J351" s="11" t="s">
        <v>719</v>
      </c>
      <c r="K351" s="11">
        <v>22</v>
      </c>
      <c r="L351" s="37">
        <v>3572.8</v>
      </c>
    </row>
    <row r="352" spans="1:12" x14ac:dyDescent="0.25">
      <c r="A352" s="21" t="s">
        <v>334</v>
      </c>
      <c r="B352" s="18" t="s">
        <v>689</v>
      </c>
      <c r="C352" s="14" t="s">
        <v>717</v>
      </c>
      <c r="D352" s="14" t="s">
        <v>787</v>
      </c>
      <c r="E352" s="15">
        <v>43907</v>
      </c>
      <c r="F352" s="15"/>
      <c r="G352" s="15" t="s">
        <v>781</v>
      </c>
      <c r="H352" s="34">
        <v>67808</v>
      </c>
      <c r="I352" s="34">
        <v>378710</v>
      </c>
      <c r="J352" s="14" t="s">
        <v>719</v>
      </c>
      <c r="K352" s="14">
        <v>12</v>
      </c>
      <c r="L352" s="38">
        <v>8136.96</v>
      </c>
    </row>
    <row r="353" spans="1:12" x14ac:dyDescent="0.25">
      <c r="A353" s="10" t="s">
        <v>335</v>
      </c>
      <c r="B353" s="11" t="s">
        <v>690</v>
      </c>
      <c r="C353" s="11" t="s">
        <v>716</v>
      </c>
      <c r="D353" s="11" t="s">
        <v>783</v>
      </c>
      <c r="E353" s="12">
        <v>44593</v>
      </c>
      <c r="F353" s="12">
        <f>EDATE(Policies!$E353,12)-1</f>
        <v>44957</v>
      </c>
      <c r="G353" s="12" t="s">
        <v>781</v>
      </c>
      <c r="H353" s="33">
        <v>20827</v>
      </c>
      <c r="I353" s="33">
        <v>762550</v>
      </c>
      <c r="J353" s="11" t="s">
        <v>719</v>
      </c>
      <c r="K353" s="11">
        <v>35</v>
      </c>
      <c r="L353" s="37">
        <v>7289.45</v>
      </c>
    </row>
    <row r="354" spans="1:12" x14ac:dyDescent="0.25">
      <c r="A354" s="21" t="s">
        <v>336</v>
      </c>
      <c r="B354" s="18" t="s">
        <v>691</v>
      </c>
      <c r="C354" s="14" t="s">
        <v>717</v>
      </c>
      <c r="D354" s="14" t="s">
        <v>784</v>
      </c>
      <c r="E354" s="15">
        <v>43908</v>
      </c>
      <c r="F354" s="15"/>
      <c r="G354" s="15" t="s">
        <v>780</v>
      </c>
      <c r="H354" s="34">
        <v>37762</v>
      </c>
      <c r="I354" s="34">
        <v>662621</v>
      </c>
      <c r="J354" s="14" t="s">
        <v>719</v>
      </c>
      <c r="K354" s="14">
        <v>11</v>
      </c>
      <c r="L354" s="38">
        <v>4153.82</v>
      </c>
    </row>
    <row r="355" spans="1:12" x14ac:dyDescent="0.25">
      <c r="A355" s="10" t="s">
        <v>337</v>
      </c>
      <c r="B355" s="11" t="s">
        <v>692</v>
      </c>
      <c r="C355" s="11" t="s">
        <v>773</v>
      </c>
      <c r="D355" s="11" t="s">
        <v>787</v>
      </c>
      <c r="E355" s="12">
        <v>44593</v>
      </c>
      <c r="F355" s="12">
        <f>EDATE(Policies!$E355,12)-1</f>
        <v>44957</v>
      </c>
      <c r="G355" s="12" t="s">
        <v>799</v>
      </c>
      <c r="H355" s="33">
        <v>19849</v>
      </c>
      <c r="I355" s="33">
        <v>836265</v>
      </c>
      <c r="J355" s="11" t="s">
        <v>720</v>
      </c>
      <c r="K355" s="11">
        <v>25</v>
      </c>
      <c r="L355" s="37">
        <v>0</v>
      </c>
    </row>
    <row r="356" spans="1:12" x14ac:dyDescent="0.25">
      <c r="A356" s="13" t="s">
        <v>338</v>
      </c>
      <c r="B356" s="14" t="s">
        <v>693</v>
      </c>
      <c r="C356" s="14" t="s">
        <v>716</v>
      </c>
      <c r="D356" s="14" t="s">
        <v>1075</v>
      </c>
      <c r="E356" s="15">
        <v>44596</v>
      </c>
      <c r="F356" s="15">
        <f>EDATE(Policies!$E356,12)-1</f>
        <v>44960</v>
      </c>
      <c r="G356" s="15" t="s">
        <v>780</v>
      </c>
      <c r="H356" s="34">
        <v>21232</v>
      </c>
      <c r="I356" s="34">
        <v>713859</v>
      </c>
      <c r="J356" s="14" t="s">
        <v>719</v>
      </c>
      <c r="K356" s="14">
        <v>31</v>
      </c>
      <c r="L356" s="38">
        <v>6581.92</v>
      </c>
    </row>
    <row r="357" spans="1:12" x14ac:dyDescent="0.25">
      <c r="A357" s="10" t="s">
        <v>339</v>
      </c>
      <c r="B357" s="11" t="s">
        <v>694</v>
      </c>
      <c r="C357" s="11" t="s">
        <v>716</v>
      </c>
      <c r="D357" s="11" t="s">
        <v>786</v>
      </c>
      <c r="E357" s="12">
        <v>44602</v>
      </c>
      <c r="F357" s="12">
        <f>EDATE(Policies!$E357,12)-1</f>
        <v>44966</v>
      </c>
      <c r="G357" s="12" t="s">
        <v>780</v>
      </c>
      <c r="H357" s="33">
        <v>15572</v>
      </c>
      <c r="I357" s="33">
        <v>420263</v>
      </c>
      <c r="J357" s="11" t="s">
        <v>719</v>
      </c>
      <c r="K357" s="11">
        <v>26</v>
      </c>
      <c r="L357" s="37">
        <v>4048.7200000000003</v>
      </c>
    </row>
    <row r="358" spans="1:12" x14ac:dyDescent="0.25">
      <c r="A358" s="13" t="s">
        <v>340</v>
      </c>
      <c r="B358" s="14" t="s">
        <v>695</v>
      </c>
      <c r="C358" s="14" t="s">
        <v>716</v>
      </c>
      <c r="D358" s="14" t="s">
        <v>783</v>
      </c>
      <c r="E358" s="15">
        <v>44606</v>
      </c>
      <c r="F358" s="15">
        <f>EDATE(Policies!$E358,12)-1</f>
        <v>44970</v>
      </c>
      <c r="G358" s="15" t="s">
        <v>799</v>
      </c>
      <c r="H358" s="34">
        <v>29173</v>
      </c>
      <c r="I358" s="34">
        <v>649523</v>
      </c>
      <c r="J358" s="14" t="s">
        <v>720</v>
      </c>
      <c r="K358" s="14">
        <v>27</v>
      </c>
      <c r="L358" s="38">
        <v>0</v>
      </c>
    </row>
    <row r="359" spans="1:12" x14ac:dyDescent="0.25">
      <c r="A359" s="10" t="s">
        <v>341</v>
      </c>
      <c r="B359" s="11" t="s">
        <v>696</v>
      </c>
      <c r="C359" s="11" t="s">
        <v>718</v>
      </c>
      <c r="D359" s="11" t="s">
        <v>1079</v>
      </c>
      <c r="E359" s="12">
        <v>44604</v>
      </c>
      <c r="F359" s="12">
        <f>EDATE(Policies!$E359,12)-1</f>
        <v>44968</v>
      </c>
      <c r="G359" s="12" t="s">
        <v>780</v>
      </c>
      <c r="H359" s="33">
        <v>10374</v>
      </c>
      <c r="I359" s="33">
        <v>100159</v>
      </c>
      <c r="J359" s="11" t="s">
        <v>719</v>
      </c>
      <c r="K359" s="11">
        <v>22</v>
      </c>
      <c r="L359" s="37">
        <v>2282.2800000000002</v>
      </c>
    </row>
    <row r="360" spans="1:12" x14ac:dyDescent="0.25">
      <c r="A360" s="13" t="s">
        <v>342</v>
      </c>
      <c r="B360" s="14" t="s">
        <v>697</v>
      </c>
      <c r="C360" s="14" t="s">
        <v>716</v>
      </c>
      <c r="D360" s="14" t="s">
        <v>786</v>
      </c>
      <c r="E360" s="15">
        <v>44612</v>
      </c>
      <c r="F360" s="15">
        <f>EDATE(Policies!$E360,12)-1</f>
        <v>44976</v>
      </c>
      <c r="G360" s="15" t="s">
        <v>781</v>
      </c>
      <c r="H360" s="34">
        <v>21920</v>
      </c>
      <c r="I360" s="34">
        <v>467003</v>
      </c>
      <c r="J360" s="14" t="s">
        <v>719</v>
      </c>
      <c r="K360" s="14">
        <v>28</v>
      </c>
      <c r="L360" s="38">
        <v>6137.6</v>
      </c>
    </row>
    <row r="361" spans="1:12" x14ac:dyDescent="0.25">
      <c r="A361" s="10" t="s">
        <v>343</v>
      </c>
      <c r="B361" s="11" t="s">
        <v>698</v>
      </c>
      <c r="C361" s="11" t="s">
        <v>718</v>
      </c>
      <c r="D361" s="11" t="s">
        <v>1079</v>
      </c>
      <c r="E361" s="12">
        <v>44609</v>
      </c>
      <c r="F361" s="12">
        <f>EDATE(Policies!$E361,12)-1</f>
        <v>44973</v>
      </c>
      <c r="G361" s="12" t="s">
        <v>799</v>
      </c>
      <c r="H361" s="33">
        <v>5778</v>
      </c>
      <c r="I361" s="33">
        <v>852462</v>
      </c>
      <c r="J361" s="11" t="s">
        <v>720</v>
      </c>
      <c r="K361" s="11">
        <v>25</v>
      </c>
      <c r="L361" s="37">
        <v>0</v>
      </c>
    </row>
    <row r="362" spans="1:12" x14ac:dyDescent="0.25">
      <c r="A362" s="13" t="s">
        <v>344</v>
      </c>
      <c r="B362" s="14" t="s">
        <v>699</v>
      </c>
      <c r="C362" s="14" t="s">
        <v>718</v>
      </c>
      <c r="D362" s="14" t="s">
        <v>1077</v>
      </c>
      <c r="E362" s="15">
        <v>44617</v>
      </c>
      <c r="F362" s="15">
        <f>EDATE(Policies!$E362,12)-1</f>
        <v>44981</v>
      </c>
      <c r="G362" s="15" t="s">
        <v>780</v>
      </c>
      <c r="H362" s="34">
        <v>6492</v>
      </c>
      <c r="I362" s="34">
        <v>342717</v>
      </c>
      <c r="J362" s="14" t="s">
        <v>719</v>
      </c>
      <c r="K362" s="14">
        <v>29</v>
      </c>
      <c r="L362" s="38">
        <v>1882.6799999999998</v>
      </c>
    </row>
    <row r="363" spans="1:12" x14ac:dyDescent="0.25">
      <c r="A363" s="10" t="s">
        <v>345</v>
      </c>
      <c r="B363" s="11" t="s">
        <v>700</v>
      </c>
      <c r="C363" s="11" t="s">
        <v>716</v>
      </c>
      <c r="D363" s="11" t="s">
        <v>1075</v>
      </c>
      <c r="E363" s="12">
        <v>44617</v>
      </c>
      <c r="F363" s="12">
        <f>EDATE(Policies!$E363,12)-1</f>
        <v>44981</v>
      </c>
      <c r="G363" s="12" t="s">
        <v>781</v>
      </c>
      <c r="H363" s="33">
        <v>15462</v>
      </c>
      <c r="I363" s="33">
        <v>745822</v>
      </c>
      <c r="J363" s="11" t="s">
        <v>719</v>
      </c>
      <c r="K363" s="11">
        <v>23</v>
      </c>
      <c r="L363" s="37">
        <v>3556.26</v>
      </c>
    </row>
    <row r="364" spans="1:12" x14ac:dyDescent="0.25">
      <c r="A364" s="13" t="s">
        <v>346</v>
      </c>
      <c r="B364" s="14" t="s">
        <v>701</v>
      </c>
      <c r="C364" s="14" t="s">
        <v>716</v>
      </c>
      <c r="D364" s="14" t="s">
        <v>786</v>
      </c>
      <c r="E364" s="15">
        <v>44622</v>
      </c>
      <c r="F364" s="15">
        <f>EDATE(Policies!$E364,12)-1</f>
        <v>44986</v>
      </c>
      <c r="G364" s="15" t="s">
        <v>780</v>
      </c>
      <c r="H364" s="34">
        <v>18615</v>
      </c>
      <c r="I364" s="34">
        <v>446371</v>
      </c>
      <c r="J364" s="14" t="s">
        <v>719</v>
      </c>
      <c r="K364" s="14">
        <v>29</v>
      </c>
      <c r="L364" s="38">
        <v>5398.3499999999995</v>
      </c>
    </row>
    <row r="365" spans="1:12" x14ac:dyDescent="0.25">
      <c r="A365" s="10" t="s">
        <v>347</v>
      </c>
      <c r="B365" s="11" t="s">
        <v>702</v>
      </c>
      <c r="C365" s="11" t="s">
        <v>716</v>
      </c>
      <c r="D365" s="11" t="s">
        <v>786</v>
      </c>
      <c r="E365" s="12">
        <v>44628</v>
      </c>
      <c r="F365" s="12">
        <f>EDATE(Policies!$E365,12)-1</f>
        <v>44992</v>
      </c>
      <c r="G365" s="12" t="s">
        <v>781</v>
      </c>
      <c r="H365" s="33">
        <v>17946</v>
      </c>
      <c r="I365" s="33">
        <v>387450</v>
      </c>
      <c r="J365" s="11" t="s">
        <v>719</v>
      </c>
      <c r="K365" s="11">
        <v>29</v>
      </c>
      <c r="L365" s="37">
        <v>5204.3399999999992</v>
      </c>
    </row>
    <row r="366" spans="1:12" x14ac:dyDescent="0.25">
      <c r="A366" s="13" t="s">
        <v>348</v>
      </c>
      <c r="B366" s="14" t="s">
        <v>703</v>
      </c>
      <c r="C366" s="14" t="s">
        <v>718</v>
      </c>
      <c r="D366" s="14" t="s">
        <v>1079</v>
      </c>
      <c r="E366" s="15">
        <v>44621</v>
      </c>
      <c r="F366" s="15">
        <f>EDATE(Policies!$E366,12)-1</f>
        <v>44985</v>
      </c>
      <c r="G366" s="15" t="s">
        <v>780</v>
      </c>
      <c r="H366" s="34">
        <v>12156</v>
      </c>
      <c r="I366" s="34">
        <v>826481</v>
      </c>
      <c r="J366" s="14" t="s">
        <v>719</v>
      </c>
      <c r="K366" s="14">
        <v>22</v>
      </c>
      <c r="L366" s="38">
        <v>2674.32</v>
      </c>
    </row>
    <row r="367" spans="1:12" x14ac:dyDescent="0.25">
      <c r="A367" s="10" t="s">
        <v>349</v>
      </c>
      <c r="B367" s="11" t="s">
        <v>704</v>
      </c>
      <c r="C367" s="11" t="s">
        <v>718</v>
      </c>
      <c r="D367" s="11" t="s">
        <v>1077</v>
      </c>
      <c r="E367" s="12">
        <v>44632</v>
      </c>
      <c r="F367" s="12">
        <f>EDATE(Policies!$E367,12)-1</f>
        <v>44996</v>
      </c>
      <c r="G367" s="12" t="s">
        <v>780</v>
      </c>
      <c r="H367" s="33">
        <v>7044</v>
      </c>
      <c r="I367" s="33">
        <v>436907</v>
      </c>
      <c r="J367" s="11" t="s">
        <v>719</v>
      </c>
      <c r="K367" s="11">
        <v>21</v>
      </c>
      <c r="L367" s="37">
        <v>1479.24</v>
      </c>
    </row>
    <row r="368" spans="1:12" x14ac:dyDescent="0.25">
      <c r="A368" s="13" t="s">
        <v>350</v>
      </c>
      <c r="B368" s="14" t="s">
        <v>705</v>
      </c>
      <c r="C368" s="14" t="s">
        <v>718</v>
      </c>
      <c r="D368" s="14" t="s">
        <v>1078</v>
      </c>
      <c r="E368" s="15">
        <v>44643</v>
      </c>
      <c r="F368" s="15">
        <f>EDATE(Policies!$E368,12)-1</f>
        <v>45007</v>
      </c>
      <c r="G368" s="15" t="s">
        <v>780</v>
      </c>
      <c r="H368" s="34">
        <v>35600</v>
      </c>
      <c r="I368" s="34">
        <v>505453</v>
      </c>
      <c r="J368" s="14" t="s">
        <v>719</v>
      </c>
      <c r="K368" s="14">
        <v>25</v>
      </c>
      <c r="L368" s="38">
        <v>8900</v>
      </c>
    </row>
    <row r="369" spans="1:12" x14ac:dyDescent="0.25">
      <c r="A369" s="10" t="s">
        <v>351</v>
      </c>
      <c r="B369" s="11" t="s">
        <v>706</v>
      </c>
      <c r="C369" s="11" t="s">
        <v>716</v>
      </c>
      <c r="D369" s="11" t="s">
        <v>785</v>
      </c>
      <c r="E369" s="12">
        <v>44636</v>
      </c>
      <c r="F369" s="12">
        <f>EDATE(Policies!$E369,12)-1</f>
        <v>45000</v>
      </c>
      <c r="G369" s="12" t="s">
        <v>780</v>
      </c>
      <c r="H369" s="33">
        <v>10634</v>
      </c>
      <c r="I369" s="33">
        <v>771009</v>
      </c>
      <c r="J369" s="11" t="s">
        <v>719</v>
      </c>
      <c r="K369" s="11">
        <v>33</v>
      </c>
      <c r="L369" s="37">
        <v>3509.2200000000003</v>
      </c>
    </row>
    <row r="370" spans="1:12" x14ac:dyDescent="0.25">
      <c r="A370" s="21" t="s">
        <v>352</v>
      </c>
      <c r="B370" s="18" t="s">
        <v>707</v>
      </c>
      <c r="C370" s="14" t="s">
        <v>717</v>
      </c>
      <c r="D370" s="14" t="s">
        <v>787</v>
      </c>
      <c r="E370" s="15">
        <v>43910</v>
      </c>
      <c r="F370" s="15"/>
      <c r="G370" s="15" t="s">
        <v>780</v>
      </c>
      <c r="H370" s="34">
        <v>48852</v>
      </c>
      <c r="I370" s="34">
        <v>279838</v>
      </c>
      <c r="J370" s="14" t="s">
        <v>719</v>
      </c>
      <c r="K370" s="14">
        <v>14</v>
      </c>
      <c r="L370" s="38">
        <v>6839.2800000000007</v>
      </c>
    </row>
    <row r="371" spans="1:12" x14ac:dyDescent="0.25">
      <c r="A371" s="22" t="s">
        <v>353</v>
      </c>
      <c r="B371" s="19" t="s">
        <v>708</v>
      </c>
      <c r="C371" s="11" t="s">
        <v>717</v>
      </c>
      <c r="D371" s="11" t="s">
        <v>787</v>
      </c>
      <c r="E371" s="15">
        <v>43911</v>
      </c>
      <c r="F371" s="12"/>
      <c r="G371" s="12" t="s">
        <v>781</v>
      </c>
      <c r="H371" s="33">
        <v>61955</v>
      </c>
      <c r="I371" s="33">
        <v>380000</v>
      </c>
      <c r="J371" s="11" t="s">
        <v>719</v>
      </c>
      <c r="K371" s="11">
        <v>15</v>
      </c>
      <c r="L371" s="37">
        <v>9293.25</v>
      </c>
    </row>
    <row r="372" spans="1:12" x14ac:dyDescent="0.25">
      <c r="A372" s="13" t="s">
        <v>354</v>
      </c>
      <c r="B372" s="14" t="s">
        <v>709</v>
      </c>
      <c r="C372" s="14" t="s">
        <v>716</v>
      </c>
      <c r="D372" s="14" t="s">
        <v>1075</v>
      </c>
      <c r="E372" s="15">
        <v>44638</v>
      </c>
      <c r="F372" s="15">
        <f>EDATE(Policies!$E372,12)-1</f>
        <v>45002</v>
      </c>
      <c r="G372" s="15" t="s">
        <v>780</v>
      </c>
      <c r="H372" s="34">
        <v>11649</v>
      </c>
      <c r="I372" s="34">
        <v>713369</v>
      </c>
      <c r="J372" s="14" t="s">
        <v>719</v>
      </c>
      <c r="K372" s="14">
        <v>30</v>
      </c>
      <c r="L372" s="38">
        <v>3494.7</v>
      </c>
    </row>
    <row r="373" spans="1:12" x14ac:dyDescent="0.25">
      <c r="A373" s="10" t="s">
        <v>355</v>
      </c>
      <c r="B373" s="11" t="s">
        <v>710</v>
      </c>
      <c r="C373" s="11" t="s">
        <v>716</v>
      </c>
      <c r="D373" s="11" t="s">
        <v>783</v>
      </c>
      <c r="E373" s="12">
        <v>44646</v>
      </c>
      <c r="F373" s="12">
        <f>EDATE(Policies!$E373,12)-1</f>
        <v>45010</v>
      </c>
      <c r="G373" s="12" t="s">
        <v>799</v>
      </c>
      <c r="H373" s="33">
        <v>18132</v>
      </c>
      <c r="I373" s="33">
        <v>347644</v>
      </c>
      <c r="J373" s="11" t="s">
        <v>720</v>
      </c>
      <c r="K373" s="11">
        <v>30</v>
      </c>
      <c r="L373" s="37">
        <v>0</v>
      </c>
    </row>
    <row r="374" spans="1:12" x14ac:dyDescent="0.25">
      <c r="A374" s="13" t="s">
        <v>356</v>
      </c>
      <c r="B374" s="14" t="s">
        <v>711</v>
      </c>
      <c r="C374" s="14" t="s">
        <v>718</v>
      </c>
      <c r="D374" s="14" t="s">
        <v>1078</v>
      </c>
      <c r="E374" s="15">
        <v>44648</v>
      </c>
      <c r="F374" s="15">
        <f>EDATE(Policies!$E374,12)-1</f>
        <v>45012</v>
      </c>
      <c r="G374" s="15" t="s">
        <v>799</v>
      </c>
      <c r="H374" s="34">
        <v>21789</v>
      </c>
      <c r="I374" s="34">
        <v>937393</v>
      </c>
      <c r="J374" s="14" t="s">
        <v>720</v>
      </c>
      <c r="K374" s="14">
        <v>17</v>
      </c>
      <c r="L374" s="38">
        <v>0</v>
      </c>
    </row>
    <row r="375" spans="1:12" x14ac:dyDescent="0.25">
      <c r="A375" s="10" t="s">
        <v>357</v>
      </c>
      <c r="B375" s="11" t="s">
        <v>712</v>
      </c>
      <c r="C375" s="11" t="s">
        <v>716</v>
      </c>
      <c r="D375" s="11" t="s">
        <v>783</v>
      </c>
      <c r="E375" s="12">
        <v>44649</v>
      </c>
      <c r="F375" s="12">
        <f>EDATE(Policies!$E375,12)-1</f>
        <v>45013</v>
      </c>
      <c r="G375" s="12" t="s">
        <v>781</v>
      </c>
      <c r="H375" s="33">
        <v>19567</v>
      </c>
      <c r="I375" s="33">
        <v>299775</v>
      </c>
      <c r="J375" s="11" t="s">
        <v>719</v>
      </c>
      <c r="K375" s="11">
        <v>20</v>
      </c>
      <c r="L375" s="37">
        <v>3913.4</v>
      </c>
    </row>
    <row r="376" spans="1:12" x14ac:dyDescent="0.25">
      <c r="A376" s="13" t="s">
        <v>358</v>
      </c>
      <c r="B376" s="14" t="s">
        <v>713</v>
      </c>
      <c r="C376" s="14" t="s">
        <v>718</v>
      </c>
      <c r="D376" s="14" t="s">
        <v>1077</v>
      </c>
      <c r="E376" s="15">
        <v>44655</v>
      </c>
      <c r="F376" s="15">
        <f>EDATE(Policies!$E376,12)-1</f>
        <v>45019</v>
      </c>
      <c r="G376" s="15" t="s">
        <v>780</v>
      </c>
      <c r="H376" s="34">
        <v>47533</v>
      </c>
      <c r="I376" s="34">
        <v>162551</v>
      </c>
      <c r="J376" s="14" t="s">
        <v>719</v>
      </c>
      <c r="K376" s="14">
        <v>27</v>
      </c>
      <c r="L376" s="38">
        <v>12833.910000000002</v>
      </c>
    </row>
    <row r="377" spans="1:12" x14ac:dyDescent="0.25">
      <c r="A377" s="10" t="s">
        <v>359</v>
      </c>
      <c r="B377" s="11" t="s">
        <v>714</v>
      </c>
      <c r="C377" s="11" t="s">
        <v>718</v>
      </c>
      <c r="D377" s="11" t="s">
        <v>1078</v>
      </c>
      <c r="E377" s="12">
        <v>44662</v>
      </c>
      <c r="F377" s="12">
        <f>EDATE(Policies!$E377,12)-1</f>
        <v>45026</v>
      </c>
      <c r="G377" s="12" t="s">
        <v>799</v>
      </c>
      <c r="H377" s="33">
        <v>23230</v>
      </c>
      <c r="I377" s="33">
        <v>180811</v>
      </c>
      <c r="J377" s="11" t="s">
        <v>720</v>
      </c>
      <c r="K377" s="11">
        <v>18</v>
      </c>
      <c r="L377" s="37">
        <v>0</v>
      </c>
    </row>
    <row r="378" spans="1:12" x14ac:dyDescent="0.25">
      <c r="A378" s="13" t="s">
        <v>360</v>
      </c>
      <c r="B378" s="14" t="s">
        <v>715</v>
      </c>
      <c r="C378" s="14" t="s">
        <v>718</v>
      </c>
      <c r="D378" s="14" t="s">
        <v>1078</v>
      </c>
      <c r="E378" s="15">
        <v>44668</v>
      </c>
      <c r="F378" s="15">
        <f>EDATE(Policies!$E378,12)-1</f>
        <v>45032</v>
      </c>
      <c r="G378" s="15" t="s">
        <v>780</v>
      </c>
      <c r="H378" s="34">
        <v>38539</v>
      </c>
      <c r="I378" s="34">
        <v>468266</v>
      </c>
      <c r="J378" s="14" t="s">
        <v>719</v>
      </c>
      <c r="K378" s="14">
        <v>30</v>
      </c>
      <c r="L378" s="38">
        <v>11561.699999999999</v>
      </c>
    </row>
    <row r="379" spans="1:12" x14ac:dyDescent="0.25">
      <c r="A379" s="10" t="s">
        <v>856</v>
      </c>
      <c r="B379" s="11" t="s">
        <v>863</v>
      </c>
      <c r="C379" s="11" t="s">
        <v>716</v>
      </c>
      <c r="D379" s="11" t="s">
        <v>785</v>
      </c>
      <c r="E379" s="12">
        <v>44654</v>
      </c>
      <c r="F379" s="12">
        <f>EDATE(Policies!$E379,12)-1</f>
        <v>45018</v>
      </c>
      <c r="G379" s="12" t="s">
        <v>780</v>
      </c>
      <c r="H379" s="33">
        <v>12432</v>
      </c>
      <c r="I379" s="33">
        <v>450000</v>
      </c>
      <c r="J379" s="11" t="s">
        <v>719</v>
      </c>
      <c r="K379" s="11">
        <v>25</v>
      </c>
      <c r="L379" s="37">
        <v>3108</v>
      </c>
    </row>
    <row r="380" spans="1:12" x14ac:dyDescent="0.25">
      <c r="A380" s="13" t="s">
        <v>857</v>
      </c>
      <c r="B380" s="14" t="s">
        <v>864</v>
      </c>
      <c r="C380" s="14" t="s">
        <v>716</v>
      </c>
      <c r="D380" s="14" t="s">
        <v>783</v>
      </c>
      <c r="E380" s="15">
        <v>44658</v>
      </c>
      <c r="F380" s="15">
        <f>EDATE(Policies!$E380,12)-1</f>
        <v>45022</v>
      </c>
      <c r="G380" s="15" t="s">
        <v>781</v>
      </c>
      <c r="H380" s="34">
        <v>17856</v>
      </c>
      <c r="I380" s="34">
        <v>732789</v>
      </c>
      <c r="J380" s="14" t="s">
        <v>719</v>
      </c>
      <c r="K380" s="14">
        <v>27</v>
      </c>
      <c r="L380" s="38">
        <v>4821.12</v>
      </c>
    </row>
    <row r="381" spans="1:12" x14ac:dyDescent="0.25">
      <c r="A381" s="10" t="s">
        <v>858</v>
      </c>
      <c r="B381" s="11" t="s">
        <v>865</v>
      </c>
      <c r="C381" s="11" t="s">
        <v>716</v>
      </c>
      <c r="D381" s="11" t="s">
        <v>1075</v>
      </c>
      <c r="E381" s="12">
        <v>44661</v>
      </c>
      <c r="F381" s="12">
        <f>EDATE(Policies!$E381,12)-1</f>
        <v>45025</v>
      </c>
      <c r="G381" s="12" t="s">
        <v>781</v>
      </c>
      <c r="H381" s="33">
        <v>16500</v>
      </c>
      <c r="I381" s="33">
        <v>675000</v>
      </c>
      <c r="J381" s="11" t="s">
        <v>719</v>
      </c>
      <c r="K381" s="11">
        <v>28</v>
      </c>
      <c r="L381" s="37">
        <v>4620</v>
      </c>
    </row>
    <row r="382" spans="1:12" x14ac:dyDescent="0.25">
      <c r="A382" s="13" t="s">
        <v>859</v>
      </c>
      <c r="B382" s="14" t="s">
        <v>866</v>
      </c>
      <c r="C382" s="14" t="s">
        <v>716</v>
      </c>
      <c r="D382" s="14" t="s">
        <v>786</v>
      </c>
      <c r="E382" s="15">
        <v>44668</v>
      </c>
      <c r="F382" s="15">
        <f>EDATE(Policies!$E382,12)-1</f>
        <v>45032</v>
      </c>
      <c r="G382" s="15" t="s">
        <v>781</v>
      </c>
      <c r="H382" s="34">
        <v>8500</v>
      </c>
      <c r="I382" s="34">
        <v>921378</v>
      </c>
      <c r="J382" s="14" t="s">
        <v>719</v>
      </c>
      <c r="K382" s="14">
        <v>22</v>
      </c>
      <c r="L382" s="38">
        <v>1870</v>
      </c>
    </row>
    <row r="383" spans="1:12" x14ac:dyDescent="0.25">
      <c r="A383" s="10" t="s">
        <v>860</v>
      </c>
      <c r="B383" s="11" t="s">
        <v>867</v>
      </c>
      <c r="C383" s="11" t="s">
        <v>716</v>
      </c>
      <c r="D383" s="11" t="s">
        <v>785</v>
      </c>
      <c r="E383" s="12">
        <v>44675</v>
      </c>
      <c r="F383" s="12">
        <f>EDATE(Policies!$E383,12)-1</f>
        <v>45039</v>
      </c>
      <c r="G383" s="12" t="s">
        <v>799</v>
      </c>
      <c r="H383" s="33">
        <v>18234</v>
      </c>
      <c r="I383" s="33">
        <v>532000</v>
      </c>
      <c r="J383" s="11" t="s">
        <v>720</v>
      </c>
      <c r="K383" s="11">
        <v>24</v>
      </c>
      <c r="L383" s="37">
        <v>0</v>
      </c>
    </row>
    <row r="384" spans="1:12" x14ac:dyDescent="0.25">
      <c r="A384" s="13" t="s">
        <v>861</v>
      </c>
      <c r="B384" s="14" t="s">
        <v>868</v>
      </c>
      <c r="C384" s="14" t="s">
        <v>716</v>
      </c>
      <c r="D384" s="14" t="s">
        <v>786</v>
      </c>
      <c r="E384" s="15">
        <v>44681</v>
      </c>
      <c r="F384" s="15">
        <f>EDATE(Policies!$E384,12)-1</f>
        <v>45045</v>
      </c>
      <c r="G384" s="15" t="s">
        <v>781</v>
      </c>
      <c r="H384" s="34">
        <v>14455</v>
      </c>
      <c r="I384" s="34">
        <v>675000</v>
      </c>
      <c r="J384" s="14" t="s">
        <v>719</v>
      </c>
      <c r="K384" s="14">
        <v>28</v>
      </c>
      <c r="L384" s="38">
        <v>4047.4000000000005</v>
      </c>
    </row>
    <row r="385" spans="1:12" x14ac:dyDescent="0.25">
      <c r="A385" s="10" t="s">
        <v>862</v>
      </c>
      <c r="B385" s="11" t="s">
        <v>869</v>
      </c>
      <c r="C385" s="11" t="s">
        <v>716</v>
      </c>
      <c r="D385" s="11" t="s">
        <v>785</v>
      </c>
      <c r="E385" s="12">
        <v>44687</v>
      </c>
      <c r="F385" s="12">
        <f>EDATE(Policies!$E385,12)-1</f>
        <v>45051</v>
      </c>
      <c r="G385" s="12" t="s">
        <v>781</v>
      </c>
      <c r="H385" s="33">
        <v>22787</v>
      </c>
      <c r="I385" s="33">
        <v>732000</v>
      </c>
      <c r="J385" s="11" t="s">
        <v>719</v>
      </c>
      <c r="K385" s="11">
        <v>24</v>
      </c>
      <c r="L385" s="37">
        <v>5468.88</v>
      </c>
    </row>
    <row r="386" spans="1:12" x14ac:dyDescent="0.25">
      <c r="A386" s="13" t="s">
        <v>870</v>
      </c>
      <c r="B386" s="14" t="s">
        <v>920</v>
      </c>
      <c r="C386" s="14" t="s">
        <v>716</v>
      </c>
      <c r="D386" s="14" t="s">
        <v>786</v>
      </c>
      <c r="E386" s="15">
        <v>44692</v>
      </c>
      <c r="F386" s="15">
        <f>EDATE(Policies!$E386,12)-1</f>
        <v>45056</v>
      </c>
      <c r="G386" s="15" t="s">
        <v>781</v>
      </c>
      <c r="H386" s="34">
        <v>21234</v>
      </c>
      <c r="I386" s="34">
        <v>468543</v>
      </c>
      <c r="J386" s="14" t="s">
        <v>719</v>
      </c>
      <c r="K386" s="14">
        <v>23</v>
      </c>
      <c r="L386" s="38">
        <v>4883.8200000000006</v>
      </c>
    </row>
    <row r="387" spans="1:12" x14ac:dyDescent="0.25">
      <c r="A387" s="10" t="s">
        <v>871</v>
      </c>
      <c r="B387" s="11" t="s">
        <v>921</v>
      </c>
      <c r="C387" s="11" t="s">
        <v>716</v>
      </c>
      <c r="D387" s="11" t="s">
        <v>1075</v>
      </c>
      <c r="E387" s="12">
        <v>44698</v>
      </c>
      <c r="F387" s="12">
        <f>EDATE(Policies!$E387,12)-1</f>
        <v>45062</v>
      </c>
      <c r="G387" s="12" t="s">
        <v>781</v>
      </c>
      <c r="H387" s="33">
        <v>23188</v>
      </c>
      <c r="I387" s="33">
        <v>432000</v>
      </c>
      <c r="J387" s="11" t="s">
        <v>719</v>
      </c>
      <c r="K387" s="11">
        <v>21</v>
      </c>
      <c r="L387" s="37">
        <v>4869.4799999999996</v>
      </c>
    </row>
    <row r="388" spans="1:12" x14ac:dyDescent="0.25">
      <c r="A388" s="13" t="s">
        <v>872</v>
      </c>
      <c r="B388" s="14" t="s">
        <v>922</v>
      </c>
      <c r="C388" s="14" t="s">
        <v>716</v>
      </c>
      <c r="D388" s="14" t="s">
        <v>783</v>
      </c>
      <c r="E388" s="15">
        <v>44702</v>
      </c>
      <c r="F388" s="15">
        <f>EDATE(Policies!$E388,12)-1</f>
        <v>45066</v>
      </c>
      <c r="G388" s="15" t="s">
        <v>781</v>
      </c>
      <c r="H388" s="34">
        <v>17667</v>
      </c>
      <c r="I388" s="34">
        <v>623456</v>
      </c>
      <c r="J388" s="14" t="s">
        <v>719</v>
      </c>
      <c r="K388" s="14">
        <v>24</v>
      </c>
      <c r="L388" s="38">
        <v>4240.08</v>
      </c>
    </row>
    <row r="389" spans="1:12" x14ac:dyDescent="0.25">
      <c r="A389" s="10" t="s">
        <v>873</v>
      </c>
      <c r="B389" s="11" t="s">
        <v>923</v>
      </c>
      <c r="C389" s="11" t="s">
        <v>716</v>
      </c>
      <c r="D389" s="11" t="s">
        <v>1075</v>
      </c>
      <c r="E389" s="12">
        <v>44707</v>
      </c>
      <c r="F389" s="12">
        <f>EDATE(Policies!$E389,12)-1</f>
        <v>45071</v>
      </c>
      <c r="G389" s="12" t="s">
        <v>799</v>
      </c>
      <c r="H389" s="33">
        <v>25000</v>
      </c>
      <c r="I389" s="33">
        <v>615000</v>
      </c>
      <c r="J389" s="11" t="s">
        <v>720</v>
      </c>
      <c r="K389" s="11">
        <v>28</v>
      </c>
      <c r="L389" s="37">
        <v>0</v>
      </c>
    </row>
    <row r="390" spans="1:12" x14ac:dyDescent="0.25">
      <c r="A390" s="13" t="s">
        <v>874</v>
      </c>
      <c r="B390" s="14" t="s">
        <v>924</v>
      </c>
      <c r="C390" s="14" t="s">
        <v>716</v>
      </c>
      <c r="D390" s="14" t="s">
        <v>786</v>
      </c>
      <c r="E390" s="15">
        <v>44711</v>
      </c>
      <c r="F390" s="15">
        <f>EDATE(Policies!$E390,12)-1</f>
        <v>45075</v>
      </c>
      <c r="G390" s="15" t="s">
        <v>780</v>
      </c>
      <c r="H390" s="34">
        <v>24729</v>
      </c>
      <c r="I390" s="34">
        <v>789256</v>
      </c>
      <c r="J390" s="14" t="s">
        <v>719</v>
      </c>
      <c r="K390" s="14">
        <v>26</v>
      </c>
      <c r="L390" s="38">
        <v>6429.54</v>
      </c>
    </row>
    <row r="391" spans="1:12" x14ac:dyDescent="0.25">
      <c r="A391" s="10" t="s">
        <v>875</v>
      </c>
      <c r="B391" s="11" t="s">
        <v>925</v>
      </c>
      <c r="C391" s="11" t="s">
        <v>716</v>
      </c>
      <c r="D391" s="11" t="s">
        <v>783</v>
      </c>
      <c r="E391" s="12">
        <v>44713</v>
      </c>
      <c r="F391" s="12">
        <f>EDATE(Policies!$E391,12)-1</f>
        <v>45077</v>
      </c>
      <c r="G391" s="12" t="s">
        <v>781</v>
      </c>
      <c r="H391" s="33">
        <v>12076</v>
      </c>
      <c r="I391" s="33">
        <v>810000</v>
      </c>
      <c r="J391" s="11" t="s">
        <v>719</v>
      </c>
      <c r="K391" s="11">
        <v>24</v>
      </c>
      <c r="L391" s="37">
        <v>2898.24</v>
      </c>
    </row>
    <row r="392" spans="1:12" x14ac:dyDescent="0.25">
      <c r="A392" s="13" t="s">
        <v>876</v>
      </c>
      <c r="B392" s="14" t="s">
        <v>926</v>
      </c>
      <c r="C392" s="14" t="s">
        <v>716</v>
      </c>
      <c r="D392" s="14" t="s">
        <v>1075</v>
      </c>
      <c r="E392" s="15">
        <v>44720</v>
      </c>
      <c r="F392" s="15">
        <f>EDATE(Policies!$E392,12)-1</f>
        <v>45084</v>
      </c>
      <c r="G392" s="15" t="s">
        <v>780</v>
      </c>
      <c r="H392" s="34">
        <v>14547</v>
      </c>
      <c r="I392" s="34">
        <v>615000</v>
      </c>
      <c r="J392" s="14" t="s">
        <v>719</v>
      </c>
      <c r="K392" s="14">
        <v>23</v>
      </c>
      <c r="L392" s="38">
        <v>3345.81</v>
      </c>
    </row>
    <row r="393" spans="1:12" x14ac:dyDescent="0.25">
      <c r="A393" s="10" t="s">
        <v>877</v>
      </c>
      <c r="B393" s="11" t="s">
        <v>927</v>
      </c>
      <c r="C393" s="11" t="s">
        <v>716</v>
      </c>
      <c r="D393" s="11" t="s">
        <v>786</v>
      </c>
      <c r="E393" s="12">
        <v>44727</v>
      </c>
      <c r="F393" s="12">
        <f>EDATE(Policies!$E393,12)-1</f>
        <v>45091</v>
      </c>
      <c r="G393" s="12" t="s">
        <v>781</v>
      </c>
      <c r="H393" s="33">
        <v>17659</v>
      </c>
      <c r="I393" s="33">
        <v>750000</v>
      </c>
      <c r="J393" s="11" t="s">
        <v>719</v>
      </c>
      <c r="K393" s="11">
        <v>26</v>
      </c>
      <c r="L393" s="37">
        <v>4591.34</v>
      </c>
    </row>
    <row r="394" spans="1:12" x14ac:dyDescent="0.25">
      <c r="A394" s="13" t="s">
        <v>878</v>
      </c>
      <c r="B394" s="14" t="s">
        <v>928</v>
      </c>
      <c r="C394" s="14" t="s">
        <v>716</v>
      </c>
      <c r="D394" s="14" t="s">
        <v>1075</v>
      </c>
      <c r="E394" s="15">
        <v>44730</v>
      </c>
      <c r="F394" s="15">
        <f>EDATE(Policies!$E394,12)-1</f>
        <v>45094</v>
      </c>
      <c r="G394" s="15" t="s">
        <v>781</v>
      </c>
      <c r="H394" s="34">
        <v>14562</v>
      </c>
      <c r="I394" s="34">
        <v>535000</v>
      </c>
      <c r="J394" s="14" t="s">
        <v>719</v>
      </c>
      <c r="K394" s="14">
        <v>23</v>
      </c>
      <c r="L394" s="38">
        <v>3349.26</v>
      </c>
    </row>
    <row r="395" spans="1:12" x14ac:dyDescent="0.25">
      <c r="A395" s="10" t="s">
        <v>879</v>
      </c>
      <c r="B395" s="11" t="s">
        <v>929</v>
      </c>
      <c r="C395" s="11" t="s">
        <v>716</v>
      </c>
      <c r="D395" s="11" t="s">
        <v>1076</v>
      </c>
      <c r="E395" s="12">
        <v>44735</v>
      </c>
      <c r="F395" s="12">
        <f>EDATE(Policies!$E395,12)-1</f>
        <v>45099</v>
      </c>
      <c r="G395" s="12" t="s">
        <v>781</v>
      </c>
      <c r="H395" s="33">
        <v>17886</v>
      </c>
      <c r="I395" s="33">
        <v>623876</v>
      </c>
      <c r="J395" s="11" t="s">
        <v>719</v>
      </c>
      <c r="K395" s="11">
        <v>25</v>
      </c>
      <c r="L395" s="37">
        <v>4471.5</v>
      </c>
    </row>
    <row r="396" spans="1:12" x14ac:dyDescent="0.25">
      <c r="A396" s="13" t="s">
        <v>880</v>
      </c>
      <c r="B396" s="14" t="s">
        <v>930</v>
      </c>
      <c r="C396" s="14" t="s">
        <v>716</v>
      </c>
      <c r="D396" s="14" t="s">
        <v>785</v>
      </c>
      <c r="E396" s="15">
        <v>44740</v>
      </c>
      <c r="F396" s="15">
        <f>EDATE(Policies!$E396,12)-1</f>
        <v>45104</v>
      </c>
      <c r="G396" s="15" t="s">
        <v>799</v>
      </c>
      <c r="H396" s="34">
        <v>24777</v>
      </c>
      <c r="I396" s="34">
        <v>810000</v>
      </c>
      <c r="J396" s="14" t="s">
        <v>720</v>
      </c>
      <c r="K396" s="14">
        <v>27</v>
      </c>
      <c r="L396" s="38">
        <v>0</v>
      </c>
    </row>
    <row r="397" spans="1:12" x14ac:dyDescent="0.25">
      <c r="A397" s="10" t="s">
        <v>881</v>
      </c>
      <c r="B397" s="11" t="s">
        <v>931</v>
      </c>
      <c r="C397" s="11" t="s">
        <v>716</v>
      </c>
      <c r="D397" s="11" t="s">
        <v>785</v>
      </c>
      <c r="E397" s="12">
        <v>44744</v>
      </c>
      <c r="F397" s="12">
        <f>EDATE(Policies!$E397,12)-1</f>
        <v>45108</v>
      </c>
      <c r="G397" s="12" t="s">
        <v>781</v>
      </c>
      <c r="H397" s="33">
        <v>13768</v>
      </c>
      <c r="I397" s="33">
        <v>881238</v>
      </c>
      <c r="J397" s="11" t="s">
        <v>719</v>
      </c>
      <c r="K397" s="11">
        <v>22</v>
      </c>
      <c r="L397" s="37">
        <v>3028.96</v>
      </c>
    </row>
    <row r="398" spans="1:12" x14ac:dyDescent="0.25">
      <c r="A398" s="13" t="s">
        <v>882</v>
      </c>
      <c r="B398" s="14" t="s">
        <v>932</v>
      </c>
      <c r="C398" s="14" t="s">
        <v>716</v>
      </c>
      <c r="D398" s="14" t="s">
        <v>1075</v>
      </c>
      <c r="E398" s="15">
        <v>44751</v>
      </c>
      <c r="F398" s="15">
        <f>EDATE(Policies!$E398,12)-1</f>
        <v>45115</v>
      </c>
      <c r="G398" s="15" t="s">
        <v>781</v>
      </c>
      <c r="H398" s="34">
        <v>21879</v>
      </c>
      <c r="I398" s="34">
        <v>1000000</v>
      </c>
      <c r="J398" s="14" t="s">
        <v>719</v>
      </c>
      <c r="K398" s="14">
        <v>22</v>
      </c>
      <c r="L398" s="38">
        <v>4813.38</v>
      </c>
    </row>
    <row r="399" spans="1:12" x14ac:dyDescent="0.25">
      <c r="A399" s="10" t="s">
        <v>883</v>
      </c>
      <c r="B399" s="11" t="s">
        <v>933</v>
      </c>
      <c r="C399" s="11" t="s">
        <v>716</v>
      </c>
      <c r="D399" s="11" t="s">
        <v>783</v>
      </c>
      <c r="E399" s="12">
        <v>44756</v>
      </c>
      <c r="F399" s="12">
        <f>EDATE(Policies!$E399,12)-1</f>
        <v>45120</v>
      </c>
      <c r="G399" s="12" t="s">
        <v>799</v>
      </c>
      <c r="H399" s="33">
        <v>20050</v>
      </c>
      <c r="I399" s="33">
        <v>412674</v>
      </c>
      <c r="J399" s="11" t="s">
        <v>720</v>
      </c>
      <c r="K399" s="11">
        <v>23</v>
      </c>
      <c r="L399" s="37">
        <v>0</v>
      </c>
    </row>
    <row r="400" spans="1:12" x14ac:dyDescent="0.25">
      <c r="A400" s="13" t="s">
        <v>884</v>
      </c>
      <c r="B400" s="14" t="s">
        <v>934</v>
      </c>
      <c r="C400" s="14" t="s">
        <v>716</v>
      </c>
      <c r="D400" s="14" t="s">
        <v>783</v>
      </c>
      <c r="E400" s="15">
        <v>44759</v>
      </c>
      <c r="F400" s="15">
        <f>EDATE(Policies!$E400,12)-1</f>
        <v>45123</v>
      </c>
      <c r="G400" s="15" t="s">
        <v>781</v>
      </c>
      <c r="H400" s="34">
        <v>17834</v>
      </c>
      <c r="I400" s="34">
        <v>798000</v>
      </c>
      <c r="J400" s="14" t="s">
        <v>719</v>
      </c>
      <c r="K400" s="14">
        <v>30</v>
      </c>
      <c r="L400" s="38">
        <v>5350.2</v>
      </c>
    </row>
    <row r="401" spans="1:12" x14ac:dyDescent="0.25">
      <c r="A401" s="10" t="s">
        <v>885</v>
      </c>
      <c r="B401" s="11" t="s">
        <v>935</v>
      </c>
      <c r="C401" s="11" t="s">
        <v>716</v>
      </c>
      <c r="D401" s="11" t="s">
        <v>1075</v>
      </c>
      <c r="E401" s="12">
        <v>44768</v>
      </c>
      <c r="F401" s="12">
        <f>EDATE(Policies!$E401,12)-1</f>
        <v>45132</v>
      </c>
      <c r="G401" s="12" t="s">
        <v>781</v>
      </c>
      <c r="H401" s="33">
        <v>7859</v>
      </c>
      <c r="I401" s="33">
        <v>764877</v>
      </c>
      <c r="J401" s="11" t="s">
        <v>719</v>
      </c>
      <c r="K401" s="11">
        <v>23</v>
      </c>
      <c r="L401" s="37">
        <v>1807.5700000000002</v>
      </c>
    </row>
    <row r="402" spans="1:12" x14ac:dyDescent="0.25">
      <c r="A402" s="13" t="s">
        <v>886</v>
      </c>
      <c r="B402" s="14" t="s">
        <v>936</v>
      </c>
      <c r="C402" s="14" t="s">
        <v>716</v>
      </c>
      <c r="D402" s="14" t="s">
        <v>786</v>
      </c>
      <c r="E402" s="15">
        <v>44773</v>
      </c>
      <c r="F402" s="15">
        <f>EDATE(Policies!$E402,12)-1</f>
        <v>45137</v>
      </c>
      <c r="G402" s="15" t="s">
        <v>781</v>
      </c>
      <c r="H402" s="34">
        <v>8888</v>
      </c>
      <c r="I402" s="34">
        <v>838253</v>
      </c>
      <c r="J402" s="14" t="s">
        <v>719</v>
      </c>
      <c r="K402" s="14">
        <v>20</v>
      </c>
      <c r="L402" s="38">
        <v>1777.6000000000001</v>
      </c>
    </row>
    <row r="403" spans="1:12" x14ac:dyDescent="0.25">
      <c r="A403" s="10" t="s">
        <v>887</v>
      </c>
      <c r="B403" s="11" t="s">
        <v>937</v>
      </c>
      <c r="C403" s="11" t="s">
        <v>716</v>
      </c>
      <c r="D403" s="11" t="s">
        <v>1075</v>
      </c>
      <c r="E403" s="12">
        <v>44778</v>
      </c>
      <c r="F403" s="12">
        <f>EDATE(Policies!$E403,12)-1</f>
        <v>45142</v>
      </c>
      <c r="G403" s="12" t="s">
        <v>781</v>
      </c>
      <c r="H403" s="33">
        <v>11267</v>
      </c>
      <c r="I403" s="33">
        <v>435499</v>
      </c>
      <c r="J403" s="11" t="s">
        <v>719</v>
      </c>
      <c r="K403" s="11">
        <v>28</v>
      </c>
      <c r="L403" s="37">
        <v>3154.76</v>
      </c>
    </row>
    <row r="404" spans="1:12" x14ac:dyDescent="0.25">
      <c r="A404" s="13" t="s">
        <v>888</v>
      </c>
      <c r="B404" s="14" t="s">
        <v>938</v>
      </c>
      <c r="C404" s="14" t="s">
        <v>716</v>
      </c>
      <c r="D404" s="14" t="s">
        <v>783</v>
      </c>
      <c r="E404" s="15">
        <v>44782</v>
      </c>
      <c r="F404" s="15">
        <f>EDATE(Policies!$E404,12)-1</f>
        <v>45146</v>
      </c>
      <c r="G404" s="15" t="s">
        <v>781</v>
      </c>
      <c r="H404" s="34">
        <v>13458</v>
      </c>
      <c r="I404" s="34">
        <v>468732</v>
      </c>
      <c r="J404" s="14" t="s">
        <v>719</v>
      </c>
      <c r="K404" s="14">
        <v>33</v>
      </c>
      <c r="L404" s="38">
        <v>4441.1400000000003</v>
      </c>
    </row>
    <row r="405" spans="1:12" x14ac:dyDescent="0.25">
      <c r="A405" s="10" t="s">
        <v>889</v>
      </c>
      <c r="B405" s="11" t="s">
        <v>939</v>
      </c>
      <c r="C405" s="11" t="s">
        <v>716</v>
      </c>
      <c r="D405" s="11" t="s">
        <v>786</v>
      </c>
      <c r="E405" s="12">
        <v>44788</v>
      </c>
      <c r="F405" s="12">
        <f>EDATE(Policies!$E405,12)-1</f>
        <v>45152</v>
      </c>
      <c r="G405" s="12" t="s">
        <v>781</v>
      </c>
      <c r="H405" s="33">
        <v>16540</v>
      </c>
      <c r="I405" s="33">
        <v>612100</v>
      </c>
      <c r="J405" s="11" t="s">
        <v>719</v>
      </c>
      <c r="K405" s="11">
        <v>29</v>
      </c>
      <c r="L405" s="37">
        <v>4796.5999999999995</v>
      </c>
    </row>
    <row r="406" spans="1:12" x14ac:dyDescent="0.25">
      <c r="A406" s="13" t="s">
        <v>890</v>
      </c>
      <c r="B406" s="14" t="s">
        <v>940</v>
      </c>
      <c r="C406" s="14" t="s">
        <v>716</v>
      </c>
      <c r="D406" s="14" t="s">
        <v>785</v>
      </c>
      <c r="E406" s="15">
        <v>44793</v>
      </c>
      <c r="F406" s="15">
        <f>EDATE(Policies!$E406,12)-1</f>
        <v>45157</v>
      </c>
      <c r="G406" s="15" t="s">
        <v>781</v>
      </c>
      <c r="H406" s="34">
        <v>20780</v>
      </c>
      <c r="I406" s="34">
        <v>767700</v>
      </c>
      <c r="J406" s="14" t="s">
        <v>719</v>
      </c>
      <c r="K406" s="14">
        <v>27</v>
      </c>
      <c r="L406" s="38">
        <v>5610.6</v>
      </c>
    </row>
    <row r="407" spans="1:12" x14ac:dyDescent="0.25">
      <c r="A407" s="10" t="s">
        <v>891</v>
      </c>
      <c r="B407" s="11" t="s">
        <v>941</v>
      </c>
      <c r="C407" s="11" t="s">
        <v>716</v>
      </c>
      <c r="D407" s="11" t="s">
        <v>786</v>
      </c>
      <c r="E407" s="12">
        <v>44798</v>
      </c>
      <c r="F407" s="12">
        <f>EDATE(Policies!$E407,12)-1</f>
        <v>45162</v>
      </c>
      <c r="G407" s="12" t="s">
        <v>780</v>
      </c>
      <c r="H407" s="33">
        <v>11350</v>
      </c>
      <c r="I407" s="33">
        <v>910000</v>
      </c>
      <c r="J407" s="11" t="s">
        <v>719</v>
      </c>
      <c r="K407" s="11">
        <v>24</v>
      </c>
      <c r="L407" s="37">
        <v>2724</v>
      </c>
    </row>
    <row r="408" spans="1:12" x14ac:dyDescent="0.25">
      <c r="A408" s="13" t="s">
        <v>892</v>
      </c>
      <c r="B408" s="14" t="s">
        <v>942</v>
      </c>
      <c r="C408" s="14" t="s">
        <v>716</v>
      </c>
      <c r="D408" s="14" t="s">
        <v>785</v>
      </c>
      <c r="E408" s="15">
        <v>44802</v>
      </c>
      <c r="F408" s="15">
        <f>EDATE(Policies!$E408,12)-1</f>
        <v>45166</v>
      </c>
      <c r="G408" s="15" t="s">
        <v>799</v>
      </c>
      <c r="H408" s="34">
        <v>13257</v>
      </c>
      <c r="I408" s="34">
        <v>380000</v>
      </c>
      <c r="J408" s="14" t="s">
        <v>720</v>
      </c>
      <c r="K408" s="14">
        <v>19</v>
      </c>
      <c r="L408" s="38">
        <v>0</v>
      </c>
    </row>
    <row r="409" spans="1:12" x14ac:dyDescent="0.25">
      <c r="A409" s="10" t="s">
        <v>893</v>
      </c>
      <c r="B409" s="11" t="s">
        <v>943</v>
      </c>
      <c r="C409" s="11" t="s">
        <v>716</v>
      </c>
      <c r="D409" s="11" t="s">
        <v>786</v>
      </c>
      <c r="E409" s="12">
        <v>44805</v>
      </c>
      <c r="F409" s="12">
        <f>EDATE(Policies!$E409,12)-1</f>
        <v>45169</v>
      </c>
      <c r="G409" s="12" t="s">
        <v>781</v>
      </c>
      <c r="H409" s="33">
        <v>16785</v>
      </c>
      <c r="I409" s="33">
        <v>453333</v>
      </c>
      <c r="J409" s="11" t="s">
        <v>719</v>
      </c>
      <c r="K409" s="11">
        <v>28</v>
      </c>
      <c r="L409" s="37">
        <v>4699.8</v>
      </c>
    </row>
    <row r="410" spans="1:12" x14ac:dyDescent="0.25">
      <c r="A410" s="13" t="s">
        <v>894</v>
      </c>
      <c r="B410" s="14" t="s">
        <v>944</v>
      </c>
      <c r="C410" s="14" t="s">
        <v>716</v>
      </c>
      <c r="D410" s="14" t="s">
        <v>783</v>
      </c>
      <c r="E410" s="15">
        <v>44812</v>
      </c>
      <c r="F410" s="15">
        <f>EDATE(Policies!$E410,12)-1</f>
        <v>45176</v>
      </c>
      <c r="G410" s="15" t="s">
        <v>781</v>
      </c>
      <c r="H410" s="34">
        <v>19765</v>
      </c>
      <c r="I410" s="34">
        <v>544332</v>
      </c>
      <c r="J410" s="14" t="s">
        <v>719</v>
      </c>
      <c r="K410" s="14">
        <v>30</v>
      </c>
      <c r="L410" s="38">
        <v>5929.5</v>
      </c>
    </row>
    <row r="411" spans="1:12" x14ac:dyDescent="0.25">
      <c r="A411" s="10" t="s">
        <v>895</v>
      </c>
      <c r="B411" s="11" t="s">
        <v>945</v>
      </c>
      <c r="C411" s="11" t="s">
        <v>716</v>
      </c>
      <c r="D411" s="11" t="s">
        <v>1075</v>
      </c>
      <c r="E411" s="12">
        <v>44818</v>
      </c>
      <c r="F411" s="12">
        <f>EDATE(Policies!$E411,12)-1</f>
        <v>45182</v>
      </c>
      <c r="G411" s="12" t="s">
        <v>781</v>
      </c>
      <c r="H411" s="33">
        <v>21564</v>
      </c>
      <c r="I411" s="33">
        <v>567544</v>
      </c>
      <c r="J411" s="11" t="s">
        <v>719</v>
      </c>
      <c r="K411" s="11">
        <v>30</v>
      </c>
      <c r="L411" s="37">
        <v>6469.2</v>
      </c>
    </row>
    <row r="412" spans="1:12" x14ac:dyDescent="0.25">
      <c r="A412" s="13" t="s">
        <v>896</v>
      </c>
      <c r="B412" s="14" t="s">
        <v>946</v>
      </c>
      <c r="C412" s="14" t="s">
        <v>716</v>
      </c>
      <c r="D412" s="14" t="s">
        <v>785</v>
      </c>
      <c r="E412" s="15">
        <v>44825</v>
      </c>
      <c r="F412" s="15">
        <f>EDATE(Policies!$E412,12)-1</f>
        <v>45189</v>
      </c>
      <c r="G412" s="15" t="s">
        <v>781</v>
      </c>
      <c r="H412" s="34">
        <v>14576</v>
      </c>
      <c r="I412" s="34">
        <v>657789</v>
      </c>
      <c r="J412" s="14" t="s">
        <v>719</v>
      </c>
      <c r="K412" s="14">
        <v>26</v>
      </c>
      <c r="L412" s="38">
        <v>3789.76</v>
      </c>
    </row>
    <row r="413" spans="1:12" x14ac:dyDescent="0.25">
      <c r="A413" s="10" t="s">
        <v>897</v>
      </c>
      <c r="B413" s="11" t="s">
        <v>947</v>
      </c>
      <c r="C413" s="11" t="s">
        <v>716</v>
      </c>
      <c r="D413" s="11" t="s">
        <v>783</v>
      </c>
      <c r="E413" s="12">
        <v>44831</v>
      </c>
      <c r="F413" s="12">
        <f>EDATE(Policies!$E413,12)-1</f>
        <v>45195</v>
      </c>
      <c r="G413" s="12" t="s">
        <v>799</v>
      </c>
      <c r="H413" s="33">
        <v>17231</v>
      </c>
      <c r="I413" s="33">
        <v>768821</v>
      </c>
      <c r="J413" s="11" t="s">
        <v>720</v>
      </c>
      <c r="K413" s="11">
        <v>17</v>
      </c>
      <c r="L413" s="37">
        <v>0</v>
      </c>
    </row>
    <row r="414" spans="1:12" x14ac:dyDescent="0.25">
      <c r="A414" s="13" t="s">
        <v>898</v>
      </c>
      <c r="B414" s="14" t="s">
        <v>948</v>
      </c>
      <c r="C414" s="14" t="s">
        <v>716</v>
      </c>
      <c r="D414" s="14" t="s">
        <v>786</v>
      </c>
      <c r="E414" s="15">
        <v>44832</v>
      </c>
      <c r="F414" s="15">
        <f>EDATE(Policies!$E414,12)-1</f>
        <v>45196</v>
      </c>
      <c r="G414" s="15" t="s">
        <v>781</v>
      </c>
      <c r="H414" s="34">
        <v>13562</v>
      </c>
      <c r="I414" s="34">
        <v>722100</v>
      </c>
      <c r="J414" s="14" t="s">
        <v>719</v>
      </c>
      <c r="K414" s="14">
        <v>27</v>
      </c>
      <c r="L414" s="38">
        <v>3661.7400000000002</v>
      </c>
    </row>
    <row r="415" spans="1:12" x14ac:dyDescent="0.25">
      <c r="A415" s="10" t="s">
        <v>899</v>
      </c>
      <c r="B415" s="11" t="s">
        <v>949</v>
      </c>
      <c r="C415" s="11" t="s">
        <v>716</v>
      </c>
      <c r="D415" s="11" t="s">
        <v>783</v>
      </c>
      <c r="E415" s="12">
        <v>44836</v>
      </c>
      <c r="F415" s="12">
        <f>EDATE(Policies!$E415,12)-1</f>
        <v>45200</v>
      </c>
      <c r="G415" s="12" t="s">
        <v>781</v>
      </c>
      <c r="H415" s="33">
        <v>16577</v>
      </c>
      <c r="I415" s="33">
        <v>825000</v>
      </c>
      <c r="J415" s="11" t="s">
        <v>719</v>
      </c>
      <c r="K415" s="11">
        <v>20</v>
      </c>
      <c r="L415" s="37">
        <v>3315.4</v>
      </c>
    </row>
    <row r="416" spans="1:12" x14ac:dyDescent="0.25">
      <c r="A416" s="13" t="s">
        <v>900</v>
      </c>
      <c r="B416" s="14" t="s">
        <v>950</v>
      </c>
      <c r="C416" s="14" t="s">
        <v>716</v>
      </c>
      <c r="D416" s="14" t="s">
        <v>1075</v>
      </c>
      <c r="E416" s="15">
        <v>44840</v>
      </c>
      <c r="F416" s="15">
        <f>EDATE(Policies!$E416,12)-1</f>
        <v>45204</v>
      </c>
      <c r="G416" s="15" t="s">
        <v>780</v>
      </c>
      <c r="H416" s="34">
        <v>24678</v>
      </c>
      <c r="I416" s="34">
        <v>435623</v>
      </c>
      <c r="J416" s="14" t="s">
        <v>719</v>
      </c>
      <c r="K416" s="14">
        <v>24</v>
      </c>
      <c r="L416" s="38">
        <v>5922.7199999999993</v>
      </c>
    </row>
    <row r="417" spans="1:12" x14ac:dyDescent="0.25">
      <c r="A417" s="10" t="s">
        <v>901</v>
      </c>
      <c r="B417" s="11" t="s">
        <v>951</v>
      </c>
      <c r="C417" s="11" t="s">
        <v>716</v>
      </c>
      <c r="D417" s="11" t="s">
        <v>785</v>
      </c>
      <c r="E417" s="12">
        <v>44845</v>
      </c>
      <c r="F417" s="12">
        <f>EDATE(Policies!$E417,12)-1</f>
        <v>45209</v>
      </c>
      <c r="G417" s="12" t="s">
        <v>781</v>
      </c>
      <c r="H417" s="33">
        <v>23780</v>
      </c>
      <c r="I417" s="33">
        <v>895000</v>
      </c>
      <c r="J417" s="11" t="s">
        <v>719</v>
      </c>
      <c r="K417" s="11">
        <v>25</v>
      </c>
      <c r="L417" s="37">
        <v>5945</v>
      </c>
    </row>
    <row r="418" spans="1:12" x14ac:dyDescent="0.25">
      <c r="A418" s="13" t="s">
        <v>902</v>
      </c>
      <c r="B418" s="14" t="s">
        <v>952</v>
      </c>
      <c r="C418" s="14" t="s">
        <v>716</v>
      </c>
      <c r="D418" s="14" t="s">
        <v>786</v>
      </c>
      <c r="E418" s="15">
        <v>44853</v>
      </c>
      <c r="F418" s="15">
        <f>EDATE(Policies!$E418,12)-1</f>
        <v>45217</v>
      </c>
      <c r="G418" s="15" t="s">
        <v>781</v>
      </c>
      <c r="H418" s="34">
        <v>17943</v>
      </c>
      <c r="I418" s="34">
        <v>368710</v>
      </c>
      <c r="J418" s="14" t="s">
        <v>719</v>
      </c>
      <c r="K418" s="14">
        <v>23</v>
      </c>
      <c r="L418" s="38">
        <v>4126.8900000000003</v>
      </c>
    </row>
    <row r="419" spans="1:12" x14ac:dyDescent="0.25">
      <c r="A419" s="10" t="s">
        <v>903</v>
      </c>
      <c r="B419" s="11" t="s">
        <v>953</v>
      </c>
      <c r="C419" s="11" t="s">
        <v>716</v>
      </c>
      <c r="D419" s="11" t="s">
        <v>786</v>
      </c>
      <c r="E419" s="12">
        <v>44857</v>
      </c>
      <c r="F419" s="12">
        <f>EDATE(Policies!$E419,12)-1</f>
        <v>45221</v>
      </c>
      <c r="G419" s="12" t="s">
        <v>781</v>
      </c>
      <c r="H419" s="33">
        <v>15763</v>
      </c>
      <c r="I419" s="33">
        <v>679433</v>
      </c>
      <c r="J419" s="11" t="s">
        <v>719</v>
      </c>
      <c r="K419" s="11">
        <v>27</v>
      </c>
      <c r="L419" s="37">
        <v>4256.01</v>
      </c>
    </row>
    <row r="420" spans="1:12" x14ac:dyDescent="0.25">
      <c r="A420" s="13" t="s">
        <v>904</v>
      </c>
      <c r="B420" s="14" t="s">
        <v>954</v>
      </c>
      <c r="C420" s="14" t="s">
        <v>716</v>
      </c>
      <c r="D420" s="14" t="s">
        <v>1075</v>
      </c>
      <c r="E420" s="15">
        <v>44861</v>
      </c>
      <c r="F420" s="15">
        <f>EDATE(Policies!$E420,12)-1</f>
        <v>45225</v>
      </c>
      <c r="G420" s="15" t="s">
        <v>799</v>
      </c>
      <c r="H420" s="34">
        <v>12329</v>
      </c>
      <c r="I420" s="34">
        <v>487861</v>
      </c>
      <c r="J420" s="14" t="s">
        <v>720</v>
      </c>
      <c r="K420" s="14">
        <v>15</v>
      </c>
      <c r="L420" s="38">
        <v>0</v>
      </c>
    </row>
    <row r="421" spans="1:12" x14ac:dyDescent="0.25">
      <c r="A421" s="10" t="s">
        <v>905</v>
      </c>
      <c r="B421" s="11" t="s">
        <v>955</v>
      </c>
      <c r="C421" s="11" t="s">
        <v>716</v>
      </c>
      <c r="D421" s="11" t="s">
        <v>1075</v>
      </c>
      <c r="E421" s="12">
        <v>44864</v>
      </c>
      <c r="F421" s="12">
        <f>EDATE(Policies!$E421,12)-1</f>
        <v>45228</v>
      </c>
      <c r="G421" s="12" t="s">
        <v>781</v>
      </c>
      <c r="H421" s="33">
        <v>24222</v>
      </c>
      <c r="I421" s="33">
        <v>800005</v>
      </c>
      <c r="J421" s="11" t="s">
        <v>719</v>
      </c>
      <c r="K421" s="11">
        <v>37</v>
      </c>
      <c r="L421" s="37">
        <v>8962.14</v>
      </c>
    </row>
    <row r="422" spans="1:12" x14ac:dyDescent="0.25">
      <c r="A422" s="13" t="s">
        <v>906</v>
      </c>
      <c r="B422" s="14" t="s">
        <v>956</v>
      </c>
      <c r="C422" s="14" t="s">
        <v>716</v>
      </c>
      <c r="D422" s="14" t="s">
        <v>785</v>
      </c>
      <c r="E422" s="15">
        <v>44868</v>
      </c>
      <c r="F422" s="15">
        <f>EDATE(Policies!$E422,12)-1</f>
        <v>45232</v>
      </c>
      <c r="G422" s="15" t="s">
        <v>781</v>
      </c>
      <c r="H422" s="34">
        <v>20000</v>
      </c>
      <c r="I422" s="34">
        <v>925611</v>
      </c>
      <c r="J422" s="14" t="s">
        <v>719</v>
      </c>
      <c r="K422" s="14">
        <v>29</v>
      </c>
      <c r="L422" s="38">
        <v>5800</v>
      </c>
    </row>
    <row r="423" spans="1:12" x14ac:dyDescent="0.25">
      <c r="A423" s="10" t="s">
        <v>907</v>
      </c>
      <c r="B423" s="11" t="s">
        <v>957</v>
      </c>
      <c r="C423" s="11" t="s">
        <v>716</v>
      </c>
      <c r="D423" s="11" t="s">
        <v>786</v>
      </c>
      <c r="E423" s="12">
        <v>44872</v>
      </c>
      <c r="F423" s="12">
        <f>EDATE(Policies!$E423,12)-1</f>
        <v>45236</v>
      </c>
      <c r="G423" s="12" t="s">
        <v>799</v>
      </c>
      <c r="H423" s="33">
        <v>15777</v>
      </c>
      <c r="I423" s="33">
        <v>500600</v>
      </c>
      <c r="J423" s="11" t="s">
        <v>720</v>
      </c>
      <c r="K423" s="11">
        <v>15</v>
      </c>
      <c r="L423" s="37">
        <v>0</v>
      </c>
    </row>
    <row r="424" spans="1:12" x14ac:dyDescent="0.25">
      <c r="A424" s="13" t="s">
        <v>908</v>
      </c>
      <c r="B424" s="14" t="s">
        <v>958</v>
      </c>
      <c r="C424" s="14" t="s">
        <v>716</v>
      </c>
      <c r="D424" s="14" t="s">
        <v>783</v>
      </c>
      <c r="E424" s="15">
        <v>44876</v>
      </c>
      <c r="F424" s="15">
        <f>EDATE(Policies!$E424,12)-1</f>
        <v>45240</v>
      </c>
      <c r="G424" s="15" t="s">
        <v>781</v>
      </c>
      <c r="H424" s="34">
        <v>9236</v>
      </c>
      <c r="I424" s="34">
        <v>430911</v>
      </c>
      <c r="J424" s="14" t="s">
        <v>719</v>
      </c>
      <c r="K424" s="14">
        <v>20</v>
      </c>
      <c r="L424" s="38">
        <v>1847.2</v>
      </c>
    </row>
    <row r="425" spans="1:12" x14ac:dyDescent="0.25">
      <c r="A425" s="10" t="s">
        <v>909</v>
      </c>
      <c r="B425" s="11" t="s">
        <v>959</v>
      </c>
      <c r="C425" s="11" t="s">
        <v>716</v>
      </c>
      <c r="D425" s="11" t="s">
        <v>1075</v>
      </c>
      <c r="E425" s="12">
        <v>44882</v>
      </c>
      <c r="F425" s="12">
        <f>EDATE(Policies!$E425,12)-1</f>
        <v>45246</v>
      </c>
      <c r="G425" s="12" t="s">
        <v>780</v>
      </c>
      <c r="H425" s="33">
        <v>13654</v>
      </c>
      <c r="I425" s="33">
        <v>476988</v>
      </c>
      <c r="J425" s="11" t="s">
        <v>719</v>
      </c>
      <c r="K425" s="11">
        <v>24</v>
      </c>
      <c r="L425" s="37">
        <v>3276.96</v>
      </c>
    </row>
    <row r="426" spans="1:12" x14ac:dyDescent="0.25">
      <c r="A426" s="13" t="s">
        <v>910</v>
      </c>
      <c r="B426" s="14" t="s">
        <v>960</v>
      </c>
      <c r="C426" s="14" t="s">
        <v>716</v>
      </c>
      <c r="D426" s="14" t="s">
        <v>786</v>
      </c>
      <c r="E426" s="15">
        <v>44888</v>
      </c>
      <c r="F426" s="15">
        <f>EDATE(Policies!$E426,12)-1</f>
        <v>45252</v>
      </c>
      <c r="G426" s="15" t="s">
        <v>781</v>
      </c>
      <c r="H426" s="34">
        <v>17325</v>
      </c>
      <c r="I426" s="34">
        <v>657211</v>
      </c>
      <c r="J426" s="14" t="s">
        <v>719</v>
      </c>
      <c r="K426" s="14">
        <v>24</v>
      </c>
      <c r="L426" s="38">
        <v>4158</v>
      </c>
    </row>
    <row r="427" spans="1:12" x14ac:dyDescent="0.25">
      <c r="A427" s="10" t="s">
        <v>911</v>
      </c>
      <c r="B427" s="11" t="s">
        <v>961</v>
      </c>
      <c r="C427" s="11" t="s">
        <v>716</v>
      </c>
      <c r="D427" s="11" t="s">
        <v>786</v>
      </c>
      <c r="E427" s="12">
        <v>44892</v>
      </c>
      <c r="F427" s="12">
        <f>EDATE(Policies!$E427,12)-1</f>
        <v>45256</v>
      </c>
      <c r="G427" s="12" t="s">
        <v>781</v>
      </c>
      <c r="H427" s="33">
        <v>18234</v>
      </c>
      <c r="I427" s="33">
        <v>689250</v>
      </c>
      <c r="J427" s="11" t="s">
        <v>719</v>
      </c>
      <c r="K427" s="11">
        <v>29</v>
      </c>
      <c r="L427" s="37">
        <v>5287.86</v>
      </c>
    </row>
    <row r="428" spans="1:12" x14ac:dyDescent="0.25">
      <c r="A428" s="13" t="s">
        <v>912</v>
      </c>
      <c r="B428" s="14" t="s">
        <v>962</v>
      </c>
      <c r="C428" s="14" t="s">
        <v>716</v>
      </c>
      <c r="D428" s="14" t="s">
        <v>785</v>
      </c>
      <c r="E428" s="15">
        <v>44895</v>
      </c>
      <c r="F428" s="15">
        <f>EDATE(Policies!$E428,12)-1</f>
        <v>45259</v>
      </c>
      <c r="G428" s="15" t="s">
        <v>781</v>
      </c>
      <c r="H428" s="34">
        <v>12574</v>
      </c>
      <c r="I428" s="34">
        <v>476992</v>
      </c>
      <c r="J428" s="14" t="s">
        <v>719</v>
      </c>
      <c r="K428" s="14">
        <v>27</v>
      </c>
      <c r="L428" s="38">
        <v>3394.98</v>
      </c>
    </row>
    <row r="429" spans="1:12" x14ac:dyDescent="0.25">
      <c r="A429" s="10" t="s">
        <v>913</v>
      </c>
      <c r="B429" s="11" t="s">
        <v>963</v>
      </c>
      <c r="C429" s="11" t="s">
        <v>716</v>
      </c>
      <c r="D429" s="11" t="s">
        <v>785</v>
      </c>
      <c r="E429" s="12">
        <v>44898</v>
      </c>
      <c r="F429" s="12">
        <f>EDATE(Policies!$E429,12)-1</f>
        <v>45262</v>
      </c>
      <c r="G429" s="12" t="s">
        <v>781</v>
      </c>
      <c r="H429" s="33">
        <v>7621</v>
      </c>
      <c r="I429" s="33">
        <v>400000</v>
      </c>
      <c r="J429" s="11" t="s">
        <v>719</v>
      </c>
      <c r="K429" s="11">
        <v>21</v>
      </c>
      <c r="L429" s="37">
        <v>1600.4099999999999</v>
      </c>
    </row>
    <row r="430" spans="1:12" x14ac:dyDescent="0.25">
      <c r="A430" s="13" t="s">
        <v>914</v>
      </c>
      <c r="B430" s="14" t="s">
        <v>964</v>
      </c>
      <c r="C430" s="14" t="s">
        <v>716</v>
      </c>
      <c r="D430" s="14" t="s">
        <v>786</v>
      </c>
      <c r="E430" s="15">
        <v>44902</v>
      </c>
      <c r="F430" s="15">
        <f>EDATE(Policies!$E430,12)-1</f>
        <v>45266</v>
      </c>
      <c r="G430" s="15" t="s">
        <v>781</v>
      </c>
      <c r="H430" s="34">
        <v>5388</v>
      </c>
      <c r="I430" s="34">
        <v>415855</v>
      </c>
      <c r="J430" s="14" t="s">
        <v>719</v>
      </c>
      <c r="K430" s="14">
        <v>18</v>
      </c>
      <c r="L430" s="38">
        <v>969.83999999999992</v>
      </c>
    </row>
    <row r="431" spans="1:12" x14ac:dyDescent="0.25">
      <c r="A431" s="10" t="s">
        <v>915</v>
      </c>
      <c r="B431" s="11" t="s">
        <v>965</v>
      </c>
      <c r="C431" s="11" t="s">
        <v>716</v>
      </c>
      <c r="D431" s="11" t="s">
        <v>1075</v>
      </c>
      <c r="E431" s="12">
        <v>44909</v>
      </c>
      <c r="F431" s="12">
        <f>EDATE(Policies!$E431,12)-1</f>
        <v>45273</v>
      </c>
      <c r="G431" s="12" t="s">
        <v>781</v>
      </c>
      <c r="H431" s="33">
        <v>15345</v>
      </c>
      <c r="I431" s="33">
        <v>613098</v>
      </c>
      <c r="J431" s="11" t="s">
        <v>719</v>
      </c>
      <c r="K431" s="11">
        <v>26</v>
      </c>
      <c r="L431" s="37">
        <v>3989.7000000000003</v>
      </c>
    </row>
    <row r="432" spans="1:12" x14ac:dyDescent="0.25">
      <c r="A432" s="13" t="s">
        <v>916</v>
      </c>
      <c r="B432" s="14" t="s">
        <v>966</v>
      </c>
      <c r="C432" s="14" t="s">
        <v>716</v>
      </c>
      <c r="D432" s="14" t="s">
        <v>1075</v>
      </c>
      <c r="E432" s="15">
        <v>44913</v>
      </c>
      <c r="F432" s="15">
        <f>EDATE(Policies!$E432,12)-1</f>
        <v>45277</v>
      </c>
      <c r="G432" s="15" t="s">
        <v>799</v>
      </c>
      <c r="H432" s="34">
        <v>18799</v>
      </c>
      <c r="I432" s="34">
        <v>625333</v>
      </c>
      <c r="J432" s="14" t="s">
        <v>720</v>
      </c>
      <c r="K432" s="14">
        <v>16</v>
      </c>
      <c r="L432" s="38">
        <v>0</v>
      </c>
    </row>
    <row r="433" spans="1:12" x14ac:dyDescent="0.25">
      <c r="A433" s="10" t="s">
        <v>917</v>
      </c>
      <c r="B433" s="11" t="s">
        <v>967</v>
      </c>
      <c r="C433" s="11" t="s">
        <v>716</v>
      </c>
      <c r="D433" s="11" t="s">
        <v>783</v>
      </c>
      <c r="E433" s="12">
        <v>44918</v>
      </c>
      <c r="F433" s="12">
        <f>EDATE(Policies!$E433,12)-1</f>
        <v>45282</v>
      </c>
      <c r="G433" s="12" t="s">
        <v>781</v>
      </c>
      <c r="H433" s="33">
        <v>21098</v>
      </c>
      <c r="I433" s="33">
        <v>641875</v>
      </c>
      <c r="J433" s="11" t="s">
        <v>719</v>
      </c>
      <c r="K433" s="11">
        <v>25</v>
      </c>
      <c r="L433" s="37">
        <v>5274.5</v>
      </c>
    </row>
    <row r="434" spans="1:12" x14ac:dyDescent="0.25">
      <c r="A434" s="13" t="s">
        <v>918</v>
      </c>
      <c r="B434" s="14" t="s">
        <v>968</v>
      </c>
      <c r="C434" s="14" t="s">
        <v>716</v>
      </c>
      <c r="D434" s="14" t="s">
        <v>783</v>
      </c>
      <c r="E434" s="15">
        <v>44923</v>
      </c>
      <c r="F434" s="15">
        <f>EDATE(Policies!$E434,12)-1</f>
        <v>45287</v>
      </c>
      <c r="G434" s="15" t="s">
        <v>780</v>
      </c>
      <c r="H434" s="34">
        <v>16785</v>
      </c>
      <c r="I434" s="34">
        <v>718237</v>
      </c>
      <c r="J434" s="14" t="s">
        <v>719</v>
      </c>
      <c r="K434" s="14">
        <v>26</v>
      </c>
      <c r="L434" s="38">
        <v>4364.1000000000004</v>
      </c>
    </row>
    <row r="435" spans="1:12" x14ac:dyDescent="0.25">
      <c r="A435" s="10" t="s">
        <v>919</v>
      </c>
      <c r="B435" s="11" t="s">
        <v>969</v>
      </c>
      <c r="C435" s="11" t="s">
        <v>716</v>
      </c>
      <c r="D435" s="11" t="s">
        <v>786</v>
      </c>
      <c r="E435" s="12">
        <v>44925</v>
      </c>
      <c r="F435" s="12">
        <f>EDATE(Policies!$E435,12)-1</f>
        <v>45289</v>
      </c>
      <c r="G435" s="12" t="s">
        <v>781</v>
      </c>
      <c r="H435" s="33">
        <v>17832</v>
      </c>
      <c r="I435" s="33">
        <v>828345</v>
      </c>
      <c r="J435" s="11" t="s">
        <v>719</v>
      </c>
      <c r="K435" s="11">
        <v>27</v>
      </c>
      <c r="L435" s="37">
        <v>4814.6400000000003</v>
      </c>
    </row>
    <row r="436" spans="1:12" x14ac:dyDescent="0.25">
      <c r="A436" s="13" t="s">
        <v>981</v>
      </c>
      <c r="B436" s="14" t="s">
        <v>1023</v>
      </c>
      <c r="C436" s="14" t="s">
        <v>718</v>
      </c>
      <c r="D436" s="14" t="s">
        <v>1079</v>
      </c>
      <c r="E436" s="15">
        <v>44677</v>
      </c>
      <c r="F436" s="15">
        <f>EDATE(Policies!$E436,12)-1</f>
        <v>45041</v>
      </c>
      <c r="G436" s="15" t="s">
        <v>781</v>
      </c>
      <c r="H436" s="34">
        <v>20500</v>
      </c>
      <c r="I436" s="34">
        <v>550750</v>
      </c>
      <c r="J436" s="14" t="s">
        <v>719</v>
      </c>
      <c r="K436" s="14">
        <v>20</v>
      </c>
      <c r="L436" s="38">
        <v>4100</v>
      </c>
    </row>
    <row r="437" spans="1:12" x14ac:dyDescent="0.25">
      <c r="A437" s="10" t="s">
        <v>982</v>
      </c>
      <c r="B437" s="11" t="s">
        <v>1025</v>
      </c>
      <c r="C437" s="11" t="s">
        <v>718</v>
      </c>
      <c r="D437" s="11" t="s">
        <v>1077</v>
      </c>
      <c r="E437" s="12">
        <v>44681</v>
      </c>
      <c r="F437" s="12">
        <f>EDATE(Policies!$E437,12)-1</f>
        <v>45045</v>
      </c>
      <c r="G437" s="12" t="s">
        <v>781</v>
      </c>
      <c r="H437" s="33">
        <v>34000</v>
      </c>
      <c r="I437" s="33">
        <v>525674</v>
      </c>
      <c r="J437" s="11" t="s">
        <v>719</v>
      </c>
      <c r="K437" s="11">
        <v>28</v>
      </c>
      <c r="L437" s="37">
        <v>9520</v>
      </c>
    </row>
    <row r="438" spans="1:12" x14ac:dyDescent="0.25">
      <c r="A438" s="13" t="s">
        <v>983</v>
      </c>
      <c r="B438" s="14" t="s">
        <v>1024</v>
      </c>
      <c r="C438" s="14" t="s">
        <v>718</v>
      </c>
      <c r="D438" s="14" t="s">
        <v>1078</v>
      </c>
      <c r="E438" s="15">
        <v>44684</v>
      </c>
      <c r="F438" s="15">
        <f>EDATE(Policies!$E438,12)-1</f>
        <v>45048</v>
      </c>
      <c r="G438" s="15" t="s">
        <v>781</v>
      </c>
      <c r="H438" s="34">
        <v>27854</v>
      </c>
      <c r="I438" s="34">
        <v>786234</v>
      </c>
      <c r="J438" s="14" t="s">
        <v>719</v>
      </c>
      <c r="K438" s="14">
        <v>23</v>
      </c>
      <c r="L438" s="38">
        <v>6406.42</v>
      </c>
    </row>
    <row r="439" spans="1:12" x14ac:dyDescent="0.25">
      <c r="A439" s="10" t="s">
        <v>984</v>
      </c>
      <c r="B439" s="11" t="s">
        <v>1026</v>
      </c>
      <c r="C439" s="11" t="s">
        <v>718</v>
      </c>
      <c r="D439" s="11" t="s">
        <v>1079</v>
      </c>
      <c r="E439" s="12">
        <v>44694</v>
      </c>
      <c r="F439" s="12">
        <f>EDATE(Policies!$E439,12)-1</f>
        <v>45058</v>
      </c>
      <c r="G439" s="12" t="s">
        <v>799</v>
      </c>
      <c r="H439" s="33">
        <v>23786</v>
      </c>
      <c r="I439" s="33">
        <v>453556</v>
      </c>
      <c r="J439" s="11" t="s">
        <v>720</v>
      </c>
      <c r="K439" s="11">
        <v>18</v>
      </c>
      <c r="L439" s="37">
        <v>0</v>
      </c>
    </row>
    <row r="440" spans="1:12" x14ac:dyDescent="0.25">
      <c r="A440" s="13" t="s">
        <v>985</v>
      </c>
      <c r="B440" s="14" t="s">
        <v>1027</v>
      </c>
      <c r="C440" s="14" t="s">
        <v>718</v>
      </c>
      <c r="D440" s="14" t="s">
        <v>1077</v>
      </c>
      <c r="E440" s="15">
        <v>44700</v>
      </c>
      <c r="F440" s="15">
        <f>EDATE(Policies!$E440,12)-1</f>
        <v>45064</v>
      </c>
      <c r="G440" s="15" t="s">
        <v>780</v>
      </c>
      <c r="H440" s="34">
        <v>12769</v>
      </c>
      <c r="I440" s="34">
        <v>623122</v>
      </c>
      <c r="J440" s="14" t="s">
        <v>719</v>
      </c>
      <c r="K440" s="14">
        <v>25</v>
      </c>
      <c r="L440" s="38">
        <v>3192.25</v>
      </c>
    </row>
    <row r="441" spans="1:12" x14ac:dyDescent="0.25">
      <c r="A441" s="10" t="s">
        <v>986</v>
      </c>
      <c r="B441" s="11" t="s">
        <v>1028</v>
      </c>
      <c r="C441" s="11" t="s">
        <v>718</v>
      </c>
      <c r="D441" s="11" t="s">
        <v>1079</v>
      </c>
      <c r="E441" s="12">
        <v>44708</v>
      </c>
      <c r="F441" s="12">
        <f>EDATE(Policies!$E441,12)-1</f>
        <v>45072</v>
      </c>
      <c r="G441" s="12" t="s">
        <v>781</v>
      </c>
      <c r="H441" s="33">
        <v>18788</v>
      </c>
      <c r="I441" s="33">
        <v>600000</v>
      </c>
      <c r="J441" s="11" t="s">
        <v>719</v>
      </c>
      <c r="K441" s="11">
        <v>27</v>
      </c>
      <c r="L441" s="37">
        <v>5072.76</v>
      </c>
    </row>
    <row r="442" spans="1:12" x14ac:dyDescent="0.25">
      <c r="A442" s="13" t="s">
        <v>987</v>
      </c>
      <c r="B442" s="14" t="s">
        <v>1029</v>
      </c>
      <c r="C442" s="14" t="s">
        <v>718</v>
      </c>
      <c r="D442" s="14" t="s">
        <v>1077</v>
      </c>
      <c r="E442" s="15">
        <v>44711</v>
      </c>
      <c r="F442" s="15">
        <f>EDATE(Policies!$E442,12)-1</f>
        <v>45075</v>
      </c>
      <c r="G442" s="15" t="s">
        <v>781</v>
      </c>
      <c r="H442" s="34">
        <v>36122</v>
      </c>
      <c r="I442" s="34">
        <v>572445</v>
      </c>
      <c r="J442" s="14" t="s">
        <v>719</v>
      </c>
      <c r="K442" s="14">
        <v>26</v>
      </c>
      <c r="L442" s="38">
        <v>9391.7200000000012</v>
      </c>
    </row>
    <row r="443" spans="1:12" x14ac:dyDescent="0.25">
      <c r="A443" s="10" t="s">
        <v>988</v>
      </c>
      <c r="B443" s="11" t="s">
        <v>1030</v>
      </c>
      <c r="C443" s="11" t="s">
        <v>718</v>
      </c>
      <c r="D443" s="11" t="s">
        <v>1079</v>
      </c>
      <c r="E443" s="12">
        <v>44713</v>
      </c>
      <c r="F443" s="12">
        <f>EDATE(Policies!$E443,12)-1</f>
        <v>45077</v>
      </c>
      <c r="G443" s="12" t="s">
        <v>781</v>
      </c>
      <c r="H443" s="33">
        <v>32835</v>
      </c>
      <c r="I443" s="33">
        <v>389456</v>
      </c>
      <c r="J443" s="11" t="s">
        <v>719</v>
      </c>
      <c r="K443" s="11">
        <v>25</v>
      </c>
      <c r="L443" s="37">
        <v>8208.75</v>
      </c>
    </row>
    <row r="444" spans="1:12" x14ac:dyDescent="0.25">
      <c r="A444" s="13" t="s">
        <v>989</v>
      </c>
      <c r="B444" s="14" t="s">
        <v>1031</v>
      </c>
      <c r="C444" s="14" t="s">
        <v>718</v>
      </c>
      <c r="D444" s="14" t="s">
        <v>1078</v>
      </c>
      <c r="E444" s="15">
        <v>44722</v>
      </c>
      <c r="F444" s="15">
        <f>EDATE(Policies!$E444,12)-1</f>
        <v>45086</v>
      </c>
      <c r="G444" s="15" t="s">
        <v>780</v>
      </c>
      <c r="H444" s="34">
        <v>16777</v>
      </c>
      <c r="I444" s="34">
        <v>815000</v>
      </c>
      <c r="J444" s="14" t="s">
        <v>719</v>
      </c>
      <c r="K444" s="14">
        <v>27</v>
      </c>
      <c r="L444" s="38">
        <v>4529.79</v>
      </c>
    </row>
    <row r="445" spans="1:12" x14ac:dyDescent="0.25">
      <c r="A445" s="10" t="s">
        <v>990</v>
      </c>
      <c r="B445" s="11" t="s">
        <v>1032</v>
      </c>
      <c r="C445" s="11" t="s">
        <v>718</v>
      </c>
      <c r="D445" s="11" t="s">
        <v>1077</v>
      </c>
      <c r="E445" s="12">
        <v>44728</v>
      </c>
      <c r="F445" s="12">
        <f>EDATE(Policies!$E445,12)-1</f>
        <v>45092</v>
      </c>
      <c r="G445" s="12" t="s">
        <v>780</v>
      </c>
      <c r="H445" s="33">
        <v>19855</v>
      </c>
      <c r="I445" s="33">
        <v>762750</v>
      </c>
      <c r="J445" s="11" t="s">
        <v>719</v>
      </c>
      <c r="K445" s="11">
        <v>19</v>
      </c>
      <c r="L445" s="37">
        <v>3772.45</v>
      </c>
    </row>
    <row r="446" spans="1:12" x14ac:dyDescent="0.25">
      <c r="A446" s="13" t="s">
        <v>991</v>
      </c>
      <c r="B446" s="14" t="s">
        <v>1033</v>
      </c>
      <c r="C446" s="14" t="s">
        <v>718</v>
      </c>
      <c r="D446" s="14" t="s">
        <v>1078</v>
      </c>
      <c r="E446" s="15">
        <v>44737</v>
      </c>
      <c r="F446" s="15">
        <f>EDATE(Policies!$E446,12)-1</f>
        <v>45101</v>
      </c>
      <c r="G446" s="15" t="s">
        <v>781</v>
      </c>
      <c r="H446" s="34">
        <v>22324</v>
      </c>
      <c r="I446" s="34">
        <v>532789</v>
      </c>
      <c r="J446" s="14" t="s">
        <v>719</v>
      </c>
      <c r="K446" s="14">
        <v>17</v>
      </c>
      <c r="L446" s="38">
        <v>3795.0800000000004</v>
      </c>
    </row>
    <row r="447" spans="1:12" x14ac:dyDescent="0.25">
      <c r="A447" s="10" t="s">
        <v>992</v>
      </c>
      <c r="B447" s="11" t="s">
        <v>1034</v>
      </c>
      <c r="C447" s="11" t="s">
        <v>718</v>
      </c>
      <c r="D447" s="11" t="s">
        <v>1079</v>
      </c>
      <c r="E447" s="12">
        <v>44741</v>
      </c>
      <c r="F447" s="12">
        <f>EDATE(Policies!$E447,12)-1</f>
        <v>45105</v>
      </c>
      <c r="G447" s="12" t="s">
        <v>799</v>
      </c>
      <c r="H447" s="33">
        <v>35000</v>
      </c>
      <c r="I447" s="33">
        <v>750750</v>
      </c>
      <c r="J447" s="11" t="s">
        <v>720</v>
      </c>
      <c r="K447" s="11">
        <v>23</v>
      </c>
      <c r="L447" s="37">
        <v>0</v>
      </c>
    </row>
    <row r="448" spans="1:12" x14ac:dyDescent="0.25">
      <c r="A448" s="13" t="s">
        <v>993</v>
      </c>
      <c r="B448" s="14" t="s">
        <v>1035</v>
      </c>
      <c r="C448" s="14" t="s">
        <v>718</v>
      </c>
      <c r="D448" s="14" t="s">
        <v>1077</v>
      </c>
      <c r="E448" s="15">
        <v>44744</v>
      </c>
      <c r="F448" s="15">
        <f>EDATE(Policies!$E448,12)-1</f>
        <v>45108</v>
      </c>
      <c r="G448" s="15" t="s">
        <v>780</v>
      </c>
      <c r="H448" s="34">
        <v>32987</v>
      </c>
      <c r="I448" s="34">
        <v>623121</v>
      </c>
      <c r="J448" s="14" t="s">
        <v>719</v>
      </c>
      <c r="K448" s="14">
        <v>26</v>
      </c>
      <c r="L448" s="38">
        <v>8576.6200000000008</v>
      </c>
    </row>
    <row r="449" spans="1:12" x14ac:dyDescent="0.25">
      <c r="A449" s="10" t="s">
        <v>994</v>
      </c>
      <c r="B449" s="11" t="s">
        <v>1036</v>
      </c>
      <c r="C449" s="11" t="s">
        <v>718</v>
      </c>
      <c r="D449" s="11" t="s">
        <v>1077</v>
      </c>
      <c r="E449" s="12">
        <v>44750</v>
      </c>
      <c r="F449" s="12">
        <f>EDATE(Policies!$E449,12)-1</f>
        <v>45114</v>
      </c>
      <c r="G449" s="12" t="s">
        <v>799</v>
      </c>
      <c r="H449" s="33">
        <v>21980</v>
      </c>
      <c r="I449" s="33">
        <v>436776</v>
      </c>
      <c r="J449" s="11" t="s">
        <v>720</v>
      </c>
      <c r="K449" s="11">
        <v>20</v>
      </c>
      <c r="L449" s="37">
        <v>0</v>
      </c>
    </row>
    <row r="450" spans="1:12" x14ac:dyDescent="0.25">
      <c r="A450" s="13" t="s">
        <v>995</v>
      </c>
      <c r="B450" s="14" t="s">
        <v>1037</v>
      </c>
      <c r="C450" s="14" t="s">
        <v>718</v>
      </c>
      <c r="D450" s="14" t="s">
        <v>1078</v>
      </c>
      <c r="E450" s="15">
        <v>44755</v>
      </c>
      <c r="F450" s="15">
        <f>EDATE(Policies!$E450,12)-1</f>
        <v>45119</v>
      </c>
      <c r="G450" s="15" t="s">
        <v>781</v>
      </c>
      <c r="H450" s="34">
        <v>26365</v>
      </c>
      <c r="I450" s="34">
        <v>557770</v>
      </c>
      <c r="J450" s="14" t="s">
        <v>719</v>
      </c>
      <c r="K450" s="14">
        <v>16</v>
      </c>
      <c r="L450" s="38">
        <v>4218.3999999999996</v>
      </c>
    </row>
    <row r="451" spans="1:12" x14ac:dyDescent="0.25">
      <c r="A451" s="10" t="s">
        <v>996</v>
      </c>
      <c r="B451" s="11" t="s">
        <v>1038</v>
      </c>
      <c r="C451" s="11" t="s">
        <v>718</v>
      </c>
      <c r="D451" s="11" t="s">
        <v>1079</v>
      </c>
      <c r="E451" s="12">
        <v>44759</v>
      </c>
      <c r="F451" s="12">
        <f>EDATE(Policies!$E451,12)-1</f>
        <v>45123</v>
      </c>
      <c r="G451" s="12" t="s">
        <v>781</v>
      </c>
      <c r="H451" s="33">
        <v>21224</v>
      </c>
      <c r="I451" s="33">
        <v>411090</v>
      </c>
      <c r="J451" s="11" t="s">
        <v>719</v>
      </c>
      <c r="K451" s="11">
        <v>17</v>
      </c>
      <c r="L451" s="37">
        <v>3608.0800000000004</v>
      </c>
    </row>
    <row r="452" spans="1:12" x14ac:dyDescent="0.25">
      <c r="A452" s="13" t="s">
        <v>997</v>
      </c>
      <c r="B452" s="14" t="s">
        <v>1039</v>
      </c>
      <c r="C452" s="14" t="s">
        <v>718</v>
      </c>
      <c r="D452" s="14" t="s">
        <v>1079</v>
      </c>
      <c r="E452" s="15">
        <v>44770</v>
      </c>
      <c r="F452" s="15">
        <f>EDATE(Policies!$E452,12)-1</f>
        <v>45134</v>
      </c>
      <c r="G452" s="15" t="s">
        <v>781</v>
      </c>
      <c r="H452" s="34">
        <v>17899</v>
      </c>
      <c r="I452" s="34">
        <v>456432</v>
      </c>
      <c r="J452" s="14" t="s">
        <v>719</v>
      </c>
      <c r="K452" s="14">
        <v>17</v>
      </c>
      <c r="L452" s="38">
        <v>3042.8300000000004</v>
      </c>
    </row>
    <row r="453" spans="1:12" x14ac:dyDescent="0.25">
      <c r="A453" s="10" t="s">
        <v>998</v>
      </c>
      <c r="B453" s="11" t="s">
        <v>1040</v>
      </c>
      <c r="C453" s="11" t="s">
        <v>718</v>
      </c>
      <c r="D453" s="11" t="s">
        <v>1078</v>
      </c>
      <c r="E453" s="12">
        <v>44778</v>
      </c>
      <c r="F453" s="12">
        <f>EDATE(Policies!$E453,12)-1</f>
        <v>45142</v>
      </c>
      <c r="G453" s="12" t="s">
        <v>781</v>
      </c>
      <c r="H453" s="33">
        <v>17111</v>
      </c>
      <c r="I453" s="33">
        <v>685456</v>
      </c>
      <c r="J453" s="11" t="s">
        <v>719</v>
      </c>
      <c r="K453" s="11">
        <v>16</v>
      </c>
      <c r="L453" s="37">
        <v>2737.76</v>
      </c>
    </row>
    <row r="454" spans="1:12" x14ac:dyDescent="0.25">
      <c r="A454" s="13" t="s">
        <v>999</v>
      </c>
      <c r="B454" s="14" t="s">
        <v>1041</v>
      </c>
      <c r="C454" s="14" t="s">
        <v>718</v>
      </c>
      <c r="D454" s="14" t="s">
        <v>1079</v>
      </c>
      <c r="E454" s="15">
        <v>44784</v>
      </c>
      <c r="F454" s="15">
        <f>EDATE(Policies!$E454,12)-1</f>
        <v>45148</v>
      </c>
      <c r="G454" s="15" t="s">
        <v>781</v>
      </c>
      <c r="H454" s="34">
        <v>28225</v>
      </c>
      <c r="I454" s="34">
        <v>732334</v>
      </c>
      <c r="J454" s="14" t="s">
        <v>719</v>
      </c>
      <c r="K454" s="14">
        <v>21</v>
      </c>
      <c r="L454" s="38">
        <v>5927.25</v>
      </c>
    </row>
    <row r="455" spans="1:12" x14ac:dyDescent="0.25">
      <c r="A455" s="10" t="s">
        <v>1000</v>
      </c>
      <c r="B455" s="11" t="s">
        <v>1042</v>
      </c>
      <c r="C455" s="11" t="s">
        <v>718</v>
      </c>
      <c r="D455" s="11" t="s">
        <v>1077</v>
      </c>
      <c r="E455" s="12">
        <v>44792</v>
      </c>
      <c r="F455" s="12">
        <f>EDATE(Policies!$E455,12)-1</f>
        <v>45156</v>
      </c>
      <c r="G455" s="12" t="s">
        <v>780</v>
      </c>
      <c r="H455" s="33">
        <v>30870</v>
      </c>
      <c r="I455" s="33">
        <v>880234</v>
      </c>
      <c r="J455" s="11" t="s">
        <v>719</v>
      </c>
      <c r="K455" s="11">
        <v>23</v>
      </c>
      <c r="L455" s="37">
        <v>7100.1</v>
      </c>
    </row>
    <row r="456" spans="1:12" x14ac:dyDescent="0.25">
      <c r="A456" s="13" t="s">
        <v>1001</v>
      </c>
      <c r="B456" s="14" t="s">
        <v>1043</v>
      </c>
      <c r="C456" s="14" t="s">
        <v>718</v>
      </c>
      <c r="D456" s="14" t="s">
        <v>1079</v>
      </c>
      <c r="E456" s="15">
        <v>44799</v>
      </c>
      <c r="F456" s="15">
        <f>EDATE(Policies!$E456,12)-1</f>
        <v>45163</v>
      </c>
      <c r="G456" s="15" t="s">
        <v>780</v>
      </c>
      <c r="H456" s="34">
        <v>34787</v>
      </c>
      <c r="I456" s="34">
        <v>921222</v>
      </c>
      <c r="J456" s="14" t="s">
        <v>719</v>
      </c>
      <c r="K456" s="14">
        <v>27</v>
      </c>
      <c r="L456" s="38">
        <v>9392.49</v>
      </c>
    </row>
    <row r="457" spans="1:12" x14ac:dyDescent="0.25">
      <c r="A457" s="10" t="s">
        <v>1002</v>
      </c>
      <c r="B457" s="11" t="s">
        <v>1044</v>
      </c>
      <c r="C457" s="11" t="s">
        <v>718</v>
      </c>
      <c r="D457" s="11" t="s">
        <v>1078</v>
      </c>
      <c r="E457" s="12">
        <v>44804</v>
      </c>
      <c r="F457" s="12">
        <f>EDATE(Policies!$E457,12)-1</f>
        <v>45168</v>
      </c>
      <c r="G457" s="12" t="s">
        <v>799</v>
      </c>
      <c r="H457" s="33">
        <v>15668</v>
      </c>
      <c r="I457" s="33">
        <v>435632</v>
      </c>
      <c r="J457" s="11" t="s">
        <v>720</v>
      </c>
      <c r="K457" s="11">
        <v>16</v>
      </c>
      <c r="L457" s="37">
        <v>0</v>
      </c>
    </row>
    <row r="458" spans="1:12" x14ac:dyDescent="0.25">
      <c r="A458" s="13" t="s">
        <v>1003</v>
      </c>
      <c r="B458" s="14" t="s">
        <v>1045</v>
      </c>
      <c r="C458" s="14" t="s">
        <v>718</v>
      </c>
      <c r="D458" s="14" t="s">
        <v>1077</v>
      </c>
      <c r="E458" s="15">
        <v>44810</v>
      </c>
      <c r="F458" s="15">
        <f>EDATE(Policies!$E458,12)-1</f>
        <v>45174</v>
      </c>
      <c r="G458" s="15" t="s">
        <v>781</v>
      </c>
      <c r="H458" s="34">
        <v>18799</v>
      </c>
      <c r="I458" s="34">
        <v>487021</v>
      </c>
      <c r="J458" s="14" t="s">
        <v>719</v>
      </c>
      <c r="K458" s="14">
        <v>18</v>
      </c>
      <c r="L458" s="38">
        <v>3383.8199999999997</v>
      </c>
    </row>
    <row r="459" spans="1:12" x14ac:dyDescent="0.25">
      <c r="A459" s="10" t="s">
        <v>1004</v>
      </c>
      <c r="B459" s="11" t="s">
        <v>1046</v>
      </c>
      <c r="C459" s="11" t="s">
        <v>718</v>
      </c>
      <c r="D459" s="11" t="s">
        <v>1079</v>
      </c>
      <c r="E459" s="12">
        <v>44819</v>
      </c>
      <c r="F459" s="12">
        <f>EDATE(Policies!$E459,12)-1</f>
        <v>45183</v>
      </c>
      <c r="G459" s="12" t="s">
        <v>781</v>
      </c>
      <c r="H459" s="33">
        <v>20000</v>
      </c>
      <c r="I459" s="33">
        <v>786646</v>
      </c>
      <c r="J459" s="11" t="s">
        <v>719</v>
      </c>
      <c r="K459" s="11">
        <v>23</v>
      </c>
      <c r="L459" s="37">
        <v>4600</v>
      </c>
    </row>
    <row r="460" spans="1:12" x14ac:dyDescent="0.25">
      <c r="A460" s="13" t="s">
        <v>1005</v>
      </c>
      <c r="B460" s="14" t="s">
        <v>1047</v>
      </c>
      <c r="C460" s="14" t="s">
        <v>718</v>
      </c>
      <c r="D460" s="14" t="s">
        <v>1078</v>
      </c>
      <c r="E460" s="15">
        <v>44824</v>
      </c>
      <c r="F460" s="15">
        <f>EDATE(Policies!$E460,12)-1</f>
        <v>45188</v>
      </c>
      <c r="G460" s="15" t="s">
        <v>781</v>
      </c>
      <c r="H460" s="34">
        <v>21350</v>
      </c>
      <c r="I460" s="34">
        <v>632444</v>
      </c>
      <c r="J460" s="14" t="s">
        <v>719</v>
      </c>
      <c r="K460" s="14">
        <v>15</v>
      </c>
      <c r="L460" s="38">
        <v>3202.5</v>
      </c>
    </row>
    <row r="461" spans="1:12" x14ac:dyDescent="0.25">
      <c r="A461" s="10" t="s">
        <v>1006</v>
      </c>
      <c r="B461" s="11" t="s">
        <v>1048</v>
      </c>
      <c r="C461" s="11" t="s">
        <v>718</v>
      </c>
      <c r="D461" s="11" t="s">
        <v>1078</v>
      </c>
      <c r="E461" s="12">
        <v>44828</v>
      </c>
      <c r="F461" s="12">
        <f>EDATE(Policies!$E461,12)-1</f>
        <v>45192</v>
      </c>
      <c r="G461" s="12" t="s">
        <v>781</v>
      </c>
      <c r="H461" s="33">
        <v>26723</v>
      </c>
      <c r="I461" s="33">
        <v>395000</v>
      </c>
      <c r="J461" s="11" t="s">
        <v>719</v>
      </c>
      <c r="K461" s="11">
        <v>23</v>
      </c>
      <c r="L461" s="37">
        <v>6146.29</v>
      </c>
    </row>
    <row r="462" spans="1:12" x14ac:dyDescent="0.25">
      <c r="A462" s="13" t="s">
        <v>1007</v>
      </c>
      <c r="B462" s="14" t="s">
        <v>1049</v>
      </c>
      <c r="C462" s="14" t="s">
        <v>718</v>
      </c>
      <c r="D462" s="14" t="s">
        <v>1079</v>
      </c>
      <c r="E462" s="15">
        <v>44833</v>
      </c>
      <c r="F462" s="15">
        <f>EDATE(Policies!$E462,12)-1</f>
        <v>45197</v>
      </c>
      <c r="G462" s="15" t="s">
        <v>799</v>
      </c>
      <c r="H462" s="34">
        <v>19878</v>
      </c>
      <c r="I462" s="34">
        <v>400050</v>
      </c>
      <c r="J462" s="14" t="s">
        <v>720</v>
      </c>
      <c r="K462" s="14">
        <v>26</v>
      </c>
      <c r="L462" s="38">
        <v>0</v>
      </c>
    </row>
    <row r="463" spans="1:12" x14ac:dyDescent="0.25">
      <c r="A463" s="10" t="s">
        <v>1008</v>
      </c>
      <c r="B463" s="11" t="s">
        <v>1050</v>
      </c>
      <c r="C463" s="11" t="s">
        <v>718</v>
      </c>
      <c r="D463" s="11" t="s">
        <v>1079</v>
      </c>
      <c r="E463" s="12">
        <v>44836</v>
      </c>
      <c r="F463" s="12">
        <f>EDATE(Policies!$E463,12)-1</f>
        <v>45200</v>
      </c>
      <c r="G463" s="12" t="s">
        <v>781</v>
      </c>
      <c r="H463" s="33">
        <v>33333</v>
      </c>
      <c r="I463" s="33">
        <v>654587</v>
      </c>
      <c r="J463" s="11" t="s">
        <v>719</v>
      </c>
      <c r="K463" s="11">
        <v>27</v>
      </c>
      <c r="L463" s="37">
        <v>8999.91</v>
      </c>
    </row>
    <row r="464" spans="1:12" x14ac:dyDescent="0.25">
      <c r="A464" s="13" t="s">
        <v>1009</v>
      </c>
      <c r="B464" s="14" t="s">
        <v>1051</v>
      </c>
      <c r="C464" s="14" t="s">
        <v>718</v>
      </c>
      <c r="D464" s="14" t="s">
        <v>1077</v>
      </c>
      <c r="E464" s="15">
        <v>44842</v>
      </c>
      <c r="F464" s="15">
        <f>EDATE(Policies!$E464,12)-1</f>
        <v>45206</v>
      </c>
      <c r="G464" s="15" t="s">
        <v>781</v>
      </c>
      <c r="H464" s="34">
        <v>33881</v>
      </c>
      <c r="I464" s="34">
        <v>762321</v>
      </c>
      <c r="J464" s="14" t="s">
        <v>719</v>
      </c>
      <c r="K464" s="14">
        <v>30</v>
      </c>
      <c r="L464" s="38">
        <v>10164.299999999999</v>
      </c>
    </row>
    <row r="465" spans="1:12" x14ac:dyDescent="0.25">
      <c r="A465" s="10" t="s">
        <v>1010</v>
      </c>
      <c r="B465" s="11" t="s">
        <v>1052</v>
      </c>
      <c r="C465" s="11" t="s">
        <v>718</v>
      </c>
      <c r="D465" s="11" t="s">
        <v>1078</v>
      </c>
      <c r="E465" s="12">
        <v>44847</v>
      </c>
      <c r="F465" s="12">
        <f>EDATE(Policies!$E465,12)-1</f>
        <v>45211</v>
      </c>
      <c r="G465" s="12" t="s">
        <v>781</v>
      </c>
      <c r="H465" s="33">
        <v>28933</v>
      </c>
      <c r="I465" s="33">
        <v>589832</v>
      </c>
      <c r="J465" s="11" t="s">
        <v>719</v>
      </c>
      <c r="K465" s="11">
        <v>18</v>
      </c>
      <c r="L465" s="37">
        <v>5207.9399999999996</v>
      </c>
    </row>
    <row r="466" spans="1:12" x14ac:dyDescent="0.25">
      <c r="A466" s="13" t="s">
        <v>1012</v>
      </c>
      <c r="B466" s="14" t="s">
        <v>1053</v>
      </c>
      <c r="C466" s="14" t="s">
        <v>718</v>
      </c>
      <c r="D466" s="14" t="s">
        <v>1079</v>
      </c>
      <c r="E466" s="15">
        <v>44852</v>
      </c>
      <c r="F466" s="15">
        <f>EDATE(Policies!$E466,12)-1</f>
        <v>45216</v>
      </c>
      <c r="G466" s="15" t="s">
        <v>781</v>
      </c>
      <c r="H466" s="34">
        <v>16792</v>
      </c>
      <c r="I466" s="34">
        <v>433230</v>
      </c>
      <c r="J466" s="14" t="s">
        <v>719</v>
      </c>
      <c r="K466" s="14">
        <v>17</v>
      </c>
      <c r="L466" s="38">
        <v>2854.6400000000003</v>
      </c>
    </row>
    <row r="467" spans="1:12" x14ac:dyDescent="0.25">
      <c r="A467" s="10" t="s">
        <v>1011</v>
      </c>
      <c r="B467" s="11" t="s">
        <v>1054</v>
      </c>
      <c r="C467" s="11" t="s">
        <v>718</v>
      </c>
      <c r="D467" s="11" t="s">
        <v>1078</v>
      </c>
      <c r="E467" s="12">
        <v>44860</v>
      </c>
      <c r="F467" s="12">
        <f>EDATE(Policies!$E467,12)-1</f>
        <v>45224</v>
      </c>
      <c r="G467" s="12" t="s">
        <v>799</v>
      </c>
      <c r="H467" s="33">
        <v>11165</v>
      </c>
      <c r="I467" s="33">
        <v>515676</v>
      </c>
      <c r="J467" s="11" t="s">
        <v>720</v>
      </c>
      <c r="K467" s="11">
        <v>20</v>
      </c>
      <c r="L467" s="37">
        <v>0</v>
      </c>
    </row>
    <row r="468" spans="1:12" x14ac:dyDescent="0.25">
      <c r="A468" s="13" t="s">
        <v>1013</v>
      </c>
      <c r="B468" s="14" t="s">
        <v>1055</v>
      </c>
      <c r="C468" s="14" t="s">
        <v>718</v>
      </c>
      <c r="D468" s="14" t="s">
        <v>1077</v>
      </c>
      <c r="E468" s="15">
        <v>44872</v>
      </c>
      <c r="F468" s="15">
        <f>EDATE(Policies!$E468,12)-1</f>
        <v>45236</v>
      </c>
      <c r="G468" s="15" t="s">
        <v>781</v>
      </c>
      <c r="H468" s="34">
        <v>13263</v>
      </c>
      <c r="I468" s="34">
        <v>578796</v>
      </c>
      <c r="J468" s="14" t="s">
        <v>719</v>
      </c>
      <c r="K468" s="14">
        <v>21</v>
      </c>
      <c r="L468" s="38">
        <v>2785.23</v>
      </c>
    </row>
    <row r="469" spans="1:12" x14ac:dyDescent="0.25">
      <c r="A469" s="10" t="s">
        <v>1014</v>
      </c>
      <c r="B469" s="11" t="s">
        <v>1056</v>
      </c>
      <c r="C469" s="11" t="s">
        <v>718</v>
      </c>
      <c r="D469" s="11" t="s">
        <v>1078</v>
      </c>
      <c r="E469" s="12">
        <v>44879</v>
      </c>
      <c r="F469" s="12">
        <f>EDATE(Policies!$E469,12)-1</f>
        <v>45243</v>
      </c>
      <c r="G469" s="12" t="s">
        <v>781</v>
      </c>
      <c r="H469" s="33">
        <v>25675</v>
      </c>
      <c r="I469" s="33">
        <v>612100</v>
      </c>
      <c r="J469" s="11" t="s">
        <v>719</v>
      </c>
      <c r="K469" s="11">
        <v>26</v>
      </c>
      <c r="L469" s="37">
        <v>6675.5</v>
      </c>
    </row>
    <row r="470" spans="1:12" x14ac:dyDescent="0.25">
      <c r="A470" s="13" t="s">
        <v>1015</v>
      </c>
      <c r="B470" s="14" t="s">
        <v>1057</v>
      </c>
      <c r="C470" s="14" t="s">
        <v>718</v>
      </c>
      <c r="D470" s="14" t="s">
        <v>1079</v>
      </c>
      <c r="E470" s="15">
        <v>44883</v>
      </c>
      <c r="F470" s="15">
        <f>EDATE(Policies!$E470,12)-1</f>
        <v>45247</v>
      </c>
      <c r="G470" s="15" t="s">
        <v>781</v>
      </c>
      <c r="H470" s="34">
        <v>23479</v>
      </c>
      <c r="I470" s="34">
        <v>467657</v>
      </c>
      <c r="J470" s="14" t="s">
        <v>719</v>
      </c>
      <c r="K470" s="14">
        <v>26</v>
      </c>
      <c r="L470" s="38">
        <v>6104.54</v>
      </c>
    </row>
    <row r="471" spans="1:12" x14ac:dyDescent="0.25">
      <c r="A471" s="10" t="s">
        <v>1016</v>
      </c>
      <c r="B471" s="11" t="s">
        <v>1058</v>
      </c>
      <c r="C471" s="11" t="s">
        <v>718</v>
      </c>
      <c r="D471" s="11" t="s">
        <v>1079</v>
      </c>
      <c r="E471" s="12">
        <v>44888</v>
      </c>
      <c r="F471" s="12">
        <f>EDATE(Policies!$E471,12)-1</f>
        <v>45252</v>
      </c>
      <c r="G471" s="12" t="s">
        <v>799</v>
      </c>
      <c r="H471" s="33">
        <v>31212</v>
      </c>
      <c r="I471" s="33">
        <v>713343</v>
      </c>
      <c r="J471" s="11" t="s">
        <v>720</v>
      </c>
      <c r="K471" s="11">
        <v>19</v>
      </c>
      <c r="L471" s="37">
        <v>0</v>
      </c>
    </row>
    <row r="472" spans="1:12" x14ac:dyDescent="0.25">
      <c r="A472" s="13" t="s">
        <v>1017</v>
      </c>
      <c r="B472" s="14" t="s">
        <v>1059</v>
      </c>
      <c r="C472" s="14" t="s">
        <v>718</v>
      </c>
      <c r="D472" s="14" t="s">
        <v>1077</v>
      </c>
      <c r="E472" s="15">
        <v>44893</v>
      </c>
      <c r="F472" s="15">
        <f>EDATE(Policies!$E472,12)-1</f>
        <v>45257</v>
      </c>
      <c r="G472" s="15" t="s">
        <v>781</v>
      </c>
      <c r="H472" s="34">
        <v>17767</v>
      </c>
      <c r="I472" s="34">
        <v>678566</v>
      </c>
      <c r="J472" s="14" t="s">
        <v>719</v>
      </c>
      <c r="K472" s="14">
        <v>18</v>
      </c>
      <c r="L472" s="38">
        <v>3198.06</v>
      </c>
    </row>
    <row r="473" spans="1:12" x14ac:dyDescent="0.25">
      <c r="A473" s="10" t="s">
        <v>1018</v>
      </c>
      <c r="B473" s="11" t="s">
        <v>1060</v>
      </c>
      <c r="C473" s="11" t="s">
        <v>718</v>
      </c>
      <c r="D473" s="11" t="s">
        <v>1078</v>
      </c>
      <c r="E473" s="12">
        <v>44897</v>
      </c>
      <c r="F473" s="12">
        <f>EDATE(Policies!$E473,12)-1</f>
        <v>45261</v>
      </c>
      <c r="G473" s="12" t="s">
        <v>781</v>
      </c>
      <c r="H473" s="33">
        <v>27873</v>
      </c>
      <c r="I473" s="33">
        <v>812198</v>
      </c>
      <c r="J473" s="11" t="s">
        <v>719</v>
      </c>
      <c r="K473" s="11">
        <v>17</v>
      </c>
      <c r="L473" s="37">
        <v>4738.4100000000008</v>
      </c>
    </row>
    <row r="474" spans="1:12" x14ac:dyDescent="0.25">
      <c r="A474" s="13" t="s">
        <v>1019</v>
      </c>
      <c r="B474" s="14" t="s">
        <v>1061</v>
      </c>
      <c r="C474" s="14" t="s">
        <v>718</v>
      </c>
      <c r="D474" s="14" t="s">
        <v>1079</v>
      </c>
      <c r="E474" s="15">
        <v>44903</v>
      </c>
      <c r="F474" s="15">
        <f>EDATE(Policies!$E474,12)-1</f>
        <v>45267</v>
      </c>
      <c r="G474" s="15" t="s">
        <v>799</v>
      </c>
      <c r="H474" s="34">
        <v>29987</v>
      </c>
      <c r="I474" s="34">
        <v>535479</v>
      </c>
      <c r="J474" s="14" t="s">
        <v>720</v>
      </c>
      <c r="K474" s="14">
        <v>21</v>
      </c>
      <c r="L474" s="38">
        <v>0</v>
      </c>
    </row>
    <row r="475" spans="1:12" x14ac:dyDescent="0.25">
      <c r="A475" s="10" t="s">
        <v>1020</v>
      </c>
      <c r="B475" s="11" t="s">
        <v>1062</v>
      </c>
      <c r="C475" s="11" t="s">
        <v>718</v>
      </c>
      <c r="D475" s="11" t="s">
        <v>1077</v>
      </c>
      <c r="E475" s="12">
        <v>44912</v>
      </c>
      <c r="F475" s="12">
        <f>EDATE(Policies!$E475,12)-1</f>
        <v>45276</v>
      </c>
      <c r="G475" s="12" t="s">
        <v>781</v>
      </c>
      <c r="H475" s="33">
        <v>16655</v>
      </c>
      <c r="I475" s="33">
        <v>510500</v>
      </c>
      <c r="J475" s="11" t="s">
        <v>719</v>
      </c>
      <c r="K475" s="11">
        <v>20</v>
      </c>
      <c r="L475" s="37">
        <v>3331</v>
      </c>
    </row>
    <row r="476" spans="1:12" x14ac:dyDescent="0.25">
      <c r="A476" s="13" t="s">
        <v>1021</v>
      </c>
      <c r="B476" s="14" t="s">
        <v>1063</v>
      </c>
      <c r="C476" s="14" t="s">
        <v>718</v>
      </c>
      <c r="D476" s="14" t="s">
        <v>1078</v>
      </c>
      <c r="E476" s="15">
        <v>44919</v>
      </c>
      <c r="F476" s="15">
        <f>EDATE(Policies!$E476,12)-1</f>
        <v>45283</v>
      </c>
      <c r="G476" s="15" t="s">
        <v>799</v>
      </c>
      <c r="H476" s="34">
        <v>18233</v>
      </c>
      <c r="I476" s="34">
        <v>625250</v>
      </c>
      <c r="J476" s="14" t="s">
        <v>720</v>
      </c>
      <c r="K476" s="14">
        <v>27</v>
      </c>
      <c r="L476" s="38">
        <v>0</v>
      </c>
    </row>
    <row r="477" spans="1:12" x14ac:dyDescent="0.25">
      <c r="A477" s="10" t="s">
        <v>1022</v>
      </c>
      <c r="B477" s="11" t="s">
        <v>1064</v>
      </c>
      <c r="C477" s="11" t="s">
        <v>718</v>
      </c>
      <c r="D477" s="11" t="s">
        <v>1077</v>
      </c>
      <c r="E477" s="12">
        <v>44925</v>
      </c>
      <c r="F477" s="12">
        <f>EDATE(Policies!$E477,12)-1</f>
        <v>45289</v>
      </c>
      <c r="G477" s="12" t="s">
        <v>781</v>
      </c>
      <c r="H477" s="33">
        <v>30250</v>
      </c>
      <c r="I477" s="33">
        <v>823211</v>
      </c>
      <c r="J477" s="11" t="s">
        <v>719</v>
      </c>
      <c r="K477" s="11">
        <v>29</v>
      </c>
      <c r="L477" s="37">
        <v>8772.5</v>
      </c>
    </row>
    <row r="478" spans="1:12" x14ac:dyDescent="0.25">
      <c r="A478" s="21" t="s">
        <v>1074</v>
      </c>
      <c r="B478" s="18" t="str">
        <f>"CUST"&amp;TEXT(1220+ROW(A478),0)</f>
        <v>CUST1698</v>
      </c>
      <c r="C478" s="14" t="s">
        <v>717</v>
      </c>
      <c r="D478" s="14" t="s">
        <v>785</v>
      </c>
      <c r="E478" s="15">
        <v>43912</v>
      </c>
      <c r="F478" s="15"/>
      <c r="G478" s="12" t="s">
        <v>799</v>
      </c>
      <c r="H478" s="33">
        <v>31955</v>
      </c>
      <c r="I478" s="33">
        <v>380000</v>
      </c>
      <c r="J478" s="11" t="s">
        <v>720</v>
      </c>
      <c r="K478" s="11">
        <v>26</v>
      </c>
      <c r="L478" s="38">
        <v>0</v>
      </c>
    </row>
    <row r="479" spans="1:12" x14ac:dyDescent="0.25">
      <c r="A479" s="22" t="s">
        <v>1100</v>
      </c>
      <c r="B479" s="18" t="s">
        <v>1370</v>
      </c>
      <c r="C479" s="11" t="s">
        <v>717</v>
      </c>
      <c r="D479" s="11" t="s">
        <v>787</v>
      </c>
      <c r="E479" s="15">
        <v>43913</v>
      </c>
      <c r="F479" s="12"/>
      <c r="G479" s="12" t="s">
        <v>781</v>
      </c>
      <c r="H479" s="33">
        <v>51755</v>
      </c>
      <c r="I479" s="33">
        <v>380000</v>
      </c>
      <c r="J479" s="11" t="s">
        <v>719</v>
      </c>
      <c r="K479" s="11">
        <v>14</v>
      </c>
      <c r="L479" s="37">
        <v>7245.7000000000007</v>
      </c>
    </row>
    <row r="480" spans="1:12" x14ac:dyDescent="0.25">
      <c r="A480" s="21" t="s">
        <v>1101</v>
      </c>
      <c r="B480" s="18" t="s">
        <v>1371</v>
      </c>
      <c r="C480" s="11" t="s">
        <v>717</v>
      </c>
      <c r="D480" s="14" t="s">
        <v>784</v>
      </c>
      <c r="E480" s="15">
        <v>43914</v>
      </c>
      <c r="F480" s="15"/>
      <c r="G480" s="12" t="s">
        <v>781</v>
      </c>
      <c r="H480" s="33">
        <v>61255</v>
      </c>
      <c r="I480" s="33">
        <v>380000</v>
      </c>
      <c r="J480" s="11" t="s">
        <v>719</v>
      </c>
      <c r="K480" s="11">
        <v>15</v>
      </c>
      <c r="L480" s="38">
        <v>9188.25</v>
      </c>
    </row>
    <row r="481" spans="1:12" x14ac:dyDescent="0.25">
      <c r="A481" s="22" t="s">
        <v>1102</v>
      </c>
      <c r="B481" s="18" t="s">
        <v>1372</v>
      </c>
      <c r="C481" s="11" t="s">
        <v>717</v>
      </c>
      <c r="D481" s="11" t="s">
        <v>784</v>
      </c>
      <c r="E481" s="15">
        <v>43915</v>
      </c>
      <c r="F481" s="12"/>
      <c r="G481" s="12" t="s">
        <v>781</v>
      </c>
      <c r="H481" s="33">
        <v>41955</v>
      </c>
      <c r="I481" s="33">
        <v>380000</v>
      </c>
      <c r="J481" s="11" t="s">
        <v>719</v>
      </c>
      <c r="K481" s="11">
        <v>15</v>
      </c>
      <c r="L481" s="37">
        <v>6293.25</v>
      </c>
    </row>
    <row r="482" spans="1:12" x14ac:dyDescent="0.25">
      <c r="A482" s="21" t="s">
        <v>1103</v>
      </c>
      <c r="B482" s="18" t="s">
        <v>1373</v>
      </c>
      <c r="C482" s="11" t="s">
        <v>717</v>
      </c>
      <c r="D482" s="14" t="s">
        <v>784</v>
      </c>
      <c r="E482" s="15">
        <v>43916</v>
      </c>
      <c r="F482" s="15"/>
      <c r="G482" s="12" t="s">
        <v>781</v>
      </c>
      <c r="H482" s="33">
        <v>65955</v>
      </c>
      <c r="I482" s="33">
        <v>380000</v>
      </c>
      <c r="J482" s="11" t="s">
        <v>719</v>
      </c>
      <c r="K482" s="11">
        <v>15</v>
      </c>
      <c r="L482" s="38">
        <v>9893.25</v>
      </c>
    </row>
    <row r="483" spans="1:12" x14ac:dyDescent="0.25">
      <c r="A483" s="22" t="s">
        <v>1104</v>
      </c>
      <c r="B483" s="18" t="s">
        <v>1374</v>
      </c>
      <c r="C483" s="11" t="s">
        <v>717</v>
      </c>
      <c r="D483" s="11" t="s">
        <v>784</v>
      </c>
      <c r="E483" s="15">
        <v>43917</v>
      </c>
      <c r="F483" s="12"/>
      <c r="G483" s="12" t="s">
        <v>781</v>
      </c>
      <c r="H483" s="33">
        <v>32955</v>
      </c>
      <c r="I483" s="33">
        <v>380000</v>
      </c>
      <c r="J483" s="11" t="s">
        <v>719</v>
      </c>
      <c r="K483" s="11">
        <v>16</v>
      </c>
      <c r="L483" s="37">
        <v>5272.8</v>
      </c>
    </row>
    <row r="484" spans="1:12" x14ac:dyDescent="0.25">
      <c r="A484" s="21" t="s">
        <v>1105</v>
      </c>
      <c r="B484" s="18" t="s">
        <v>1375</v>
      </c>
      <c r="C484" s="11" t="s">
        <v>717</v>
      </c>
      <c r="D484" s="14" t="s">
        <v>787</v>
      </c>
      <c r="E484" s="15">
        <v>43918</v>
      </c>
      <c r="F484" s="15"/>
      <c r="G484" s="12" t="s">
        <v>781</v>
      </c>
      <c r="H484" s="33">
        <v>71955</v>
      </c>
      <c r="I484" s="33">
        <v>380000</v>
      </c>
      <c r="J484" s="11" t="s">
        <v>719</v>
      </c>
      <c r="K484" s="11">
        <v>16</v>
      </c>
      <c r="L484" s="38">
        <v>11512.800000000001</v>
      </c>
    </row>
    <row r="485" spans="1:12" x14ac:dyDescent="0.25">
      <c r="A485" s="22" t="s">
        <v>1106</v>
      </c>
      <c r="B485" s="18" t="s">
        <v>1376</v>
      </c>
      <c r="C485" s="11" t="s">
        <v>717</v>
      </c>
      <c r="D485" s="11" t="s">
        <v>787</v>
      </c>
      <c r="E485" s="15">
        <v>43920</v>
      </c>
      <c r="F485" s="12"/>
      <c r="G485" s="12" t="s">
        <v>781</v>
      </c>
      <c r="H485" s="33">
        <v>60955</v>
      </c>
      <c r="I485" s="33">
        <v>380000</v>
      </c>
      <c r="J485" s="11" t="s">
        <v>719</v>
      </c>
      <c r="K485" s="11">
        <v>16</v>
      </c>
      <c r="L485" s="37">
        <v>9752.8000000000011</v>
      </c>
    </row>
    <row r="486" spans="1:12" x14ac:dyDescent="0.25">
      <c r="A486" s="22" t="s">
        <v>1107</v>
      </c>
      <c r="B486" s="18" t="s">
        <v>1377</v>
      </c>
      <c r="C486" s="11" t="s">
        <v>717</v>
      </c>
      <c r="D486" s="24" t="s">
        <v>787</v>
      </c>
      <c r="E486" s="25">
        <v>43922</v>
      </c>
      <c r="F486" s="24"/>
      <c r="G486" s="12" t="s">
        <v>781</v>
      </c>
      <c r="H486" s="33">
        <v>41955</v>
      </c>
      <c r="I486" s="33">
        <v>380000</v>
      </c>
      <c r="J486" s="11" t="s">
        <v>719</v>
      </c>
      <c r="K486" s="11">
        <v>17</v>
      </c>
      <c r="L486" s="37">
        <v>7132.35</v>
      </c>
    </row>
    <row r="487" spans="1:12" x14ac:dyDescent="0.25">
      <c r="A487" s="22" t="s">
        <v>1108</v>
      </c>
      <c r="B487" s="18" t="s">
        <v>1378</v>
      </c>
      <c r="C487" s="11" t="s">
        <v>717</v>
      </c>
      <c r="D487" s="24" t="s">
        <v>784</v>
      </c>
      <c r="E487" s="25">
        <v>43924</v>
      </c>
      <c r="F487" s="24"/>
      <c r="G487" s="12" t="s">
        <v>781</v>
      </c>
      <c r="H487" s="33">
        <v>55955</v>
      </c>
      <c r="I487" s="33">
        <v>380000</v>
      </c>
      <c r="J487" s="11" t="s">
        <v>719</v>
      </c>
      <c r="K487" s="11">
        <v>17</v>
      </c>
      <c r="L487" s="37">
        <v>9512.35</v>
      </c>
    </row>
    <row r="488" spans="1:12" x14ac:dyDescent="0.25">
      <c r="A488" s="22" t="s">
        <v>1109</v>
      </c>
      <c r="B488" s="18" t="s">
        <v>1379</v>
      </c>
      <c r="C488" s="11" t="s">
        <v>717</v>
      </c>
      <c r="D488" s="24" t="s">
        <v>784</v>
      </c>
      <c r="E488" s="25">
        <v>43925</v>
      </c>
      <c r="F488" s="24"/>
      <c r="G488" s="12" t="s">
        <v>799</v>
      </c>
      <c r="H488" s="33">
        <v>31955</v>
      </c>
      <c r="I488" s="33">
        <v>380000</v>
      </c>
      <c r="J488" s="11" t="s">
        <v>720</v>
      </c>
      <c r="K488" s="11">
        <v>26</v>
      </c>
      <c r="L488" s="37">
        <v>0</v>
      </c>
    </row>
    <row r="489" spans="1:12" x14ac:dyDescent="0.25">
      <c r="A489" s="22" t="s">
        <v>1110</v>
      </c>
      <c r="B489" s="18" t="s">
        <v>1380</v>
      </c>
      <c r="C489" s="11" t="s">
        <v>717</v>
      </c>
      <c r="D489" s="24" t="s">
        <v>787</v>
      </c>
      <c r="E489" s="25">
        <v>43926</v>
      </c>
      <c r="F489" s="24"/>
      <c r="G489" s="12" t="s">
        <v>781</v>
      </c>
      <c r="H489" s="33">
        <v>63955</v>
      </c>
      <c r="I489" s="33">
        <v>380000</v>
      </c>
      <c r="J489" s="11" t="s">
        <v>719</v>
      </c>
      <c r="K489" s="11">
        <v>11</v>
      </c>
      <c r="L489" s="37">
        <v>7035.05</v>
      </c>
    </row>
    <row r="490" spans="1:12" x14ac:dyDescent="0.25">
      <c r="A490" s="22" t="s">
        <v>1111</v>
      </c>
      <c r="B490" s="18" t="s">
        <v>1381</v>
      </c>
      <c r="C490" s="11" t="s">
        <v>717</v>
      </c>
      <c r="D490" s="24" t="s">
        <v>787</v>
      </c>
      <c r="E490" s="25">
        <v>43928</v>
      </c>
      <c r="F490" s="24"/>
      <c r="G490" s="12" t="s">
        <v>781</v>
      </c>
      <c r="H490" s="33">
        <v>33955</v>
      </c>
      <c r="I490" s="33">
        <v>380000</v>
      </c>
      <c r="J490" s="11" t="s">
        <v>719</v>
      </c>
      <c r="K490" s="11">
        <v>13</v>
      </c>
      <c r="L490" s="37">
        <v>4414.1500000000005</v>
      </c>
    </row>
    <row r="491" spans="1:12" x14ac:dyDescent="0.25">
      <c r="A491" s="22" t="s">
        <v>1112</v>
      </c>
      <c r="B491" s="18" t="s">
        <v>1382</v>
      </c>
      <c r="C491" s="11" t="s">
        <v>717</v>
      </c>
      <c r="D491" s="24" t="s">
        <v>787</v>
      </c>
      <c r="E491" s="25">
        <v>43929</v>
      </c>
      <c r="F491" s="24"/>
      <c r="G491" s="12" t="s">
        <v>781</v>
      </c>
      <c r="H491" s="33">
        <v>37955</v>
      </c>
      <c r="I491" s="33">
        <v>380000</v>
      </c>
      <c r="J491" s="11" t="s">
        <v>719</v>
      </c>
      <c r="K491" s="11">
        <v>12</v>
      </c>
      <c r="L491" s="37">
        <v>4554.5999999999995</v>
      </c>
    </row>
    <row r="492" spans="1:12" x14ac:dyDescent="0.25">
      <c r="A492" s="22" t="s">
        <v>1113</v>
      </c>
      <c r="B492" s="18" t="s">
        <v>1383</v>
      </c>
      <c r="C492" s="11" t="s">
        <v>717</v>
      </c>
      <c r="D492" s="24" t="s">
        <v>787</v>
      </c>
      <c r="E492" s="25">
        <v>43931</v>
      </c>
      <c r="F492" s="24"/>
      <c r="G492" s="12" t="s">
        <v>781</v>
      </c>
      <c r="H492" s="33">
        <v>68955</v>
      </c>
      <c r="I492" s="33">
        <v>380000</v>
      </c>
      <c r="J492" s="11" t="s">
        <v>719</v>
      </c>
      <c r="K492" s="11">
        <v>11</v>
      </c>
      <c r="L492" s="37">
        <v>7585.05</v>
      </c>
    </row>
    <row r="493" spans="1:12" x14ac:dyDescent="0.25">
      <c r="A493" s="22" t="s">
        <v>1114</v>
      </c>
      <c r="B493" s="18" t="s">
        <v>1384</v>
      </c>
      <c r="C493" s="11" t="s">
        <v>717</v>
      </c>
      <c r="D493" s="24" t="s">
        <v>784</v>
      </c>
      <c r="E493" s="25">
        <v>43932</v>
      </c>
      <c r="F493" s="24"/>
      <c r="G493" s="12" t="s">
        <v>781</v>
      </c>
      <c r="H493" s="33">
        <v>51955</v>
      </c>
      <c r="I493" s="33">
        <v>380000</v>
      </c>
      <c r="J493" s="11" t="s">
        <v>719</v>
      </c>
      <c r="K493" s="11">
        <v>12</v>
      </c>
      <c r="L493" s="37">
        <v>6234.5999999999995</v>
      </c>
    </row>
    <row r="494" spans="1:12" x14ac:dyDescent="0.25">
      <c r="A494" s="22" t="s">
        <v>1115</v>
      </c>
      <c r="B494" s="18" t="s">
        <v>1385</v>
      </c>
      <c r="C494" s="11" t="s">
        <v>717</v>
      </c>
      <c r="D494" s="24" t="s">
        <v>784</v>
      </c>
      <c r="E494" s="25">
        <v>43933</v>
      </c>
      <c r="F494" s="24"/>
      <c r="G494" s="12" t="s">
        <v>781</v>
      </c>
      <c r="H494" s="33">
        <v>69955</v>
      </c>
      <c r="I494" s="33">
        <v>380000</v>
      </c>
      <c r="J494" s="11" t="s">
        <v>719</v>
      </c>
      <c r="K494" s="11">
        <v>13</v>
      </c>
      <c r="L494" s="37">
        <v>9094.15</v>
      </c>
    </row>
    <row r="495" spans="1:12" x14ac:dyDescent="0.25">
      <c r="A495" s="22" t="s">
        <v>1116</v>
      </c>
      <c r="B495" s="18" t="s">
        <v>1386</v>
      </c>
      <c r="C495" s="11" t="s">
        <v>717</v>
      </c>
      <c r="D495" s="24" t="s">
        <v>784</v>
      </c>
      <c r="E495" s="25">
        <v>43935</v>
      </c>
      <c r="F495" s="24"/>
      <c r="G495" s="12" t="s">
        <v>799</v>
      </c>
      <c r="H495" s="33">
        <v>31955</v>
      </c>
      <c r="I495" s="33">
        <v>380000</v>
      </c>
      <c r="J495" s="11" t="s">
        <v>720</v>
      </c>
      <c r="K495" s="11">
        <v>26</v>
      </c>
      <c r="L495" s="37">
        <v>0</v>
      </c>
    </row>
    <row r="496" spans="1:12" x14ac:dyDescent="0.25">
      <c r="A496" s="22" t="s">
        <v>1117</v>
      </c>
      <c r="B496" s="18" t="s">
        <v>1387</v>
      </c>
      <c r="C496" s="11" t="s">
        <v>717</v>
      </c>
      <c r="D496" s="24" t="s">
        <v>784</v>
      </c>
      <c r="E496" s="25">
        <v>43936</v>
      </c>
      <c r="F496" s="24"/>
      <c r="G496" s="12" t="s">
        <v>781</v>
      </c>
      <c r="H496" s="33">
        <v>42955</v>
      </c>
      <c r="I496" s="33">
        <v>380000</v>
      </c>
      <c r="J496" s="11" t="s">
        <v>719</v>
      </c>
      <c r="K496" s="11">
        <v>15</v>
      </c>
      <c r="L496" s="37">
        <v>6443.25</v>
      </c>
    </row>
    <row r="497" spans="1:12" x14ac:dyDescent="0.25">
      <c r="A497" s="22" t="s">
        <v>1118</v>
      </c>
      <c r="B497" s="18" t="s">
        <v>1388</v>
      </c>
      <c r="C497" s="11" t="s">
        <v>717</v>
      </c>
      <c r="D497" s="24" t="s">
        <v>787</v>
      </c>
      <c r="E497" s="25">
        <v>43937</v>
      </c>
      <c r="F497" s="24"/>
      <c r="G497" s="12" t="s">
        <v>781</v>
      </c>
      <c r="H497" s="33">
        <v>35955</v>
      </c>
      <c r="I497" s="33">
        <v>380000</v>
      </c>
      <c r="J497" s="11" t="s">
        <v>719</v>
      </c>
      <c r="K497" s="11">
        <v>15</v>
      </c>
      <c r="L497" s="37">
        <v>5393.25</v>
      </c>
    </row>
    <row r="498" spans="1:12" x14ac:dyDescent="0.25">
      <c r="A498" s="22" t="s">
        <v>1119</v>
      </c>
      <c r="B498" s="18" t="s">
        <v>1389</v>
      </c>
      <c r="C498" s="11" t="s">
        <v>717</v>
      </c>
      <c r="D498" s="24" t="s">
        <v>784</v>
      </c>
      <c r="E498" s="25">
        <v>43938</v>
      </c>
      <c r="F498" s="24"/>
      <c r="G498" s="12" t="s">
        <v>781</v>
      </c>
      <c r="H498" s="33">
        <v>31955</v>
      </c>
      <c r="I498" s="33">
        <v>380000</v>
      </c>
      <c r="J498" s="11" t="s">
        <v>719</v>
      </c>
      <c r="K498" s="11">
        <v>16</v>
      </c>
      <c r="L498" s="37">
        <v>5112.8</v>
      </c>
    </row>
    <row r="499" spans="1:12" x14ac:dyDescent="0.25">
      <c r="A499" s="22" t="s">
        <v>1120</v>
      </c>
      <c r="B499" s="18" t="s">
        <v>1390</v>
      </c>
      <c r="C499" s="11" t="s">
        <v>717</v>
      </c>
      <c r="D499" s="24" t="s">
        <v>784</v>
      </c>
      <c r="E499" s="25">
        <v>43939</v>
      </c>
      <c r="F499" s="24"/>
      <c r="G499" s="12" t="s">
        <v>781</v>
      </c>
      <c r="H499" s="33">
        <v>51955</v>
      </c>
      <c r="I499" s="33">
        <v>380000</v>
      </c>
      <c r="J499" s="11" t="s">
        <v>719</v>
      </c>
      <c r="K499" s="11">
        <v>17</v>
      </c>
      <c r="L499" s="37">
        <v>8832.35</v>
      </c>
    </row>
    <row r="500" spans="1:12" x14ac:dyDescent="0.25">
      <c r="A500" s="22" t="s">
        <v>1121</v>
      </c>
      <c r="B500" s="18" t="s">
        <v>1391</v>
      </c>
      <c r="C500" s="11" t="s">
        <v>717</v>
      </c>
      <c r="D500" s="24" t="s">
        <v>784</v>
      </c>
      <c r="E500" s="25">
        <v>43940</v>
      </c>
      <c r="F500" s="24"/>
      <c r="G500" s="12" t="s">
        <v>781</v>
      </c>
      <c r="H500" s="33">
        <v>34955</v>
      </c>
      <c r="I500" s="33">
        <v>380000</v>
      </c>
      <c r="J500" s="11" t="s">
        <v>719</v>
      </c>
      <c r="K500" s="11">
        <v>18</v>
      </c>
      <c r="L500" s="37">
        <v>6291.9</v>
      </c>
    </row>
    <row r="501" spans="1:12" x14ac:dyDescent="0.25">
      <c r="A501" s="22" t="s">
        <v>1122</v>
      </c>
      <c r="B501" s="18" t="s">
        <v>1392</v>
      </c>
      <c r="C501" s="11" t="s">
        <v>717</v>
      </c>
      <c r="D501" s="24" t="s">
        <v>784</v>
      </c>
      <c r="E501" s="25">
        <v>43941</v>
      </c>
      <c r="F501" s="24"/>
      <c r="G501" s="12" t="s">
        <v>781</v>
      </c>
      <c r="H501" s="33">
        <v>51955</v>
      </c>
      <c r="I501" s="33">
        <v>380000</v>
      </c>
      <c r="J501" s="11" t="s">
        <v>719</v>
      </c>
      <c r="K501" s="11">
        <v>18</v>
      </c>
      <c r="L501" s="37">
        <v>9351.9</v>
      </c>
    </row>
    <row r="502" spans="1:12" x14ac:dyDescent="0.25">
      <c r="A502" s="22" t="s">
        <v>1123</v>
      </c>
      <c r="B502" s="18" t="s">
        <v>1393</v>
      </c>
      <c r="C502" s="11" t="s">
        <v>717</v>
      </c>
      <c r="D502" s="24" t="s">
        <v>787</v>
      </c>
      <c r="E502" s="25">
        <v>43942</v>
      </c>
      <c r="F502" s="24"/>
      <c r="G502" s="12" t="s">
        <v>799</v>
      </c>
      <c r="H502" s="33">
        <v>31955</v>
      </c>
      <c r="I502" s="33">
        <v>380000</v>
      </c>
      <c r="J502" s="11" t="s">
        <v>720</v>
      </c>
      <c r="K502" s="11">
        <v>26</v>
      </c>
      <c r="L502" s="37">
        <v>0</v>
      </c>
    </row>
    <row r="503" spans="1:12" x14ac:dyDescent="0.25">
      <c r="A503" s="22" t="s">
        <v>1124</v>
      </c>
      <c r="B503" s="18" t="s">
        <v>1394</v>
      </c>
      <c r="C503" s="11" t="s">
        <v>717</v>
      </c>
      <c r="D503" s="24" t="s">
        <v>787</v>
      </c>
      <c r="E503" s="25">
        <v>43943</v>
      </c>
      <c r="F503" s="24"/>
      <c r="G503" s="12" t="s">
        <v>781</v>
      </c>
      <c r="H503" s="33">
        <v>50955</v>
      </c>
      <c r="I503" s="33">
        <v>380000</v>
      </c>
      <c r="J503" s="11" t="s">
        <v>719</v>
      </c>
      <c r="K503" s="11">
        <v>14</v>
      </c>
      <c r="L503" s="37">
        <v>7133.7000000000007</v>
      </c>
    </row>
    <row r="504" spans="1:12" x14ac:dyDescent="0.25">
      <c r="A504" s="22" t="s">
        <v>1125</v>
      </c>
      <c r="B504" s="18" t="s">
        <v>1395</v>
      </c>
      <c r="C504" s="11" t="s">
        <v>717</v>
      </c>
      <c r="D504" s="24" t="s">
        <v>787</v>
      </c>
      <c r="E504" s="25">
        <v>43946</v>
      </c>
      <c r="F504" s="24"/>
      <c r="G504" s="12" t="s">
        <v>781</v>
      </c>
      <c r="H504" s="33">
        <v>61955</v>
      </c>
      <c r="I504" s="33">
        <v>380000</v>
      </c>
      <c r="J504" s="11" t="s">
        <v>719</v>
      </c>
      <c r="K504" s="11">
        <v>13</v>
      </c>
      <c r="L504" s="37">
        <v>8054.1500000000005</v>
      </c>
    </row>
    <row r="505" spans="1:12" x14ac:dyDescent="0.25">
      <c r="A505" s="22" t="s">
        <v>1126</v>
      </c>
      <c r="B505" s="18" t="s">
        <v>1396</v>
      </c>
      <c r="C505" s="11" t="s">
        <v>717</v>
      </c>
      <c r="D505" s="24" t="s">
        <v>787</v>
      </c>
      <c r="E505" s="25">
        <v>43947</v>
      </c>
      <c r="F505" s="24"/>
      <c r="G505" s="12" t="s">
        <v>781</v>
      </c>
      <c r="H505" s="33">
        <v>31955</v>
      </c>
      <c r="I505" s="33">
        <v>380000</v>
      </c>
      <c r="J505" s="11" t="s">
        <v>719</v>
      </c>
      <c r="K505" s="11">
        <v>12</v>
      </c>
      <c r="L505" s="37">
        <v>3834.6</v>
      </c>
    </row>
    <row r="506" spans="1:12" x14ac:dyDescent="0.25">
      <c r="A506" s="22" t="s">
        <v>1127</v>
      </c>
      <c r="B506" s="18" t="s">
        <v>1397</v>
      </c>
      <c r="C506" s="11" t="s">
        <v>717</v>
      </c>
      <c r="D506" s="24" t="s">
        <v>784</v>
      </c>
      <c r="E506" s="25">
        <v>43948</v>
      </c>
      <c r="F506" s="24"/>
      <c r="G506" s="12" t="s">
        <v>781</v>
      </c>
      <c r="H506" s="33">
        <v>32955</v>
      </c>
      <c r="I506" s="33">
        <v>380000</v>
      </c>
      <c r="J506" s="11" t="s">
        <v>719</v>
      </c>
      <c r="K506" s="11">
        <v>15</v>
      </c>
      <c r="L506" s="37">
        <v>4943.25</v>
      </c>
    </row>
    <row r="507" spans="1:12" x14ac:dyDescent="0.25">
      <c r="A507" s="22" t="s">
        <v>1128</v>
      </c>
      <c r="B507" s="18" t="s">
        <v>1398</v>
      </c>
      <c r="C507" s="11" t="s">
        <v>717</v>
      </c>
      <c r="D507" s="24" t="s">
        <v>787</v>
      </c>
      <c r="E507" s="25">
        <v>43949</v>
      </c>
      <c r="F507" s="24"/>
      <c r="G507" s="12" t="s">
        <v>781</v>
      </c>
      <c r="H507" s="33">
        <v>35955</v>
      </c>
      <c r="I507" s="33">
        <v>380000</v>
      </c>
      <c r="J507" s="11" t="s">
        <v>719</v>
      </c>
      <c r="K507" s="11">
        <v>17</v>
      </c>
      <c r="L507" s="37">
        <v>6112.35</v>
      </c>
    </row>
    <row r="508" spans="1:12" x14ac:dyDescent="0.25">
      <c r="A508" s="22" t="s">
        <v>1129</v>
      </c>
      <c r="B508" s="18" t="s">
        <v>1399</v>
      </c>
      <c r="C508" s="11" t="s">
        <v>717</v>
      </c>
      <c r="D508" s="24" t="s">
        <v>784</v>
      </c>
      <c r="E508" s="25">
        <v>43950</v>
      </c>
      <c r="F508" s="24"/>
      <c r="G508" s="12" t="s">
        <v>781</v>
      </c>
      <c r="H508" s="33">
        <v>38955</v>
      </c>
      <c r="I508" s="33">
        <v>380000</v>
      </c>
      <c r="J508" s="11" t="s">
        <v>719</v>
      </c>
      <c r="K508" s="11">
        <v>17</v>
      </c>
      <c r="L508" s="37">
        <v>6622.35</v>
      </c>
    </row>
    <row r="509" spans="1:12" x14ac:dyDescent="0.25">
      <c r="A509" s="22" t="s">
        <v>1130</v>
      </c>
      <c r="B509" s="18" t="s">
        <v>1400</v>
      </c>
      <c r="C509" s="11" t="s">
        <v>717</v>
      </c>
      <c r="D509" s="24" t="s">
        <v>787</v>
      </c>
      <c r="E509" s="25">
        <v>43950</v>
      </c>
      <c r="F509" s="24"/>
      <c r="G509" s="12" t="s">
        <v>799</v>
      </c>
      <c r="H509" s="33">
        <v>31955</v>
      </c>
      <c r="I509" s="33">
        <v>380000</v>
      </c>
      <c r="J509" s="11" t="s">
        <v>720</v>
      </c>
      <c r="K509" s="11">
        <v>26</v>
      </c>
      <c r="L509" s="37">
        <v>0</v>
      </c>
    </row>
    <row r="510" spans="1:12" x14ac:dyDescent="0.25">
      <c r="A510" s="22" t="s">
        <v>1131</v>
      </c>
      <c r="B510" s="18" t="s">
        <v>1401</v>
      </c>
      <c r="C510" s="11" t="s">
        <v>717</v>
      </c>
      <c r="D510" s="24" t="s">
        <v>787</v>
      </c>
      <c r="E510" s="25">
        <v>43951</v>
      </c>
      <c r="F510" s="24"/>
      <c r="G510" s="12" t="s">
        <v>781</v>
      </c>
      <c r="H510" s="33">
        <v>32955</v>
      </c>
      <c r="I510" s="33">
        <v>380000</v>
      </c>
      <c r="J510" s="11" t="s">
        <v>719</v>
      </c>
      <c r="K510" s="11">
        <v>12</v>
      </c>
      <c r="L510" s="37">
        <v>3954.6</v>
      </c>
    </row>
    <row r="511" spans="1:12" x14ac:dyDescent="0.25">
      <c r="A511" s="22" t="s">
        <v>1132</v>
      </c>
      <c r="B511" s="18" t="s">
        <v>1402</v>
      </c>
      <c r="C511" s="11" t="s">
        <v>717</v>
      </c>
      <c r="D511" s="24" t="s">
        <v>784</v>
      </c>
      <c r="E511" s="25">
        <v>43953</v>
      </c>
      <c r="F511" s="24"/>
      <c r="G511" s="12" t="s">
        <v>781</v>
      </c>
      <c r="H511" s="33">
        <v>36955</v>
      </c>
      <c r="I511" s="33">
        <v>380000</v>
      </c>
      <c r="J511" s="11" t="s">
        <v>719</v>
      </c>
      <c r="K511" s="11">
        <v>18</v>
      </c>
      <c r="L511" s="37">
        <v>6651.9</v>
      </c>
    </row>
    <row r="512" spans="1:12" x14ac:dyDescent="0.25">
      <c r="A512" s="22" t="s">
        <v>1133</v>
      </c>
      <c r="B512" s="18" t="s">
        <v>1403</v>
      </c>
      <c r="C512" s="11" t="s">
        <v>717</v>
      </c>
      <c r="D512" s="24" t="s">
        <v>784</v>
      </c>
      <c r="E512" s="25">
        <v>43954</v>
      </c>
      <c r="F512" s="24"/>
      <c r="G512" s="12" t="s">
        <v>781</v>
      </c>
      <c r="H512" s="33">
        <v>53955</v>
      </c>
      <c r="I512" s="33">
        <v>380000</v>
      </c>
      <c r="J512" s="11" t="s">
        <v>719</v>
      </c>
      <c r="K512" s="11">
        <v>12</v>
      </c>
      <c r="L512" s="37">
        <v>6474.5999999999995</v>
      </c>
    </row>
    <row r="513" spans="1:12" x14ac:dyDescent="0.25">
      <c r="A513" s="22" t="s">
        <v>1134</v>
      </c>
      <c r="B513" s="18" t="s">
        <v>1404</v>
      </c>
      <c r="C513" s="11" t="s">
        <v>717</v>
      </c>
      <c r="D513" s="24" t="s">
        <v>787</v>
      </c>
      <c r="E513" s="25">
        <v>43955</v>
      </c>
      <c r="F513" s="24"/>
      <c r="G513" s="12" t="s">
        <v>799</v>
      </c>
      <c r="H513" s="33">
        <v>31955</v>
      </c>
      <c r="I513" s="33">
        <v>380000</v>
      </c>
      <c r="J513" s="11" t="s">
        <v>720</v>
      </c>
      <c r="K513" s="11">
        <v>26</v>
      </c>
      <c r="L513" s="37">
        <v>0</v>
      </c>
    </row>
    <row r="514" spans="1:12" x14ac:dyDescent="0.25">
      <c r="A514" s="22" t="s">
        <v>1135</v>
      </c>
      <c r="B514" s="18" t="s">
        <v>1405</v>
      </c>
      <c r="C514" s="11" t="s">
        <v>717</v>
      </c>
      <c r="D514" s="24" t="s">
        <v>784</v>
      </c>
      <c r="E514" s="25">
        <v>43956</v>
      </c>
      <c r="F514" s="24"/>
      <c r="G514" s="12" t="s">
        <v>781</v>
      </c>
      <c r="H514" s="33">
        <v>41955</v>
      </c>
      <c r="I514" s="33">
        <v>380000</v>
      </c>
      <c r="J514" s="11" t="s">
        <v>719</v>
      </c>
      <c r="K514" s="11">
        <v>12</v>
      </c>
      <c r="L514" s="37">
        <v>5034.5999999999995</v>
      </c>
    </row>
    <row r="515" spans="1:12" x14ac:dyDescent="0.25">
      <c r="A515" s="22" t="s">
        <v>1136</v>
      </c>
      <c r="B515" s="18" t="s">
        <v>1406</v>
      </c>
      <c r="C515" s="11" t="s">
        <v>717</v>
      </c>
      <c r="D515" s="24" t="s">
        <v>784</v>
      </c>
      <c r="E515" s="25">
        <v>43959</v>
      </c>
      <c r="F515" s="24"/>
      <c r="G515" s="12" t="s">
        <v>781</v>
      </c>
      <c r="H515" s="33">
        <v>64955</v>
      </c>
      <c r="I515" s="33">
        <v>380000</v>
      </c>
      <c r="J515" s="11" t="s">
        <v>719</v>
      </c>
      <c r="K515" s="11">
        <v>12</v>
      </c>
      <c r="L515" s="37">
        <v>7794.5999999999995</v>
      </c>
    </row>
    <row r="516" spans="1:12" x14ac:dyDescent="0.25">
      <c r="A516" s="22" t="s">
        <v>1137</v>
      </c>
      <c r="B516" s="18" t="s">
        <v>1407</v>
      </c>
      <c r="C516" s="11" t="s">
        <v>717</v>
      </c>
      <c r="D516" s="14" t="s">
        <v>785</v>
      </c>
      <c r="E516" s="25">
        <v>43960</v>
      </c>
      <c r="F516" s="24"/>
      <c r="G516" s="12" t="s">
        <v>781</v>
      </c>
      <c r="H516" s="33">
        <v>61955</v>
      </c>
      <c r="I516" s="33">
        <v>380000</v>
      </c>
      <c r="J516" s="11" t="s">
        <v>719</v>
      </c>
      <c r="K516" s="11">
        <v>11</v>
      </c>
      <c r="L516" s="37">
        <v>6815.05</v>
      </c>
    </row>
    <row r="517" spans="1:12" x14ac:dyDescent="0.25">
      <c r="A517" s="22" t="s">
        <v>1138</v>
      </c>
      <c r="B517" s="18" t="s">
        <v>1408</v>
      </c>
      <c r="C517" s="11" t="s">
        <v>717</v>
      </c>
      <c r="D517" s="24" t="s">
        <v>784</v>
      </c>
      <c r="E517" s="25">
        <v>43961</v>
      </c>
      <c r="F517" s="24"/>
      <c r="G517" s="12" t="s">
        <v>781</v>
      </c>
      <c r="H517" s="33">
        <v>49855</v>
      </c>
      <c r="I517" s="33">
        <v>380000</v>
      </c>
      <c r="J517" s="11" t="s">
        <v>719</v>
      </c>
      <c r="K517" s="11">
        <v>14</v>
      </c>
      <c r="L517" s="37">
        <v>6979.7000000000007</v>
      </c>
    </row>
    <row r="518" spans="1:12" x14ac:dyDescent="0.25">
      <c r="A518" s="22" t="s">
        <v>1139</v>
      </c>
      <c r="B518" s="18" t="s">
        <v>1409</v>
      </c>
      <c r="C518" s="11" t="s">
        <v>717</v>
      </c>
      <c r="D518" s="24" t="s">
        <v>784</v>
      </c>
      <c r="E518" s="25">
        <v>43962</v>
      </c>
      <c r="F518" s="24"/>
      <c r="G518" s="12" t="s">
        <v>781</v>
      </c>
      <c r="H518" s="33">
        <v>47955</v>
      </c>
      <c r="I518" s="33">
        <v>380000</v>
      </c>
      <c r="J518" s="11" t="s">
        <v>719</v>
      </c>
      <c r="K518" s="11">
        <v>15</v>
      </c>
      <c r="L518" s="37">
        <v>7193.25</v>
      </c>
    </row>
    <row r="519" spans="1:12" x14ac:dyDescent="0.25">
      <c r="A519" s="22" t="s">
        <v>1092</v>
      </c>
      <c r="B519" s="18" t="s">
        <v>1410</v>
      </c>
      <c r="C519" s="11" t="s">
        <v>717</v>
      </c>
      <c r="D519" s="14" t="s">
        <v>785</v>
      </c>
      <c r="E519" s="25">
        <v>43963</v>
      </c>
      <c r="F519" s="24"/>
      <c r="G519" s="12" t="s">
        <v>781</v>
      </c>
      <c r="H519" s="33">
        <v>59955</v>
      </c>
      <c r="I519" s="33">
        <v>380000</v>
      </c>
      <c r="J519" s="11" t="s">
        <v>719</v>
      </c>
      <c r="K519" s="11">
        <v>12</v>
      </c>
      <c r="L519" s="37">
        <v>7194.5999999999995</v>
      </c>
    </row>
    <row r="520" spans="1:12" x14ac:dyDescent="0.25">
      <c r="A520" s="22" t="s">
        <v>1140</v>
      </c>
      <c r="B520" s="18" t="s">
        <v>1411</v>
      </c>
      <c r="C520" s="11" t="s">
        <v>717</v>
      </c>
      <c r="D520" s="24" t="s">
        <v>784</v>
      </c>
      <c r="E520" s="25">
        <v>43964</v>
      </c>
      <c r="F520" s="24"/>
      <c r="G520" s="12" t="s">
        <v>781</v>
      </c>
      <c r="H520" s="33">
        <v>51955</v>
      </c>
      <c r="I520" s="33">
        <v>380000</v>
      </c>
      <c r="J520" s="11" t="s">
        <v>719</v>
      </c>
      <c r="K520" s="11">
        <v>11</v>
      </c>
      <c r="L520" s="37">
        <v>5715.05</v>
      </c>
    </row>
    <row r="521" spans="1:12" x14ac:dyDescent="0.25">
      <c r="A521" s="22" t="s">
        <v>1141</v>
      </c>
      <c r="B521" s="18" t="s">
        <v>1412</v>
      </c>
      <c r="C521" s="11" t="s">
        <v>717</v>
      </c>
      <c r="D521" s="24" t="s">
        <v>784</v>
      </c>
      <c r="E521" s="25">
        <v>43966</v>
      </c>
      <c r="F521" s="24"/>
      <c r="G521" s="12" t="s">
        <v>799</v>
      </c>
      <c r="H521" s="33">
        <v>31955</v>
      </c>
      <c r="I521" s="33">
        <v>380000</v>
      </c>
      <c r="J521" s="11" t="s">
        <v>720</v>
      </c>
      <c r="K521" s="11">
        <v>26</v>
      </c>
      <c r="L521" s="37">
        <v>0</v>
      </c>
    </row>
    <row r="522" spans="1:12" x14ac:dyDescent="0.25">
      <c r="A522" s="22" t="s">
        <v>1142</v>
      </c>
      <c r="B522" s="18" t="s">
        <v>1413</v>
      </c>
      <c r="C522" s="11" t="s">
        <v>717</v>
      </c>
      <c r="D522" s="24" t="s">
        <v>784</v>
      </c>
      <c r="E522" s="25">
        <v>43968</v>
      </c>
      <c r="F522" s="24"/>
      <c r="G522" s="12" t="s">
        <v>781</v>
      </c>
      <c r="H522" s="33">
        <v>47955</v>
      </c>
      <c r="I522" s="33">
        <v>380000</v>
      </c>
      <c r="J522" s="11" t="s">
        <v>719</v>
      </c>
      <c r="K522" s="11">
        <v>11</v>
      </c>
      <c r="L522" s="37">
        <v>5275.05</v>
      </c>
    </row>
    <row r="523" spans="1:12" x14ac:dyDescent="0.25">
      <c r="A523" s="22" t="s">
        <v>1143</v>
      </c>
      <c r="B523" s="18" t="s">
        <v>1414</v>
      </c>
      <c r="C523" s="11" t="s">
        <v>717</v>
      </c>
      <c r="D523" s="24" t="s">
        <v>784</v>
      </c>
      <c r="E523" s="25">
        <v>43969</v>
      </c>
      <c r="F523" s="24"/>
      <c r="G523" s="12" t="s">
        <v>781</v>
      </c>
      <c r="H523" s="33">
        <v>41955</v>
      </c>
      <c r="I523" s="33">
        <v>380000</v>
      </c>
      <c r="J523" s="11" t="s">
        <v>719</v>
      </c>
      <c r="K523" s="11">
        <v>11</v>
      </c>
      <c r="L523" s="37">
        <v>4615.05</v>
      </c>
    </row>
    <row r="524" spans="1:12" x14ac:dyDescent="0.25">
      <c r="A524" s="22" t="s">
        <v>1144</v>
      </c>
      <c r="B524" s="18" t="s">
        <v>1415</v>
      </c>
      <c r="C524" s="11" t="s">
        <v>717</v>
      </c>
      <c r="D524" s="24" t="s">
        <v>784</v>
      </c>
      <c r="E524" s="25">
        <v>43970</v>
      </c>
      <c r="F524" s="24"/>
      <c r="G524" s="12" t="s">
        <v>781</v>
      </c>
      <c r="H524" s="33">
        <v>61955</v>
      </c>
      <c r="I524" s="33">
        <v>380000</v>
      </c>
      <c r="J524" s="11" t="s">
        <v>719</v>
      </c>
      <c r="K524" s="11">
        <v>14</v>
      </c>
      <c r="L524" s="37">
        <v>8673.7000000000007</v>
      </c>
    </row>
    <row r="525" spans="1:12" x14ac:dyDescent="0.25">
      <c r="A525" s="22" t="s">
        <v>1145</v>
      </c>
      <c r="B525" s="18" t="s">
        <v>1416</v>
      </c>
      <c r="C525" s="11" t="s">
        <v>717</v>
      </c>
      <c r="D525" s="24" t="s">
        <v>784</v>
      </c>
      <c r="E525" s="25">
        <v>43971</v>
      </c>
      <c r="F525" s="24"/>
      <c r="G525" s="12" t="s">
        <v>781</v>
      </c>
      <c r="H525" s="33">
        <v>61955</v>
      </c>
      <c r="I525" s="33">
        <v>380000</v>
      </c>
      <c r="J525" s="11" t="s">
        <v>719</v>
      </c>
      <c r="K525" s="11">
        <v>15</v>
      </c>
      <c r="L525" s="37">
        <v>9293.25</v>
      </c>
    </row>
    <row r="526" spans="1:12" x14ac:dyDescent="0.25">
      <c r="A526" s="22" t="s">
        <v>1146</v>
      </c>
      <c r="B526" s="18" t="s">
        <v>1417</v>
      </c>
      <c r="C526" s="11" t="s">
        <v>717</v>
      </c>
      <c r="D526" t="s">
        <v>787</v>
      </c>
      <c r="E526" s="2">
        <v>43972</v>
      </c>
      <c r="G526" s="12" t="s">
        <v>799</v>
      </c>
      <c r="H526" s="33">
        <v>31955</v>
      </c>
      <c r="I526" s="33">
        <v>380000</v>
      </c>
      <c r="J526" s="11" t="s">
        <v>720</v>
      </c>
      <c r="K526" s="11">
        <v>26</v>
      </c>
      <c r="L526" s="37">
        <v>0</v>
      </c>
    </row>
    <row r="527" spans="1:12" x14ac:dyDescent="0.25">
      <c r="A527" s="22" t="s">
        <v>1147</v>
      </c>
      <c r="B527" s="18" t="s">
        <v>1418</v>
      </c>
      <c r="C527" s="11" t="s">
        <v>717</v>
      </c>
      <c r="D527" s="24" t="s">
        <v>784</v>
      </c>
      <c r="E527" s="25">
        <v>43973</v>
      </c>
      <c r="F527" s="24"/>
      <c r="G527" s="12" t="s">
        <v>781</v>
      </c>
      <c r="H527" s="33">
        <v>51955</v>
      </c>
      <c r="I527" s="33">
        <v>380000</v>
      </c>
      <c r="J527" s="11" t="s">
        <v>719</v>
      </c>
      <c r="K527" s="11">
        <v>16</v>
      </c>
      <c r="L527" s="37">
        <v>8312.7999999999993</v>
      </c>
    </row>
    <row r="528" spans="1:12" x14ac:dyDescent="0.25">
      <c r="A528" s="22" t="s">
        <v>1148</v>
      </c>
      <c r="B528" s="18" t="s">
        <v>1419</v>
      </c>
      <c r="C528" s="11" t="s">
        <v>717</v>
      </c>
      <c r="D528" s="24" t="s">
        <v>784</v>
      </c>
      <c r="E528" s="25">
        <v>43974</v>
      </c>
      <c r="F528" s="24"/>
      <c r="G528" s="12" t="s">
        <v>781</v>
      </c>
      <c r="H528" s="33">
        <v>37955</v>
      </c>
      <c r="I528" s="33">
        <v>380000</v>
      </c>
      <c r="J528" s="11" t="s">
        <v>719</v>
      </c>
      <c r="K528" s="11">
        <v>17</v>
      </c>
      <c r="L528" s="37">
        <v>6452.35</v>
      </c>
    </row>
    <row r="529" spans="1:12" x14ac:dyDescent="0.25">
      <c r="A529" s="22" t="s">
        <v>1149</v>
      </c>
      <c r="B529" s="18" t="s">
        <v>1420</v>
      </c>
      <c r="C529" s="11" t="s">
        <v>717</v>
      </c>
      <c r="D529" s="24" t="s">
        <v>784</v>
      </c>
      <c r="E529" s="25">
        <v>43976</v>
      </c>
      <c r="F529" s="24"/>
      <c r="G529" s="12" t="s">
        <v>781</v>
      </c>
      <c r="H529" s="33">
        <v>33955</v>
      </c>
      <c r="I529" s="33">
        <v>380000</v>
      </c>
      <c r="J529" s="11" t="s">
        <v>719</v>
      </c>
      <c r="K529" s="11">
        <v>11</v>
      </c>
      <c r="L529" s="37">
        <v>3735.05</v>
      </c>
    </row>
    <row r="530" spans="1:12" x14ac:dyDescent="0.25">
      <c r="A530" s="22" t="s">
        <v>1150</v>
      </c>
      <c r="B530" s="18" t="s">
        <v>1421</v>
      </c>
      <c r="C530" s="11" t="s">
        <v>717</v>
      </c>
      <c r="D530" s="24" t="s">
        <v>787</v>
      </c>
      <c r="E530" s="25">
        <v>43977</v>
      </c>
      <c r="F530" s="24"/>
      <c r="G530" s="12" t="s">
        <v>781</v>
      </c>
      <c r="H530" s="33">
        <v>31955</v>
      </c>
      <c r="I530" s="33">
        <v>380000</v>
      </c>
      <c r="J530" s="11" t="s">
        <v>719</v>
      </c>
      <c r="K530" s="11">
        <v>16</v>
      </c>
      <c r="L530" s="37">
        <v>5112.8</v>
      </c>
    </row>
    <row r="531" spans="1:12" x14ac:dyDescent="0.25">
      <c r="A531" s="22" t="s">
        <v>1151</v>
      </c>
      <c r="B531" s="18" t="s">
        <v>1422</v>
      </c>
      <c r="C531" s="11" t="s">
        <v>717</v>
      </c>
      <c r="D531" s="24" t="s">
        <v>787</v>
      </c>
      <c r="E531" s="25">
        <v>43978</v>
      </c>
      <c r="F531" s="24"/>
      <c r="G531" s="12" t="s">
        <v>781</v>
      </c>
      <c r="H531" s="33">
        <v>57955</v>
      </c>
      <c r="I531" s="33">
        <v>380000</v>
      </c>
      <c r="J531" s="11" t="s">
        <v>719</v>
      </c>
      <c r="K531" s="11">
        <v>20</v>
      </c>
      <c r="L531" s="37">
        <v>11591</v>
      </c>
    </row>
    <row r="532" spans="1:12" x14ac:dyDescent="0.25">
      <c r="A532" s="22" t="s">
        <v>1152</v>
      </c>
      <c r="B532" s="18" t="s">
        <v>1423</v>
      </c>
      <c r="C532" s="11" t="s">
        <v>717</v>
      </c>
      <c r="D532" s="24" t="s">
        <v>787</v>
      </c>
      <c r="E532" s="25">
        <v>43979</v>
      </c>
      <c r="F532" s="24"/>
      <c r="G532" s="12" t="s">
        <v>781</v>
      </c>
      <c r="H532" s="33">
        <v>57955</v>
      </c>
      <c r="I532" s="33">
        <v>380000</v>
      </c>
      <c r="J532" s="11" t="s">
        <v>719</v>
      </c>
      <c r="K532" s="11">
        <v>20</v>
      </c>
      <c r="L532" s="37">
        <v>11591</v>
      </c>
    </row>
    <row r="533" spans="1:12" x14ac:dyDescent="0.25">
      <c r="A533" s="22" t="s">
        <v>1153</v>
      </c>
      <c r="B533" s="18" t="s">
        <v>1424</v>
      </c>
      <c r="C533" s="11" t="s">
        <v>717</v>
      </c>
      <c r="D533" s="14" t="s">
        <v>785</v>
      </c>
      <c r="E533" s="2">
        <v>43980</v>
      </c>
      <c r="G533" s="12" t="s">
        <v>799</v>
      </c>
      <c r="H533" s="33">
        <v>31955</v>
      </c>
      <c r="I533" s="33">
        <v>380000</v>
      </c>
      <c r="J533" s="11" t="s">
        <v>720</v>
      </c>
      <c r="K533" s="11">
        <v>26</v>
      </c>
      <c r="L533" s="37">
        <v>0</v>
      </c>
    </row>
    <row r="534" spans="1:12" x14ac:dyDescent="0.25">
      <c r="A534" s="22" t="s">
        <v>1154</v>
      </c>
      <c r="B534" s="18" t="s">
        <v>1425</v>
      </c>
      <c r="C534" s="11" t="s">
        <v>717</v>
      </c>
      <c r="D534" s="14" t="s">
        <v>785</v>
      </c>
      <c r="E534" s="25">
        <v>43981</v>
      </c>
      <c r="F534" s="24"/>
      <c r="G534" s="12" t="s">
        <v>781</v>
      </c>
      <c r="H534" s="33">
        <v>66955</v>
      </c>
      <c r="I534" s="33">
        <v>380000</v>
      </c>
      <c r="J534" s="11" t="s">
        <v>719</v>
      </c>
      <c r="K534" s="11">
        <v>21</v>
      </c>
      <c r="L534" s="37">
        <v>14060.55</v>
      </c>
    </row>
    <row r="535" spans="1:12" x14ac:dyDescent="0.25">
      <c r="A535" s="22" t="s">
        <v>1155</v>
      </c>
      <c r="B535" s="18" t="s">
        <v>1426</v>
      </c>
      <c r="C535" s="11" t="s">
        <v>717</v>
      </c>
      <c r="D535" s="24" t="s">
        <v>787</v>
      </c>
      <c r="E535" s="25">
        <v>43982</v>
      </c>
      <c r="F535" s="24"/>
      <c r="G535" s="12" t="s">
        <v>781</v>
      </c>
      <c r="H535" s="33">
        <v>39955</v>
      </c>
      <c r="I535" s="33">
        <v>380000</v>
      </c>
      <c r="J535" s="11" t="s">
        <v>719</v>
      </c>
      <c r="K535" s="11">
        <v>22</v>
      </c>
      <c r="L535" s="37">
        <v>8790.1</v>
      </c>
    </row>
    <row r="536" spans="1:12" x14ac:dyDescent="0.25">
      <c r="A536" s="22" t="s">
        <v>1156</v>
      </c>
      <c r="B536" s="18" t="s">
        <v>1427</v>
      </c>
      <c r="C536" s="11" t="s">
        <v>717</v>
      </c>
      <c r="D536" s="24" t="s">
        <v>787</v>
      </c>
      <c r="E536" s="25">
        <v>43985</v>
      </c>
      <c r="F536" s="24"/>
      <c r="G536" s="12" t="s">
        <v>781</v>
      </c>
      <c r="H536" s="33">
        <v>37955</v>
      </c>
      <c r="I536" s="33">
        <v>380000</v>
      </c>
      <c r="J536" s="11" t="s">
        <v>719</v>
      </c>
      <c r="K536" s="11">
        <v>21</v>
      </c>
      <c r="L536" s="37">
        <v>7970.5499999999993</v>
      </c>
    </row>
    <row r="537" spans="1:12" x14ac:dyDescent="0.25">
      <c r="A537" s="22" t="s">
        <v>1157</v>
      </c>
      <c r="B537" s="18" t="s">
        <v>1428</v>
      </c>
      <c r="C537" s="11" t="s">
        <v>717</v>
      </c>
      <c r="D537" s="14" t="s">
        <v>785</v>
      </c>
      <c r="E537" s="25">
        <v>43986</v>
      </c>
      <c r="F537" s="24"/>
      <c r="G537" s="12" t="s">
        <v>781</v>
      </c>
      <c r="H537" s="33">
        <v>36955</v>
      </c>
      <c r="I537" s="33">
        <v>380000</v>
      </c>
      <c r="J537" s="11" t="s">
        <v>719</v>
      </c>
      <c r="K537" s="11">
        <v>22</v>
      </c>
      <c r="L537" s="37">
        <v>8130.1</v>
      </c>
    </row>
    <row r="538" spans="1:12" x14ac:dyDescent="0.25">
      <c r="A538" s="22" t="s">
        <v>1158</v>
      </c>
      <c r="B538" s="18" t="s">
        <v>1429</v>
      </c>
      <c r="C538" s="11" t="s">
        <v>717</v>
      </c>
      <c r="D538" t="s">
        <v>787</v>
      </c>
      <c r="E538" s="2">
        <v>43987</v>
      </c>
      <c r="G538" s="12" t="s">
        <v>799</v>
      </c>
      <c r="H538" s="33">
        <v>31955</v>
      </c>
      <c r="I538" s="33">
        <v>380000</v>
      </c>
      <c r="J538" s="11" t="s">
        <v>720</v>
      </c>
      <c r="K538" s="11">
        <v>26</v>
      </c>
      <c r="L538" s="37">
        <v>0</v>
      </c>
    </row>
    <row r="539" spans="1:12" x14ac:dyDescent="0.25">
      <c r="A539" s="22" t="s">
        <v>1159</v>
      </c>
      <c r="B539" s="18" t="s">
        <v>1430</v>
      </c>
      <c r="C539" s="11" t="s">
        <v>717</v>
      </c>
      <c r="D539" s="24" t="s">
        <v>784</v>
      </c>
      <c r="E539" s="25">
        <v>43988</v>
      </c>
      <c r="F539" s="24"/>
      <c r="G539" s="12" t="s">
        <v>781</v>
      </c>
      <c r="H539" s="33">
        <v>36955</v>
      </c>
      <c r="I539" s="33">
        <v>380000</v>
      </c>
      <c r="J539" s="11" t="s">
        <v>719</v>
      </c>
      <c r="K539" s="11">
        <v>23</v>
      </c>
      <c r="L539" s="37">
        <v>8499.65</v>
      </c>
    </row>
    <row r="540" spans="1:12" x14ac:dyDescent="0.25">
      <c r="A540" s="22" t="s">
        <v>1160</v>
      </c>
      <c r="B540" s="18" t="s">
        <v>1431</v>
      </c>
      <c r="C540" s="11" t="s">
        <v>717</v>
      </c>
      <c r="D540" t="s">
        <v>784</v>
      </c>
      <c r="E540" s="2">
        <v>43989</v>
      </c>
      <c r="G540" s="12" t="s">
        <v>799</v>
      </c>
      <c r="H540" s="33">
        <v>31955</v>
      </c>
      <c r="I540" s="33">
        <v>380000</v>
      </c>
      <c r="J540" s="11" t="s">
        <v>720</v>
      </c>
      <c r="K540" s="11">
        <v>26</v>
      </c>
      <c r="L540" s="37">
        <v>0</v>
      </c>
    </row>
    <row r="541" spans="1:12" x14ac:dyDescent="0.25">
      <c r="A541" s="22" t="s">
        <v>1161</v>
      </c>
      <c r="B541" s="18" t="s">
        <v>1432</v>
      </c>
      <c r="C541" s="11" t="s">
        <v>717</v>
      </c>
      <c r="D541" s="24" t="s">
        <v>787</v>
      </c>
      <c r="E541" s="25">
        <v>43990</v>
      </c>
      <c r="F541" s="24"/>
      <c r="G541" s="12" t="s">
        <v>781</v>
      </c>
      <c r="H541" s="33">
        <v>35955</v>
      </c>
      <c r="I541" s="33">
        <v>380000</v>
      </c>
      <c r="J541" s="11" t="s">
        <v>719</v>
      </c>
      <c r="K541" s="11">
        <v>13</v>
      </c>
      <c r="L541" s="37">
        <v>4674.1500000000005</v>
      </c>
    </row>
    <row r="542" spans="1:12" x14ac:dyDescent="0.25">
      <c r="A542" s="22" t="s">
        <v>1162</v>
      </c>
      <c r="B542" s="18" t="s">
        <v>1433</v>
      </c>
      <c r="C542" s="11" t="s">
        <v>717</v>
      </c>
      <c r="D542" s="24" t="s">
        <v>784</v>
      </c>
      <c r="E542" s="25">
        <v>43992</v>
      </c>
      <c r="F542" s="24"/>
      <c r="G542" s="12" t="s">
        <v>781</v>
      </c>
      <c r="H542" s="33">
        <v>39955</v>
      </c>
      <c r="I542" s="33">
        <v>380000</v>
      </c>
      <c r="J542" s="11" t="s">
        <v>719</v>
      </c>
      <c r="K542" s="11">
        <v>15</v>
      </c>
      <c r="L542" s="37">
        <v>5993.25</v>
      </c>
    </row>
    <row r="543" spans="1:12" x14ac:dyDescent="0.25">
      <c r="A543" s="22" t="s">
        <v>1163</v>
      </c>
      <c r="B543" s="18" t="s">
        <v>1434</v>
      </c>
      <c r="C543" s="11" t="s">
        <v>717</v>
      </c>
      <c r="D543" s="24" t="s">
        <v>787</v>
      </c>
      <c r="E543" s="25">
        <v>43993</v>
      </c>
      <c r="F543" s="24"/>
      <c r="G543" s="12" t="s">
        <v>781</v>
      </c>
      <c r="H543" s="33">
        <v>30955</v>
      </c>
      <c r="I543" s="33">
        <v>380000</v>
      </c>
      <c r="J543" s="11" t="s">
        <v>719</v>
      </c>
      <c r="K543" s="11">
        <v>16</v>
      </c>
      <c r="L543" s="37">
        <v>4952.8</v>
      </c>
    </row>
    <row r="544" spans="1:12" x14ac:dyDescent="0.25">
      <c r="A544" s="22" t="s">
        <v>1164</v>
      </c>
      <c r="B544" s="18" t="s">
        <v>1435</v>
      </c>
      <c r="C544" s="11" t="s">
        <v>717</v>
      </c>
      <c r="D544" s="24" t="s">
        <v>784</v>
      </c>
      <c r="E544" s="25">
        <v>43995</v>
      </c>
      <c r="F544" s="24"/>
      <c r="G544" s="12" t="s">
        <v>781</v>
      </c>
      <c r="H544" s="33">
        <v>32955</v>
      </c>
      <c r="I544" s="33">
        <v>380000</v>
      </c>
      <c r="J544" s="11" t="s">
        <v>719</v>
      </c>
      <c r="K544" s="11">
        <v>16</v>
      </c>
      <c r="L544" s="37">
        <v>5272.8</v>
      </c>
    </row>
    <row r="545" spans="1:12" x14ac:dyDescent="0.25">
      <c r="A545" s="22" t="s">
        <v>1165</v>
      </c>
      <c r="B545" s="18" t="s">
        <v>1436</v>
      </c>
      <c r="C545" s="11" t="s">
        <v>717</v>
      </c>
      <c r="D545" s="24" t="s">
        <v>784</v>
      </c>
      <c r="E545" s="25">
        <v>43996</v>
      </c>
      <c r="F545" s="24"/>
      <c r="G545" s="12" t="s">
        <v>781</v>
      </c>
      <c r="H545" s="33">
        <v>41955</v>
      </c>
      <c r="I545" s="33">
        <v>380000</v>
      </c>
      <c r="J545" s="11" t="s">
        <v>719</v>
      </c>
      <c r="K545" s="11">
        <v>12</v>
      </c>
      <c r="L545" s="37">
        <v>5034.5999999999995</v>
      </c>
    </row>
    <row r="546" spans="1:12" x14ac:dyDescent="0.25">
      <c r="A546" s="22" t="s">
        <v>1166</v>
      </c>
      <c r="B546" s="18" t="s">
        <v>1437</v>
      </c>
      <c r="C546" s="11" t="s">
        <v>717</v>
      </c>
      <c r="D546" s="24" t="s">
        <v>787</v>
      </c>
      <c r="E546" s="25">
        <v>43997</v>
      </c>
      <c r="F546" s="24"/>
      <c r="G546" s="12" t="s">
        <v>781</v>
      </c>
      <c r="H546" s="33">
        <v>42955</v>
      </c>
      <c r="I546" s="33">
        <v>380000</v>
      </c>
      <c r="J546" s="11" t="s">
        <v>719</v>
      </c>
      <c r="K546" s="11">
        <v>14</v>
      </c>
      <c r="L546" s="37">
        <v>6013.7000000000007</v>
      </c>
    </row>
    <row r="547" spans="1:12" x14ac:dyDescent="0.25">
      <c r="A547" s="22" t="s">
        <v>1167</v>
      </c>
      <c r="B547" s="18" t="s">
        <v>1438</v>
      </c>
      <c r="C547" s="11" t="s">
        <v>717</v>
      </c>
      <c r="D547" s="24" t="s">
        <v>787</v>
      </c>
      <c r="E547" s="25">
        <v>43999</v>
      </c>
      <c r="F547" s="24"/>
      <c r="G547" s="12" t="s">
        <v>781</v>
      </c>
      <c r="H547" s="33">
        <v>31955</v>
      </c>
      <c r="I547" s="33">
        <v>380000</v>
      </c>
      <c r="J547" s="11" t="s">
        <v>719</v>
      </c>
      <c r="K547" s="11">
        <v>15</v>
      </c>
      <c r="L547" s="37">
        <v>4793.25</v>
      </c>
    </row>
    <row r="548" spans="1:12" x14ac:dyDescent="0.25">
      <c r="A548" s="22" t="s">
        <v>1168</v>
      </c>
      <c r="B548" s="18" t="s">
        <v>1439</v>
      </c>
      <c r="C548" s="11" t="s">
        <v>717</v>
      </c>
      <c r="D548" s="24" t="s">
        <v>787</v>
      </c>
      <c r="E548" s="25">
        <v>44000</v>
      </c>
      <c r="F548" s="24"/>
      <c r="G548" s="12" t="s">
        <v>781</v>
      </c>
      <c r="H548" s="33">
        <v>68955</v>
      </c>
      <c r="I548" s="33">
        <v>380000</v>
      </c>
      <c r="J548" s="11" t="s">
        <v>719</v>
      </c>
      <c r="K548" s="11">
        <v>12</v>
      </c>
      <c r="L548" s="37">
        <v>8274.6</v>
      </c>
    </row>
    <row r="549" spans="1:12" x14ac:dyDescent="0.25">
      <c r="A549" s="22" t="s">
        <v>1169</v>
      </c>
      <c r="B549" s="18" t="s">
        <v>1440</v>
      </c>
      <c r="C549" s="11" t="s">
        <v>717</v>
      </c>
      <c r="D549" s="24" t="s">
        <v>784</v>
      </c>
      <c r="E549" s="25">
        <v>44001</v>
      </c>
      <c r="F549" s="24"/>
      <c r="G549" s="12" t="s">
        <v>781</v>
      </c>
      <c r="H549" s="33">
        <v>31955</v>
      </c>
      <c r="I549" s="33">
        <v>380000</v>
      </c>
      <c r="J549" s="11" t="s">
        <v>719</v>
      </c>
      <c r="K549" s="11">
        <v>11</v>
      </c>
      <c r="L549" s="37">
        <v>3515.05</v>
      </c>
    </row>
    <row r="550" spans="1:12" x14ac:dyDescent="0.25">
      <c r="A550" s="22" t="s">
        <v>1170</v>
      </c>
      <c r="B550" s="18" t="s">
        <v>1441</v>
      </c>
      <c r="C550" s="11" t="s">
        <v>717</v>
      </c>
      <c r="D550" s="24" t="s">
        <v>787</v>
      </c>
      <c r="E550" s="25">
        <v>44002</v>
      </c>
      <c r="F550" s="24"/>
      <c r="G550" s="12" t="s">
        <v>781</v>
      </c>
      <c r="H550" s="33">
        <v>31955</v>
      </c>
      <c r="I550" s="33">
        <v>380000</v>
      </c>
      <c r="J550" s="11" t="s">
        <v>719</v>
      </c>
      <c r="K550" s="11">
        <v>11</v>
      </c>
      <c r="L550" s="37">
        <v>3515.05</v>
      </c>
    </row>
    <row r="551" spans="1:12" x14ac:dyDescent="0.25">
      <c r="A551" s="22" t="s">
        <v>1171</v>
      </c>
      <c r="B551" s="18" t="s">
        <v>1442</v>
      </c>
      <c r="C551" s="11" t="s">
        <v>717</v>
      </c>
      <c r="D551" t="s">
        <v>787</v>
      </c>
      <c r="E551" s="2">
        <v>44003</v>
      </c>
      <c r="G551" s="12" t="s">
        <v>799</v>
      </c>
      <c r="H551" s="33">
        <v>31955</v>
      </c>
      <c r="I551" s="33">
        <v>380000</v>
      </c>
      <c r="J551" s="11" t="s">
        <v>720</v>
      </c>
      <c r="K551" s="11">
        <v>26</v>
      </c>
      <c r="L551" s="37">
        <v>0</v>
      </c>
    </row>
    <row r="552" spans="1:12" x14ac:dyDescent="0.25">
      <c r="A552" s="22" t="s">
        <v>1172</v>
      </c>
      <c r="B552" s="18" t="s">
        <v>1443</v>
      </c>
      <c r="C552" s="11" t="s">
        <v>717</v>
      </c>
      <c r="D552" s="24" t="s">
        <v>784</v>
      </c>
      <c r="E552" s="25">
        <v>44005</v>
      </c>
      <c r="F552" s="24"/>
      <c r="G552" s="12" t="s">
        <v>781</v>
      </c>
      <c r="H552" s="33">
        <v>53955</v>
      </c>
      <c r="I552" s="33">
        <v>380000</v>
      </c>
      <c r="J552" s="11" t="s">
        <v>719</v>
      </c>
      <c r="K552" s="11">
        <v>16</v>
      </c>
      <c r="L552" s="37">
        <v>8632.7999999999993</v>
      </c>
    </row>
    <row r="553" spans="1:12" x14ac:dyDescent="0.25">
      <c r="A553" s="22" t="s">
        <v>1173</v>
      </c>
      <c r="B553" s="18" t="s">
        <v>1444</v>
      </c>
      <c r="C553" s="11" t="s">
        <v>717</v>
      </c>
      <c r="D553" s="24" t="s">
        <v>784</v>
      </c>
      <c r="E553" s="25">
        <v>44006</v>
      </c>
      <c r="F553" s="24"/>
      <c r="G553" s="12" t="s">
        <v>781</v>
      </c>
      <c r="H553" s="33">
        <v>30955</v>
      </c>
      <c r="I553" s="33">
        <v>380000</v>
      </c>
      <c r="J553" s="11" t="s">
        <v>719</v>
      </c>
      <c r="K553" s="11">
        <v>18</v>
      </c>
      <c r="L553" s="37">
        <v>5571.9</v>
      </c>
    </row>
    <row r="554" spans="1:12" x14ac:dyDescent="0.25">
      <c r="A554" s="22" t="s">
        <v>1174</v>
      </c>
      <c r="B554" s="18" t="s">
        <v>1445</v>
      </c>
      <c r="C554" s="11" t="s">
        <v>717</v>
      </c>
      <c r="D554" s="24" t="s">
        <v>787</v>
      </c>
      <c r="E554" s="25">
        <v>44007</v>
      </c>
      <c r="F554" s="24"/>
      <c r="G554" s="12" t="s">
        <v>781</v>
      </c>
      <c r="H554" s="33">
        <v>26955</v>
      </c>
      <c r="I554" s="33">
        <v>380000</v>
      </c>
      <c r="J554" s="11" t="s">
        <v>719</v>
      </c>
      <c r="K554" s="11">
        <v>17</v>
      </c>
      <c r="L554" s="37">
        <v>4582.3500000000004</v>
      </c>
    </row>
    <row r="555" spans="1:12" x14ac:dyDescent="0.25">
      <c r="A555" s="22" t="s">
        <v>1175</v>
      </c>
      <c r="B555" s="18" t="s">
        <v>1446</v>
      </c>
      <c r="C555" s="11" t="s">
        <v>717</v>
      </c>
      <c r="D555" s="24" t="s">
        <v>784</v>
      </c>
      <c r="E555" s="25">
        <v>44008</v>
      </c>
      <c r="F555" s="24"/>
      <c r="G555" s="12" t="s">
        <v>781</v>
      </c>
      <c r="H555" s="33">
        <v>55955</v>
      </c>
      <c r="I555" s="33">
        <v>380000</v>
      </c>
      <c r="J555" s="11" t="s">
        <v>719</v>
      </c>
      <c r="K555" s="11">
        <v>17</v>
      </c>
      <c r="L555" s="37">
        <v>9512.35</v>
      </c>
    </row>
    <row r="556" spans="1:12" x14ac:dyDescent="0.25">
      <c r="A556" s="22" t="s">
        <v>1176</v>
      </c>
      <c r="B556" s="18" t="s">
        <v>1447</v>
      </c>
      <c r="C556" s="11" t="s">
        <v>717</v>
      </c>
      <c r="D556" s="24" t="s">
        <v>787</v>
      </c>
      <c r="E556" s="25">
        <v>44009</v>
      </c>
      <c r="F556" s="24"/>
      <c r="G556" s="12" t="s">
        <v>781</v>
      </c>
      <c r="H556" s="33">
        <v>50955</v>
      </c>
      <c r="I556" s="33">
        <v>380000</v>
      </c>
      <c r="J556" s="11" t="s">
        <v>719</v>
      </c>
      <c r="K556" s="11">
        <v>18</v>
      </c>
      <c r="L556" s="37">
        <v>9171.9</v>
      </c>
    </row>
    <row r="557" spans="1:12" x14ac:dyDescent="0.25">
      <c r="A557" s="22" t="s">
        <v>1177</v>
      </c>
      <c r="B557" s="18" t="s">
        <v>1448</v>
      </c>
      <c r="C557" s="11" t="s">
        <v>717</v>
      </c>
      <c r="D557" s="24" t="s">
        <v>784</v>
      </c>
      <c r="E557" s="25">
        <v>44009</v>
      </c>
      <c r="F557" s="24"/>
      <c r="G557" s="12" t="s">
        <v>781</v>
      </c>
      <c r="H557" s="33">
        <v>31955</v>
      </c>
      <c r="I557" s="33">
        <v>380000</v>
      </c>
      <c r="J557" s="11" t="s">
        <v>719</v>
      </c>
      <c r="K557" s="11">
        <v>11</v>
      </c>
      <c r="L557" s="37">
        <v>3515.05</v>
      </c>
    </row>
    <row r="558" spans="1:12" x14ac:dyDescent="0.25">
      <c r="A558" s="22" t="s">
        <v>1178</v>
      </c>
      <c r="B558" s="18" t="s">
        <v>1449</v>
      </c>
      <c r="C558" s="11" t="s">
        <v>717</v>
      </c>
      <c r="D558" s="24" t="s">
        <v>784</v>
      </c>
      <c r="E558" s="25">
        <v>44010</v>
      </c>
      <c r="F558" s="24"/>
      <c r="G558" s="12" t="s">
        <v>781</v>
      </c>
      <c r="H558" s="33">
        <v>62955</v>
      </c>
      <c r="I558" s="33">
        <v>380000</v>
      </c>
      <c r="J558" s="11" t="s">
        <v>719</v>
      </c>
      <c r="K558" s="11">
        <v>12</v>
      </c>
      <c r="L558" s="37">
        <v>7554.5999999999995</v>
      </c>
    </row>
    <row r="559" spans="1:12" x14ac:dyDescent="0.25">
      <c r="A559" s="22" t="s">
        <v>1179</v>
      </c>
      <c r="B559" s="18" t="s">
        <v>1450</v>
      </c>
      <c r="C559" s="11" t="s">
        <v>717</v>
      </c>
      <c r="D559" t="s">
        <v>784</v>
      </c>
      <c r="E559" s="2">
        <v>44011</v>
      </c>
      <c r="G559" s="12" t="s">
        <v>799</v>
      </c>
      <c r="H559" s="33">
        <v>31955</v>
      </c>
      <c r="I559" s="33">
        <v>380000</v>
      </c>
      <c r="J559" s="11" t="s">
        <v>720</v>
      </c>
      <c r="K559" s="11">
        <v>26</v>
      </c>
      <c r="L559" s="37">
        <v>0</v>
      </c>
    </row>
    <row r="560" spans="1:12" x14ac:dyDescent="0.25">
      <c r="A560" s="22" t="s">
        <v>1180</v>
      </c>
      <c r="B560" s="18" t="s">
        <v>1451</v>
      </c>
      <c r="C560" s="11" t="s">
        <v>717</v>
      </c>
      <c r="D560" s="24" t="s">
        <v>787</v>
      </c>
      <c r="E560" s="25">
        <v>44012</v>
      </c>
      <c r="F560" s="24"/>
      <c r="G560" s="12" t="s">
        <v>781</v>
      </c>
      <c r="H560" s="33">
        <v>31955</v>
      </c>
      <c r="I560" s="33">
        <v>380000</v>
      </c>
      <c r="J560" s="11" t="s">
        <v>719</v>
      </c>
      <c r="K560" s="11">
        <v>11</v>
      </c>
      <c r="L560" s="37">
        <v>3515.05</v>
      </c>
    </row>
    <row r="561" spans="1:12" x14ac:dyDescent="0.25">
      <c r="A561" s="22" t="s">
        <v>1181</v>
      </c>
      <c r="B561" s="18" t="s">
        <v>1452</v>
      </c>
      <c r="C561" s="11" t="s">
        <v>717</v>
      </c>
      <c r="D561" s="24" t="s">
        <v>787</v>
      </c>
      <c r="E561" s="25">
        <v>44013</v>
      </c>
      <c r="F561" s="24"/>
      <c r="G561" s="12" t="s">
        <v>781</v>
      </c>
      <c r="H561" s="33">
        <v>41955</v>
      </c>
      <c r="I561" s="33">
        <v>380000</v>
      </c>
      <c r="J561" s="11" t="s">
        <v>719</v>
      </c>
      <c r="K561" s="11">
        <v>16</v>
      </c>
      <c r="L561" s="37">
        <v>6712.8</v>
      </c>
    </row>
    <row r="562" spans="1:12" x14ac:dyDescent="0.25">
      <c r="A562" s="22" t="s">
        <v>1182</v>
      </c>
      <c r="B562" s="18" t="s">
        <v>1453</v>
      </c>
      <c r="C562" s="11" t="s">
        <v>717</v>
      </c>
      <c r="D562" s="24" t="s">
        <v>787</v>
      </c>
      <c r="E562" s="25">
        <v>44014</v>
      </c>
      <c r="F562" s="24"/>
      <c r="G562" s="12" t="s">
        <v>781</v>
      </c>
      <c r="H562" s="33">
        <v>54955</v>
      </c>
      <c r="I562" s="33">
        <v>380000</v>
      </c>
      <c r="J562" s="11" t="s">
        <v>719</v>
      </c>
      <c r="K562" s="11">
        <v>14</v>
      </c>
      <c r="L562" s="37">
        <v>7693.7000000000007</v>
      </c>
    </row>
    <row r="563" spans="1:12" x14ac:dyDescent="0.25">
      <c r="A563" s="22" t="s">
        <v>1183</v>
      </c>
      <c r="B563" s="18" t="s">
        <v>1454</v>
      </c>
      <c r="C563" s="11" t="s">
        <v>717</v>
      </c>
      <c r="D563" s="24" t="s">
        <v>787</v>
      </c>
      <c r="E563" s="25">
        <v>44015</v>
      </c>
      <c r="F563" s="24"/>
      <c r="G563" s="12" t="s">
        <v>781</v>
      </c>
      <c r="H563" s="33">
        <v>53955</v>
      </c>
      <c r="I563" s="33">
        <v>380000</v>
      </c>
      <c r="J563" s="11" t="s">
        <v>719</v>
      </c>
      <c r="K563" s="11">
        <v>13</v>
      </c>
      <c r="L563" s="37">
        <v>7014.1500000000005</v>
      </c>
    </row>
    <row r="564" spans="1:12" x14ac:dyDescent="0.25">
      <c r="A564" s="22" t="s">
        <v>1184</v>
      </c>
      <c r="B564" s="18" t="s">
        <v>1455</v>
      </c>
      <c r="C564" s="11" t="s">
        <v>717</v>
      </c>
      <c r="D564" s="24" t="s">
        <v>784</v>
      </c>
      <c r="E564" s="25">
        <v>44016</v>
      </c>
      <c r="F564" s="24"/>
      <c r="G564" s="12" t="s">
        <v>781</v>
      </c>
      <c r="H564" s="33">
        <v>45955</v>
      </c>
      <c r="I564" s="33">
        <v>380000</v>
      </c>
      <c r="J564" s="11" t="s">
        <v>719</v>
      </c>
      <c r="K564" s="11">
        <v>13</v>
      </c>
      <c r="L564" s="37">
        <v>5974.1500000000005</v>
      </c>
    </row>
    <row r="565" spans="1:12" x14ac:dyDescent="0.25">
      <c r="A565" s="22" t="s">
        <v>1185</v>
      </c>
      <c r="B565" s="18" t="s">
        <v>1456</v>
      </c>
      <c r="C565" s="11" t="s">
        <v>717</v>
      </c>
      <c r="D565" t="s">
        <v>787</v>
      </c>
      <c r="E565" s="2">
        <v>44017</v>
      </c>
      <c r="G565" s="12" t="s">
        <v>799</v>
      </c>
      <c r="H565" s="33">
        <v>31955</v>
      </c>
      <c r="I565" s="33">
        <v>380000</v>
      </c>
      <c r="J565" s="11" t="s">
        <v>720</v>
      </c>
      <c r="K565" s="11">
        <v>26</v>
      </c>
      <c r="L565" s="37">
        <v>0</v>
      </c>
    </row>
    <row r="566" spans="1:12" x14ac:dyDescent="0.25">
      <c r="A566" s="22" t="s">
        <v>1186</v>
      </c>
      <c r="B566" s="18" t="s">
        <v>1457</v>
      </c>
      <c r="C566" s="11" t="s">
        <v>717</v>
      </c>
      <c r="D566" s="24" t="s">
        <v>787</v>
      </c>
      <c r="E566" s="25">
        <v>44020</v>
      </c>
      <c r="F566" s="24"/>
      <c r="G566" s="12" t="s">
        <v>781</v>
      </c>
      <c r="H566" s="33">
        <v>39955</v>
      </c>
      <c r="I566" s="33">
        <v>380000</v>
      </c>
      <c r="J566" s="11" t="s">
        <v>719</v>
      </c>
      <c r="K566" s="11">
        <v>12</v>
      </c>
      <c r="L566" s="37">
        <v>4794.5999999999995</v>
      </c>
    </row>
    <row r="567" spans="1:12" x14ac:dyDescent="0.25">
      <c r="A567" s="22" t="s">
        <v>1187</v>
      </c>
      <c r="B567" s="18" t="s">
        <v>1458</v>
      </c>
      <c r="C567" s="11" t="s">
        <v>717</v>
      </c>
      <c r="D567" s="24" t="s">
        <v>787</v>
      </c>
      <c r="E567" s="25">
        <v>44021</v>
      </c>
      <c r="F567" s="24"/>
      <c r="G567" s="12" t="s">
        <v>781</v>
      </c>
      <c r="H567" s="33">
        <v>59955</v>
      </c>
      <c r="I567" s="33">
        <v>380000</v>
      </c>
      <c r="J567" s="11" t="s">
        <v>719</v>
      </c>
      <c r="K567" s="11">
        <v>17</v>
      </c>
      <c r="L567" s="37">
        <v>10192.35</v>
      </c>
    </row>
    <row r="568" spans="1:12" x14ac:dyDescent="0.25">
      <c r="A568" s="22" t="s">
        <v>1188</v>
      </c>
      <c r="B568" s="18" t="s">
        <v>1459</v>
      </c>
      <c r="C568" s="11" t="s">
        <v>717</v>
      </c>
      <c r="D568" s="24" t="s">
        <v>784</v>
      </c>
      <c r="E568" s="25">
        <v>44022</v>
      </c>
      <c r="F568" s="24"/>
      <c r="G568" s="12" t="s">
        <v>781</v>
      </c>
      <c r="H568" s="33">
        <v>54955</v>
      </c>
      <c r="I568" s="33">
        <v>380000</v>
      </c>
      <c r="J568" s="11" t="s">
        <v>719</v>
      </c>
      <c r="K568" s="11">
        <v>18</v>
      </c>
      <c r="L568" s="37">
        <v>9891.9</v>
      </c>
    </row>
    <row r="569" spans="1:12" x14ac:dyDescent="0.25">
      <c r="A569" s="22" t="s">
        <v>1189</v>
      </c>
      <c r="B569" s="18" t="s">
        <v>1460</v>
      </c>
      <c r="C569" s="11" t="s">
        <v>717</v>
      </c>
      <c r="D569" s="24" t="s">
        <v>784</v>
      </c>
      <c r="E569" s="25">
        <v>44023</v>
      </c>
      <c r="F569" s="24"/>
      <c r="G569" s="12" t="s">
        <v>781</v>
      </c>
      <c r="H569" s="33">
        <v>55955</v>
      </c>
      <c r="I569" s="33">
        <v>380000</v>
      </c>
      <c r="J569" s="11" t="s">
        <v>719</v>
      </c>
      <c r="K569" s="11">
        <v>16</v>
      </c>
      <c r="L569" s="37">
        <v>8952.8000000000011</v>
      </c>
    </row>
    <row r="570" spans="1:12" x14ac:dyDescent="0.25">
      <c r="A570" s="22" t="s">
        <v>1094</v>
      </c>
      <c r="B570" s="18" t="s">
        <v>1461</v>
      </c>
      <c r="C570" s="11" t="s">
        <v>717</v>
      </c>
      <c r="D570" s="24" t="s">
        <v>787</v>
      </c>
      <c r="E570" s="25">
        <v>44024</v>
      </c>
      <c r="F570" s="24"/>
      <c r="G570" s="12" t="s">
        <v>781</v>
      </c>
      <c r="H570" s="33">
        <v>65955</v>
      </c>
      <c r="I570" s="33">
        <v>380000</v>
      </c>
      <c r="J570" s="11" t="s">
        <v>719</v>
      </c>
      <c r="K570" s="11">
        <v>17</v>
      </c>
      <c r="L570" s="37">
        <v>11212.35</v>
      </c>
    </row>
    <row r="571" spans="1:12" x14ac:dyDescent="0.25">
      <c r="A571" s="22" t="s">
        <v>1190</v>
      </c>
      <c r="B571" s="18" t="s">
        <v>1462</v>
      </c>
      <c r="C571" s="11" t="s">
        <v>717</v>
      </c>
      <c r="D571" s="24" t="s">
        <v>784</v>
      </c>
      <c r="E571" s="25">
        <v>44025</v>
      </c>
      <c r="F571" s="24"/>
      <c r="G571" s="12" t="s">
        <v>781</v>
      </c>
      <c r="H571" s="33">
        <v>47955</v>
      </c>
      <c r="I571" s="33">
        <v>380000</v>
      </c>
      <c r="J571" s="11" t="s">
        <v>719</v>
      </c>
      <c r="K571" s="11">
        <v>11</v>
      </c>
      <c r="L571" s="37">
        <v>5275.05</v>
      </c>
    </row>
    <row r="572" spans="1:12" x14ac:dyDescent="0.25">
      <c r="A572" s="22" t="s">
        <v>1191</v>
      </c>
      <c r="B572" s="18" t="s">
        <v>1463</v>
      </c>
      <c r="C572" s="11" t="s">
        <v>717</v>
      </c>
      <c r="D572" s="24" t="s">
        <v>787</v>
      </c>
      <c r="E572" s="25">
        <v>44027</v>
      </c>
      <c r="F572" s="24"/>
      <c r="G572" s="12" t="s">
        <v>781</v>
      </c>
      <c r="H572" s="33">
        <v>48955</v>
      </c>
      <c r="I572" s="33">
        <v>380000</v>
      </c>
      <c r="J572" s="11" t="s">
        <v>719</v>
      </c>
      <c r="K572" s="11">
        <v>19</v>
      </c>
      <c r="L572" s="37">
        <v>9301.4500000000007</v>
      </c>
    </row>
    <row r="573" spans="1:12" x14ac:dyDescent="0.25">
      <c r="A573" s="22" t="s">
        <v>1192</v>
      </c>
      <c r="B573" s="18" t="s">
        <v>1464</v>
      </c>
      <c r="C573" s="11" t="s">
        <v>717</v>
      </c>
      <c r="D573" t="s">
        <v>784</v>
      </c>
      <c r="E573" s="2">
        <v>44028</v>
      </c>
      <c r="G573" s="12" t="s">
        <v>799</v>
      </c>
      <c r="H573" s="33">
        <v>31955</v>
      </c>
      <c r="I573" s="33">
        <v>380000</v>
      </c>
      <c r="J573" s="11" t="s">
        <v>720</v>
      </c>
      <c r="K573" s="11">
        <v>26</v>
      </c>
      <c r="L573" s="37">
        <v>0</v>
      </c>
    </row>
    <row r="574" spans="1:12" x14ac:dyDescent="0.25">
      <c r="A574" s="22" t="s">
        <v>1193</v>
      </c>
      <c r="B574" s="18" t="s">
        <v>1465</v>
      </c>
      <c r="C574" s="11" t="s">
        <v>717</v>
      </c>
      <c r="D574" s="24" t="s">
        <v>787</v>
      </c>
      <c r="E574" s="25">
        <v>44030</v>
      </c>
      <c r="F574" s="24"/>
      <c r="G574" s="12" t="s">
        <v>781</v>
      </c>
      <c r="H574" s="33">
        <v>51955</v>
      </c>
      <c r="I574" s="33">
        <v>380000</v>
      </c>
      <c r="J574" s="11" t="s">
        <v>719</v>
      </c>
      <c r="K574" s="11">
        <v>12</v>
      </c>
      <c r="L574" s="37">
        <v>6234.5999999999995</v>
      </c>
    </row>
    <row r="575" spans="1:12" x14ac:dyDescent="0.25">
      <c r="A575" s="22" t="s">
        <v>1194</v>
      </c>
      <c r="B575" s="18" t="s">
        <v>1466</v>
      </c>
      <c r="C575" s="11" t="s">
        <v>717</v>
      </c>
      <c r="D575" s="24" t="s">
        <v>787</v>
      </c>
      <c r="E575" s="25">
        <v>44031</v>
      </c>
      <c r="F575" s="24"/>
      <c r="G575" s="12" t="s">
        <v>781</v>
      </c>
      <c r="H575" s="33">
        <v>50955</v>
      </c>
      <c r="I575" s="33">
        <v>380000</v>
      </c>
      <c r="J575" s="11" t="s">
        <v>719</v>
      </c>
      <c r="K575" s="11">
        <v>11</v>
      </c>
      <c r="L575" s="37">
        <v>5605.05</v>
      </c>
    </row>
    <row r="576" spans="1:12" x14ac:dyDescent="0.25">
      <c r="A576" s="22" t="s">
        <v>1195</v>
      </c>
      <c r="B576" s="18" t="s">
        <v>1467</v>
      </c>
      <c r="C576" s="11" t="s">
        <v>717</v>
      </c>
      <c r="D576" s="24" t="s">
        <v>787</v>
      </c>
      <c r="E576" s="25">
        <v>44032</v>
      </c>
      <c r="F576" s="24"/>
      <c r="G576" s="12" t="s">
        <v>781</v>
      </c>
      <c r="H576" s="33">
        <v>45955</v>
      </c>
      <c r="I576" s="33">
        <v>380000</v>
      </c>
      <c r="J576" s="11" t="s">
        <v>719</v>
      </c>
      <c r="K576" s="11">
        <v>15</v>
      </c>
      <c r="L576" s="37">
        <v>6893.25</v>
      </c>
    </row>
    <row r="577" spans="1:12" x14ac:dyDescent="0.25">
      <c r="A577" s="22" t="s">
        <v>1196</v>
      </c>
      <c r="B577" s="18" t="s">
        <v>1468</v>
      </c>
      <c r="C577" s="11" t="s">
        <v>717</v>
      </c>
      <c r="D577" s="24" t="s">
        <v>784</v>
      </c>
      <c r="E577" s="25">
        <v>44033</v>
      </c>
      <c r="F577" s="24"/>
      <c r="G577" s="12" t="s">
        <v>781</v>
      </c>
      <c r="H577" s="33">
        <v>66955</v>
      </c>
      <c r="I577" s="33">
        <v>380000</v>
      </c>
      <c r="J577" s="11" t="s">
        <v>719</v>
      </c>
      <c r="K577" s="11">
        <v>14</v>
      </c>
      <c r="L577" s="37">
        <v>9373.7000000000007</v>
      </c>
    </row>
    <row r="578" spans="1:12" x14ac:dyDescent="0.25">
      <c r="A578" s="22" t="s">
        <v>1197</v>
      </c>
      <c r="B578" s="18" t="s">
        <v>1469</v>
      </c>
      <c r="C578" s="11" t="s">
        <v>717</v>
      </c>
      <c r="D578" t="s">
        <v>787</v>
      </c>
      <c r="E578" s="2">
        <v>44034</v>
      </c>
      <c r="G578" s="12" t="s">
        <v>799</v>
      </c>
      <c r="H578" s="33">
        <v>31955</v>
      </c>
      <c r="I578" s="33">
        <v>380000</v>
      </c>
      <c r="J578" s="11" t="s">
        <v>720</v>
      </c>
      <c r="K578" s="11">
        <v>26</v>
      </c>
      <c r="L578" s="37">
        <v>0</v>
      </c>
    </row>
    <row r="579" spans="1:12" x14ac:dyDescent="0.25">
      <c r="A579" s="22" t="s">
        <v>1198</v>
      </c>
      <c r="B579" s="18" t="s">
        <v>1470</v>
      </c>
      <c r="C579" s="11" t="s">
        <v>717</v>
      </c>
      <c r="D579" s="24" t="s">
        <v>787</v>
      </c>
      <c r="E579" s="25">
        <v>44036</v>
      </c>
      <c r="F579" s="24"/>
      <c r="G579" s="12" t="s">
        <v>781</v>
      </c>
      <c r="H579" s="33">
        <v>52955</v>
      </c>
      <c r="I579" s="33">
        <v>380000</v>
      </c>
      <c r="J579" s="11" t="s">
        <v>719</v>
      </c>
      <c r="K579" s="11">
        <v>14</v>
      </c>
      <c r="L579" s="37">
        <v>7413.7000000000007</v>
      </c>
    </row>
    <row r="580" spans="1:12" x14ac:dyDescent="0.25">
      <c r="A580" s="22" t="s">
        <v>1199</v>
      </c>
      <c r="B580" s="18" t="s">
        <v>1471</v>
      </c>
      <c r="C580" s="11" t="s">
        <v>717</v>
      </c>
      <c r="D580" s="24" t="s">
        <v>787</v>
      </c>
      <c r="E580" s="25">
        <v>44037</v>
      </c>
      <c r="F580" s="24"/>
      <c r="G580" s="12" t="s">
        <v>781</v>
      </c>
      <c r="H580" s="33">
        <v>27955</v>
      </c>
      <c r="I580" s="33">
        <v>380000</v>
      </c>
      <c r="J580" s="11" t="s">
        <v>719</v>
      </c>
      <c r="K580" s="11">
        <v>15</v>
      </c>
      <c r="L580" s="37">
        <v>4193.25</v>
      </c>
    </row>
    <row r="581" spans="1:12" x14ac:dyDescent="0.25">
      <c r="A581" s="22" t="s">
        <v>1200</v>
      </c>
      <c r="B581" s="18" t="s">
        <v>1472</v>
      </c>
      <c r="C581" s="11" t="s">
        <v>717</v>
      </c>
      <c r="D581" s="24" t="s">
        <v>787</v>
      </c>
      <c r="E581" s="25">
        <v>44038</v>
      </c>
      <c r="F581" s="24"/>
      <c r="G581" s="12" t="s">
        <v>781</v>
      </c>
      <c r="H581" s="33">
        <v>31955</v>
      </c>
      <c r="I581" s="33">
        <v>380000</v>
      </c>
      <c r="J581" s="11" t="s">
        <v>719</v>
      </c>
      <c r="K581" s="11">
        <v>11</v>
      </c>
      <c r="L581" s="37">
        <v>3515.05</v>
      </c>
    </row>
    <row r="582" spans="1:12" x14ac:dyDescent="0.25">
      <c r="A582" s="22" t="s">
        <v>1201</v>
      </c>
      <c r="B582" s="18" t="s">
        <v>1473</v>
      </c>
      <c r="C582" s="11" t="s">
        <v>717</v>
      </c>
      <c r="D582" s="24" t="s">
        <v>787</v>
      </c>
      <c r="E582" s="25">
        <v>44040</v>
      </c>
      <c r="F582" s="24"/>
      <c r="G582" s="12" t="s">
        <v>781</v>
      </c>
      <c r="H582" s="33">
        <v>49955</v>
      </c>
      <c r="I582" s="33">
        <v>380000</v>
      </c>
      <c r="J582" s="11" t="s">
        <v>719</v>
      </c>
      <c r="K582" s="11">
        <v>10</v>
      </c>
      <c r="L582" s="37">
        <v>4995.5</v>
      </c>
    </row>
    <row r="583" spans="1:12" x14ac:dyDescent="0.25">
      <c r="A583" s="22" t="s">
        <v>1202</v>
      </c>
      <c r="B583" s="18" t="s">
        <v>1474</v>
      </c>
      <c r="C583" s="11" t="s">
        <v>717</v>
      </c>
      <c r="D583" s="24" t="s">
        <v>787</v>
      </c>
      <c r="E583" s="25">
        <v>44041</v>
      </c>
      <c r="F583" s="24"/>
      <c r="G583" s="12" t="s">
        <v>781</v>
      </c>
      <c r="H583" s="33">
        <v>31955</v>
      </c>
      <c r="I583" s="33">
        <v>380000</v>
      </c>
      <c r="J583" s="11" t="s">
        <v>719</v>
      </c>
      <c r="K583" s="11">
        <v>8</v>
      </c>
      <c r="L583" s="37">
        <v>2556.4</v>
      </c>
    </row>
    <row r="584" spans="1:12" x14ac:dyDescent="0.25">
      <c r="A584" s="22" t="s">
        <v>1203</v>
      </c>
      <c r="B584" s="18" t="s">
        <v>1475</v>
      </c>
      <c r="C584" s="11" t="s">
        <v>717</v>
      </c>
      <c r="D584" t="s">
        <v>784</v>
      </c>
      <c r="E584" s="2">
        <v>44042</v>
      </c>
      <c r="G584" s="12" t="s">
        <v>799</v>
      </c>
      <c r="H584" s="33">
        <v>31955</v>
      </c>
      <c r="I584" s="33">
        <v>380000</v>
      </c>
      <c r="J584" s="11" t="s">
        <v>720</v>
      </c>
      <c r="K584" s="11">
        <v>26</v>
      </c>
      <c r="L584" s="37">
        <v>0</v>
      </c>
    </row>
    <row r="585" spans="1:12" x14ac:dyDescent="0.25">
      <c r="A585" s="22" t="s">
        <v>1204</v>
      </c>
      <c r="B585" s="18" t="s">
        <v>1476</v>
      </c>
      <c r="C585" s="11" t="s">
        <v>717</v>
      </c>
      <c r="D585" s="24" t="s">
        <v>787</v>
      </c>
      <c r="E585" s="25">
        <v>44043</v>
      </c>
      <c r="F585" s="24"/>
      <c r="G585" s="12" t="s">
        <v>781</v>
      </c>
      <c r="H585" s="33">
        <v>48955</v>
      </c>
      <c r="I585" s="33">
        <v>380000</v>
      </c>
      <c r="J585" s="11" t="s">
        <v>719</v>
      </c>
      <c r="K585" s="11">
        <v>11</v>
      </c>
      <c r="L585" s="37">
        <v>5385.05</v>
      </c>
    </row>
    <row r="586" spans="1:12" x14ac:dyDescent="0.25">
      <c r="A586" s="22" t="s">
        <v>1205</v>
      </c>
      <c r="B586" s="18" t="s">
        <v>1477</v>
      </c>
      <c r="C586" s="11" t="s">
        <v>717</v>
      </c>
      <c r="D586" s="24" t="s">
        <v>787</v>
      </c>
      <c r="E586" s="25">
        <v>44045</v>
      </c>
      <c r="F586" s="24"/>
      <c r="G586" s="12" t="s">
        <v>781</v>
      </c>
      <c r="H586" s="33">
        <v>32955</v>
      </c>
      <c r="I586" s="33">
        <v>380000</v>
      </c>
      <c r="J586" s="11" t="s">
        <v>719</v>
      </c>
      <c r="K586" s="11">
        <v>11</v>
      </c>
      <c r="L586" s="37">
        <v>3625.05</v>
      </c>
    </row>
    <row r="587" spans="1:12" x14ac:dyDescent="0.25">
      <c r="A587" s="22" t="s">
        <v>1206</v>
      </c>
      <c r="B587" s="18" t="s">
        <v>1478</v>
      </c>
      <c r="C587" s="11" t="s">
        <v>717</v>
      </c>
      <c r="D587" s="24" t="s">
        <v>784</v>
      </c>
      <c r="E587" s="25">
        <v>44046</v>
      </c>
      <c r="F587" s="24"/>
      <c r="G587" s="12" t="s">
        <v>781</v>
      </c>
      <c r="H587" s="33">
        <v>49955</v>
      </c>
      <c r="I587" s="33">
        <v>380000</v>
      </c>
      <c r="J587" s="11" t="s">
        <v>719</v>
      </c>
      <c r="K587" s="11">
        <v>16</v>
      </c>
      <c r="L587" s="37">
        <v>7992.8</v>
      </c>
    </row>
    <row r="588" spans="1:12" x14ac:dyDescent="0.25">
      <c r="A588" s="22" t="s">
        <v>1207</v>
      </c>
      <c r="B588" s="18" t="s">
        <v>1479</v>
      </c>
      <c r="C588" s="11" t="s">
        <v>717</v>
      </c>
      <c r="D588" s="24" t="s">
        <v>787</v>
      </c>
      <c r="E588" s="25">
        <v>44047</v>
      </c>
      <c r="F588" s="24"/>
      <c r="G588" s="12" t="s">
        <v>781</v>
      </c>
      <c r="H588" s="33">
        <v>30955</v>
      </c>
      <c r="I588" s="33">
        <v>380000</v>
      </c>
      <c r="J588" s="11" t="s">
        <v>719</v>
      </c>
      <c r="K588" s="11">
        <v>18</v>
      </c>
      <c r="L588" s="37">
        <v>5571.9</v>
      </c>
    </row>
    <row r="589" spans="1:12" x14ac:dyDescent="0.25">
      <c r="A589" s="22" t="s">
        <v>1208</v>
      </c>
      <c r="B589" s="18" t="s">
        <v>1480</v>
      </c>
      <c r="C589" s="11" t="s">
        <v>717</v>
      </c>
      <c r="D589" s="24" t="s">
        <v>784</v>
      </c>
      <c r="E589" s="25">
        <v>44048</v>
      </c>
      <c r="F589" s="24"/>
      <c r="G589" s="12" t="s">
        <v>780</v>
      </c>
      <c r="H589" s="33">
        <v>61955</v>
      </c>
      <c r="I589" s="33">
        <v>380000</v>
      </c>
      <c r="J589" s="11" t="s">
        <v>719</v>
      </c>
      <c r="K589" s="11">
        <v>19</v>
      </c>
      <c r="L589" s="37">
        <v>11771.45</v>
      </c>
    </row>
    <row r="590" spans="1:12" x14ac:dyDescent="0.25">
      <c r="A590" s="22" t="s">
        <v>1095</v>
      </c>
      <c r="B590" s="18" t="s">
        <v>1481</v>
      </c>
      <c r="C590" s="11" t="s">
        <v>717</v>
      </c>
      <c r="D590" s="24" t="s">
        <v>787</v>
      </c>
      <c r="E590" s="25">
        <v>44050</v>
      </c>
      <c r="F590" s="24"/>
      <c r="G590" s="12" t="s">
        <v>781</v>
      </c>
      <c r="H590" s="33">
        <v>31955</v>
      </c>
      <c r="I590" s="33">
        <v>380000</v>
      </c>
      <c r="J590" s="11" t="s">
        <v>719</v>
      </c>
      <c r="K590" s="11">
        <v>20</v>
      </c>
      <c r="L590" s="37">
        <v>6391</v>
      </c>
    </row>
    <row r="591" spans="1:12" x14ac:dyDescent="0.25">
      <c r="A591" s="22" t="s">
        <v>1209</v>
      </c>
      <c r="B591" s="18" t="s">
        <v>1482</v>
      </c>
      <c r="C591" s="11" t="s">
        <v>717</v>
      </c>
      <c r="D591" t="s">
        <v>784</v>
      </c>
      <c r="E591" s="2">
        <v>44051</v>
      </c>
      <c r="G591" s="12" t="s">
        <v>799</v>
      </c>
      <c r="H591" s="33">
        <v>31955</v>
      </c>
      <c r="I591" s="33">
        <v>380000</v>
      </c>
      <c r="J591" s="11" t="s">
        <v>720</v>
      </c>
      <c r="K591" s="11">
        <v>26</v>
      </c>
      <c r="L591" s="37">
        <v>0</v>
      </c>
    </row>
    <row r="592" spans="1:12" x14ac:dyDescent="0.25">
      <c r="A592" s="22" t="s">
        <v>1210</v>
      </c>
      <c r="B592" s="18" t="s">
        <v>1483</v>
      </c>
      <c r="C592" s="11" t="s">
        <v>717</v>
      </c>
      <c r="D592" s="24" t="s">
        <v>787</v>
      </c>
      <c r="E592" s="25">
        <v>44052</v>
      </c>
      <c r="F592" s="24"/>
      <c r="G592" s="12" t="s">
        <v>781</v>
      </c>
      <c r="H592" s="33">
        <v>31955</v>
      </c>
      <c r="I592" s="33">
        <v>380000</v>
      </c>
      <c r="J592" s="11" t="s">
        <v>719</v>
      </c>
      <c r="K592" s="11">
        <v>22</v>
      </c>
      <c r="L592" s="37">
        <v>7030.1</v>
      </c>
    </row>
    <row r="593" spans="1:12" x14ac:dyDescent="0.25">
      <c r="A593" s="22" t="s">
        <v>1211</v>
      </c>
      <c r="B593" s="18" t="s">
        <v>1484</v>
      </c>
      <c r="C593" s="11" t="s">
        <v>717</v>
      </c>
      <c r="D593" s="24" t="s">
        <v>787</v>
      </c>
      <c r="E593" s="25">
        <v>44053</v>
      </c>
      <c r="F593" s="24"/>
      <c r="G593" s="12" t="s">
        <v>781</v>
      </c>
      <c r="H593" s="33">
        <v>45678</v>
      </c>
      <c r="I593" s="33">
        <v>380000</v>
      </c>
      <c r="J593" s="11" t="s">
        <v>719</v>
      </c>
      <c r="K593" s="11">
        <v>12</v>
      </c>
      <c r="L593" s="37">
        <v>5481.36</v>
      </c>
    </row>
    <row r="594" spans="1:12" x14ac:dyDescent="0.25">
      <c r="A594" s="22" t="s">
        <v>1212</v>
      </c>
      <c r="B594" s="18" t="s">
        <v>1485</v>
      </c>
      <c r="C594" s="11" t="s">
        <v>717</v>
      </c>
      <c r="D594" s="24" t="s">
        <v>787</v>
      </c>
      <c r="E594" s="25">
        <v>44055</v>
      </c>
      <c r="F594" s="24"/>
      <c r="G594" s="12" t="s">
        <v>781</v>
      </c>
      <c r="H594" s="33">
        <v>31955</v>
      </c>
      <c r="I594" s="33">
        <v>380000</v>
      </c>
      <c r="J594" s="11" t="s">
        <v>719</v>
      </c>
      <c r="K594" s="11">
        <v>11</v>
      </c>
      <c r="L594" s="37">
        <v>3515.05</v>
      </c>
    </row>
    <row r="595" spans="1:12" x14ac:dyDescent="0.25">
      <c r="A595" s="22" t="s">
        <v>1213</v>
      </c>
      <c r="B595" s="18" t="s">
        <v>1486</v>
      </c>
      <c r="C595" s="11" t="s">
        <v>717</v>
      </c>
      <c r="D595" s="24" t="s">
        <v>787</v>
      </c>
      <c r="E595" s="25">
        <v>44056</v>
      </c>
      <c r="F595" s="24"/>
      <c r="G595" s="12" t="s">
        <v>781</v>
      </c>
      <c r="H595" s="33">
        <v>30955</v>
      </c>
      <c r="I595" s="33">
        <v>380000</v>
      </c>
      <c r="J595" s="11" t="s">
        <v>719</v>
      </c>
      <c r="K595" s="11">
        <v>10</v>
      </c>
      <c r="L595" s="37">
        <v>3095.5</v>
      </c>
    </row>
    <row r="596" spans="1:12" x14ac:dyDescent="0.25">
      <c r="A596" s="22" t="s">
        <v>1214</v>
      </c>
      <c r="B596" s="18" t="s">
        <v>1487</v>
      </c>
      <c r="C596" s="11" t="s">
        <v>717</v>
      </c>
      <c r="D596" s="24" t="s">
        <v>787</v>
      </c>
      <c r="E596" s="25">
        <v>44058</v>
      </c>
      <c r="F596" s="24"/>
      <c r="G596" s="12" t="s">
        <v>781</v>
      </c>
      <c r="H596" s="33">
        <v>31955</v>
      </c>
      <c r="I596" s="33">
        <v>380000</v>
      </c>
      <c r="J596" s="11" t="s">
        <v>719</v>
      </c>
      <c r="K596" s="11">
        <v>9</v>
      </c>
      <c r="L596" s="37">
        <v>2875.95</v>
      </c>
    </row>
    <row r="597" spans="1:12" x14ac:dyDescent="0.25">
      <c r="A597" s="22" t="s">
        <v>1215</v>
      </c>
      <c r="B597" s="18" t="s">
        <v>1488</v>
      </c>
      <c r="C597" s="11" t="s">
        <v>717</v>
      </c>
      <c r="D597" s="24" t="s">
        <v>787</v>
      </c>
      <c r="E597" s="25">
        <v>44059</v>
      </c>
      <c r="F597" s="24"/>
      <c r="G597" s="12" t="s">
        <v>781</v>
      </c>
      <c r="H597" s="33">
        <v>31955</v>
      </c>
      <c r="I597" s="33">
        <v>380000</v>
      </c>
      <c r="J597" s="11" t="s">
        <v>719</v>
      </c>
      <c r="K597" s="11">
        <v>9</v>
      </c>
      <c r="L597" s="37">
        <v>2875.95</v>
      </c>
    </row>
    <row r="598" spans="1:12" x14ac:dyDescent="0.25">
      <c r="A598" s="22" t="s">
        <v>1216</v>
      </c>
      <c r="B598" s="18" t="s">
        <v>1489</v>
      </c>
      <c r="C598" s="11" t="s">
        <v>717</v>
      </c>
      <c r="D598" t="s">
        <v>787</v>
      </c>
      <c r="E598" s="2">
        <v>44060</v>
      </c>
      <c r="G598" s="12" t="s">
        <v>799</v>
      </c>
      <c r="H598" s="33">
        <v>31955</v>
      </c>
      <c r="I598" s="33">
        <v>380000</v>
      </c>
      <c r="J598" s="11" t="s">
        <v>720</v>
      </c>
      <c r="K598" s="11">
        <v>26</v>
      </c>
      <c r="L598" s="37">
        <v>0</v>
      </c>
    </row>
    <row r="599" spans="1:12" x14ac:dyDescent="0.25">
      <c r="A599" s="22" t="s">
        <v>1217</v>
      </c>
      <c r="B599" s="18" t="s">
        <v>1490</v>
      </c>
      <c r="C599" s="11" t="s">
        <v>717</v>
      </c>
      <c r="D599" s="24" t="s">
        <v>784</v>
      </c>
      <c r="E599" s="25">
        <v>44061</v>
      </c>
      <c r="F599" s="24"/>
      <c r="G599" s="12" t="s">
        <v>781</v>
      </c>
      <c r="H599" s="33">
        <v>21955</v>
      </c>
      <c r="I599" s="33">
        <v>380000</v>
      </c>
      <c r="J599" s="11" t="s">
        <v>719</v>
      </c>
      <c r="K599" s="11">
        <v>8</v>
      </c>
      <c r="L599" s="37">
        <v>1756.4</v>
      </c>
    </row>
    <row r="600" spans="1:12" x14ac:dyDescent="0.25">
      <c r="A600" s="22" t="s">
        <v>1218</v>
      </c>
      <c r="B600" s="18" t="s">
        <v>1491</v>
      </c>
      <c r="C600" s="11" t="s">
        <v>717</v>
      </c>
      <c r="D600" s="24" t="s">
        <v>787</v>
      </c>
      <c r="E600" s="25">
        <v>44062</v>
      </c>
      <c r="F600" s="24"/>
      <c r="G600" s="12" t="s">
        <v>781</v>
      </c>
      <c r="H600" s="33">
        <v>27955</v>
      </c>
      <c r="I600" s="33">
        <v>380000</v>
      </c>
      <c r="J600" s="11" t="s">
        <v>719</v>
      </c>
      <c r="K600" s="11">
        <v>9</v>
      </c>
      <c r="L600" s="37">
        <v>2515.9499999999998</v>
      </c>
    </row>
    <row r="601" spans="1:12" x14ac:dyDescent="0.25">
      <c r="A601" s="22" t="s">
        <v>1219</v>
      </c>
      <c r="B601" s="18" t="s">
        <v>1492</v>
      </c>
      <c r="C601" s="11" t="s">
        <v>717</v>
      </c>
      <c r="D601" s="24" t="s">
        <v>784</v>
      </c>
      <c r="E601" s="25">
        <v>44063</v>
      </c>
      <c r="F601" s="24"/>
      <c r="G601" s="12" t="s">
        <v>781</v>
      </c>
      <c r="H601" s="33">
        <v>22955</v>
      </c>
      <c r="I601" s="33">
        <v>380000</v>
      </c>
      <c r="J601" s="11" t="s">
        <v>719</v>
      </c>
      <c r="K601" s="11">
        <v>9</v>
      </c>
      <c r="L601" s="37">
        <v>2065.9499999999998</v>
      </c>
    </row>
    <row r="602" spans="1:12" x14ac:dyDescent="0.25">
      <c r="A602" s="22" t="s">
        <v>1220</v>
      </c>
      <c r="B602" s="18" t="s">
        <v>1493</v>
      </c>
      <c r="C602" s="11" t="s">
        <v>717</v>
      </c>
      <c r="D602" s="24" t="s">
        <v>784</v>
      </c>
      <c r="E602" s="25">
        <v>44064</v>
      </c>
      <c r="F602" s="24"/>
      <c r="G602" s="12" t="s">
        <v>781</v>
      </c>
      <c r="H602" s="33">
        <v>24955</v>
      </c>
      <c r="I602" s="33">
        <v>380000</v>
      </c>
      <c r="J602" s="11" t="s">
        <v>719</v>
      </c>
      <c r="K602" s="11">
        <v>10</v>
      </c>
      <c r="L602" s="37">
        <v>2495.5</v>
      </c>
    </row>
    <row r="603" spans="1:12" x14ac:dyDescent="0.25">
      <c r="A603" s="22" t="s">
        <v>1221</v>
      </c>
      <c r="B603" s="18" t="s">
        <v>1494</v>
      </c>
      <c r="C603" s="11" t="s">
        <v>717</v>
      </c>
      <c r="D603" t="s">
        <v>784</v>
      </c>
      <c r="E603" s="2">
        <v>44065</v>
      </c>
      <c r="G603" s="12" t="s">
        <v>799</v>
      </c>
      <c r="H603" s="33">
        <v>31955</v>
      </c>
      <c r="I603" s="33">
        <v>380000</v>
      </c>
      <c r="J603" s="11" t="s">
        <v>720</v>
      </c>
      <c r="K603" s="11">
        <v>26</v>
      </c>
      <c r="L603" s="37">
        <v>0</v>
      </c>
    </row>
    <row r="604" spans="1:12" x14ac:dyDescent="0.25">
      <c r="A604" s="22" t="s">
        <v>1222</v>
      </c>
      <c r="B604" s="18" t="s">
        <v>1495</v>
      </c>
      <c r="C604" s="11" t="s">
        <v>717</v>
      </c>
      <c r="D604" t="s">
        <v>787</v>
      </c>
      <c r="E604" s="2">
        <v>44066</v>
      </c>
      <c r="G604" s="12" t="s">
        <v>799</v>
      </c>
      <c r="H604" s="33">
        <v>31955</v>
      </c>
      <c r="I604" s="33">
        <v>380000</v>
      </c>
      <c r="J604" s="11" t="s">
        <v>720</v>
      </c>
      <c r="K604" s="11">
        <v>26</v>
      </c>
      <c r="L604" s="37">
        <v>0</v>
      </c>
    </row>
    <row r="605" spans="1:12" x14ac:dyDescent="0.25">
      <c r="A605" s="22" t="s">
        <v>1223</v>
      </c>
      <c r="B605" s="18" t="s">
        <v>1496</v>
      </c>
      <c r="C605" s="11" t="s">
        <v>717</v>
      </c>
      <c r="D605" s="24" t="s">
        <v>784</v>
      </c>
      <c r="E605" s="25">
        <v>44068</v>
      </c>
      <c r="F605" s="24"/>
      <c r="G605" s="12" t="s">
        <v>781</v>
      </c>
      <c r="H605" s="33">
        <v>47955</v>
      </c>
      <c r="I605" s="33">
        <v>380000</v>
      </c>
      <c r="J605" s="11" t="s">
        <v>719</v>
      </c>
      <c r="K605" s="11">
        <v>11</v>
      </c>
      <c r="L605" s="37">
        <v>5275.05</v>
      </c>
    </row>
    <row r="606" spans="1:12" x14ac:dyDescent="0.25">
      <c r="A606" s="22" t="s">
        <v>1224</v>
      </c>
      <c r="B606" s="18" t="s">
        <v>1497</v>
      </c>
      <c r="C606" s="11" t="s">
        <v>717</v>
      </c>
      <c r="D606" s="14" t="s">
        <v>785</v>
      </c>
      <c r="E606" s="25">
        <v>44069</v>
      </c>
      <c r="F606" s="24"/>
      <c r="G606" s="12" t="s">
        <v>781</v>
      </c>
      <c r="H606" s="33">
        <v>48955</v>
      </c>
      <c r="I606" s="33">
        <v>380000</v>
      </c>
      <c r="J606" s="11" t="s">
        <v>719</v>
      </c>
      <c r="K606" s="11">
        <v>12</v>
      </c>
      <c r="L606" s="37">
        <v>5874.5999999999995</v>
      </c>
    </row>
    <row r="607" spans="1:12" x14ac:dyDescent="0.25">
      <c r="A607" s="22" t="s">
        <v>1225</v>
      </c>
      <c r="B607" s="18" t="s">
        <v>1498</v>
      </c>
      <c r="C607" s="11" t="s">
        <v>717</v>
      </c>
      <c r="D607" s="24" t="s">
        <v>784</v>
      </c>
      <c r="E607" s="25">
        <v>44071</v>
      </c>
      <c r="F607" s="24"/>
      <c r="G607" s="12" t="s">
        <v>781</v>
      </c>
      <c r="H607" s="33">
        <v>31955</v>
      </c>
      <c r="I607" s="33">
        <v>380000</v>
      </c>
      <c r="J607" s="11" t="s">
        <v>719</v>
      </c>
      <c r="K607" s="11">
        <v>11</v>
      </c>
      <c r="L607" s="37">
        <v>3515.05</v>
      </c>
    </row>
    <row r="608" spans="1:12" x14ac:dyDescent="0.25">
      <c r="A608" s="22" t="s">
        <v>1226</v>
      </c>
      <c r="B608" s="18" t="s">
        <v>1499</v>
      </c>
      <c r="C608" s="11" t="s">
        <v>717</v>
      </c>
      <c r="D608" s="24" t="s">
        <v>784</v>
      </c>
      <c r="E608" s="25">
        <v>44072</v>
      </c>
      <c r="F608" s="24"/>
      <c r="G608" s="12" t="s">
        <v>781</v>
      </c>
      <c r="H608" s="33">
        <v>31955</v>
      </c>
      <c r="I608" s="33">
        <v>380000</v>
      </c>
      <c r="J608" s="11" t="s">
        <v>719</v>
      </c>
      <c r="K608" s="11">
        <v>16</v>
      </c>
      <c r="L608" s="37">
        <v>5112.8</v>
      </c>
    </row>
    <row r="609" spans="1:12" x14ac:dyDescent="0.25">
      <c r="A609" s="22" t="s">
        <v>1227</v>
      </c>
      <c r="B609" s="18" t="s">
        <v>1500</v>
      </c>
      <c r="C609" s="11" t="s">
        <v>717</v>
      </c>
      <c r="D609" s="14" t="s">
        <v>785</v>
      </c>
      <c r="E609" s="25">
        <v>44073</v>
      </c>
      <c r="F609" s="24"/>
      <c r="G609" s="12" t="s">
        <v>781</v>
      </c>
      <c r="H609" s="33">
        <v>21955</v>
      </c>
      <c r="I609" s="33">
        <v>380000</v>
      </c>
      <c r="J609" s="11" t="s">
        <v>719</v>
      </c>
      <c r="K609" s="11">
        <v>14</v>
      </c>
      <c r="L609" s="37">
        <v>3073.7000000000003</v>
      </c>
    </row>
    <row r="610" spans="1:12" x14ac:dyDescent="0.25">
      <c r="A610" s="22" t="s">
        <v>1228</v>
      </c>
      <c r="B610" s="18" t="s">
        <v>1501</v>
      </c>
      <c r="C610" s="11" t="s">
        <v>717</v>
      </c>
      <c r="D610" s="24" t="s">
        <v>784</v>
      </c>
      <c r="E610" s="25">
        <v>44074</v>
      </c>
      <c r="F610" s="24"/>
      <c r="G610" s="12" t="s">
        <v>781</v>
      </c>
      <c r="H610" s="33">
        <v>47955</v>
      </c>
      <c r="I610" s="33">
        <v>380000</v>
      </c>
      <c r="J610" s="11" t="s">
        <v>719</v>
      </c>
      <c r="K610" s="11">
        <v>14</v>
      </c>
      <c r="L610" s="37">
        <v>6713.7000000000007</v>
      </c>
    </row>
    <row r="611" spans="1:12" x14ac:dyDescent="0.25">
      <c r="A611" s="22" t="s">
        <v>1229</v>
      </c>
      <c r="B611" s="18" t="s">
        <v>1502</v>
      </c>
      <c r="C611" s="11" t="s">
        <v>717</v>
      </c>
      <c r="D611" s="24" t="s">
        <v>787</v>
      </c>
      <c r="E611" s="25">
        <v>44075</v>
      </c>
      <c r="F611" s="24"/>
      <c r="G611" s="12" t="s">
        <v>781</v>
      </c>
      <c r="H611" s="33">
        <v>46955</v>
      </c>
      <c r="I611" s="33">
        <v>380000</v>
      </c>
      <c r="J611" s="11" t="s">
        <v>719</v>
      </c>
      <c r="K611" s="11">
        <v>14</v>
      </c>
      <c r="L611" s="37">
        <v>6573.7000000000007</v>
      </c>
    </row>
    <row r="612" spans="1:12" x14ac:dyDescent="0.25">
      <c r="A612" s="22" t="s">
        <v>1230</v>
      </c>
      <c r="B612" s="18" t="s">
        <v>1503</v>
      </c>
      <c r="C612" s="11" t="s">
        <v>717</v>
      </c>
      <c r="D612" s="24" t="s">
        <v>784</v>
      </c>
      <c r="E612" s="25">
        <v>44076</v>
      </c>
      <c r="F612" s="24"/>
      <c r="G612" s="12" t="s">
        <v>781</v>
      </c>
      <c r="H612" s="33">
        <v>31955</v>
      </c>
      <c r="I612" s="33">
        <v>380000</v>
      </c>
      <c r="J612" s="11" t="s">
        <v>719</v>
      </c>
      <c r="K612" s="11">
        <v>15</v>
      </c>
      <c r="L612" s="37">
        <v>4793.25</v>
      </c>
    </row>
    <row r="613" spans="1:12" x14ac:dyDescent="0.25">
      <c r="A613" s="22" t="s">
        <v>1231</v>
      </c>
      <c r="B613" s="18" t="s">
        <v>1504</v>
      </c>
      <c r="C613" s="11" t="s">
        <v>717</v>
      </c>
      <c r="D613" s="14" t="s">
        <v>785</v>
      </c>
      <c r="E613" s="25">
        <v>44077</v>
      </c>
      <c r="F613" s="24"/>
      <c r="G613" s="12" t="s">
        <v>781</v>
      </c>
      <c r="H613" s="33">
        <v>31955</v>
      </c>
      <c r="I613" s="33">
        <v>380000</v>
      </c>
      <c r="J613" s="11" t="s">
        <v>719</v>
      </c>
      <c r="K613" s="11">
        <v>16</v>
      </c>
      <c r="L613" s="37">
        <v>5112.8</v>
      </c>
    </row>
    <row r="614" spans="1:12" x14ac:dyDescent="0.25">
      <c r="A614" s="22" t="s">
        <v>1232</v>
      </c>
      <c r="B614" s="18" t="s">
        <v>1505</v>
      </c>
      <c r="C614" s="11" t="s">
        <v>717</v>
      </c>
      <c r="D614" s="24" t="s">
        <v>784</v>
      </c>
      <c r="E614" s="25">
        <v>44079</v>
      </c>
      <c r="F614" s="24"/>
      <c r="G614" s="12" t="s">
        <v>780</v>
      </c>
      <c r="H614" s="33">
        <v>45955</v>
      </c>
      <c r="I614" s="33">
        <v>380000</v>
      </c>
      <c r="J614" s="11" t="s">
        <v>719</v>
      </c>
      <c r="K614" s="11">
        <v>16</v>
      </c>
      <c r="L614" s="37">
        <v>7352.8</v>
      </c>
    </row>
    <row r="615" spans="1:12" x14ac:dyDescent="0.25">
      <c r="A615" s="22" t="s">
        <v>1233</v>
      </c>
      <c r="B615" s="18" t="s">
        <v>1506</v>
      </c>
      <c r="C615" s="11" t="s">
        <v>717</v>
      </c>
      <c r="D615" t="s">
        <v>784</v>
      </c>
      <c r="E615" s="2">
        <v>44080</v>
      </c>
      <c r="G615" s="12" t="s">
        <v>799</v>
      </c>
      <c r="H615" s="33">
        <v>31955</v>
      </c>
      <c r="I615" s="33">
        <v>380000</v>
      </c>
      <c r="J615" s="11" t="s">
        <v>720</v>
      </c>
      <c r="K615" s="11">
        <v>26</v>
      </c>
      <c r="L615" s="37">
        <v>0</v>
      </c>
    </row>
    <row r="616" spans="1:12" x14ac:dyDescent="0.25">
      <c r="A616" s="22" t="s">
        <v>1234</v>
      </c>
      <c r="B616" s="18" t="s">
        <v>1507</v>
      </c>
      <c r="C616" s="11" t="s">
        <v>717</v>
      </c>
      <c r="D616" s="14" t="s">
        <v>785</v>
      </c>
      <c r="E616" s="25">
        <v>44081</v>
      </c>
      <c r="F616" s="24"/>
      <c r="G616" s="12" t="s">
        <v>781</v>
      </c>
      <c r="H616" s="33">
        <v>44955</v>
      </c>
      <c r="I616" s="33">
        <v>380000</v>
      </c>
      <c r="J616" s="11" t="s">
        <v>719</v>
      </c>
      <c r="K616" s="11">
        <v>13</v>
      </c>
      <c r="L616" s="37">
        <v>5844.1500000000005</v>
      </c>
    </row>
    <row r="617" spans="1:12" x14ac:dyDescent="0.25">
      <c r="A617" s="22" t="s">
        <v>1235</v>
      </c>
      <c r="B617" s="18" t="s">
        <v>1508</v>
      </c>
      <c r="C617" s="11" t="s">
        <v>717</v>
      </c>
      <c r="D617" s="24" t="s">
        <v>787</v>
      </c>
      <c r="E617" s="25">
        <v>44082</v>
      </c>
      <c r="F617" s="24"/>
      <c r="G617" s="12" t="s">
        <v>781</v>
      </c>
      <c r="H617" s="33">
        <v>43955</v>
      </c>
      <c r="I617" s="33">
        <v>380000</v>
      </c>
      <c r="J617" s="11" t="s">
        <v>719</v>
      </c>
      <c r="K617" s="11">
        <v>11</v>
      </c>
      <c r="L617" s="37">
        <v>4835.05</v>
      </c>
    </row>
    <row r="618" spans="1:12" x14ac:dyDescent="0.25">
      <c r="A618" s="22" t="s">
        <v>1236</v>
      </c>
      <c r="B618" s="18" t="s">
        <v>1509</v>
      </c>
      <c r="C618" s="11" t="s">
        <v>717</v>
      </c>
      <c r="D618" s="24" t="s">
        <v>784</v>
      </c>
      <c r="E618" s="25">
        <v>44083</v>
      </c>
      <c r="F618" s="24"/>
      <c r="G618" s="12" t="s">
        <v>781</v>
      </c>
      <c r="H618" s="33">
        <v>32955</v>
      </c>
      <c r="I618" s="33">
        <v>380000</v>
      </c>
      <c r="J618" s="11" t="s">
        <v>719</v>
      </c>
      <c r="K618" s="11">
        <v>13</v>
      </c>
      <c r="L618" s="37">
        <v>4284.1500000000005</v>
      </c>
    </row>
    <row r="619" spans="1:12" x14ac:dyDescent="0.25">
      <c r="A619" s="22" t="s">
        <v>1237</v>
      </c>
      <c r="B619" s="18" t="s">
        <v>1510</v>
      </c>
      <c r="C619" s="11" t="s">
        <v>717</v>
      </c>
      <c r="D619" s="24" t="s">
        <v>787</v>
      </c>
      <c r="E619" s="25">
        <v>44084</v>
      </c>
      <c r="F619" s="24"/>
      <c r="G619" s="12" t="s">
        <v>781</v>
      </c>
      <c r="H619" s="33">
        <v>31955</v>
      </c>
      <c r="I619" s="33">
        <v>380000</v>
      </c>
      <c r="J619" s="11" t="s">
        <v>719</v>
      </c>
      <c r="K619" s="11">
        <v>13</v>
      </c>
      <c r="L619" s="37">
        <v>4154.1500000000005</v>
      </c>
    </row>
    <row r="620" spans="1:12" x14ac:dyDescent="0.25">
      <c r="A620" s="22" t="s">
        <v>1238</v>
      </c>
      <c r="B620" s="18" t="s">
        <v>1511</v>
      </c>
      <c r="C620" s="11" t="s">
        <v>717</v>
      </c>
      <c r="D620" s="24" t="s">
        <v>787</v>
      </c>
      <c r="E620" s="25">
        <v>44085</v>
      </c>
      <c r="F620" s="24"/>
      <c r="G620" s="12" t="s">
        <v>781</v>
      </c>
      <c r="H620" s="33">
        <v>30955</v>
      </c>
      <c r="I620" s="33">
        <v>380000</v>
      </c>
      <c r="J620" s="11" t="s">
        <v>719</v>
      </c>
      <c r="K620" s="11">
        <v>11</v>
      </c>
      <c r="L620" s="37">
        <v>3405.05</v>
      </c>
    </row>
    <row r="621" spans="1:12" x14ac:dyDescent="0.25">
      <c r="A621" s="22" t="s">
        <v>1239</v>
      </c>
      <c r="B621" s="18" t="s">
        <v>1512</v>
      </c>
      <c r="C621" s="11" t="s">
        <v>717</v>
      </c>
      <c r="D621" s="24" t="s">
        <v>784</v>
      </c>
      <c r="E621" s="25">
        <v>44086</v>
      </c>
      <c r="F621" s="24"/>
      <c r="G621" s="12" t="s">
        <v>781</v>
      </c>
      <c r="H621" s="33">
        <v>27955</v>
      </c>
      <c r="I621" s="33">
        <v>380000</v>
      </c>
      <c r="J621" s="11" t="s">
        <v>719</v>
      </c>
      <c r="K621" s="11">
        <v>14</v>
      </c>
      <c r="L621" s="37">
        <v>3913.7000000000003</v>
      </c>
    </row>
    <row r="622" spans="1:12" x14ac:dyDescent="0.25">
      <c r="A622" s="22" t="s">
        <v>1240</v>
      </c>
      <c r="B622" s="18" t="s">
        <v>1513</v>
      </c>
      <c r="C622" s="11" t="s">
        <v>717</v>
      </c>
      <c r="D622" s="24" t="s">
        <v>787</v>
      </c>
      <c r="E622" s="25">
        <v>44088</v>
      </c>
      <c r="F622" s="24"/>
      <c r="G622" s="12" t="s">
        <v>781</v>
      </c>
      <c r="H622" s="33">
        <v>25955</v>
      </c>
      <c r="I622" s="33">
        <v>380000</v>
      </c>
      <c r="J622" s="11" t="s">
        <v>719</v>
      </c>
      <c r="K622" s="11">
        <v>16</v>
      </c>
      <c r="L622" s="37">
        <v>4152.8</v>
      </c>
    </row>
    <row r="623" spans="1:12" x14ac:dyDescent="0.25">
      <c r="A623" s="22" t="s">
        <v>1241</v>
      </c>
      <c r="B623" s="18" t="s">
        <v>1514</v>
      </c>
      <c r="C623" s="11" t="s">
        <v>717</v>
      </c>
      <c r="D623" s="24" t="s">
        <v>784</v>
      </c>
      <c r="E623" s="25">
        <v>44089</v>
      </c>
      <c r="F623" s="24"/>
      <c r="G623" s="12" t="s">
        <v>781</v>
      </c>
      <c r="H623" s="33">
        <v>24955</v>
      </c>
      <c r="I623" s="33">
        <v>380000</v>
      </c>
      <c r="J623" s="11" t="s">
        <v>719</v>
      </c>
      <c r="K623" s="11">
        <v>17</v>
      </c>
      <c r="L623" s="37">
        <v>4242.3500000000004</v>
      </c>
    </row>
    <row r="624" spans="1:12" x14ac:dyDescent="0.25">
      <c r="A624" s="22" t="s">
        <v>1242</v>
      </c>
      <c r="B624" s="18" t="s">
        <v>1515</v>
      </c>
      <c r="C624" s="11" t="s">
        <v>717</v>
      </c>
      <c r="D624" s="24" t="s">
        <v>784</v>
      </c>
      <c r="E624" s="25">
        <v>44091</v>
      </c>
      <c r="F624" s="24"/>
      <c r="G624" s="12" t="s">
        <v>781</v>
      </c>
      <c r="H624" s="33">
        <v>21955</v>
      </c>
      <c r="I624" s="33">
        <v>380000</v>
      </c>
      <c r="J624" s="11" t="s">
        <v>719</v>
      </c>
      <c r="K624" s="11">
        <v>16</v>
      </c>
      <c r="L624" s="37">
        <v>3512.8</v>
      </c>
    </row>
    <row r="625" spans="1:12" x14ac:dyDescent="0.25">
      <c r="A625" s="22" t="s">
        <v>1243</v>
      </c>
      <c r="B625" s="18" t="s">
        <v>1516</v>
      </c>
      <c r="C625" s="11" t="s">
        <v>717</v>
      </c>
      <c r="D625" s="24" t="s">
        <v>784</v>
      </c>
      <c r="E625" s="25">
        <v>44092</v>
      </c>
      <c r="F625" s="24"/>
      <c r="G625" s="12" t="s">
        <v>781</v>
      </c>
      <c r="H625" s="33">
        <v>31955</v>
      </c>
      <c r="I625" s="33">
        <v>380000</v>
      </c>
      <c r="J625" s="11" t="s">
        <v>719</v>
      </c>
      <c r="K625" s="11">
        <v>13</v>
      </c>
      <c r="L625" s="37">
        <v>4154.1500000000005</v>
      </c>
    </row>
    <row r="626" spans="1:12" x14ac:dyDescent="0.25">
      <c r="A626" s="22" t="s">
        <v>1244</v>
      </c>
      <c r="B626" s="18" t="s">
        <v>1517</v>
      </c>
      <c r="C626" s="11" t="s">
        <v>717</v>
      </c>
      <c r="D626" s="24" t="s">
        <v>787</v>
      </c>
      <c r="E626" s="25">
        <v>44093</v>
      </c>
      <c r="F626" s="24"/>
      <c r="G626" s="12" t="s">
        <v>781</v>
      </c>
      <c r="H626" s="33">
        <v>31955</v>
      </c>
      <c r="I626" s="33">
        <v>380000</v>
      </c>
      <c r="J626" s="11" t="s">
        <v>719</v>
      </c>
      <c r="K626" s="11">
        <v>15</v>
      </c>
      <c r="L626" s="37">
        <v>4793.25</v>
      </c>
    </row>
    <row r="627" spans="1:12" x14ac:dyDescent="0.25">
      <c r="A627" s="22" t="s">
        <v>1245</v>
      </c>
      <c r="B627" s="18" t="s">
        <v>1518</v>
      </c>
      <c r="C627" s="11" t="s">
        <v>717</v>
      </c>
      <c r="D627" s="24" t="s">
        <v>784</v>
      </c>
      <c r="E627" s="25">
        <v>44094</v>
      </c>
      <c r="F627" s="24"/>
      <c r="G627" s="12" t="s">
        <v>781</v>
      </c>
      <c r="H627" s="33">
        <v>61955</v>
      </c>
      <c r="I627" s="33">
        <v>380000</v>
      </c>
      <c r="J627" s="11" t="s">
        <v>719</v>
      </c>
      <c r="K627" s="11">
        <v>15</v>
      </c>
      <c r="L627" s="37">
        <v>9293.25</v>
      </c>
    </row>
    <row r="628" spans="1:12" x14ac:dyDescent="0.25">
      <c r="A628" s="22" t="s">
        <v>1246</v>
      </c>
      <c r="B628" s="18" t="s">
        <v>1519</v>
      </c>
      <c r="C628" s="11" t="s">
        <v>717</v>
      </c>
      <c r="D628" t="s">
        <v>787</v>
      </c>
      <c r="E628" s="2">
        <v>44095</v>
      </c>
      <c r="G628" s="12" t="s">
        <v>799</v>
      </c>
      <c r="H628" s="33">
        <v>31955</v>
      </c>
      <c r="I628" s="33">
        <v>380000</v>
      </c>
      <c r="J628" s="11" t="s">
        <v>720</v>
      </c>
      <c r="K628" s="11">
        <v>26</v>
      </c>
      <c r="L628" s="37">
        <v>0</v>
      </c>
    </row>
    <row r="629" spans="1:12" x14ac:dyDescent="0.25">
      <c r="A629" s="22" t="s">
        <v>1247</v>
      </c>
      <c r="B629" s="18" t="s">
        <v>1520</v>
      </c>
      <c r="C629" s="11" t="s">
        <v>717</v>
      </c>
      <c r="D629" s="24" t="s">
        <v>784</v>
      </c>
      <c r="E629" s="25">
        <v>44096</v>
      </c>
      <c r="F629" s="24"/>
      <c r="G629" s="12" t="s">
        <v>781</v>
      </c>
      <c r="H629" s="33">
        <v>31955</v>
      </c>
      <c r="I629" s="33">
        <v>380000</v>
      </c>
      <c r="J629" s="11" t="s">
        <v>719</v>
      </c>
      <c r="K629" s="11">
        <v>18</v>
      </c>
      <c r="L629" s="37">
        <v>5751.9</v>
      </c>
    </row>
    <row r="630" spans="1:12" x14ac:dyDescent="0.25">
      <c r="A630" s="22" t="s">
        <v>1248</v>
      </c>
      <c r="B630" s="18" t="s">
        <v>1521</v>
      </c>
      <c r="C630" s="11" t="s">
        <v>717</v>
      </c>
      <c r="D630" s="24" t="s">
        <v>784</v>
      </c>
      <c r="E630" s="25">
        <v>44097</v>
      </c>
      <c r="F630" s="24"/>
      <c r="G630" s="12" t="s">
        <v>781</v>
      </c>
      <c r="H630" s="33">
        <v>31955</v>
      </c>
      <c r="I630" s="33">
        <v>380000</v>
      </c>
      <c r="J630" s="11" t="s">
        <v>719</v>
      </c>
      <c r="K630" s="11">
        <v>12</v>
      </c>
      <c r="L630" s="37">
        <v>3834.6</v>
      </c>
    </row>
    <row r="631" spans="1:12" x14ac:dyDescent="0.25">
      <c r="A631" s="22" t="s">
        <v>1249</v>
      </c>
      <c r="B631" s="18" t="s">
        <v>1522</v>
      </c>
      <c r="C631" s="11" t="s">
        <v>717</v>
      </c>
      <c r="D631" s="24" t="s">
        <v>787</v>
      </c>
      <c r="E631" s="25">
        <v>44098</v>
      </c>
      <c r="F631" s="24"/>
      <c r="G631" s="12" t="s">
        <v>781</v>
      </c>
      <c r="H631" s="33">
        <v>51155</v>
      </c>
      <c r="I631" s="33">
        <v>380000</v>
      </c>
      <c r="J631" s="11" t="s">
        <v>719</v>
      </c>
      <c r="K631" s="11">
        <v>11</v>
      </c>
      <c r="L631" s="37">
        <v>5627.05</v>
      </c>
    </row>
    <row r="632" spans="1:12" x14ac:dyDescent="0.25">
      <c r="A632" s="22" t="s">
        <v>1250</v>
      </c>
      <c r="B632" s="18" t="s">
        <v>1523</v>
      </c>
      <c r="C632" s="11" t="s">
        <v>717</v>
      </c>
      <c r="D632" s="24" t="s">
        <v>787</v>
      </c>
      <c r="E632" s="25">
        <v>44099</v>
      </c>
      <c r="F632" s="24"/>
      <c r="G632" s="12" t="s">
        <v>781</v>
      </c>
      <c r="H632" s="33">
        <v>56955</v>
      </c>
      <c r="I632" s="33">
        <v>380000</v>
      </c>
      <c r="J632" s="11" t="s">
        <v>719</v>
      </c>
      <c r="K632" s="11">
        <v>18</v>
      </c>
      <c r="L632" s="37">
        <v>10251.9</v>
      </c>
    </row>
    <row r="633" spans="1:12" x14ac:dyDescent="0.25">
      <c r="A633" s="22" t="s">
        <v>1251</v>
      </c>
      <c r="B633" s="18" t="s">
        <v>1524</v>
      </c>
      <c r="C633" s="11" t="s">
        <v>717</v>
      </c>
      <c r="D633" s="24" t="s">
        <v>784</v>
      </c>
      <c r="E633" s="25">
        <v>44100</v>
      </c>
      <c r="F633" s="24"/>
      <c r="G633" s="12" t="s">
        <v>781</v>
      </c>
      <c r="H633" s="33">
        <v>31955</v>
      </c>
      <c r="I633" s="33">
        <v>380000</v>
      </c>
      <c r="J633" s="11" t="s">
        <v>719</v>
      </c>
      <c r="K633" s="11">
        <v>11</v>
      </c>
      <c r="L633" s="37">
        <v>3515.05</v>
      </c>
    </row>
    <row r="634" spans="1:12" x14ac:dyDescent="0.25">
      <c r="A634" s="22" t="s">
        <v>1252</v>
      </c>
      <c r="B634" s="18" t="s">
        <v>1525</v>
      </c>
      <c r="C634" s="11" t="s">
        <v>717</v>
      </c>
      <c r="D634" s="24" t="s">
        <v>784</v>
      </c>
      <c r="E634" s="25">
        <v>44101</v>
      </c>
      <c r="F634" s="24"/>
      <c r="G634" s="12" t="s">
        <v>781</v>
      </c>
      <c r="H634" s="33">
        <v>31955</v>
      </c>
      <c r="I634" s="33">
        <v>380000</v>
      </c>
      <c r="J634" s="11" t="s">
        <v>719</v>
      </c>
      <c r="K634" s="11">
        <v>10</v>
      </c>
      <c r="L634" s="37">
        <v>3195.5</v>
      </c>
    </row>
    <row r="635" spans="1:12" x14ac:dyDescent="0.25">
      <c r="A635" s="22" t="s">
        <v>1253</v>
      </c>
      <c r="B635" s="18" t="s">
        <v>1526</v>
      </c>
      <c r="C635" s="11" t="s">
        <v>717</v>
      </c>
      <c r="D635" s="24" t="s">
        <v>787</v>
      </c>
      <c r="E635" s="25">
        <v>44102</v>
      </c>
      <c r="F635" s="24"/>
      <c r="G635" s="12" t="s">
        <v>781</v>
      </c>
      <c r="H635" s="33">
        <v>21955</v>
      </c>
      <c r="I635" s="33">
        <v>380000</v>
      </c>
      <c r="J635" s="11" t="s">
        <v>719</v>
      </c>
      <c r="K635" s="11">
        <v>10</v>
      </c>
      <c r="L635" s="37">
        <v>2195.5</v>
      </c>
    </row>
    <row r="636" spans="1:12" x14ac:dyDescent="0.25">
      <c r="A636" s="22" t="s">
        <v>1254</v>
      </c>
      <c r="B636" s="18" t="s">
        <v>1527</v>
      </c>
      <c r="C636" s="11" t="s">
        <v>717</v>
      </c>
      <c r="D636" t="s">
        <v>784</v>
      </c>
      <c r="E636" s="2">
        <v>44102</v>
      </c>
      <c r="G636" s="12" t="s">
        <v>799</v>
      </c>
      <c r="H636" s="33">
        <v>31955</v>
      </c>
      <c r="I636" s="33">
        <v>380000</v>
      </c>
      <c r="J636" s="11" t="s">
        <v>720</v>
      </c>
      <c r="K636" s="11">
        <v>26</v>
      </c>
      <c r="L636" s="37">
        <v>0</v>
      </c>
    </row>
    <row r="637" spans="1:12" x14ac:dyDescent="0.25">
      <c r="A637" s="22" t="s">
        <v>1255</v>
      </c>
      <c r="B637" s="18" t="s">
        <v>1528</v>
      </c>
      <c r="C637" s="11" t="s">
        <v>717</v>
      </c>
      <c r="D637" s="24" t="s">
        <v>787</v>
      </c>
      <c r="E637" s="25">
        <v>44103</v>
      </c>
      <c r="F637" s="24"/>
      <c r="G637" s="12" t="s">
        <v>781</v>
      </c>
      <c r="H637" s="33">
        <v>27955</v>
      </c>
      <c r="I637" s="33">
        <v>380000</v>
      </c>
      <c r="J637" s="11" t="s">
        <v>719</v>
      </c>
      <c r="K637" s="11">
        <v>11</v>
      </c>
      <c r="L637" s="37">
        <v>3075.05</v>
      </c>
    </row>
    <row r="638" spans="1:12" x14ac:dyDescent="0.25">
      <c r="A638" s="22" t="s">
        <v>1256</v>
      </c>
      <c r="B638" s="18" t="s">
        <v>1529</v>
      </c>
      <c r="C638" s="11" t="s">
        <v>717</v>
      </c>
      <c r="D638" s="24" t="s">
        <v>784</v>
      </c>
      <c r="E638" s="25">
        <v>44104</v>
      </c>
      <c r="F638" s="24"/>
      <c r="G638" s="12" t="s">
        <v>781</v>
      </c>
      <c r="H638" s="33">
        <v>27955</v>
      </c>
      <c r="I638" s="33">
        <v>380000</v>
      </c>
      <c r="J638" s="11" t="s">
        <v>719</v>
      </c>
      <c r="K638" s="11">
        <v>10</v>
      </c>
      <c r="L638" s="37">
        <v>2795.5</v>
      </c>
    </row>
    <row r="639" spans="1:12" x14ac:dyDescent="0.25">
      <c r="A639" s="22" t="s">
        <v>1257</v>
      </c>
      <c r="B639" s="18" t="s">
        <v>1530</v>
      </c>
      <c r="C639" s="11" t="s">
        <v>717</v>
      </c>
      <c r="D639" s="24" t="s">
        <v>784</v>
      </c>
      <c r="E639" s="25">
        <v>44105</v>
      </c>
      <c r="F639" s="24"/>
      <c r="G639" s="12" t="s">
        <v>781</v>
      </c>
      <c r="H639" s="33">
        <v>21955</v>
      </c>
      <c r="I639" s="33">
        <v>380000</v>
      </c>
      <c r="J639" s="11" t="s">
        <v>719</v>
      </c>
      <c r="K639" s="11">
        <v>12</v>
      </c>
      <c r="L639" s="37">
        <v>2634.6</v>
      </c>
    </row>
    <row r="640" spans="1:12" x14ac:dyDescent="0.25">
      <c r="A640" s="22" t="s">
        <v>1258</v>
      </c>
      <c r="B640" s="18" t="s">
        <v>1531</v>
      </c>
      <c r="C640" s="11" t="s">
        <v>717</v>
      </c>
      <c r="D640" s="24" t="s">
        <v>784</v>
      </c>
      <c r="E640" s="25">
        <v>44106</v>
      </c>
      <c r="F640" s="24"/>
      <c r="G640" s="12" t="s">
        <v>781</v>
      </c>
      <c r="H640" s="33">
        <v>45955</v>
      </c>
      <c r="I640" s="33">
        <v>380000</v>
      </c>
      <c r="J640" s="11" t="s">
        <v>719</v>
      </c>
      <c r="K640" s="11">
        <v>13</v>
      </c>
      <c r="L640" s="37">
        <v>5974.1500000000005</v>
      </c>
    </row>
    <row r="641" spans="1:12" x14ac:dyDescent="0.25">
      <c r="A641" s="22" t="s">
        <v>1259</v>
      </c>
      <c r="B641" s="18" t="s">
        <v>1532</v>
      </c>
      <c r="C641" s="11" t="s">
        <v>717</v>
      </c>
      <c r="D641" s="24" t="s">
        <v>787</v>
      </c>
      <c r="E641" s="25">
        <v>44107</v>
      </c>
      <c r="F641" s="24"/>
      <c r="G641" s="12" t="s">
        <v>781</v>
      </c>
      <c r="H641" s="33">
        <v>41955</v>
      </c>
      <c r="I641" s="33">
        <v>380000</v>
      </c>
      <c r="J641" s="11" t="s">
        <v>719</v>
      </c>
      <c r="K641" s="11">
        <v>14</v>
      </c>
      <c r="L641" s="37">
        <v>5873.7000000000007</v>
      </c>
    </row>
    <row r="642" spans="1:12" x14ac:dyDescent="0.25">
      <c r="A642" s="22" t="s">
        <v>1260</v>
      </c>
      <c r="B642" s="18" t="s">
        <v>1533</v>
      </c>
      <c r="C642" s="11" t="s">
        <v>717</v>
      </c>
      <c r="D642" s="24" t="s">
        <v>784</v>
      </c>
      <c r="E642" s="25">
        <v>44108</v>
      </c>
      <c r="F642" s="24"/>
      <c r="G642" s="12" t="s">
        <v>781</v>
      </c>
      <c r="H642" s="33">
        <v>11955</v>
      </c>
      <c r="I642" s="33">
        <v>380000</v>
      </c>
      <c r="J642" s="11" t="s">
        <v>719</v>
      </c>
      <c r="K642" s="11">
        <v>15</v>
      </c>
      <c r="L642" s="37">
        <v>1793.25</v>
      </c>
    </row>
    <row r="643" spans="1:12" x14ac:dyDescent="0.25">
      <c r="A643" s="22" t="s">
        <v>1261</v>
      </c>
      <c r="B643" s="18" t="s">
        <v>1534</v>
      </c>
      <c r="C643" s="11" t="s">
        <v>717</v>
      </c>
      <c r="D643" s="14" t="s">
        <v>785</v>
      </c>
      <c r="E643" s="25">
        <v>44109</v>
      </c>
      <c r="F643" s="24"/>
      <c r="G643" s="12" t="s">
        <v>781</v>
      </c>
      <c r="H643" s="33">
        <v>31955</v>
      </c>
      <c r="I643" s="33">
        <v>380000</v>
      </c>
      <c r="J643" s="11" t="s">
        <v>719</v>
      </c>
      <c r="K643" s="11">
        <v>15</v>
      </c>
      <c r="L643" s="37">
        <v>4793.25</v>
      </c>
    </row>
    <row r="644" spans="1:12" x14ac:dyDescent="0.25">
      <c r="A644" s="22" t="s">
        <v>1262</v>
      </c>
      <c r="B644" s="18" t="s">
        <v>1535</v>
      </c>
      <c r="C644" s="11" t="s">
        <v>717</v>
      </c>
      <c r="D644" s="24" t="s">
        <v>784</v>
      </c>
      <c r="E644" s="25">
        <v>44110</v>
      </c>
      <c r="F644" s="24"/>
      <c r="G644" s="12" t="s">
        <v>781</v>
      </c>
      <c r="H644" s="33">
        <v>50955</v>
      </c>
      <c r="I644" s="33">
        <v>380000</v>
      </c>
      <c r="J644" s="11" t="s">
        <v>719</v>
      </c>
      <c r="K644" s="11">
        <v>15</v>
      </c>
      <c r="L644" s="37">
        <v>7643.25</v>
      </c>
    </row>
    <row r="645" spans="1:12" x14ac:dyDescent="0.25">
      <c r="A645" s="22" t="s">
        <v>1263</v>
      </c>
      <c r="B645" s="18" t="s">
        <v>1536</v>
      </c>
      <c r="C645" s="11" t="s">
        <v>717</v>
      </c>
      <c r="D645" t="s">
        <v>784</v>
      </c>
      <c r="E645" s="2">
        <v>44111</v>
      </c>
      <c r="G645" s="12" t="s">
        <v>799</v>
      </c>
      <c r="H645" s="33">
        <v>31955</v>
      </c>
      <c r="I645" s="33">
        <v>380000</v>
      </c>
      <c r="J645" s="11" t="s">
        <v>720</v>
      </c>
      <c r="K645" s="11">
        <v>26</v>
      </c>
      <c r="L645" s="37">
        <v>0</v>
      </c>
    </row>
    <row r="646" spans="1:12" x14ac:dyDescent="0.25">
      <c r="A646" s="22" t="s">
        <v>1264</v>
      </c>
      <c r="B646" s="18" t="s">
        <v>1537</v>
      </c>
      <c r="C646" s="11" t="s">
        <v>717</v>
      </c>
      <c r="D646" s="24" t="s">
        <v>787</v>
      </c>
      <c r="E646" s="25">
        <v>44112</v>
      </c>
      <c r="F646" s="24"/>
      <c r="G646" s="12" t="s">
        <v>781</v>
      </c>
      <c r="H646" s="33">
        <v>41955</v>
      </c>
      <c r="I646" s="33">
        <v>380000</v>
      </c>
      <c r="J646" s="11" t="s">
        <v>719</v>
      </c>
      <c r="K646" s="11">
        <v>16</v>
      </c>
      <c r="L646" s="37">
        <v>6712.8</v>
      </c>
    </row>
    <row r="647" spans="1:12" x14ac:dyDescent="0.25">
      <c r="A647" s="22" t="s">
        <v>1265</v>
      </c>
      <c r="B647" s="18" t="s">
        <v>1538</v>
      </c>
      <c r="C647" s="11" t="s">
        <v>717</v>
      </c>
      <c r="D647" s="24" t="s">
        <v>787</v>
      </c>
      <c r="E647" s="25">
        <v>44113</v>
      </c>
      <c r="F647" s="24"/>
      <c r="G647" s="12" t="s">
        <v>781</v>
      </c>
      <c r="H647" s="33">
        <v>62955</v>
      </c>
      <c r="I647" s="33">
        <v>380000</v>
      </c>
      <c r="J647" s="11" t="s">
        <v>719</v>
      </c>
      <c r="K647" s="11">
        <v>18</v>
      </c>
      <c r="L647" s="37">
        <v>11331.9</v>
      </c>
    </row>
    <row r="648" spans="1:12" x14ac:dyDescent="0.25">
      <c r="A648" s="22" t="s">
        <v>1266</v>
      </c>
      <c r="B648" s="18" t="s">
        <v>1539</v>
      </c>
      <c r="C648" s="11" t="s">
        <v>717</v>
      </c>
      <c r="D648" s="24" t="s">
        <v>784</v>
      </c>
      <c r="E648" s="25">
        <v>44114</v>
      </c>
      <c r="F648" s="24"/>
      <c r="G648" s="12" t="s">
        <v>781</v>
      </c>
      <c r="H648" s="33">
        <v>33955</v>
      </c>
      <c r="I648" s="33">
        <v>380000</v>
      </c>
      <c r="J648" s="11" t="s">
        <v>719</v>
      </c>
      <c r="K648" s="11">
        <v>12</v>
      </c>
      <c r="L648" s="37">
        <v>4074.6</v>
      </c>
    </row>
    <row r="649" spans="1:12" x14ac:dyDescent="0.25">
      <c r="A649" s="22" t="s">
        <v>1267</v>
      </c>
      <c r="B649" s="18" t="s">
        <v>1540</v>
      </c>
      <c r="C649" s="11" t="s">
        <v>717</v>
      </c>
      <c r="D649" s="24" t="s">
        <v>784</v>
      </c>
      <c r="E649" s="25">
        <v>44115</v>
      </c>
      <c r="F649" s="24"/>
      <c r="G649" s="12" t="s">
        <v>781</v>
      </c>
      <c r="H649" s="33">
        <v>35955</v>
      </c>
      <c r="I649" s="33">
        <v>380000</v>
      </c>
      <c r="J649" s="11" t="s">
        <v>719</v>
      </c>
      <c r="K649" s="11">
        <v>11</v>
      </c>
      <c r="L649" s="37">
        <v>3955.05</v>
      </c>
    </row>
    <row r="650" spans="1:12" x14ac:dyDescent="0.25">
      <c r="A650" s="22" t="s">
        <v>1268</v>
      </c>
      <c r="B650" s="18" t="s">
        <v>1541</v>
      </c>
      <c r="C650" s="11" t="s">
        <v>717</v>
      </c>
      <c r="D650" s="24" t="s">
        <v>787</v>
      </c>
      <c r="E650" s="25">
        <v>44116</v>
      </c>
      <c r="F650" s="24"/>
      <c r="G650" s="12" t="s">
        <v>781</v>
      </c>
      <c r="H650" s="33">
        <v>38955</v>
      </c>
      <c r="I650" s="33">
        <v>380000</v>
      </c>
      <c r="J650" s="11" t="s">
        <v>719</v>
      </c>
      <c r="K650" s="11">
        <v>13</v>
      </c>
      <c r="L650" s="37">
        <v>5064.1500000000005</v>
      </c>
    </row>
    <row r="651" spans="1:12" x14ac:dyDescent="0.25">
      <c r="A651" s="22" t="s">
        <v>1269</v>
      </c>
      <c r="B651" s="18" t="s">
        <v>1542</v>
      </c>
      <c r="C651" s="11" t="s">
        <v>717</v>
      </c>
      <c r="D651" s="24" t="s">
        <v>787</v>
      </c>
      <c r="E651" s="25">
        <v>44117</v>
      </c>
      <c r="F651" s="24"/>
      <c r="G651" s="12" t="s">
        <v>781</v>
      </c>
      <c r="H651" s="33">
        <v>31955</v>
      </c>
      <c r="I651" s="33">
        <v>380000</v>
      </c>
      <c r="J651" s="11" t="s">
        <v>719</v>
      </c>
      <c r="K651" s="11">
        <v>18</v>
      </c>
      <c r="L651" s="37">
        <v>5751.9</v>
      </c>
    </row>
    <row r="652" spans="1:12" x14ac:dyDescent="0.25">
      <c r="A652" s="22" t="s">
        <v>1270</v>
      </c>
      <c r="B652" s="18" t="s">
        <v>1543</v>
      </c>
      <c r="C652" s="11" t="s">
        <v>717</v>
      </c>
      <c r="D652" t="s">
        <v>787</v>
      </c>
      <c r="E652" s="2">
        <v>44118</v>
      </c>
      <c r="G652" s="12" t="s">
        <v>799</v>
      </c>
      <c r="H652" s="33">
        <v>31955</v>
      </c>
      <c r="I652" s="33">
        <v>380000</v>
      </c>
      <c r="J652" s="11" t="s">
        <v>720</v>
      </c>
      <c r="K652" s="11">
        <v>26</v>
      </c>
      <c r="L652" s="37">
        <v>0</v>
      </c>
    </row>
    <row r="653" spans="1:12" x14ac:dyDescent="0.25">
      <c r="A653" s="22" t="s">
        <v>1271</v>
      </c>
      <c r="B653" s="18" t="s">
        <v>1544</v>
      </c>
      <c r="C653" s="11" t="s">
        <v>717</v>
      </c>
      <c r="D653" s="24" t="s">
        <v>784</v>
      </c>
      <c r="E653" s="25">
        <v>44119</v>
      </c>
      <c r="F653" s="24"/>
      <c r="G653" s="12" t="s">
        <v>781</v>
      </c>
      <c r="H653" s="33">
        <v>30055</v>
      </c>
      <c r="I653" s="33">
        <v>380000</v>
      </c>
      <c r="J653" s="11" t="s">
        <v>719</v>
      </c>
      <c r="K653" s="11">
        <v>16</v>
      </c>
      <c r="L653" s="37">
        <v>4808.8</v>
      </c>
    </row>
    <row r="654" spans="1:12" x14ac:dyDescent="0.25">
      <c r="A654" s="22" t="s">
        <v>1272</v>
      </c>
      <c r="B654" s="18" t="s">
        <v>1545</v>
      </c>
      <c r="C654" s="11" t="s">
        <v>717</v>
      </c>
      <c r="D654" s="14" t="s">
        <v>785</v>
      </c>
      <c r="E654" s="25">
        <v>44120</v>
      </c>
      <c r="F654" s="24"/>
      <c r="G654" s="12" t="s">
        <v>781</v>
      </c>
      <c r="H654" s="33">
        <v>38955</v>
      </c>
      <c r="I654" s="33">
        <v>380000</v>
      </c>
      <c r="J654" s="11" t="s">
        <v>719</v>
      </c>
      <c r="K654" s="11">
        <v>17</v>
      </c>
      <c r="L654" s="37">
        <v>6622.35</v>
      </c>
    </row>
    <row r="655" spans="1:12" x14ac:dyDescent="0.25">
      <c r="A655" s="22" t="s">
        <v>1273</v>
      </c>
      <c r="B655" s="18" t="s">
        <v>1546</v>
      </c>
      <c r="C655" s="11" t="s">
        <v>717</v>
      </c>
      <c r="D655" s="24" t="s">
        <v>784</v>
      </c>
      <c r="E655" s="25">
        <v>44121</v>
      </c>
      <c r="F655" s="24"/>
      <c r="G655" s="12" t="s">
        <v>781</v>
      </c>
      <c r="H655" s="33">
        <v>32955</v>
      </c>
      <c r="I655" s="33">
        <v>380000</v>
      </c>
      <c r="J655" s="11" t="s">
        <v>719</v>
      </c>
      <c r="K655" s="11">
        <v>12</v>
      </c>
      <c r="L655" s="37">
        <v>3954.6</v>
      </c>
    </row>
    <row r="656" spans="1:12" x14ac:dyDescent="0.25">
      <c r="A656" s="22" t="s">
        <v>1274</v>
      </c>
      <c r="B656" s="18" t="s">
        <v>1547</v>
      </c>
      <c r="C656" s="11" t="s">
        <v>717</v>
      </c>
      <c r="D656" s="24" t="s">
        <v>787</v>
      </c>
      <c r="E656" s="25">
        <v>44122</v>
      </c>
      <c r="F656" s="24"/>
      <c r="G656" s="12" t="s">
        <v>781</v>
      </c>
      <c r="H656" s="33">
        <v>45055</v>
      </c>
      <c r="I656" s="33">
        <v>380000</v>
      </c>
      <c r="J656" s="11" t="s">
        <v>719</v>
      </c>
      <c r="K656" s="11">
        <v>11</v>
      </c>
      <c r="L656" s="37">
        <v>4956.05</v>
      </c>
    </row>
    <row r="657" spans="1:12" x14ac:dyDescent="0.25">
      <c r="A657" s="22" t="s">
        <v>1275</v>
      </c>
      <c r="B657" s="18" t="s">
        <v>1548</v>
      </c>
      <c r="C657" s="11" t="s">
        <v>717</v>
      </c>
      <c r="D657" s="24" t="s">
        <v>784</v>
      </c>
      <c r="E657" s="25">
        <v>44123</v>
      </c>
      <c r="F657" s="24"/>
      <c r="G657" s="12" t="s">
        <v>781</v>
      </c>
      <c r="H657" s="33">
        <v>41955</v>
      </c>
      <c r="I657" s="33">
        <v>380000</v>
      </c>
      <c r="J657" s="11" t="s">
        <v>719</v>
      </c>
      <c r="K657" s="11">
        <v>17</v>
      </c>
      <c r="L657" s="37">
        <v>7132.35</v>
      </c>
    </row>
    <row r="658" spans="1:12" x14ac:dyDescent="0.25">
      <c r="A658" s="22" t="s">
        <v>1276</v>
      </c>
      <c r="B658" s="18" t="s">
        <v>1549</v>
      </c>
      <c r="C658" s="11" t="s">
        <v>717</v>
      </c>
      <c r="D658" t="s">
        <v>784</v>
      </c>
      <c r="E658" s="2">
        <v>44124</v>
      </c>
      <c r="G658" s="12" t="s">
        <v>799</v>
      </c>
      <c r="H658" s="33">
        <v>31955</v>
      </c>
      <c r="I658" s="33">
        <v>380000</v>
      </c>
      <c r="J658" s="11" t="s">
        <v>720</v>
      </c>
      <c r="K658" s="11">
        <v>26</v>
      </c>
      <c r="L658" s="37">
        <v>0</v>
      </c>
    </row>
    <row r="659" spans="1:12" x14ac:dyDescent="0.25">
      <c r="A659" s="22" t="s">
        <v>1277</v>
      </c>
      <c r="B659" s="18" t="s">
        <v>1550</v>
      </c>
      <c r="C659" s="11" t="s">
        <v>717</v>
      </c>
      <c r="D659" s="24" t="s">
        <v>787</v>
      </c>
      <c r="E659" s="25">
        <v>44125</v>
      </c>
      <c r="F659" s="24"/>
      <c r="G659" s="12" t="s">
        <v>781</v>
      </c>
      <c r="H659" s="33">
        <v>31955</v>
      </c>
      <c r="I659" s="33">
        <v>380000</v>
      </c>
      <c r="J659" s="11" t="s">
        <v>719</v>
      </c>
      <c r="K659" s="11">
        <v>16</v>
      </c>
      <c r="L659" s="37">
        <v>5112.8</v>
      </c>
    </row>
    <row r="660" spans="1:12" x14ac:dyDescent="0.25">
      <c r="A660" s="22" t="s">
        <v>1278</v>
      </c>
      <c r="B660" s="18" t="s">
        <v>1551</v>
      </c>
      <c r="C660" s="11" t="s">
        <v>717</v>
      </c>
      <c r="D660" s="24" t="s">
        <v>784</v>
      </c>
      <c r="E660" s="25">
        <v>44126</v>
      </c>
      <c r="F660" s="24"/>
      <c r="G660" s="12" t="s">
        <v>781</v>
      </c>
      <c r="H660" s="33">
        <v>31955</v>
      </c>
      <c r="I660" s="33">
        <v>380000</v>
      </c>
      <c r="J660" s="11" t="s">
        <v>719</v>
      </c>
      <c r="K660" s="11">
        <v>12</v>
      </c>
      <c r="L660" s="37">
        <v>3834.6</v>
      </c>
    </row>
    <row r="661" spans="1:12" x14ac:dyDescent="0.25">
      <c r="A661" s="22" t="s">
        <v>1279</v>
      </c>
      <c r="B661" s="18" t="s">
        <v>1552</v>
      </c>
      <c r="C661" s="11" t="s">
        <v>717</v>
      </c>
      <c r="D661" s="24" t="s">
        <v>784</v>
      </c>
      <c r="E661" s="25">
        <v>44127</v>
      </c>
      <c r="F661" s="24"/>
      <c r="G661" s="12" t="s">
        <v>781</v>
      </c>
      <c r="H661" s="33">
        <v>41955</v>
      </c>
      <c r="I661" s="33">
        <v>380000</v>
      </c>
      <c r="J661" s="11" t="s">
        <v>719</v>
      </c>
      <c r="K661" s="11">
        <v>12</v>
      </c>
      <c r="L661" s="37">
        <v>5034.5999999999995</v>
      </c>
    </row>
    <row r="662" spans="1:12" x14ac:dyDescent="0.25">
      <c r="A662" s="22" t="s">
        <v>1280</v>
      </c>
      <c r="B662" s="18" t="s">
        <v>1553</v>
      </c>
      <c r="C662" s="11" t="s">
        <v>717</v>
      </c>
      <c r="D662" s="24" t="s">
        <v>784</v>
      </c>
      <c r="E662" s="25">
        <v>44128</v>
      </c>
      <c r="F662" s="24"/>
      <c r="G662" s="12" t="s">
        <v>781</v>
      </c>
      <c r="H662" s="33">
        <v>51955</v>
      </c>
      <c r="I662" s="33">
        <v>380000</v>
      </c>
      <c r="J662" s="11" t="s">
        <v>719</v>
      </c>
      <c r="K662" s="11">
        <v>11</v>
      </c>
      <c r="L662" s="37">
        <v>5715.05</v>
      </c>
    </row>
    <row r="663" spans="1:12" x14ac:dyDescent="0.25">
      <c r="A663" s="22" t="s">
        <v>1281</v>
      </c>
      <c r="B663" s="18" t="s">
        <v>1554</v>
      </c>
      <c r="C663" s="11" t="s">
        <v>717</v>
      </c>
      <c r="D663" s="24" t="s">
        <v>784</v>
      </c>
      <c r="E663" s="25">
        <v>44129</v>
      </c>
      <c r="F663" s="24"/>
      <c r="G663" s="12" t="s">
        <v>781</v>
      </c>
      <c r="H663" s="33">
        <v>11955</v>
      </c>
      <c r="I663" s="33">
        <v>380000</v>
      </c>
      <c r="J663" s="11" t="s">
        <v>719</v>
      </c>
      <c r="K663" s="11">
        <v>18</v>
      </c>
      <c r="L663" s="37">
        <v>2151.9</v>
      </c>
    </row>
    <row r="664" spans="1:12" x14ac:dyDescent="0.25">
      <c r="A664" s="22" t="s">
        <v>1282</v>
      </c>
      <c r="B664" s="18" t="s">
        <v>1555</v>
      </c>
      <c r="C664" s="11" t="s">
        <v>717</v>
      </c>
      <c r="D664" s="24" t="s">
        <v>787</v>
      </c>
      <c r="E664" s="25">
        <v>44130</v>
      </c>
      <c r="F664" s="24"/>
      <c r="G664" s="12" t="s">
        <v>781</v>
      </c>
      <c r="H664" s="33">
        <v>21955</v>
      </c>
      <c r="I664" s="33">
        <v>380000</v>
      </c>
      <c r="J664" s="11" t="s">
        <v>719</v>
      </c>
      <c r="K664" s="11">
        <v>13</v>
      </c>
      <c r="L664" s="37">
        <v>2854.15</v>
      </c>
    </row>
    <row r="665" spans="1:12" x14ac:dyDescent="0.25">
      <c r="A665" s="22" t="s">
        <v>1096</v>
      </c>
      <c r="B665" s="18" t="s">
        <v>1556</v>
      </c>
      <c r="C665" s="11" t="s">
        <v>717</v>
      </c>
      <c r="D665" s="24" t="s">
        <v>784</v>
      </c>
      <c r="E665" s="25">
        <v>44131</v>
      </c>
      <c r="F665" s="24"/>
      <c r="G665" s="12" t="s">
        <v>781</v>
      </c>
      <c r="H665" s="33">
        <v>52955</v>
      </c>
      <c r="I665" s="33">
        <v>380000</v>
      </c>
      <c r="J665" s="11" t="s">
        <v>719</v>
      </c>
      <c r="K665" s="11">
        <v>15</v>
      </c>
      <c r="L665" s="37">
        <v>7943.25</v>
      </c>
    </row>
    <row r="666" spans="1:12" x14ac:dyDescent="0.25">
      <c r="A666" s="22" t="s">
        <v>1283</v>
      </c>
      <c r="B666" s="18" t="s">
        <v>1557</v>
      </c>
      <c r="C666" s="11" t="s">
        <v>717</v>
      </c>
      <c r="D666" s="24" t="s">
        <v>784</v>
      </c>
      <c r="E666" s="25">
        <v>44132</v>
      </c>
      <c r="F666" s="24"/>
      <c r="G666" s="12" t="s">
        <v>781</v>
      </c>
      <c r="H666" s="33">
        <v>47955</v>
      </c>
      <c r="I666" s="33">
        <v>380000</v>
      </c>
      <c r="J666" s="11" t="s">
        <v>719</v>
      </c>
      <c r="K666" s="11">
        <v>13</v>
      </c>
      <c r="L666" s="37">
        <v>6234.1500000000005</v>
      </c>
    </row>
    <row r="667" spans="1:12" x14ac:dyDescent="0.25">
      <c r="A667" s="22" t="s">
        <v>1284</v>
      </c>
      <c r="B667" s="18" t="s">
        <v>1558</v>
      </c>
      <c r="C667" s="11" t="s">
        <v>717</v>
      </c>
      <c r="D667" s="24" t="s">
        <v>787</v>
      </c>
      <c r="E667" s="25">
        <v>44133</v>
      </c>
      <c r="F667" s="24"/>
      <c r="G667" s="12" t="s">
        <v>781</v>
      </c>
      <c r="H667" s="33">
        <v>45955</v>
      </c>
      <c r="I667" s="33">
        <v>380000</v>
      </c>
      <c r="J667" s="11" t="s">
        <v>719</v>
      </c>
      <c r="K667" s="11">
        <v>13</v>
      </c>
      <c r="L667" s="37">
        <v>5974.1500000000005</v>
      </c>
    </row>
    <row r="668" spans="1:12" x14ac:dyDescent="0.25">
      <c r="A668" s="22" t="s">
        <v>1285</v>
      </c>
      <c r="B668" s="18" t="s">
        <v>1559</v>
      </c>
      <c r="C668" s="11" t="s">
        <v>717</v>
      </c>
      <c r="D668" s="24" t="s">
        <v>787</v>
      </c>
      <c r="E668" s="25">
        <v>44134</v>
      </c>
      <c r="F668" s="24"/>
      <c r="G668" s="12" t="s">
        <v>781</v>
      </c>
      <c r="H668" s="33">
        <v>35955</v>
      </c>
      <c r="I668" s="33">
        <v>380000</v>
      </c>
      <c r="J668" s="11" t="s">
        <v>719</v>
      </c>
      <c r="K668" s="11">
        <v>14</v>
      </c>
      <c r="L668" s="37">
        <v>5033.7000000000007</v>
      </c>
    </row>
    <row r="669" spans="1:12" x14ac:dyDescent="0.25">
      <c r="A669" s="22" t="s">
        <v>1286</v>
      </c>
      <c r="B669" s="18" t="s">
        <v>1560</v>
      </c>
      <c r="C669" s="11" t="s">
        <v>717</v>
      </c>
      <c r="D669" s="24" t="s">
        <v>784</v>
      </c>
      <c r="E669" s="25">
        <v>44135</v>
      </c>
      <c r="F669" s="24"/>
      <c r="G669" s="12" t="s">
        <v>781</v>
      </c>
      <c r="H669" s="33">
        <v>33955</v>
      </c>
      <c r="I669" s="33">
        <v>380000</v>
      </c>
      <c r="J669" s="11" t="s">
        <v>719</v>
      </c>
      <c r="K669" s="11">
        <v>26</v>
      </c>
      <c r="L669" s="37">
        <v>8828.3000000000011</v>
      </c>
    </row>
    <row r="670" spans="1:12" x14ac:dyDescent="0.25">
      <c r="A670" s="22" t="s">
        <v>1287</v>
      </c>
      <c r="B670" s="18" t="s">
        <v>1561</v>
      </c>
      <c r="C670" s="11" t="s">
        <v>717</v>
      </c>
      <c r="D670" s="24" t="s">
        <v>787</v>
      </c>
      <c r="E670" s="25">
        <v>44136</v>
      </c>
      <c r="F670" s="24"/>
      <c r="G670" s="12" t="s">
        <v>781</v>
      </c>
      <c r="H670" s="33">
        <v>24955</v>
      </c>
      <c r="I670" s="33">
        <v>380000</v>
      </c>
      <c r="J670" s="11" t="s">
        <v>719</v>
      </c>
      <c r="K670" s="11">
        <v>13</v>
      </c>
      <c r="L670" s="37">
        <v>3244.15</v>
      </c>
    </row>
    <row r="671" spans="1:12" x14ac:dyDescent="0.25">
      <c r="A671" s="22" t="s">
        <v>1288</v>
      </c>
      <c r="B671" s="18" t="s">
        <v>1562</v>
      </c>
      <c r="C671" s="11" t="s">
        <v>717</v>
      </c>
      <c r="D671" s="24" t="s">
        <v>784</v>
      </c>
      <c r="E671" s="25">
        <v>44137</v>
      </c>
      <c r="F671" s="24"/>
      <c r="G671" s="12" t="s">
        <v>781</v>
      </c>
      <c r="H671" s="33">
        <v>27955</v>
      </c>
      <c r="I671" s="33">
        <v>380000</v>
      </c>
      <c r="J671" s="11" t="s">
        <v>719</v>
      </c>
      <c r="K671" s="11">
        <v>12</v>
      </c>
      <c r="L671" s="37">
        <v>3354.6</v>
      </c>
    </row>
    <row r="672" spans="1:12" x14ac:dyDescent="0.25">
      <c r="A672" s="22" t="s">
        <v>1289</v>
      </c>
      <c r="B672" s="18" t="s">
        <v>1563</v>
      </c>
      <c r="C672" s="11" t="s">
        <v>717</v>
      </c>
      <c r="D672" s="24" t="s">
        <v>784</v>
      </c>
      <c r="E672" s="25">
        <v>44138</v>
      </c>
      <c r="F672" s="24"/>
      <c r="G672" s="12" t="s">
        <v>781</v>
      </c>
      <c r="H672" s="33">
        <v>31955</v>
      </c>
      <c r="I672" s="33">
        <v>380000</v>
      </c>
      <c r="J672" s="11" t="s">
        <v>719</v>
      </c>
      <c r="K672" s="11">
        <v>11</v>
      </c>
      <c r="L672" s="37">
        <v>3515.05</v>
      </c>
    </row>
    <row r="673" spans="1:12" x14ac:dyDescent="0.25">
      <c r="A673" s="22" t="s">
        <v>1290</v>
      </c>
      <c r="B673" s="18" t="s">
        <v>1564</v>
      </c>
      <c r="C673" s="11" t="s">
        <v>717</v>
      </c>
      <c r="D673" s="24" t="s">
        <v>787</v>
      </c>
      <c r="E673" s="25">
        <v>44139</v>
      </c>
      <c r="F673" s="24"/>
      <c r="G673" s="12" t="s">
        <v>781</v>
      </c>
      <c r="H673" s="33">
        <v>31955</v>
      </c>
      <c r="I673" s="33">
        <v>380000</v>
      </c>
      <c r="J673" s="11" t="s">
        <v>719</v>
      </c>
      <c r="K673" s="11">
        <v>11</v>
      </c>
      <c r="L673" s="37">
        <v>3515.05</v>
      </c>
    </row>
    <row r="674" spans="1:12" x14ac:dyDescent="0.25">
      <c r="A674" s="22" t="s">
        <v>1291</v>
      </c>
      <c r="B674" s="18" t="s">
        <v>1565</v>
      </c>
      <c r="C674" s="11" t="s">
        <v>717</v>
      </c>
      <c r="D674" s="24" t="s">
        <v>784</v>
      </c>
      <c r="E674" s="25">
        <v>44140</v>
      </c>
      <c r="F674" s="24"/>
      <c r="G674" s="12" t="s">
        <v>781</v>
      </c>
      <c r="H674" s="33">
        <v>61955</v>
      </c>
      <c r="I674" s="33">
        <v>380000</v>
      </c>
      <c r="J674" s="11" t="s">
        <v>719</v>
      </c>
      <c r="K674" s="11">
        <v>13</v>
      </c>
      <c r="L674" s="37">
        <v>8054.1500000000005</v>
      </c>
    </row>
    <row r="675" spans="1:12" x14ac:dyDescent="0.25">
      <c r="A675" s="22" t="s">
        <v>1292</v>
      </c>
      <c r="B675" s="18" t="s">
        <v>1566</v>
      </c>
      <c r="C675" s="11" t="s">
        <v>717</v>
      </c>
      <c r="D675" s="24" t="s">
        <v>787</v>
      </c>
      <c r="E675" s="25">
        <v>44141</v>
      </c>
      <c r="F675" s="24"/>
      <c r="G675" s="12" t="s">
        <v>781</v>
      </c>
      <c r="H675" s="33">
        <v>31955</v>
      </c>
      <c r="I675" s="33">
        <v>330000</v>
      </c>
      <c r="J675" s="11" t="s">
        <v>719</v>
      </c>
      <c r="K675" s="11">
        <v>26</v>
      </c>
      <c r="L675" s="37">
        <v>8308.3000000000011</v>
      </c>
    </row>
    <row r="676" spans="1:12" x14ac:dyDescent="0.25">
      <c r="A676" s="22" t="s">
        <v>1293</v>
      </c>
      <c r="B676" s="18" t="s">
        <v>1567</v>
      </c>
      <c r="C676" s="11" t="s">
        <v>717</v>
      </c>
      <c r="D676" t="s">
        <v>787</v>
      </c>
      <c r="E676" s="2">
        <v>44141</v>
      </c>
      <c r="G676" s="12" t="s">
        <v>799</v>
      </c>
      <c r="H676" s="33">
        <v>31955</v>
      </c>
      <c r="I676" s="33">
        <v>380000</v>
      </c>
      <c r="J676" s="11" t="s">
        <v>720</v>
      </c>
      <c r="K676" s="11">
        <v>26</v>
      </c>
      <c r="L676" s="37">
        <v>0</v>
      </c>
    </row>
    <row r="677" spans="1:12" x14ac:dyDescent="0.25">
      <c r="A677" s="22" t="s">
        <v>1294</v>
      </c>
      <c r="B677" s="18" t="s">
        <v>1568</v>
      </c>
      <c r="C677" s="11" t="s">
        <v>717</v>
      </c>
      <c r="D677" s="24" t="s">
        <v>784</v>
      </c>
      <c r="E677" s="25">
        <v>44141</v>
      </c>
      <c r="F677" s="24"/>
      <c r="G677" s="12" t="s">
        <v>781</v>
      </c>
      <c r="H677" s="33">
        <v>51955</v>
      </c>
      <c r="I677" s="33">
        <v>380000</v>
      </c>
      <c r="J677" s="11" t="s">
        <v>719</v>
      </c>
      <c r="K677" s="11">
        <v>11</v>
      </c>
      <c r="L677" s="37">
        <v>5715.05</v>
      </c>
    </row>
    <row r="678" spans="1:12" x14ac:dyDescent="0.25">
      <c r="A678" s="22" t="s">
        <v>1295</v>
      </c>
      <c r="B678" s="18" t="s">
        <v>1569</v>
      </c>
      <c r="C678" s="11" t="s">
        <v>717</v>
      </c>
      <c r="D678" s="24" t="s">
        <v>784</v>
      </c>
      <c r="E678" s="25">
        <v>44142</v>
      </c>
      <c r="F678" s="24"/>
      <c r="G678" s="12" t="s">
        <v>781</v>
      </c>
      <c r="H678" s="33">
        <v>11955</v>
      </c>
      <c r="I678" s="33">
        <v>380000</v>
      </c>
      <c r="J678" s="11" t="s">
        <v>719</v>
      </c>
      <c r="K678" s="11">
        <v>26</v>
      </c>
      <c r="L678" s="37">
        <v>3108.3</v>
      </c>
    </row>
    <row r="679" spans="1:12" x14ac:dyDescent="0.25">
      <c r="A679" s="22" t="s">
        <v>1296</v>
      </c>
      <c r="B679" s="18" t="s">
        <v>1570</v>
      </c>
      <c r="C679" s="11" t="s">
        <v>717</v>
      </c>
      <c r="D679" s="24" t="s">
        <v>787</v>
      </c>
      <c r="E679" s="25">
        <v>44143</v>
      </c>
      <c r="F679" s="24"/>
      <c r="G679" s="12" t="s">
        <v>781</v>
      </c>
      <c r="H679" s="33">
        <v>21955</v>
      </c>
      <c r="I679" s="33">
        <v>380000</v>
      </c>
      <c r="J679" s="11" t="s">
        <v>719</v>
      </c>
      <c r="K679" s="11">
        <v>26</v>
      </c>
      <c r="L679" s="37">
        <v>5708.3</v>
      </c>
    </row>
    <row r="680" spans="1:12" x14ac:dyDescent="0.25">
      <c r="A680" s="22" t="s">
        <v>1297</v>
      </c>
      <c r="B680" s="18" t="s">
        <v>1571</v>
      </c>
      <c r="C680" s="11" t="s">
        <v>717</v>
      </c>
      <c r="D680" s="24" t="s">
        <v>787</v>
      </c>
      <c r="E680" s="25">
        <v>44143</v>
      </c>
      <c r="F680" s="24"/>
      <c r="G680" s="12" t="s">
        <v>781</v>
      </c>
      <c r="H680" s="33">
        <v>41955</v>
      </c>
      <c r="I680" s="33">
        <v>380000</v>
      </c>
      <c r="J680" s="11" t="s">
        <v>719</v>
      </c>
      <c r="K680" s="11">
        <v>26</v>
      </c>
      <c r="L680" s="37">
        <v>10908.300000000001</v>
      </c>
    </row>
    <row r="681" spans="1:12" x14ac:dyDescent="0.25">
      <c r="A681" s="22" t="s">
        <v>1298</v>
      </c>
      <c r="B681" s="18" t="s">
        <v>1572</v>
      </c>
      <c r="C681" s="11" t="s">
        <v>717</v>
      </c>
      <c r="D681" s="24" t="s">
        <v>784</v>
      </c>
      <c r="E681" s="25">
        <v>44144</v>
      </c>
      <c r="F681" s="24"/>
      <c r="G681" s="12" t="s">
        <v>781</v>
      </c>
      <c r="H681" s="33">
        <v>45955</v>
      </c>
      <c r="I681" s="33">
        <v>380000</v>
      </c>
      <c r="J681" s="11" t="s">
        <v>719</v>
      </c>
      <c r="K681" s="11">
        <v>13</v>
      </c>
      <c r="L681" s="37">
        <v>5974.1500000000005</v>
      </c>
    </row>
    <row r="682" spans="1:12" x14ac:dyDescent="0.25">
      <c r="A682" s="22" t="s">
        <v>1299</v>
      </c>
      <c r="B682" s="18" t="s">
        <v>1573</v>
      </c>
      <c r="C682" s="11" t="s">
        <v>717</v>
      </c>
      <c r="D682" t="s">
        <v>784</v>
      </c>
      <c r="E682" s="2">
        <v>44145</v>
      </c>
      <c r="G682" s="12" t="s">
        <v>799</v>
      </c>
      <c r="H682" s="33">
        <v>31955</v>
      </c>
      <c r="I682" s="33">
        <v>380000</v>
      </c>
      <c r="J682" s="11" t="s">
        <v>720</v>
      </c>
      <c r="K682" s="11">
        <v>26</v>
      </c>
      <c r="L682" s="37">
        <v>0</v>
      </c>
    </row>
    <row r="683" spans="1:12" x14ac:dyDescent="0.25">
      <c r="A683" s="22" t="s">
        <v>1300</v>
      </c>
      <c r="B683" s="18" t="s">
        <v>1574</v>
      </c>
      <c r="C683" s="11" t="s">
        <v>717</v>
      </c>
      <c r="D683" s="24" t="s">
        <v>787</v>
      </c>
      <c r="E683" s="25">
        <v>44145</v>
      </c>
      <c r="F683" s="24"/>
      <c r="G683" s="12" t="s">
        <v>781</v>
      </c>
      <c r="H683" s="33">
        <v>43955</v>
      </c>
      <c r="I683" s="33">
        <v>380000</v>
      </c>
      <c r="J683" s="11" t="s">
        <v>719</v>
      </c>
      <c r="K683" s="11">
        <v>12</v>
      </c>
      <c r="L683" s="37">
        <v>5274.5999999999995</v>
      </c>
    </row>
    <row r="684" spans="1:12" x14ac:dyDescent="0.25">
      <c r="A684" s="22" t="s">
        <v>1301</v>
      </c>
      <c r="B684" s="18" t="s">
        <v>1575</v>
      </c>
      <c r="C684" s="11" t="s">
        <v>717</v>
      </c>
      <c r="D684" s="24" t="s">
        <v>784</v>
      </c>
      <c r="E684" s="25">
        <v>44145</v>
      </c>
      <c r="F684" s="24"/>
      <c r="G684" s="12" t="s">
        <v>781</v>
      </c>
      <c r="H684" s="33">
        <v>38955</v>
      </c>
      <c r="I684" s="33">
        <v>380000</v>
      </c>
      <c r="J684" s="11" t="s">
        <v>719</v>
      </c>
      <c r="K684" s="11">
        <v>16</v>
      </c>
      <c r="L684" s="37">
        <v>6232.8</v>
      </c>
    </row>
    <row r="685" spans="1:12" x14ac:dyDescent="0.25">
      <c r="A685" s="22" t="s">
        <v>1302</v>
      </c>
      <c r="B685" s="18" t="s">
        <v>1576</v>
      </c>
      <c r="C685" s="11" t="s">
        <v>717</v>
      </c>
      <c r="D685" s="24" t="s">
        <v>787</v>
      </c>
      <c r="E685" s="25">
        <v>44146</v>
      </c>
      <c r="F685" s="24"/>
      <c r="G685" s="12" t="s">
        <v>781</v>
      </c>
      <c r="H685" s="33">
        <v>30955</v>
      </c>
      <c r="I685" s="33">
        <v>380000</v>
      </c>
      <c r="J685" s="11" t="s">
        <v>719</v>
      </c>
      <c r="K685" s="11">
        <v>13</v>
      </c>
      <c r="L685" s="37">
        <v>4024.15</v>
      </c>
    </row>
    <row r="686" spans="1:12" x14ac:dyDescent="0.25">
      <c r="A686" s="22" t="s">
        <v>1303</v>
      </c>
      <c r="B686" s="18" t="s">
        <v>1577</v>
      </c>
      <c r="C686" s="11" t="s">
        <v>717</v>
      </c>
      <c r="D686" s="24" t="s">
        <v>784</v>
      </c>
      <c r="E686" s="25">
        <v>44146</v>
      </c>
      <c r="F686" s="24"/>
      <c r="G686" s="12" t="s">
        <v>781</v>
      </c>
      <c r="H686" s="33">
        <v>31955</v>
      </c>
      <c r="I686" s="33">
        <v>380000</v>
      </c>
      <c r="J686" s="11" t="s">
        <v>719</v>
      </c>
      <c r="K686" s="11">
        <v>12</v>
      </c>
      <c r="L686" s="37">
        <v>3834.6</v>
      </c>
    </row>
    <row r="687" spans="1:12" x14ac:dyDescent="0.25">
      <c r="A687" s="22" t="s">
        <v>1304</v>
      </c>
      <c r="B687" s="18" t="s">
        <v>1578</v>
      </c>
      <c r="C687" s="11" t="s">
        <v>717</v>
      </c>
      <c r="D687" s="24" t="s">
        <v>787</v>
      </c>
      <c r="E687" s="25">
        <v>44147</v>
      </c>
      <c r="F687" s="24"/>
      <c r="G687" s="12" t="s">
        <v>781</v>
      </c>
      <c r="H687" s="33">
        <v>61955</v>
      </c>
      <c r="I687" s="33">
        <v>380000</v>
      </c>
      <c r="J687" s="11" t="s">
        <v>719</v>
      </c>
      <c r="K687" s="11">
        <v>11</v>
      </c>
      <c r="L687" s="37">
        <v>6815.05</v>
      </c>
    </row>
    <row r="688" spans="1:12" x14ac:dyDescent="0.25">
      <c r="A688" s="22" t="s">
        <v>1305</v>
      </c>
      <c r="B688" s="18" t="s">
        <v>1579</v>
      </c>
      <c r="C688" s="11" t="s">
        <v>717</v>
      </c>
      <c r="D688" s="24" t="s">
        <v>787</v>
      </c>
      <c r="E688" s="25">
        <v>44147</v>
      </c>
      <c r="F688" s="24"/>
      <c r="G688" s="12" t="s">
        <v>781</v>
      </c>
      <c r="H688" s="33">
        <v>31955</v>
      </c>
      <c r="I688" s="33">
        <v>380000</v>
      </c>
      <c r="J688" s="11" t="s">
        <v>719</v>
      </c>
      <c r="K688" s="11">
        <v>14</v>
      </c>
      <c r="L688" s="37">
        <v>4473.7000000000007</v>
      </c>
    </row>
    <row r="689" spans="1:12" x14ac:dyDescent="0.25">
      <c r="A689" s="22" t="s">
        <v>1306</v>
      </c>
      <c r="B689" s="18" t="s">
        <v>1580</v>
      </c>
      <c r="C689" s="11" t="s">
        <v>717</v>
      </c>
      <c r="D689" s="24" t="s">
        <v>784</v>
      </c>
      <c r="E689" s="25">
        <v>44147</v>
      </c>
      <c r="F689" s="24"/>
      <c r="G689" s="12" t="s">
        <v>781</v>
      </c>
      <c r="H689" s="33">
        <v>31955</v>
      </c>
      <c r="I689" s="33">
        <v>380000</v>
      </c>
      <c r="J689" s="11" t="s">
        <v>719</v>
      </c>
      <c r="K689" s="11">
        <v>14</v>
      </c>
      <c r="L689" s="37">
        <v>4473.7000000000007</v>
      </c>
    </row>
    <row r="690" spans="1:12" x14ac:dyDescent="0.25">
      <c r="A690" s="22" t="s">
        <v>1307</v>
      </c>
      <c r="B690" s="18" t="s">
        <v>1581</v>
      </c>
      <c r="C690" s="11" t="s">
        <v>717</v>
      </c>
      <c r="D690" s="24" t="s">
        <v>784</v>
      </c>
      <c r="E690" s="25">
        <v>44148</v>
      </c>
      <c r="F690" s="24"/>
      <c r="G690" s="12" t="s">
        <v>781</v>
      </c>
      <c r="H690" s="33">
        <v>51955</v>
      </c>
      <c r="I690" s="33">
        <v>380000</v>
      </c>
      <c r="J690" s="11" t="s">
        <v>719</v>
      </c>
      <c r="K690" s="11">
        <v>11</v>
      </c>
      <c r="L690" s="37">
        <v>5715.05</v>
      </c>
    </row>
    <row r="691" spans="1:12" x14ac:dyDescent="0.25">
      <c r="A691" s="22" t="s">
        <v>1308</v>
      </c>
      <c r="B691" s="18" t="s">
        <v>1582</v>
      </c>
      <c r="C691" s="11" t="s">
        <v>717</v>
      </c>
      <c r="D691" s="24" t="s">
        <v>784</v>
      </c>
      <c r="E691" s="25">
        <v>44149</v>
      </c>
      <c r="F691" s="24"/>
      <c r="G691" s="12" t="s">
        <v>781</v>
      </c>
      <c r="H691" s="33">
        <v>65955</v>
      </c>
      <c r="I691" s="33">
        <v>380000</v>
      </c>
      <c r="J691" s="11" t="s">
        <v>719</v>
      </c>
      <c r="K691" s="11">
        <v>11</v>
      </c>
      <c r="L691" s="37">
        <v>7255.05</v>
      </c>
    </row>
    <row r="692" spans="1:12" x14ac:dyDescent="0.25">
      <c r="A692" s="22" t="s">
        <v>1309</v>
      </c>
      <c r="B692" s="18" t="s">
        <v>1583</v>
      </c>
      <c r="C692" s="11" t="s">
        <v>717</v>
      </c>
      <c r="D692" s="24" t="s">
        <v>787</v>
      </c>
      <c r="E692" s="25">
        <v>44150</v>
      </c>
      <c r="F692" s="24"/>
      <c r="G692" s="12" t="s">
        <v>781</v>
      </c>
      <c r="H692" s="33">
        <v>51955</v>
      </c>
      <c r="I692" s="33">
        <v>380000</v>
      </c>
      <c r="J692" s="11" t="s">
        <v>719</v>
      </c>
      <c r="K692" s="11">
        <v>13</v>
      </c>
      <c r="L692" s="37">
        <v>6754.1500000000005</v>
      </c>
    </row>
    <row r="693" spans="1:12" x14ac:dyDescent="0.25">
      <c r="A693" s="22" t="s">
        <v>1310</v>
      </c>
      <c r="B693" s="18" t="s">
        <v>1584</v>
      </c>
      <c r="C693" s="11" t="s">
        <v>717</v>
      </c>
      <c r="D693" s="24" t="s">
        <v>784</v>
      </c>
      <c r="E693" s="25">
        <v>44151</v>
      </c>
      <c r="F693" s="24"/>
      <c r="G693" s="12" t="s">
        <v>781</v>
      </c>
      <c r="H693" s="33">
        <v>32955</v>
      </c>
      <c r="I693" s="33">
        <v>380000</v>
      </c>
      <c r="J693" s="11" t="s">
        <v>719</v>
      </c>
      <c r="K693" s="11">
        <v>12</v>
      </c>
      <c r="L693" s="37">
        <v>3954.6</v>
      </c>
    </row>
    <row r="694" spans="1:12" x14ac:dyDescent="0.25">
      <c r="A694" s="22" t="s">
        <v>1311</v>
      </c>
      <c r="B694" s="18" t="s">
        <v>1585</v>
      </c>
      <c r="C694" s="11" t="s">
        <v>717</v>
      </c>
      <c r="D694" s="24" t="s">
        <v>787</v>
      </c>
      <c r="E694" s="25">
        <v>44152</v>
      </c>
      <c r="F694" s="24"/>
      <c r="G694" s="12" t="s">
        <v>781</v>
      </c>
      <c r="H694" s="33">
        <v>31955</v>
      </c>
      <c r="I694" s="33">
        <v>380000</v>
      </c>
      <c r="J694" s="11" t="s">
        <v>719</v>
      </c>
      <c r="K694" s="11">
        <v>11</v>
      </c>
      <c r="L694" s="37">
        <v>3515.05</v>
      </c>
    </row>
    <row r="695" spans="1:12" x14ac:dyDescent="0.25">
      <c r="A695" s="22" t="s">
        <v>1312</v>
      </c>
      <c r="B695" s="18" t="s">
        <v>1586</v>
      </c>
      <c r="C695" s="11" t="s">
        <v>717</v>
      </c>
      <c r="D695" s="24" t="s">
        <v>784</v>
      </c>
      <c r="E695" s="25">
        <v>44153</v>
      </c>
      <c r="F695" s="24"/>
      <c r="G695" s="12" t="s">
        <v>781</v>
      </c>
      <c r="H695" s="33">
        <v>61955</v>
      </c>
      <c r="I695" s="33">
        <v>300000</v>
      </c>
      <c r="J695" s="11" t="s">
        <v>719</v>
      </c>
      <c r="K695" s="11">
        <v>12</v>
      </c>
      <c r="L695" s="37">
        <v>7434.5999999999995</v>
      </c>
    </row>
    <row r="696" spans="1:12" x14ac:dyDescent="0.25">
      <c r="A696" s="22" t="s">
        <v>1313</v>
      </c>
      <c r="B696" s="18" t="s">
        <v>1587</v>
      </c>
      <c r="C696" s="11" t="s">
        <v>717</v>
      </c>
      <c r="D696" s="24" t="s">
        <v>787</v>
      </c>
      <c r="E696" s="25">
        <v>44153</v>
      </c>
      <c r="F696" s="24"/>
      <c r="G696" s="12" t="s">
        <v>781</v>
      </c>
      <c r="H696" s="33">
        <v>41955</v>
      </c>
      <c r="I696" s="33">
        <v>380000</v>
      </c>
      <c r="J696" s="11" t="s">
        <v>719</v>
      </c>
      <c r="K696" s="11">
        <v>11</v>
      </c>
      <c r="L696" s="37">
        <v>4615.05</v>
      </c>
    </row>
    <row r="697" spans="1:12" x14ac:dyDescent="0.25">
      <c r="A697" s="22" t="s">
        <v>1314</v>
      </c>
      <c r="B697" s="18" t="s">
        <v>1588</v>
      </c>
      <c r="C697" s="11" t="s">
        <v>717</v>
      </c>
      <c r="D697" s="24" t="s">
        <v>784</v>
      </c>
      <c r="E697" s="25">
        <v>44154</v>
      </c>
      <c r="F697" s="24"/>
      <c r="G697" s="12" t="s">
        <v>781</v>
      </c>
      <c r="H697" s="33">
        <v>51955</v>
      </c>
      <c r="I697" s="33">
        <v>380000</v>
      </c>
      <c r="J697" s="11" t="s">
        <v>719</v>
      </c>
      <c r="K697" s="11">
        <v>11</v>
      </c>
      <c r="L697" s="37">
        <v>5715.05</v>
      </c>
    </row>
    <row r="698" spans="1:12" x14ac:dyDescent="0.25">
      <c r="A698" s="22" t="s">
        <v>1315</v>
      </c>
      <c r="B698" s="18" t="s">
        <v>1589</v>
      </c>
      <c r="C698" s="11" t="s">
        <v>717</v>
      </c>
      <c r="D698" t="s">
        <v>787</v>
      </c>
      <c r="E698" s="2">
        <v>44155</v>
      </c>
      <c r="G698" s="12" t="s">
        <v>799</v>
      </c>
      <c r="H698" s="33">
        <v>31955</v>
      </c>
      <c r="I698" s="33">
        <v>380000</v>
      </c>
      <c r="J698" s="11" t="s">
        <v>720</v>
      </c>
      <c r="K698" s="11">
        <v>26</v>
      </c>
      <c r="L698" s="37">
        <v>0</v>
      </c>
    </row>
    <row r="699" spans="1:12" x14ac:dyDescent="0.25">
      <c r="A699" s="22" t="s">
        <v>1097</v>
      </c>
      <c r="B699" s="18" t="s">
        <v>1590</v>
      </c>
      <c r="C699" s="11" t="s">
        <v>717</v>
      </c>
      <c r="D699" s="14" t="s">
        <v>785</v>
      </c>
      <c r="E699" s="25">
        <v>44155</v>
      </c>
      <c r="F699" s="24"/>
      <c r="G699" s="12" t="s">
        <v>781</v>
      </c>
      <c r="H699" s="33">
        <v>41955</v>
      </c>
      <c r="I699" s="33">
        <v>380000</v>
      </c>
      <c r="J699" s="11" t="s">
        <v>719</v>
      </c>
      <c r="K699" s="11">
        <v>12</v>
      </c>
      <c r="L699" s="37">
        <v>5034.5999999999995</v>
      </c>
    </row>
    <row r="700" spans="1:12" x14ac:dyDescent="0.25">
      <c r="A700" s="22" t="s">
        <v>1316</v>
      </c>
      <c r="B700" s="18" t="s">
        <v>1591</v>
      </c>
      <c r="C700" s="11" t="s">
        <v>717</v>
      </c>
      <c r="D700" s="24" t="s">
        <v>787</v>
      </c>
      <c r="E700" s="25">
        <v>44156</v>
      </c>
      <c r="F700" s="24"/>
      <c r="G700" s="12" t="s">
        <v>781</v>
      </c>
      <c r="H700" s="33">
        <v>31955</v>
      </c>
      <c r="I700" s="33">
        <v>380000</v>
      </c>
      <c r="J700" s="11" t="s">
        <v>719</v>
      </c>
      <c r="K700" s="11">
        <v>26</v>
      </c>
      <c r="L700" s="37">
        <v>8308.3000000000011</v>
      </c>
    </row>
    <row r="701" spans="1:12" x14ac:dyDescent="0.25">
      <c r="A701" s="22" t="s">
        <v>1317</v>
      </c>
      <c r="B701" s="18" t="s">
        <v>1592</v>
      </c>
      <c r="C701" s="11" t="s">
        <v>717</v>
      </c>
      <c r="D701" s="24" t="s">
        <v>784</v>
      </c>
      <c r="E701" s="25">
        <v>44157</v>
      </c>
      <c r="F701" s="24"/>
      <c r="G701" s="12" t="s">
        <v>781</v>
      </c>
      <c r="H701" s="33">
        <v>61955</v>
      </c>
      <c r="I701" s="33">
        <v>380000</v>
      </c>
      <c r="J701" s="11" t="s">
        <v>719</v>
      </c>
      <c r="K701" s="11">
        <v>14</v>
      </c>
      <c r="L701" s="37">
        <v>8673.7000000000007</v>
      </c>
    </row>
    <row r="702" spans="1:12" x14ac:dyDescent="0.25">
      <c r="A702" s="22" t="s">
        <v>1318</v>
      </c>
      <c r="B702" s="18" t="s">
        <v>1593</v>
      </c>
      <c r="C702" s="11" t="s">
        <v>717</v>
      </c>
      <c r="D702" t="s">
        <v>784</v>
      </c>
      <c r="E702" s="2">
        <v>44157</v>
      </c>
      <c r="G702" s="12" t="s">
        <v>781</v>
      </c>
      <c r="H702" s="33">
        <v>31955</v>
      </c>
      <c r="I702" s="33">
        <v>380000</v>
      </c>
      <c r="J702" s="11" t="s">
        <v>719</v>
      </c>
      <c r="K702" s="11">
        <v>11</v>
      </c>
      <c r="L702" s="37">
        <v>3515.05</v>
      </c>
    </row>
    <row r="703" spans="1:12" x14ac:dyDescent="0.25">
      <c r="A703" s="22" t="s">
        <v>1319</v>
      </c>
      <c r="B703" s="18" t="s">
        <v>1594</v>
      </c>
      <c r="C703" s="11" t="s">
        <v>717</v>
      </c>
      <c r="D703" t="s">
        <v>787</v>
      </c>
      <c r="E703" s="2">
        <v>44158</v>
      </c>
      <c r="G703" s="12" t="s">
        <v>781</v>
      </c>
      <c r="H703" s="33">
        <v>61955</v>
      </c>
      <c r="I703" s="33">
        <v>380000</v>
      </c>
      <c r="J703" s="11" t="s">
        <v>719</v>
      </c>
      <c r="K703" s="11">
        <v>18</v>
      </c>
      <c r="L703" s="37">
        <v>11151.9</v>
      </c>
    </row>
    <row r="704" spans="1:12" x14ac:dyDescent="0.25">
      <c r="A704" s="22" t="s">
        <v>1320</v>
      </c>
      <c r="B704" s="18" t="s">
        <v>1595</v>
      </c>
      <c r="C704" s="11" t="s">
        <v>717</v>
      </c>
      <c r="D704" t="s">
        <v>784</v>
      </c>
      <c r="E704" s="2">
        <v>44159</v>
      </c>
      <c r="G704" s="12" t="s">
        <v>781</v>
      </c>
      <c r="H704" s="33">
        <v>31955</v>
      </c>
      <c r="I704" s="33">
        <v>380000</v>
      </c>
      <c r="J704" s="11" t="s">
        <v>719</v>
      </c>
      <c r="K704" s="11">
        <v>12</v>
      </c>
      <c r="L704" s="37">
        <v>3834.6</v>
      </c>
    </row>
    <row r="705" spans="1:12" x14ac:dyDescent="0.25">
      <c r="A705" s="22" t="s">
        <v>1321</v>
      </c>
      <c r="B705" s="18" t="s">
        <v>1596</v>
      </c>
      <c r="C705" s="11" t="s">
        <v>717</v>
      </c>
      <c r="D705" t="s">
        <v>784</v>
      </c>
      <c r="E705" s="2">
        <v>44160</v>
      </c>
      <c r="G705" s="12" t="s">
        <v>781</v>
      </c>
      <c r="H705" s="33">
        <v>51955</v>
      </c>
      <c r="I705" s="33">
        <v>380000</v>
      </c>
      <c r="J705" s="11" t="s">
        <v>719</v>
      </c>
      <c r="K705" s="11">
        <v>15</v>
      </c>
      <c r="L705" s="37">
        <v>7793.25</v>
      </c>
    </row>
    <row r="706" spans="1:12" x14ac:dyDescent="0.25">
      <c r="A706" s="22" t="s">
        <v>1322</v>
      </c>
      <c r="B706" s="18" t="s">
        <v>1597</v>
      </c>
      <c r="C706" s="11" t="s">
        <v>717</v>
      </c>
      <c r="D706" t="s">
        <v>787</v>
      </c>
      <c r="E706" s="2">
        <v>44161</v>
      </c>
      <c r="G706" s="12" t="s">
        <v>781</v>
      </c>
      <c r="H706" s="33">
        <v>31955</v>
      </c>
      <c r="I706" s="33">
        <v>380000</v>
      </c>
      <c r="J706" s="11" t="s">
        <v>719</v>
      </c>
      <c r="K706" s="11">
        <v>13</v>
      </c>
      <c r="L706" s="37">
        <v>4154.1500000000005</v>
      </c>
    </row>
    <row r="707" spans="1:12" x14ac:dyDescent="0.25">
      <c r="A707" s="22" t="s">
        <v>1323</v>
      </c>
      <c r="B707" s="18" t="s">
        <v>1598</v>
      </c>
      <c r="C707" s="11" t="s">
        <v>717</v>
      </c>
      <c r="D707" t="s">
        <v>784</v>
      </c>
      <c r="E707" s="2">
        <v>44161</v>
      </c>
      <c r="G707" s="12" t="s">
        <v>781</v>
      </c>
      <c r="H707" s="33">
        <v>41955</v>
      </c>
      <c r="I707" s="33">
        <v>380000</v>
      </c>
      <c r="J707" s="11" t="s">
        <v>719</v>
      </c>
      <c r="K707" s="11">
        <v>14</v>
      </c>
      <c r="L707" s="37">
        <v>5873.7000000000007</v>
      </c>
    </row>
    <row r="708" spans="1:12" x14ac:dyDescent="0.25">
      <c r="A708" s="22" t="s">
        <v>1324</v>
      </c>
      <c r="B708" s="18" t="s">
        <v>1599</v>
      </c>
      <c r="C708" s="11" t="s">
        <v>717</v>
      </c>
      <c r="D708" t="s">
        <v>784</v>
      </c>
      <c r="E708" s="2">
        <v>44162</v>
      </c>
      <c r="G708" s="12" t="s">
        <v>781</v>
      </c>
      <c r="H708" s="33">
        <v>21955</v>
      </c>
      <c r="I708" s="33">
        <v>380000</v>
      </c>
      <c r="J708" s="11" t="s">
        <v>719</v>
      </c>
      <c r="K708" s="11">
        <v>13</v>
      </c>
      <c r="L708" s="37">
        <v>2854.15</v>
      </c>
    </row>
    <row r="709" spans="1:12" x14ac:dyDescent="0.25">
      <c r="A709" s="22" t="s">
        <v>1325</v>
      </c>
      <c r="B709" s="18" t="s">
        <v>1600</v>
      </c>
      <c r="C709" s="11" t="s">
        <v>717</v>
      </c>
      <c r="D709" t="s">
        <v>787</v>
      </c>
      <c r="E709" s="2">
        <v>44162</v>
      </c>
      <c r="G709" s="12" t="s">
        <v>781</v>
      </c>
      <c r="H709" s="33">
        <v>42955</v>
      </c>
      <c r="I709" s="33">
        <v>380000</v>
      </c>
      <c r="J709" s="11" t="s">
        <v>719</v>
      </c>
      <c r="K709" s="11">
        <v>12</v>
      </c>
      <c r="L709" s="37">
        <v>5154.5999999999995</v>
      </c>
    </row>
    <row r="710" spans="1:12" x14ac:dyDescent="0.25">
      <c r="A710" s="22" t="s">
        <v>1326</v>
      </c>
      <c r="B710" s="18" t="s">
        <v>1601</v>
      </c>
      <c r="C710" s="11" t="s">
        <v>717</v>
      </c>
      <c r="D710" t="s">
        <v>787</v>
      </c>
      <c r="E710" s="2">
        <v>44162</v>
      </c>
      <c r="G710" s="12" t="s">
        <v>781</v>
      </c>
      <c r="H710" s="33">
        <v>50955</v>
      </c>
      <c r="I710" s="33">
        <v>380000</v>
      </c>
      <c r="J710" s="11" t="s">
        <v>719</v>
      </c>
      <c r="K710" s="11">
        <v>14</v>
      </c>
      <c r="L710" s="37">
        <v>7133.7000000000007</v>
      </c>
    </row>
    <row r="711" spans="1:12" x14ac:dyDescent="0.25">
      <c r="A711" s="22" t="s">
        <v>1327</v>
      </c>
      <c r="B711" s="18" t="s">
        <v>1602</v>
      </c>
      <c r="C711" s="11" t="s">
        <v>717</v>
      </c>
      <c r="D711" t="s">
        <v>787</v>
      </c>
      <c r="E711" s="2">
        <v>44163</v>
      </c>
      <c r="G711" s="12" t="s">
        <v>781</v>
      </c>
      <c r="H711" s="33">
        <v>31955</v>
      </c>
      <c r="I711" s="33">
        <v>380000</v>
      </c>
      <c r="J711" s="11" t="s">
        <v>719</v>
      </c>
      <c r="K711" s="11">
        <v>11</v>
      </c>
      <c r="L711" s="37">
        <v>3515.05</v>
      </c>
    </row>
    <row r="712" spans="1:12" x14ac:dyDescent="0.25">
      <c r="A712" s="22" t="s">
        <v>1328</v>
      </c>
      <c r="B712" s="18" t="s">
        <v>1603</v>
      </c>
      <c r="C712" s="11" t="s">
        <v>717</v>
      </c>
      <c r="D712" t="s">
        <v>784</v>
      </c>
      <c r="E712" s="2">
        <v>44163</v>
      </c>
      <c r="G712" s="12" t="s">
        <v>799</v>
      </c>
      <c r="H712" s="33">
        <v>31955</v>
      </c>
      <c r="I712" s="33">
        <v>380000</v>
      </c>
      <c r="J712" s="11" t="s">
        <v>720</v>
      </c>
      <c r="K712" s="11">
        <v>26</v>
      </c>
      <c r="L712" s="37">
        <v>0</v>
      </c>
    </row>
    <row r="713" spans="1:12" x14ac:dyDescent="0.25">
      <c r="A713" s="22" t="s">
        <v>1329</v>
      </c>
      <c r="B713" s="18" t="s">
        <v>1604</v>
      </c>
      <c r="C713" s="11" t="s">
        <v>717</v>
      </c>
      <c r="D713" t="s">
        <v>787</v>
      </c>
      <c r="E713" s="2">
        <v>44164</v>
      </c>
      <c r="G713" s="12" t="s">
        <v>781</v>
      </c>
      <c r="H713" s="33">
        <v>41955</v>
      </c>
      <c r="I713" s="33">
        <v>380000</v>
      </c>
      <c r="J713" s="11" t="s">
        <v>719</v>
      </c>
      <c r="K713" s="11">
        <v>18</v>
      </c>
      <c r="L713" s="37">
        <v>7551.9</v>
      </c>
    </row>
    <row r="714" spans="1:12" x14ac:dyDescent="0.25">
      <c r="A714" s="22" t="s">
        <v>1330</v>
      </c>
      <c r="B714" s="18" t="s">
        <v>1605</v>
      </c>
      <c r="C714" s="11" t="s">
        <v>717</v>
      </c>
      <c r="D714" t="s">
        <v>787</v>
      </c>
      <c r="E714" s="2">
        <v>44165</v>
      </c>
      <c r="G714" s="12" t="s">
        <v>781</v>
      </c>
      <c r="H714" s="33">
        <v>41955</v>
      </c>
      <c r="I714" s="33">
        <v>380000</v>
      </c>
      <c r="J714" s="11" t="s">
        <v>719</v>
      </c>
      <c r="K714" s="11">
        <v>10</v>
      </c>
      <c r="L714" s="37">
        <v>4195.5</v>
      </c>
    </row>
    <row r="715" spans="1:12" x14ac:dyDescent="0.25">
      <c r="A715" s="22" t="s">
        <v>1331</v>
      </c>
      <c r="B715" s="18" t="s">
        <v>1606</v>
      </c>
      <c r="C715" s="11" t="s">
        <v>717</v>
      </c>
      <c r="D715" t="s">
        <v>784</v>
      </c>
      <c r="E715" s="2">
        <v>44166</v>
      </c>
      <c r="G715" s="12" t="s">
        <v>781</v>
      </c>
      <c r="H715" s="33">
        <v>31955</v>
      </c>
      <c r="I715" s="33">
        <v>380000</v>
      </c>
      <c r="J715" s="11" t="s">
        <v>719</v>
      </c>
      <c r="K715" s="11">
        <v>11</v>
      </c>
      <c r="L715" s="37">
        <v>3515.05</v>
      </c>
    </row>
    <row r="716" spans="1:12" x14ac:dyDescent="0.25">
      <c r="A716" s="22" t="s">
        <v>1332</v>
      </c>
      <c r="B716" s="18" t="s">
        <v>1607</v>
      </c>
      <c r="C716" s="11" t="s">
        <v>717</v>
      </c>
      <c r="D716" s="14" t="s">
        <v>785</v>
      </c>
      <c r="E716" s="2">
        <v>44167</v>
      </c>
      <c r="G716" s="12" t="s">
        <v>781</v>
      </c>
      <c r="H716" s="33">
        <v>45955</v>
      </c>
      <c r="I716" s="33">
        <v>380000</v>
      </c>
      <c r="J716" s="11" t="s">
        <v>719</v>
      </c>
      <c r="K716" s="11">
        <v>14</v>
      </c>
      <c r="L716" s="37">
        <v>6433.7000000000007</v>
      </c>
    </row>
    <row r="717" spans="1:12" x14ac:dyDescent="0.25">
      <c r="A717" s="22" t="s">
        <v>1333</v>
      </c>
      <c r="B717" s="18" t="s">
        <v>1608</v>
      </c>
      <c r="C717" s="11" t="s">
        <v>717</v>
      </c>
      <c r="D717" t="s">
        <v>784</v>
      </c>
      <c r="E717" s="2">
        <v>44167</v>
      </c>
      <c r="G717" s="12" t="s">
        <v>781</v>
      </c>
      <c r="H717" s="33">
        <v>41955</v>
      </c>
      <c r="I717" s="33">
        <v>380000</v>
      </c>
      <c r="J717" s="11" t="s">
        <v>719</v>
      </c>
      <c r="K717" s="11">
        <v>15</v>
      </c>
      <c r="L717" s="37">
        <v>6293.25</v>
      </c>
    </row>
    <row r="718" spans="1:12" x14ac:dyDescent="0.25">
      <c r="A718" s="22" t="s">
        <v>1334</v>
      </c>
      <c r="B718" s="18" t="s">
        <v>1609</v>
      </c>
      <c r="C718" s="11" t="s">
        <v>717</v>
      </c>
      <c r="D718" t="s">
        <v>784</v>
      </c>
      <c r="E718" s="2">
        <v>44168</v>
      </c>
      <c r="G718" s="12" t="s">
        <v>781</v>
      </c>
      <c r="H718" s="33">
        <v>36955</v>
      </c>
      <c r="I718" s="33">
        <v>380000</v>
      </c>
      <c r="J718" s="11" t="s">
        <v>719</v>
      </c>
      <c r="K718" s="11">
        <v>13</v>
      </c>
      <c r="L718" s="37">
        <v>4804.1500000000005</v>
      </c>
    </row>
    <row r="719" spans="1:12" x14ac:dyDescent="0.25">
      <c r="A719" s="22" t="s">
        <v>1335</v>
      </c>
      <c r="B719" s="18" t="s">
        <v>1610</v>
      </c>
      <c r="C719" s="11" t="s">
        <v>717</v>
      </c>
      <c r="D719" t="s">
        <v>784</v>
      </c>
      <c r="E719" s="2">
        <v>44169</v>
      </c>
      <c r="G719" s="12" t="s">
        <v>781</v>
      </c>
      <c r="H719" s="33">
        <v>40955</v>
      </c>
      <c r="I719" s="33">
        <v>380000</v>
      </c>
      <c r="J719" s="11" t="s">
        <v>719</v>
      </c>
      <c r="K719" s="11">
        <v>20</v>
      </c>
      <c r="L719" s="37">
        <v>8191</v>
      </c>
    </row>
    <row r="720" spans="1:12" x14ac:dyDescent="0.25">
      <c r="A720" s="22" t="s">
        <v>1336</v>
      </c>
      <c r="B720" s="18" t="s">
        <v>1611</v>
      </c>
      <c r="C720" s="11" t="s">
        <v>717</v>
      </c>
      <c r="D720" t="s">
        <v>784</v>
      </c>
      <c r="E720" s="2">
        <v>44169</v>
      </c>
      <c r="G720" s="12" t="s">
        <v>781</v>
      </c>
      <c r="H720" s="33">
        <v>31955</v>
      </c>
      <c r="I720" s="33">
        <v>380000</v>
      </c>
      <c r="J720" s="11" t="s">
        <v>719</v>
      </c>
      <c r="K720" s="11">
        <v>13</v>
      </c>
      <c r="L720" s="37">
        <v>4154.1500000000005</v>
      </c>
    </row>
    <row r="721" spans="1:12" x14ac:dyDescent="0.25">
      <c r="A721" s="22" t="s">
        <v>1337</v>
      </c>
      <c r="B721" s="18" t="s">
        <v>1612</v>
      </c>
      <c r="C721" s="11" t="s">
        <v>717</v>
      </c>
      <c r="D721" t="s">
        <v>784</v>
      </c>
      <c r="E721" s="2">
        <v>44170</v>
      </c>
      <c r="G721" s="12" t="s">
        <v>799</v>
      </c>
      <c r="H721" s="33">
        <v>31955</v>
      </c>
      <c r="I721" s="33">
        <v>380000</v>
      </c>
      <c r="J721" s="11" t="s">
        <v>720</v>
      </c>
      <c r="K721" s="11">
        <v>26</v>
      </c>
      <c r="L721" s="37">
        <v>0</v>
      </c>
    </row>
    <row r="722" spans="1:12" x14ac:dyDescent="0.25">
      <c r="A722" s="22" t="s">
        <v>1338</v>
      </c>
      <c r="B722" s="18" t="s">
        <v>1613</v>
      </c>
      <c r="C722" s="11" t="s">
        <v>717</v>
      </c>
      <c r="D722" t="s">
        <v>784</v>
      </c>
      <c r="E722" s="2">
        <v>44170</v>
      </c>
      <c r="G722" s="12" t="s">
        <v>781</v>
      </c>
      <c r="H722" s="33">
        <v>43955</v>
      </c>
      <c r="I722" s="33">
        <v>380000</v>
      </c>
      <c r="J722" s="11" t="s">
        <v>719</v>
      </c>
      <c r="K722" s="11">
        <v>13</v>
      </c>
      <c r="L722" s="37">
        <v>5714.1500000000005</v>
      </c>
    </row>
    <row r="723" spans="1:12" x14ac:dyDescent="0.25">
      <c r="A723" s="22" t="s">
        <v>1339</v>
      </c>
      <c r="B723" s="18" t="s">
        <v>1614</v>
      </c>
      <c r="C723" s="11" t="s">
        <v>717</v>
      </c>
      <c r="D723" t="s">
        <v>784</v>
      </c>
      <c r="E723" s="2">
        <v>44170</v>
      </c>
      <c r="G723" s="12" t="s">
        <v>781</v>
      </c>
      <c r="H723" s="33">
        <v>52955</v>
      </c>
      <c r="I723" s="33">
        <v>380000</v>
      </c>
      <c r="J723" s="11" t="s">
        <v>719</v>
      </c>
      <c r="K723" s="11">
        <v>14</v>
      </c>
      <c r="L723" s="37">
        <v>7413.7000000000007</v>
      </c>
    </row>
    <row r="724" spans="1:12" x14ac:dyDescent="0.25">
      <c r="A724" s="22" t="s">
        <v>1340</v>
      </c>
      <c r="B724" s="18" t="s">
        <v>1615</v>
      </c>
      <c r="C724" s="11" t="s">
        <v>717</v>
      </c>
      <c r="D724" t="s">
        <v>784</v>
      </c>
      <c r="E724" s="2">
        <v>44171</v>
      </c>
      <c r="G724" s="12" t="s">
        <v>781</v>
      </c>
      <c r="H724" s="33">
        <v>59955</v>
      </c>
      <c r="I724" s="33">
        <v>380000</v>
      </c>
      <c r="J724" s="11" t="s">
        <v>719</v>
      </c>
      <c r="K724" s="11">
        <v>18</v>
      </c>
      <c r="L724" s="37">
        <v>10791.9</v>
      </c>
    </row>
    <row r="725" spans="1:12" x14ac:dyDescent="0.25">
      <c r="A725" s="22" t="s">
        <v>1341</v>
      </c>
      <c r="B725" s="18" t="s">
        <v>1616</v>
      </c>
      <c r="C725" s="11" t="s">
        <v>717</v>
      </c>
      <c r="D725" t="s">
        <v>787</v>
      </c>
      <c r="E725" s="2">
        <v>44172</v>
      </c>
      <c r="G725" s="12" t="s">
        <v>781</v>
      </c>
      <c r="H725" s="33">
        <v>33955</v>
      </c>
      <c r="I725" s="33">
        <v>380000</v>
      </c>
      <c r="J725" s="11" t="s">
        <v>719</v>
      </c>
      <c r="K725" s="11">
        <v>18</v>
      </c>
      <c r="L725" s="37">
        <v>6111.9</v>
      </c>
    </row>
    <row r="726" spans="1:12" x14ac:dyDescent="0.25">
      <c r="A726" s="22" t="s">
        <v>1342</v>
      </c>
      <c r="B726" s="18" t="s">
        <v>1617</v>
      </c>
      <c r="C726" s="11" t="s">
        <v>717</v>
      </c>
      <c r="D726" t="s">
        <v>787</v>
      </c>
      <c r="E726" s="2">
        <v>44173</v>
      </c>
      <c r="G726" s="12" t="s">
        <v>781</v>
      </c>
      <c r="H726" s="33">
        <v>55955</v>
      </c>
      <c r="I726" s="33">
        <v>380000</v>
      </c>
      <c r="J726" s="11" t="s">
        <v>719</v>
      </c>
      <c r="K726" s="11">
        <v>18</v>
      </c>
      <c r="L726" s="37">
        <v>10071.9</v>
      </c>
    </row>
    <row r="727" spans="1:12" x14ac:dyDescent="0.25">
      <c r="A727" s="22" t="s">
        <v>1343</v>
      </c>
      <c r="B727" s="18" t="s">
        <v>1618</v>
      </c>
      <c r="C727" s="11" t="s">
        <v>717</v>
      </c>
      <c r="D727" t="s">
        <v>787</v>
      </c>
      <c r="E727" s="2">
        <v>44174</v>
      </c>
      <c r="G727" s="12" t="s">
        <v>781</v>
      </c>
      <c r="H727" s="33">
        <v>51955</v>
      </c>
      <c r="I727" s="33">
        <v>380000</v>
      </c>
      <c r="J727" s="11" t="s">
        <v>719</v>
      </c>
      <c r="K727" s="11">
        <v>17</v>
      </c>
      <c r="L727" s="37">
        <v>8832.35</v>
      </c>
    </row>
    <row r="728" spans="1:12" x14ac:dyDescent="0.25">
      <c r="A728" s="22" t="s">
        <v>1344</v>
      </c>
      <c r="B728" s="18" t="s">
        <v>1619</v>
      </c>
      <c r="C728" s="11" t="s">
        <v>717</v>
      </c>
      <c r="D728" t="s">
        <v>787</v>
      </c>
      <c r="E728" s="2">
        <v>44175</v>
      </c>
      <c r="G728" s="12" t="s">
        <v>781</v>
      </c>
      <c r="H728" s="33">
        <v>41955</v>
      </c>
      <c r="I728" s="33">
        <v>380000</v>
      </c>
      <c r="J728" s="11" t="s">
        <v>719</v>
      </c>
      <c r="K728" s="11">
        <v>13</v>
      </c>
      <c r="L728" s="37">
        <v>5454.1500000000005</v>
      </c>
    </row>
    <row r="729" spans="1:12" x14ac:dyDescent="0.25">
      <c r="A729" s="22" t="s">
        <v>1345</v>
      </c>
      <c r="B729" s="18" t="s">
        <v>1620</v>
      </c>
      <c r="C729" s="11" t="s">
        <v>717</v>
      </c>
      <c r="D729" t="s">
        <v>784</v>
      </c>
      <c r="E729" s="2">
        <v>44175</v>
      </c>
      <c r="G729" s="12" t="s">
        <v>781</v>
      </c>
      <c r="H729" s="33">
        <v>51955</v>
      </c>
      <c r="I729" s="33">
        <v>380000</v>
      </c>
      <c r="J729" s="11" t="s">
        <v>719</v>
      </c>
      <c r="K729" s="11">
        <v>15</v>
      </c>
      <c r="L729" s="37">
        <v>7793.25</v>
      </c>
    </row>
    <row r="730" spans="1:12" x14ac:dyDescent="0.25">
      <c r="A730" s="22" t="s">
        <v>1346</v>
      </c>
      <c r="B730" s="18" t="s">
        <v>1621</v>
      </c>
      <c r="C730" s="11" t="s">
        <v>717</v>
      </c>
      <c r="D730" t="s">
        <v>787</v>
      </c>
      <c r="E730" s="2">
        <v>44176</v>
      </c>
      <c r="G730" s="12" t="s">
        <v>781</v>
      </c>
      <c r="H730" s="33">
        <v>41955</v>
      </c>
      <c r="I730" s="33">
        <v>380000</v>
      </c>
      <c r="J730" s="11" t="s">
        <v>719</v>
      </c>
      <c r="K730" s="11">
        <v>26</v>
      </c>
      <c r="L730" s="37">
        <v>10908.300000000001</v>
      </c>
    </row>
    <row r="731" spans="1:12" x14ac:dyDescent="0.25">
      <c r="A731" s="22" t="s">
        <v>1347</v>
      </c>
      <c r="B731" s="18" t="s">
        <v>1622</v>
      </c>
      <c r="C731" s="11" t="s">
        <v>717</v>
      </c>
      <c r="D731" t="s">
        <v>787</v>
      </c>
      <c r="E731" s="2">
        <v>44177</v>
      </c>
      <c r="G731" s="12" t="s">
        <v>781</v>
      </c>
      <c r="H731" s="33">
        <v>53955</v>
      </c>
      <c r="I731" s="33">
        <v>380000</v>
      </c>
      <c r="J731" s="11" t="s">
        <v>719</v>
      </c>
      <c r="K731" s="11">
        <v>16</v>
      </c>
      <c r="L731" s="37">
        <v>8632.7999999999993</v>
      </c>
    </row>
    <row r="732" spans="1:12" x14ac:dyDescent="0.25">
      <c r="A732" s="22" t="s">
        <v>1348</v>
      </c>
      <c r="B732" s="18" t="s">
        <v>1623</v>
      </c>
      <c r="C732" s="11" t="s">
        <v>717</v>
      </c>
      <c r="D732" t="s">
        <v>787</v>
      </c>
      <c r="E732" s="2">
        <v>44177</v>
      </c>
      <c r="G732" s="12" t="s">
        <v>799</v>
      </c>
      <c r="H732" s="33">
        <v>31955</v>
      </c>
      <c r="I732" s="33">
        <v>380000</v>
      </c>
      <c r="J732" s="11" t="s">
        <v>720</v>
      </c>
      <c r="K732" s="11">
        <v>26</v>
      </c>
      <c r="L732" s="37">
        <v>0</v>
      </c>
    </row>
    <row r="733" spans="1:12" x14ac:dyDescent="0.25">
      <c r="A733" s="22" t="s">
        <v>1349</v>
      </c>
      <c r="B733" s="18" t="s">
        <v>1624</v>
      </c>
      <c r="C733" s="11" t="s">
        <v>717</v>
      </c>
      <c r="D733" t="s">
        <v>787</v>
      </c>
      <c r="E733" s="2">
        <v>44178</v>
      </c>
      <c r="G733" s="12" t="s">
        <v>781</v>
      </c>
      <c r="H733" s="33">
        <v>57955</v>
      </c>
      <c r="I733" s="33">
        <v>380000</v>
      </c>
      <c r="J733" s="11" t="s">
        <v>719</v>
      </c>
      <c r="K733" s="11">
        <v>16</v>
      </c>
      <c r="L733" s="37">
        <v>9272.8000000000011</v>
      </c>
    </row>
    <row r="734" spans="1:12" x14ac:dyDescent="0.25">
      <c r="A734" s="22" t="s">
        <v>1350</v>
      </c>
      <c r="B734" s="18" t="s">
        <v>1625</v>
      </c>
      <c r="C734" s="11" t="s">
        <v>717</v>
      </c>
      <c r="D734" t="s">
        <v>784</v>
      </c>
      <c r="E734" s="2">
        <v>44179</v>
      </c>
      <c r="G734" s="12" t="s">
        <v>781</v>
      </c>
      <c r="H734" s="33">
        <v>38955</v>
      </c>
      <c r="I734" s="33">
        <v>380000</v>
      </c>
      <c r="J734" s="11" t="s">
        <v>719</v>
      </c>
      <c r="K734" s="11">
        <v>12</v>
      </c>
      <c r="L734" s="37">
        <v>4674.5999999999995</v>
      </c>
    </row>
    <row r="735" spans="1:12" x14ac:dyDescent="0.25">
      <c r="A735" s="22" t="s">
        <v>1351</v>
      </c>
      <c r="B735" s="18" t="s">
        <v>1626</v>
      </c>
      <c r="C735" s="11" t="s">
        <v>717</v>
      </c>
      <c r="D735" t="s">
        <v>784</v>
      </c>
      <c r="E735" s="2">
        <v>44180</v>
      </c>
      <c r="G735" s="12" t="s">
        <v>781</v>
      </c>
      <c r="H735" s="33">
        <v>51955</v>
      </c>
      <c r="I735" s="33">
        <v>380000</v>
      </c>
      <c r="J735" s="11" t="s">
        <v>719</v>
      </c>
      <c r="K735" s="11">
        <v>13</v>
      </c>
      <c r="L735" s="37">
        <v>6754.1500000000005</v>
      </c>
    </row>
    <row r="736" spans="1:12" x14ac:dyDescent="0.25">
      <c r="A736" s="22" t="s">
        <v>1098</v>
      </c>
      <c r="B736" s="18" t="s">
        <v>1627</v>
      </c>
      <c r="C736" s="11" t="s">
        <v>717</v>
      </c>
      <c r="D736" t="s">
        <v>787</v>
      </c>
      <c r="E736" s="2">
        <v>44180</v>
      </c>
      <c r="G736" s="12" t="s">
        <v>781</v>
      </c>
      <c r="H736" s="33">
        <v>60955</v>
      </c>
      <c r="I736" s="33">
        <v>380000</v>
      </c>
      <c r="J736" s="11" t="s">
        <v>719</v>
      </c>
      <c r="K736" s="11">
        <v>17</v>
      </c>
      <c r="L736" s="37">
        <v>10362.35</v>
      </c>
    </row>
    <row r="737" spans="1:12" x14ac:dyDescent="0.25">
      <c r="A737" s="22" t="s">
        <v>1352</v>
      </c>
      <c r="B737" s="18" t="s">
        <v>1628</v>
      </c>
      <c r="C737" s="11" t="s">
        <v>717</v>
      </c>
      <c r="D737" t="s">
        <v>787</v>
      </c>
      <c r="E737" s="2">
        <v>44181</v>
      </c>
      <c r="G737" s="12" t="s">
        <v>781</v>
      </c>
      <c r="H737" s="33">
        <v>61955</v>
      </c>
      <c r="I737" s="33">
        <v>380000</v>
      </c>
      <c r="J737" s="11" t="s">
        <v>719</v>
      </c>
      <c r="K737" s="11">
        <v>13</v>
      </c>
      <c r="L737" s="37">
        <v>8054.1500000000005</v>
      </c>
    </row>
    <row r="738" spans="1:12" x14ac:dyDescent="0.25">
      <c r="A738" s="22" t="s">
        <v>1353</v>
      </c>
      <c r="B738" s="18" t="s">
        <v>1629</v>
      </c>
      <c r="C738" s="11" t="s">
        <v>717</v>
      </c>
      <c r="D738" t="s">
        <v>784</v>
      </c>
      <c r="E738" s="2">
        <v>44182</v>
      </c>
      <c r="G738" s="12" t="s">
        <v>781</v>
      </c>
      <c r="H738" s="33">
        <v>61955</v>
      </c>
      <c r="I738" s="33">
        <v>380000</v>
      </c>
      <c r="J738" s="11" t="s">
        <v>719</v>
      </c>
      <c r="K738" s="11">
        <v>16</v>
      </c>
      <c r="L738" s="37">
        <v>9912.8000000000011</v>
      </c>
    </row>
    <row r="739" spans="1:12" x14ac:dyDescent="0.25">
      <c r="A739" s="22" t="s">
        <v>1354</v>
      </c>
      <c r="B739" s="18" t="s">
        <v>1630</v>
      </c>
      <c r="C739" s="11" t="s">
        <v>717</v>
      </c>
      <c r="D739" t="s">
        <v>784</v>
      </c>
      <c r="E739" s="2">
        <v>44183</v>
      </c>
      <c r="G739" s="12" t="s">
        <v>781</v>
      </c>
      <c r="H739" s="33">
        <v>67955</v>
      </c>
      <c r="I739" s="33">
        <v>380000</v>
      </c>
      <c r="J739" s="11" t="s">
        <v>719</v>
      </c>
      <c r="K739" s="11">
        <v>13</v>
      </c>
      <c r="L739" s="37">
        <v>8834.15</v>
      </c>
    </row>
    <row r="740" spans="1:12" x14ac:dyDescent="0.25">
      <c r="A740" s="22" t="s">
        <v>1355</v>
      </c>
      <c r="B740" s="18" t="s">
        <v>1631</v>
      </c>
      <c r="C740" s="11" t="s">
        <v>717</v>
      </c>
      <c r="D740" t="s">
        <v>784</v>
      </c>
      <c r="E740" s="2">
        <v>44184</v>
      </c>
      <c r="G740" s="12" t="s">
        <v>781</v>
      </c>
      <c r="H740" s="33">
        <v>51955</v>
      </c>
      <c r="I740" s="33">
        <v>380000</v>
      </c>
      <c r="J740" s="11" t="s">
        <v>719</v>
      </c>
      <c r="K740" s="11">
        <v>16</v>
      </c>
      <c r="L740" s="37">
        <v>8312.7999999999993</v>
      </c>
    </row>
    <row r="741" spans="1:12" x14ac:dyDescent="0.25">
      <c r="A741" s="22" t="s">
        <v>1356</v>
      </c>
      <c r="B741" s="18" t="s">
        <v>1632</v>
      </c>
      <c r="C741" s="11" t="s">
        <v>717</v>
      </c>
      <c r="D741" t="s">
        <v>784</v>
      </c>
      <c r="E741" s="2">
        <v>44185</v>
      </c>
      <c r="G741" s="12" t="s">
        <v>781</v>
      </c>
      <c r="H741" s="33">
        <v>61955</v>
      </c>
      <c r="I741" s="33">
        <v>380000</v>
      </c>
      <c r="J741" s="11" t="s">
        <v>719</v>
      </c>
      <c r="K741" s="11">
        <v>12</v>
      </c>
      <c r="L741" s="37">
        <v>7434.5999999999995</v>
      </c>
    </row>
    <row r="742" spans="1:12" x14ac:dyDescent="0.25">
      <c r="A742" s="22" t="s">
        <v>1357</v>
      </c>
      <c r="B742" s="18" t="s">
        <v>1633</v>
      </c>
      <c r="C742" s="11" t="s">
        <v>717</v>
      </c>
      <c r="D742" t="s">
        <v>784</v>
      </c>
      <c r="E742" s="2">
        <v>44185</v>
      </c>
      <c r="G742" s="12" t="s">
        <v>781</v>
      </c>
      <c r="H742" s="33">
        <v>41955</v>
      </c>
      <c r="I742" s="33">
        <v>380000</v>
      </c>
      <c r="J742" s="11" t="s">
        <v>719</v>
      </c>
      <c r="K742" s="11">
        <v>26</v>
      </c>
      <c r="L742" s="37">
        <v>10908.300000000001</v>
      </c>
    </row>
    <row r="743" spans="1:12" x14ac:dyDescent="0.25">
      <c r="A743" s="22" t="s">
        <v>1358</v>
      </c>
      <c r="B743" s="18" t="s">
        <v>1634</v>
      </c>
      <c r="C743" s="11" t="s">
        <v>717</v>
      </c>
      <c r="D743" t="s">
        <v>784</v>
      </c>
      <c r="E743" s="2">
        <v>44186</v>
      </c>
      <c r="G743" s="12" t="s">
        <v>781</v>
      </c>
      <c r="H743" s="33">
        <v>52345</v>
      </c>
      <c r="I743" s="33">
        <v>380000</v>
      </c>
      <c r="J743" s="11" t="s">
        <v>719</v>
      </c>
      <c r="K743" s="11">
        <v>17</v>
      </c>
      <c r="L743" s="37">
        <v>8898.6500000000015</v>
      </c>
    </row>
    <row r="744" spans="1:12" x14ac:dyDescent="0.25">
      <c r="A744" s="22" t="s">
        <v>1359</v>
      </c>
      <c r="B744" s="18" t="s">
        <v>1635</v>
      </c>
      <c r="C744" s="11" t="s">
        <v>717</v>
      </c>
      <c r="D744" t="s">
        <v>784</v>
      </c>
      <c r="E744" s="2">
        <v>44187</v>
      </c>
      <c r="G744" s="12" t="s">
        <v>781</v>
      </c>
      <c r="H744" s="33">
        <v>32000</v>
      </c>
      <c r="I744" s="33">
        <v>380000</v>
      </c>
      <c r="J744" s="11" t="s">
        <v>719</v>
      </c>
      <c r="K744" s="11">
        <v>12</v>
      </c>
      <c r="L744" s="37">
        <v>3840</v>
      </c>
    </row>
    <row r="745" spans="1:12" x14ac:dyDescent="0.25">
      <c r="A745" s="22" t="s">
        <v>1360</v>
      </c>
      <c r="B745" s="18" t="s">
        <v>1636</v>
      </c>
      <c r="C745" s="11" t="s">
        <v>717</v>
      </c>
      <c r="D745" t="s">
        <v>787</v>
      </c>
      <c r="E745" s="2">
        <v>44187</v>
      </c>
      <c r="G745" s="12" t="s">
        <v>799</v>
      </c>
      <c r="H745" s="33">
        <v>31955</v>
      </c>
      <c r="I745" s="33">
        <v>380000</v>
      </c>
      <c r="J745" s="11" t="s">
        <v>720</v>
      </c>
      <c r="K745" s="11">
        <v>26</v>
      </c>
      <c r="L745" s="37">
        <v>0</v>
      </c>
    </row>
    <row r="746" spans="1:12" x14ac:dyDescent="0.25">
      <c r="A746" s="22" t="s">
        <v>1361</v>
      </c>
      <c r="B746" s="18" t="s">
        <v>1637</v>
      </c>
      <c r="C746" s="11" t="s">
        <v>717</v>
      </c>
      <c r="D746" t="s">
        <v>784</v>
      </c>
      <c r="E746" s="2">
        <v>44188</v>
      </c>
      <c r="G746" s="12" t="s">
        <v>781</v>
      </c>
      <c r="H746" s="33">
        <v>37955</v>
      </c>
      <c r="I746" s="33">
        <v>380000</v>
      </c>
      <c r="J746" s="11" t="s">
        <v>719</v>
      </c>
      <c r="K746" s="11">
        <v>11</v>
      </c>
      <c r="L746" s="37">
        <v>4175.05</v>
      </c>
    </row>
    <row r="747" spans="1:12" x14ac:dyDescent="0.25">
      <c r="A747" s="22" t="s">
        <v>1362</v>
      </c>
      <c r="B747" s="18" t="s">
        <v>1638</v>
      </c>
      <c r="C747" s="11" t="s">
        <v>717</v>
      </c>
      <c r="D747" t="s">
        <v>784</v>
      </c>
      <c r="E747" s="2">
        <v>44189</v>
      </c>
      <c r="G747" s="12" t="s">
        <v>781</v>
      </c>
      <c r="H747" s="33">
        <v>49955</v>
      </c>
      <c r="I747" s="33">
        <v>380000</v>
      </c>
      <c r="J747" s="11" t="s">
        <v>719</v>
      </c>
      <c r="K747" s="11">
        <v>15</v>
      </c>
      <c r="L747" s="37">
        <v>7493.25</v>
      </c>
    </row>
    <row r="748" spans="1:12" x14ac:dyDescent="0.25">
      <c r="A748" s="22" t="s">
        <v>1363</v>
      </c>
      <c r="B748" s="18" t="s">
        <v>1639</v>
      </c>
      <c r="C748" s="11" t="s">
        <v>717</v>
      </c>
      <c r="D748" t="s">
        <v>784</v>
      </c>
      <c r="E748" s="2">
        <v>44190</v>
      </c>
      <c r="G748" s="12" t="s">
        <v>781</v>
      </c>
      <c r="H748" s="33">
        <v>51955</v>
      </c>
      <c r="I748" s="33">
        <v>380000</v>
      </c>
      <c r="J748" s="11" t="s">
        <v>719</v>
      </c>
      <c r="K748" s="11">
        <v>11</v>
      </c>
      <c r="L748" s="37">
        <v>5715.05</v>
      </c>
    </row>
    <row r="749" spans="1:12" x14ac:dyDescent="0.25">
      <c r="A749" s="22" t="s">
        <v>1364</v>
      </c>
      <c r="B749" s="18" t="s">
        <v>1640</v>
      </c>
      <c r="C749" s="11" t="s">
        <v>717</v>
      </c>
      <c r="D749" t="s">
        <v>784</v>
      </c>
      <c r="E749" s="2">
        <v>44190</v>
      </c>
      <c r="G749" s="12" t="s">
        <v>781</v>
      </c>
      <c r="H749" s="33">
        <v>20155</v>
      </c>
      <c r="I749" s="33">
        <v>380000</v>
      </c>
      <c r="J749" s="11" t="s">
        <v>719</v>
      </c>
      <c r="K749" s="11">
        <v>11</v>
      </c>
      <c r="L749" s="37">
        <v>2217.0500000000002</v>
      </c>
    </row>
    <row r="750" spans="1:12" x14ac:dyDescent="0.25">
      <c r="A750" s="22" t="s">
        <v>1365</v>
      </c>
      <c r="B750" s="18" t="s">
        <v>1641</v>
      </c>
      <c r="C750" s="11" t="s">
        <v>717</v>
      </c>
      <c r="D750" t="s">
        <v>784</v>
      </c>
      <c r="E750" s="2">
        <v>44191</v>
      </c>
      <c r="G750" s="12" t="s">
        <v>781</v>
      </c>
      <c r="H750" s="33">
        <v>31955</v>
      </c>
      <c r="I750" s="33">
        <v>380000</v>
      </c>
      <c r="J750" s="11" t="s">
        <v>719</v>
      </c>
      <c r="K750" s="11">
        <v>11</v>
      </c>
      <c r="L750" s="37">
        <v>3515.05</v>
      </c>
    </row>
    <row r="751" spans="1:12" x14ac:dyDescent="0.25">
      <c r="A751" s="22" t="s">
        <v>1366</v>
      </c>
      <c r="B751" s="18" t="s">
        <v>1642</v>
      </c>
      <c r="C751" s="11" t="s">
        <v>717</v>
      </c>
      <c r="D751" t="s">
        <v>784</v>
      </c>
      <c r="E751" s="2">
        <v>44192</v>
      </c>
      <c r="G751" s="12" t="s">
        <v>781</v>
      </c>
      <c r="H751" s="33">
        <v>58155</v>
      </c>
      <c r="I751" s="33">
        <v>380000</v>
      </c>
      <c r="J751" s="11" t="s">
        <v>719</v>
      </c>
      <c r="K751" s="11">
        <v>16</v>
      </c>
      <c r="L751" s="37">
        <v>9304.8000000000011</v>
      </c>
    </row>
    <row r="752" spans="1:12" x14ac:dyDescent="0.25">
      <c r="A752" s="22" t="s">
        <v>1367</v>
      </c>
      <c r="B752" s="18" t="s">
        <v>1643</v>
      </c>
      <c r="C752" s="11" t="s">
        <v>717</v>
      </c>
      <c r="D752" t="s">
        <v>784</v>
      </c>
      <c r="E752" s="2">
        <v>44193</v>
      </c>
      <c r="G752" s="12" t="s">
        <v>781</v>
      </c>
      <c r="H752" s="33">
        <v>30955</v>
      </c>
      <c r="I752" s="33">
        <v>380000</v>
      </c>
      <c r="J752" s="11" t="s">
        <v>719</v>
      </c>
      <c r="K752" s="11">
        <v>11</v>
      </c>
      <c r="L752" s="37">
        <v>3405.05</v>
      </c>
    </row>
    <row r="753" spans="1:12" x14ac:dyDescent="0.25">
      <c r="A753" s="22" t="s">
        <v>1368</v>
      </c>
      <c r="B753" s="18" t="s">
        <v>1644</v>
      </c>
      <c r="C753" s="11" t="s">
        <v>717</v>
      </c>
      <c r="D753" t="s">
        <v>784</v>
      </c>
      <c r="E753" s="2">
        <v>44193</v>
      </c>
      <c r="G753" s="12" t="s">
        <v>799</v>
      </c>
      <c r="H753" s="33">
        <v>31955</v>
      </c>
      <c r="I753" s="33">
        <v>380000</v>
      </c>
      <c r="J753" s="11" t="s">
        <v>720</v>
      </c>
      <c r="K753" s="11">
        <v>26</v>
      </c>
      <c r="L753" s="37">
        <v>0</v>
      </c>
    </row>
    <row r="754" spans="1:12" x14ac:dyDescent="0.25">
      <c r="A754" s="22" t="s">
        <v>1369</v>
      </c>
      <c r="B754" s="18" t="s">
        <v>1645</v>
      </c>
      <c r="C754" s="11" t="s">
        <v>717</v>
      </c>
      <c r="D754" t="s">
        <v>784</v>
      </c>
      <c r="E754" s="2">
        <v>44194</v>
      </c>
      <c r="G754" s="12" t="s">
        <v>781</v>
      </c>
      <c r="H754" s="33">
        <v>40955</v>
      </c>
      <c r="I754" s="33">
        <v>380000</v>
      </c>
      <c r="J754" s="11" t="s">
        <v>719</v>
      </c>
      <c r="K754" s="11">
        <v>16</v>
      </c>
      <c r="L754" s="37">
        <v>6552.8</v>
      </c>
    </row>
    <row r="755" spans="1:12" x14ac:dyDescent="0.25">
      <c r="A755" s="22" t="s">
        <v>1099</v>
      </c>
      <c r="B755" s="18" t="s">
        <v>1646</v>
      </c>
      <c r="C755" s="11" t="s">
        <v>717</v>
      </c>
      <c r="D755" t="s">
        <v>784</v>
      </c>
      <c r="E755" s="2">
        <v>44195</v>
      </c>
      <c r="G755" s="12" t="s">
        <v>781</v>
      </c>
      <c r="H755" s="33">
        <v>45955</v>
      </c>
      <c r="I755" s="33">
        <v>380000</v>
      </c>
      <c r="J755" s="11" t="s">
        <v>719</v>
      </c>
      <c r="K755" s="11">
        <v>16</v>
      </c>
      <c r="L755" s="37">
        <v>7352.8</v>
      </c>
    </row>
    <row r="756" spans="1:12" x14ac:dyDescent="0.25">
      <c r="A756" s="10" t="s">
        <v>1653</v>
      </c>
      <c r="B756" s="18" t="s">
        <v>2073</v>
      </c>
      <c r="C756" s="11" t="s">
        <v>717</v>
      </c>
      <c r="D756" t="s">
        <v>785</v>
      </c>
      <c r="E756" s="2">
        <v>44197</v>
      </c>
      <c r="G756" s="12" t="s">
        <v>781</v>
      </c>
      <c r="H756" s="30">
        <v>50398</v>
      </c>
      <c r="I756" s="30">
        <v>591848</v>
      </c>
      <c r="J756" s="11" t="s">
        <v>719</v>
      </c>
      <c r="K756">
        <v>13</v>
      </c>
      <c r="L756" s="37">
        <v>6551.74</v>
      </c>
    </row>
    <row r="757" spans="1:12" x14ac:dyDescent="0.25">
      <c r="A757" s="26" t="s">
        <v>1654</v>
      </c>
      <c r="B757" s="27" t="s">
        <v>2074</v>
      </c>
      <c r="C757" s="11" t="s">
        <v>717</v>
      </c>
      <c r="D757" t="s">
        <v>784</v>
      </c>
      <c r="E757" s="2">
        <v>44197</v>
      </c>
      <c r="G757" s="12" t="s">
        <v>781</v>
      </c>
      <c r="H757" s="30">
        <v>52070</v>
      </c>
      <c r="I757" s="30">
        <v>528434</v>
      </c>
      <c r="J757" s="11" t="s">
        <v>719</v>
      </c>
      <c r="K757">
        <v>12</v>
      </c>
      <c r="L757" s="37">
        <v>6248.4</v>
      </c>
    </row>
    <row r="758" spans="1:12" x14ac:dyDescent="0.25">
      <c r="A758" s="26" t="s">
        <v>1655</v>
      </c>
      <c r="B758" s="27" t="s">
        <v>2075</v>
      </c>
      <c r="C758" s="11" t="s">
        <v>717</v>
      </c>
      <c r="D758" t="s">
        <v>784</v>
      </c>
      <c r="E758" s="2">
        <v>44198</v>
      </c>
      <c r="G758" s="12" t="s">
        <v>781</v>
      </c>
      <c r="H758" s="30">
        <v>47994</v>
      </c>
      <c r="I758" s="30">
        <v>591844</v>
      </c>
      <c r="J758" s="11" t="s">
        <v>719</v>
      </c>
      <c r="K758">
        <v>13</v>
      </c>
      <c r="L758" s="37">
        <v>6239.22</v>
      </c>
    </row>
    <row r="759" spans="1:12" x14ac:dyDescent="0.25">
      <c r="A759" s="26" t="s">
        <v>1656</v>
      </c>
      <c r="B759" s="27" t="s">
        <v>2076</v>
      </c>
      <c r="C759" s="11" t="s">
        <v>717</v>
      </c>
      <c r="D759" t="s">
        <v>787</v>
      </c>
      <c r="E759" s="2">
        <v>44199</v>
      </c>
      <c r="G759" s="12" t="s">
        <v>781</v>
      </c>
      <c r="H759" s="30">
        <v>54412</v>
      </c>
      <c r="I759" s="30">
        <v>436720</v>
      </c>
      <c r="J759" s="11" t="s">
        <v>719</v>
      </c>
      <c r="K759">
        <v>13</v>
      </c>
      <c r="L759" s="37">
        <v>7073.56</v>
      </c>
    </row>
    <row r="760" spans="1:12" x14ac:dyDescent="0.25">
      <c r="A760" s="26" t="s">
        <v>1657</v>
      </c>
      <c r="B760" s="27" t="s">
        <v>2077</v>
      </c>
      <c r="C760" s="11" t="s">
        <v>717</v>
      </c>
      <c r="D760" t="s">
        <v>787</v>
      </c>
      <c r="E760" s="2">
        <v>44200</v>
      </c>
      <c r="G760" s="12" t="s">
        <v>780</v>
      </c>
      <c r="H760" s="30">
        <v>54814</v>
      </c>
      <c r="I760" s="30">
        <v>465562</v>
      </c>
      <c r="J760" s="11" t="s">
        <v>719</v>
      </c>
      <c r="K760">
        <v>13</v>
      </c>
      <c r="L760" s="37">
        <v>7125.8200000000006</v>
      </c>
    </row>
    <row r="761" spans="1:12" x14ac:dyDescent="0.25">
      <c r="A761" s="26" t="s">
        <v>1658</v>
      </c>
      <c r="B761" s="27" t="s">
        <v>2078</v>
      </c>
      <c r="C761" s="11" t="s">
        <v>717</v>
      </c>
      <c r="D761" t="s">
        <v>787</v>
      </c>
      <c r="E761" s="2">
        <v>44201</v>
      </c>
      <c r="G761" s="12" t="s">
        <v>781</v>
      </c>
      <c r="H761" s="30">
        <v>58299</v>
      </c>
      <c r="I761" s="30">
        <v>402873</v>
      </c>
      <c r="J761" s="11" t="s">
        <v>719</v>
      </c>
      <c r="K761">
        <v>12</v>
      </c>
      <c r="L761" s="37">
        <v>6995.88</v>
      </c>
    </row>
    <row r="762" spans="1:12" x14ac:dyDescent="0.25">
      <c r="A762" s="26" t="s">
        <v>1659</v>
      </c>
      <c r="B762" s="27" t="s">
        <v>2079</v>
      </c>
      <c r="C762" s="11" t="s">
        <v>717</v>
      </c>
      <c r="D762" t="s">
        <v>784</v>
      </c>
      <c r="E762" s="2">
        <v>44202</v>
      </c>
      <c r="G762" s="12" t="s">
        <v>781</v>
      </c>
      <c r="H762" s="30">
        <v>49272</v>
      </c>
      <c r="I762" s="30">
        <v>609525</v>
      </c>
      <c r="J762" s="11" t="s">
        <v>719</v>
      </c>
      <c r="K762">
        <v>15</v>
      </c>
      <c r="L762" s="37">
        <v>7390.7999999999993</v>
      </c>
    </row>
    <row r="763" spans="1:12" x14ac:dyDescent="0.25">
      <c r="A763" s="26" t="s">
        <v>1660</v>
      </c>
      <c r="B763" s="27" t="s">
        <v>2080</v>
      </c>
      <c r="C763" s="11" t="s">
        <v>717</v>
      </c>
      <c r="D763" t="s">
        <v>787</v>
      </c>
      <c r="E763" s="2">
        <v>44203</v>
      </c>
      <c r="G763" s="12" t="s">
        <v>781</v>
      </c>
      <c r="H763" s="30">
        <v>51806</v>
      </c>
      <c r="I763" s="30">
        <v>408965</v>
      </c>
      <c r="J763" s="11" t="s">
        <v>719</v>
      </c>
      <c r="K763">
        <v>13</v>
      </c>
      <c r="L763" s="37">
        <v>6734.7800000000007</v>
      </c>
    </row>
    <row r="764" spans="1:12" x14ac:dyDescent="0.25">
      <c r="A764" s="26" t="s">
        <v>1661</v>
      </c>
      <c r="B764" s="27" t="s">
        <v>2081</v>
      </c>
      <c r="C764" s="11" t="s">
        <v>717</v>
      </c>
      <c r="D764" t="s">
        <v>784</v>
      </c>
      <c r="E764" s="2">
        <v>44204</v>
      </c>
      <c r="G764" s="12" t="s">
        <v>781</v>
      </c>
      <c r="H764" s="30">
        <v>55203</v>
      </c>
      <c r="I764" s="30">
        <v>523689</v>
      </c>
      <c r="J764" s="11" t="s">
        <v>719</v>
      </c>
      <c r="K764">
        <v>13</v>
      </c>
      <c r="L764" s="37">
        <v>7176.39</v>
      </c>
    </row>
    <row r="765" spans="1:12" x14ac:dyDescent="0.25">
      <c r="A765" s="26" t="s">
        <v>1662</v>
      </c>
      <c r="B765" s="27" t="s">
        <v>2082</v>
      </c>
      <c r="C765" s="11" t="s">
        <v>717</v>
      </c>
      <c r="D765" t="s">
        <v>784</v>
      </c>
      <c r="E765" s="2">
        <v>44204</v>
      </c>
      <c r="G765" s="12" t="s">
        <v>799</v>
      </c>
      <c r="H765" s="30">
        <v>57538</v>
      </c>
      <c r="I765" s="30">
        <v>428378</v>
      </c>
      <c r="J765" s="11" t="s">
        <v>720</v>
      </c>
      <c r="K765">
        <v>14</v>
      </c>
      <c r="L765" s="37">
        <v>0</v>
      </c>
    </row>
    <row r="766" spans="1:12" x14ac:dyDescent="0.25">
      <c r="A766" s="26" t="s">
        <v>1663</v>
      </c>
      <c r="B766" s="27" t="s">
        <v>2083</v>
      </c>
      <c r="C766" s="11" t="s">
        <v>717</v>
      </c>
      <c r="D766" t="s">
        <v>787</v>
      </c>
      <c r="E766" s="2">
        <v>44205</v>
      </c>
      <c r="G766" s="12" t="s">
        <v>781</v>
      </c>
      <c r="H766" s="30">
        <v>50817</v>
      </c>
      <c r="I766" s="30">
        <v>457283</v>
      </c>
      <c r="J766" s="11" t="s">
        <v>719</v>
      </c>
      <c r="K766">
        <v>15</v>
      </c>
      <c r="L766" s="37">
        <v>7622.5499999999993</v>
      </c>
    </row>
    <row r="767" spans="1:12" x14ac:dyDescent="0.25">
      <c r="A767" s="26" t="s">
        <v>1664</v>
      </c>
      <c r="B767" s="27" t="s">
        <v>2084</v>
      </c>
      <c r="C767" s="11" t="s">
        <v>717</v>
      </c>
      <c r="D767" t="s">
        <v>785</v>
      </c>
      <c r="E767" s="2">
        <v>44206</v>
      </c>
      <c r="G767" s="12" t="s">
        <v>781</v>
      </c>
      <c r="H767" s="30">
        <v>50174</v>
      </c>
      <c r="I767" s="30">
        <v>422330</v>
      </c>
      <c r="J767" s="11" t="s">
        <v>719</v>
      </c>
      <c r="K767">
        <v>13</v>
      </c>
      <c r="L767" s="37">
        <v>6522.62</v>
      </c>
    </row>
    <row r="768" spans="1:12" x14ac:dyDescent="0.25">
      <c r="A768" s="26" t="s">
        <v>1665</v>
      </c>
      <c r="B768" s="27" t="s">
        <v>2085</v>
      </c>
      <c r="C768" s="11" t="s">
        <v>717</v>
      </c>
      <c r="D768" t="s">
        <v>784</v>
      </c>
      <c r="E768" s="2">
        <v>44207</v>
      </c>
      <c r="G768" s="12" t="s">
        <v>781</v>
      </c>
      <c r="H768" s="30">
        <v>52959</v>
      </c>
      <c r="I768" s="30">
        <v>500421</v>
      </c>
      <c r="J768" s="11" t="s">
        <v>719</v>
      </c>
      <c r="K768">
        <v>14</v>
      </c>
      <c r="L768" s="37">
        <v>7414.2600000000011</v>
      </c>
    </row>
    <row r="769" spans="1:12" x14ac:dyDescent="0.25">
      <c r="A769" s="26" t="s">
        <v>1666</v>
      </c>
      <c r="B769" s="27" t="s">
        <v>2086</v>
      </c>
      <c r="C769" s="11" t="s">
        <v>717</v>
      </c>
      <c r="D769" t="s">
        <v>784</v>
      </c>
      <c r="E769" s="2">
        <v>44208</v>
      </c>
      <c r="G769" s="12" t="s">
        <v>781</v>
      </c>
      <c r="H769" s="30">
        <v>52138</v>
      </c>
      <c r="I769" s="30">
        <v>572140</v>
      </c>
      <c r="J769" s="11" t="s">
        <v>719</v>
      </c>
      <c r="K769">
        <v>12</v>
      </c>
      <c r="L769" s="37">
        <v>6256.5599999999995</v>
      </c>
    </row>
    <row r="770" spans="1:12" x14ac:dyDescent="0.25">
      <c r="A770" s="26" t="s">
        <v>1667</v>
      </c>
      <c r="B770" s="27" t="s">
        <v>2087</v>
      </c>
      <c r="C770" s="11" t="s">
        <v>717</v>
      </c>
      <c r="D770" t="s">
        <v>784</v>
      </c>
      <c r="E770" s="2">
        <v>44209</v>
      </c>
      <c r="G770" s="12" t="s">
        <v>781</v>
      </c>
      <c r="H770" s="30">
        <v>51221</v>
      </c>
      <c r="I770" s="30">
        <v>434859</v>
      </c>
      <c r="J770" s="11" t="s">
        <v>719</v>
      </c>
      <c r="K770">
        <v>12</v>
      </c>
      <c r="L770" s="37">
        <v>6146.5199999999995</v>
      </c>
    </row>
    <row r="771" spans="1:12" x14ac:dyDescent="0.25">
      <c r="A771" s="26" t="s">
        <v>1668</v>
      </c>
      <c r="B771" s="27" t="s">
        <v>2088</v>
      </c>
      <c r="C771" s="11" t="s">
        <v>717</v>
      </c>
      <c r="D771" t="s">
        <v>787</v>
      </c>
      <c r="E771" s="2">
        <v>44210</v>
      </c>
      <c r="G771" s="12" t="s">
        <v>780</v>
      </c>
      <c r="H771" s="30">
        <v>54234</v>
      </c>
      <c r="I771" s="30">
        <v>480389</v>
      </c>
      <c r="J771" s="11" t="s">
        <v>719</v>
      </c>
      <c r="K771">
        <v>14</v>
      </c>
      <c r="L771" s="37">
        <v>7592.7600000000011</v>
      </c>
    </row>
    <row r="772" spans="1:12" x14ac:dyDescent="0.25">
      <c r="A772" s="26" t="s">
        <v>1669</v>
      </c>
      <c r="B772" s="27" t="s">
        <v>2089</v>
      </c>
      <c r="C772" s="11" t="s">
        <v>717</v>
      </c>
      <c r="D772" t="s">
        <v>787</v>
      </c>
      <c r="E772" s="2">
        <v>44211</v>
      </c>
      <c r="G772" s="12" t="s">
        <v>781</v>
      </c>
      <c r="H772" s="30">
        <v>48979</v>
      </c>
      <c r="I772" s="30">
        <v>572087</v>
      </c>
      <c r="J772" s="11" t="s">
        <v>719</v>
      </c>
      <c r="K772">
        <v>12</v>
      </c>
      <c r="L772" s="37">
        <v>5877.48</v>
      </c>
    </row>
    <row r="773" spans="1:12" x14ac:dyDescent="0.25">
      <c r="A773" s="26" t="s">
        <v>1670</v>
      </c>
      <c r="B773" s="27" t="s">
        <v>2090</v>
      </c>
      <c r="C773" s="11" t="s">
        <v>717</v>
      </c>
      <c r="D773" t="s">
        <v>787</v>
      </c>
      <c r="E773" s="2">
        <v>44212</v>
      </c>
      <c r="G773" s="12" t="s">
        <v>781</v>
      </c>
      <c r="H773" s="30">
        <v>48275</v>
      </c>
      <c r="I773" s="30">
        <v>564170</v>
      </c>
      <c r="J773" s="11" t="s">
        <v>719</v>
      </c>
      <c r="K773">
        <v>13</v>
      </c>
      <c r="L773" s="37">
        <v>6275.75</v>
      </c>
    </row>
    <row r="774" spans="1:12" x14ac:dyDescent="0.25">
      <c r="A774" s="26" t="s">
        <v>1671</v>
      </c>
      <c r="B774" s="27" t="s">
        <v>2091</v>
      </c>
      <c r="C774" s="11" t="s">
        <v>717</v>
      </c>
      <c r="D774" t="s">
        <v>785</v>
      </c>
      <c r="E774" s="2">
        <v>44212</v>
      </c>
      <c r="G774" s="12" t="s">
        <v>799</v>
      </c>
      <c r="H774" s="30">
        <v>49124</v>
      </c>
      <c r="I774" s="30">
        <v>457631</v>
      </c>
      <c r="J774" s="11" t="s">
        <v>720</v>
      </c>
      <c r="K774">
        <v>13</v>
      </c>
      <c r="L774" s="37">
        <v>0</v>
      </c>
    </row>
    <row r="775" spans="1:12" x14ac:dyDescent="0.25">
      <c r="A775" s="26" t="s">
        <v>1672</v>
      </c>
      <c r="B775" s="27" t="s">
        <v>2092</v>
      </c>
      <c r="C775" s="11" t="s">
        <v>717</v>
      </c>
      <c r="D775" t="s">
        <v>784</v>
      </c>
      <c r="E775" s="2">
        <v>44213</v>
      </c>
      <c r="G775" s="12" t="s">
        <v>781</v>
      </c>
      <c r="H775" s="30">
        <v>48219</v>
      </c>
      <c r="I775" s="30">
        <v>556847</v>
      </c>
      <c r="J775" s="11" t="s">
        <v>719</v>
      </c>
      <c r="K775">
        <v>14</v>
      </c>
      <c r="L775" s="37">
        <v>6750.6600000000008</v>
      </c>
    </row>
    <row r="776" spans="1:12" x14ac:dyDescent="0.25">
      <c r="A776" s="26" t="s">
        <v>1673</v>
      </c>
      <c r="B776" s="27" t="s">
        <v>2093</v>
      </c>
      <c r="C776" s="11" t="s">
        <v>717</v>
      </c>
      <c r="D776" t="s">
        <v>787</v>
      </c>
      <c r="E776" s="2">
        <v>44214</v>
      </c>
      <c r="G776" s="12" t="s">
        <v>799</v>
      </c>
      <c r="H776" s="30">
        <v>48206</v>
      </c>
      <c r="I776" s="30">
        <v>444483</v>
      </c>
      <c r="J776" s="11" t="s">
        <v>720</v>
      </c>
      <c r="K776">
        <v>12</v>
      </c>
      <c r="L776" s="37">
        <v>0</v>
      </c>
    </row>
    <row r="777" spans="1:12" x14ac:dyDescent="0.25">
      <c r="A777" s="26" t="s">
        <v>1674</v>
      </c>
      <c r="B777" s="27" t="s">
        <v>2094</v>
      </c>
      <c r="C777" s="11" t="s">
        <v>717</v>
      </c>
      <c r="D777" t="s">
        <v>784</v>
      </c>
      <c r="E777" s="2">
        <v>44215</v>
      </c>
      <c r="G777" s="12" t="s">
        <v>781</v>
      </c>
      <c r="H777" s="30">
        <v>47152</v>
      </c>
      <c r="I777" s="30">
        <v>608662</v>
      </c>
      <c r="J777" s="11" t="s">
        <v>719</v>
      </c>
      <c r="K777">
        <v>13</v>
      </c>
      <c r="L777" s="37">
        <v>6129.76</v>
      </c>
    </row>
    <row r="778" spans="1:12" x14ac:dyDescent="0.25">
      <c r="A778" s="26" t="s">
        <v>1675</v>
      </c>
      <c r="B778" s="27" t="s">
        <v>2095</v>
      </c>
      <c r="C778" s="11" t="s">
        <v>717</v>
      </c>
      <c r="D778" t="s">
        <v>787</v>
      </c>
      <c r="E778" s="2">
        <v>44216</v>
      </c>
      <c r="G778" s="12" t="s">
        <v>781</v>
      </c>
      <c r="H778" s="30">
        <v>49399</v>
      </c>
      <c r="I778" s="30">
        <v>524852</v>
      </c>
      <c r="J778" s="11" t="s">
        <v>719</v>
      </c>
      <c r="K778">
        <v>15</v>
      </c>
      <c r="L778" s="37">
        <v>7409.8499999999995</v>
      </c>
    </row>
    <row r="779" spans="1:12" x14ac:dyDescent="0.25">
      <c r="A779" s="26" t="s">
        <v>1676</v>
      </c>
      <c r="B779" s="27" t="s">
        <v>2096</v>
      </c>
      <c r="C779" s="11" t="s">
        <v>717</v>
      </c>
      <c r="D779" t="s">
        <v>784</v>
      </c>
      <c r="E779" s="2">
        <v>44217</v>
      </c>
      <c r="G779" s="12" t="s">
        <v>781</v>
      </c>
      <c r="H779" s="30">
        <v>48219</v>
      </c>
      <c r="I779" s="30">
        <v>601921</v>
      </c>
      <c r="J779" s="11" t="s">
        <v>719</v>
      </c>
      <c r="K779">
        <v>13</v>
      </c>
      <c r="L779" s="37">
        <v>6268.47</v>
      </c>
    </row>
    <row r="780" spans="1:12" x14ac:dyDescent="0.25">
      <c r="A780" s="26" t="s">
        <v>1677</v>
      </c>
      <c r="B780" s="27" t="s">
        <v>2097</v>
      </c>
      <c r="C780" s="11" t="s">
        <v>717</v>
      </c>
      <c r="D780" t="s">
        <v>784</v>
      </c>
      <c r="E780" s="2">
        <v>44218</v>
      </c>
      <c r="G780" s="12" t="s">
        <v>781</v>
      </c>
      <c r="H780" s="30">
        <v>47371</v>
      </c>
      <c r="I780" s="30">
        <v>549901</v>
      </c>
      <c r="J780" s="11" t="s">
        <v>719</v>
      </c>
      <c r="K780">
        <v>14</v>
      </c>
      <c r="L780" s="37">
        <v>6631.9400000000005</v>
      </c>
    </row>
    <row r="781" spans="1:12" x14ac:dyDescent="0.25">
      <c r="A781" s="26" t="s">
        <v>1678</v>
      </c>
      <c r="B781" s="27" t="s">
        <v>2098</v>
      </c>
      <c r="C781" s="11" t="s">
        <v>717</v>
      </c>
      <c r="D781" t="s">
        <v>787</v>
      </c>
      <c r="E781" s="2">
        <v>44219</v>
      </c>
      <c r="G781" s="12" t="s">
        <v>781</v>
      </c>
      <c r="H781" s="30">
        <v>48593</v>
      </c>
      <c r="I781" s="30">
        <v>535474</v>
      </c>
      <c r="J781" s="11" t="s">
        <v>719</v>
      </c>
      <c r="K781">
        <v>14</v>
      </c>
      <c r="L781" s="37">
        <v>6803.02</v>
      </c>
    </row>
    <row r="782" spans="1:12" x14ac:dyDescent="0.25">
      <c r="A782" s="26" t="s">
        <v>1679</v>
      </c>
      <c r="B782" s="27" t="s">
        <v>2099</v>
      </c>
      <c r="C782" s="11" t="s">
        <v>717</v>
      </c>
      <c r="D782" t="s">
        <v>784</v>
      </c>
      <c r="E782" s="2">
        <v>44220</v>
      </c>
      <c r="G782" s="12" t="s">
        <v>781</v>
      </c>
      <c r="H782" s="30">
        <v>46388</v>
      </c>
      <c r="I782" s="30">
        <v>611729</v>
      </c>
      <c r="J782" s="11" t="s">
        <v>719</v>
      </c>
      <c r="K782">
        <v>15</v>
      </c>
      <c r="L782" s="37">
        <v>6958.2</v>
      </c>
    </row>
    <row r="783" spans="1:12" x14ac:dyDescent="0.25">
      <c r="A783" s="26" t="s">
        <v>1680</v>
      </c>
      <c r="B783" s="27" t="s">
        <v>2100</v>
      </c>
      <c r="C783" s="11" t="s">
        <v>717</v>
      </c>
      <c r="D783" t="s">
        <v>784</v>
      </c>
      <c r="E783" s="2">
        <v>44221</v>
      </c>
      <c r="G783" s="12" t="s">
        <v>781</v>
      </c>
      <c r="H783" s="30">
        <v>48001</v>
      </c>
      <c r="I783" s="30">
        <v>605737</v>
      </c>
      <c r="J783" s="11" t="s">
        <v>719</v>
      </c>
      <c r="K783">
        <v>12</v>
      </c>
      <c r="L783" s="37">
        <v>5760.12</v>
      </c>
    </row>
    <row r="784" spans="1:12" x14ac:dyDescent="0.25">
      <c r="A784" s="26" t="s">
        <v>1681</v>
      </c>
      <c r="B784" s="27" t="s">
        <v>2101</v>
      </c>
      <c r="C784" s="11" t="s">
        <v>717</v>
      </c>
      <c r="D784" t="s">
        <v>785</v>
      </c>
      <c r="E784" s="2">
        <v>44221</v>
      </c>
      <c r="G784" s="12" t="s">
        <v>781</v>
      </c>
      <c r="H784" s="30">
        <v>49675</v>
      </c>
      <c r="I784" s="30">
        <v>545092</v>
      </c>
      <c r="J784" s="11" t="s">
        <v>719</v>
      </c>
      <c r="K784">
        <v>12</v>
      </c>
      <c r="L784" s="37">
        <v>5961</v>
      </c>
    </row>
    <row r="785" spans="1:12" x14ac:dyDescent="0.25">
      <c r="A785" s="26" t="s">
        <v>1682</v>
      </c>
      <c r="B785" s="27" t="s">
        <v>2102</v>
      </c>
      <c r="C785" s="11" t="s">
        <v>717</v>
      </c>
      <c r="D785" t="s">
        <v>787</v>
      </c>
      <c r="E785" s="2">
        <v>44222</v>
      </c>
      <c r="G785" s="12" t="s">
        <v>781</v>
      </c>
      <c r="H785" s="30">
        <v>48717</v>
      </c>
      <c r="I785" s="30">
        <v>641877</v>
      </c>
      <c r="J785" s="11" t="s">
        <v>719</v>
      </c>
      <c r="K785">
        <v>15</v>
      </c>
      <c r="L785" s="37">
        <v>7307.55</v>
      </c>
    </row>
    <row r="786" spans="1:12" x14ac:dyDescent="0.25">
      <c r="A786" s="26" t="s">
        <v>1683</v>
      </c>
      <c r="B786" s="27" t="s">
        <v>2103</v>
      </c>
      <c r="C786" s="11" t="s">
        <v>717</v>
      </c>
      <c r="D786" t="s">
        <v>787</v>
      </c>
      <c r="E786" s="2">
        <v>44222</v>
      </c>
      <c r="G786" s="12" t="s">
        <v>781</v>
      </c>
      <c r="H786" s="30">
        <v>45428</v>
      </c>
      <c r="I786" s="30">
        <v>565319</v>
      </c>
      <c r="J786" s="11" t="s">
        <v>719</v>
      </c>
      <c r="K786">
        <v>12</v>
      </c>
      <c r="L786" s="37">
        <v>5451.36</v>
      </c>
    </row>
    <row r="787" spans="1:12" x14ac:dyDescent="0.25">
      <c r="A787" s="26" t="s">
        <v>1684</v>
      </c>
      <c r="B787" s="27" t="s">
        <v>2104</v>
      </c>
      <c r="C787" s="11" t="s">
        <v>717</v>
      </c>
      <c r="D787" t="s">
        <v>787</v>
      </c>
      <c r="E787" s="2">
        <v>44223</v>
      </c>
      <c r="G787" s="12" t="s">
        <v>781</v>
      </c>
      <c r="H787" s="30">
        <v>54634</v>
      </c>
      <c r="I787" s="30">
        <v>520143</v>
      </c>
      <c r="J787" s="11" t="s">
        <v>719</v>
      </c>
      <c r="K787">
        <v>13</v>
      </c>
      <c r="L787" s="37">
        <v>7102.42</v>
      </c>
    </row>
    <row r="788" spans="1:12" x14ac:dyDescent="0.25">
      <c r="A788" s="26" t="s">
        <v>1685</v>
      </c>
      <c r="B788" s="27" t="s">
        <v>2105</v>
      </c>
      <c r="C788" s="11" t="s">
        <v>717</v>
      </c>
      <c r="D788" t="s">
        <v>784</v>
      </c>
      <c r="E788" s="2">
        <v>44224</v>
      </c>
      <c r="G788" s="12" t="s">
        <v>781</v>
      </c>
      <c r="H788" s="30">
        <v>49199</v>
      </c>
      <c r="I788" s="30">
        <v>616957</v>
      </c>
      <c r="J788" s="11" t="s">
        <v>719</v>
      </c>
      <c r="K788">
        <v>14</v>
      </c>
      <c r="L788" s="37">
        <v>6887.8600000000006</v>
      </c>
    </row>
    <row r="789" spans="1:12" x14ac:dyDescent="0.25">
      <c r="A789" s="26" t="s">
        <v>1686</v>
      </c>
      <c r="B789" s="27" t="s">
        <v>2106</v>
      </c>
      <c r="C789" s="11" t="s">
        <v>717</v>
      </c>
      <c r="D789" t="s">
        <v>787</v>
      </c>
      <c r="E789" s="2">
        <v>44225</v>
      </c>
      <c r="G789" s="12" t="s">
        <v>799</v>
      </c>
      <c r="H789" s="30">
        <v>49039</v>
      </c>
      <c r="I789" s="30">
        <v>488153</v>
      </c>
      <c r="J789" s="11" t="s">
        <v>720</v>
      </c>
      <c r="K789">
        <v>14</v>
      </c>
      <c r="L789" s="37">
        <v>0</v>
      </c>
    </row>
    <row r="790" spans="1:12" x14ac:dyDescent="0.25">
      <c r="A790" s="26" t="s">
        <v>1687</v>
      </c>
      <c r="B790" s="27" t="s">
        <v>2107</v>
      </c>
      <c r="C790" s="11" t="s">
        <v>717</v>
      </c>
      <c r="D790" t="s">
        <v>784</v>
      </c>
      <c r="E790" s="2">
        <v>44226</v>
      </c>
      <c r="G790" s="12" t="s">
        <v>781</v>
      </c>
      <c r="H790" s="30">
        <v>48577</v>
      </c>
      <c r="I790" s="30">
        <v>593715</v>
      </c>
      <c r="J790" s="11" t="s">
        <v>719</v>
      </c>
      <c r="K790">
        <v>14</v>
      </c>
      <c r="L790" s="37">
        <v>6800.7800000000007</v>
      </c>
    </row>
    <row r="791" spans="1:12" x14ac:dyDescent="0.25">
      <c r="A791" s="26" t="s">
        <v>1688</v>
      </c>
      <c r="B791" s="27" t="s">
        <v>2108</v>
      </c>
      <c r="C791" s="11" t="s">
        <v>717</v>
      </c>
      <c r="D791" t="s">
        <v>784</v>
      </c>
      <c r="E791" s="2">
        <v>44228</v>
      </c>
      <c r="G791" s="12" t="s">
        <v>781</v>
      </c>
      <c r="H791" s="30">
        <v>49090</v>
      </c>
      <c r="I791" s="30">
        <v>626496</v>
      </c>
      <c r="J791" s="11" t="s">
        <v>719</v>
      </c>
      <c r="K791">
        <v>13</v>
      </c>
      <c r="L791" s="37">
        <v>6381.7</v>
      </c>
    </row>
    <row r="792" spans="1:12" x14ac:dyDescent="0.25">
      <c r="A792" s="26" t="s">
        <v>1689</v>
      </c>
      <c r="B792" s="27" t="s">
        <v>2109</v>
      </c>
      <c r="C792" s="11" t="s">
        <v>717</v>
      </c>
      <c r="D792" t="s">
        <v>785</v>
      </c>
      <c r="E792" s="2">
        <v>44229</v>
      </c>
      <c r="G792" s="12" t="s">
        <v>781</v>
      </c>
      <c r="H792" s="30">
        <v>46746</v>
      </c>
      <c r="I792" s="30">
        <v>411037</v>
      </c>
      <c r="J792" s="11" t="s">
        <v>719</v>
      </c>
      <c r="K792">
        <v>13</v>
      </c>
      <c r="L792" s="37">
        <v>6076.9800000000005</v>
      </c>
    </row>
    <row r="793" spans="1:12" x14ac:dyDescent="0.25">
      <c r="A793" s="26" t="s">
        <v>1690</v>
      </c>
      <c r="B793" s="27" t="s">
        <v>2110</v>
      </c>
      <c r="C793" s="11" t="s">
        <v>717</v>
      </c>
      <c r="D793" t="s">
        <v>787</v>
      </c>
      <c r="E793" s="2">
        <v>44229</v>
      </c>
      <c r="G793" s="12" t="s">
        <v>799</v>
      </c>
      <c r="H793" s="30">
        <v>48706</v>
      </c>
      <c r="I793" s="30">
        <v>438841</v>
      </c>
      <c r="J793" s="11" t="s">
        <v>720</v>
      </c>
      <c r="K793">
        <v>14</v>
      </c>
      <c r="L793" s="37">
        <v>0</v>
      </c>
    </row>
    <row r="794" spans="1:12" x14ac:dyDescent="0.25">
      <c r="A794" s="26" t="s">
        <v>1691</v>
      </c>
      <c r="B794" s="27" t="s">
        <v>2111</v>
      </c>
      <c r="C794" s="11" t="s">
        <v>717</v>
      </c>
      <c r="D794" t="s">
        <v>787</v>
      </c>
      <c r="E794" s="2">
        <v>44230</v>
      </c>
      <c r="G794" s="12" t="s">
        <v>781</v>
      </c>
      <c r="H794" s="30">
        <v>49003</v>
      </c>
      <c r="I794" s="30">
        <v>566826</v>
      </c>
      <c r="J794" s="11" t="s">
        <v>719</v>
      </c>
      <c r="K794">
        <v>15</v>
      </c>
      <c r="L794" s="37">
        <v>7350.45</v>
      </c>
    </row>
    <row r="795" spans="1:12" x14ac:dyDescent="0.25">
      <c r="A795" s="26" t="s">
        <v>1692</v>
      </c>
      <c r="B795" s="27" t="s">
        <v>2112</v>
      </c>
      <c r="C795" s="11" t="s">
        <v>717</v>
      </c>
      <c r="D795" t="s">
        <v>787</v>
      </c>
      <c r="E795" s="2">
        <v>44231</v>
      </c>
      <c r="G795" s="12" t="s">
        <v>781</v>
      </c>
      <c r="H795" s="30">
        <v>47495</v>
      </c>
      <c r="I795" s="30">
        <v>503070</v>
      </c>
      <c r="J795" s="11" t="s">
        <v>719</v>
      </c>
      <c r="K795">
        <v>15</v>
      </c>
      <c r="L795" s="37">
        <v>7124.25</v>
      </c>
    </row>
    <row r="796" spans="1:12" x14ac:dyDescent="0.25">
      <c r="A796" s="26" t="s">
        <v>1693</v>
      </c>
      <c r="B796" s="27" t="s">
        <v>2113</v>
      </c>
      <c r="C796" s="11" t="s">
        <v>717</v>
      </c>
      <c r="D796" t="s">
        <v>787</v>
      </c>
      <c r="E796" s="2">
        <v>44232</v>
      </c>
      <c r="G796" s="12" t="s">
        <v>781</v>
      </c>
      <c r="H796" s="30">
        <v>47134</v>
      </c>
      <c r="I796" s="30">
        <v>509921</v>
      </c>
      <c r="J796" s="11" t="s">
        <v>719</v>
      </c>
      <c r="K796">
        <v>13</v>
      </c>
      <c r="L796" s="37">
        <v>6127.42</v>
      </c>
    </row>
    <row r="797" spans="1:12" x14ac:dyDescent="0.25">
      <c r="A797" s="26" t="s">
        <v>1694</v>
      </c>
      <c r="B797" s="27" t="s">
        <v>2114</v>
      </c>
      <c r="C797" s="11" t="s">
        <v>717</v>
      </c>
      <c r="D797" t="s">
        <v>784</v>
      </c>
      <c r="E797" s="2">
        <v>44233</v>
      </c>
      <c r="G797" s="12" t="s">
        <v>781</v>
      </c>
      <c r="H797" s="30">
        <v>48035</v>
      </c>
      <c r="I797" s="30">
        <v>520116</v>
      </c>
      <c r="J797" s="11" t="s">
        <v>719</v>
      </c>
      <c r="K797">
        <v>12</v>
      </c>
      <c r="L797" s="37">
        <v>5764.2</v>
      </c>
    </row>
    <row r="798" spans="1:12" x14ac:dyDescent="0.25">
      <c r="A798" s="26" t="s">
        <v>1695</v>
      </c>
      <c r="B798" s="27" t="s">
        <v>2115</v>
      </c>
      <c r="C798" s="11" t="s">
        <v>717</v>
      </c>
      <c r="D798" t="s">
        <v>785</v>
      </c>
      <c r="E798" s="2">
        <v>44234</v>
      </c>
      <c r="G798" s="12" t="s">
        <v>781</v>
      </c>
      <c r="H798" s="30">
        <v>46110</v>
      </c>
      <c r="I798" s="30">
        <v>482273</v>
      </c>
      <c r="J798" s="11" t="s">
        <v>719</v>
      </c>
      <c r="K798">
        <v>15</v>
      </c>
      <c r="L798" s="37">
        <v>6916.5</v>
      </c>
    </row>
    <row r="799" spans="1:12" x14ac:dyDescent="0.25">
      <c r="A799" s="26" t="s">
        <v>1696</v>
      </c>
      <c r="B799" s="27" t="s">
        <v>2116</v>
      </c>
      <c r="C799" s="11" t="s">
        <v>717</v>
      </c>
      <c r="D799" t="s">
        <v>785</v>
      </c>
      <c r="E799" s="2">
        <v>44234</v>
      </c>
      <c r="G799" s="12" t="s">
        <v>781</v>
      </c>
      <c r="H799" s="30">
        <v>47247</v>
      </c>
      <c r="I799" s="30">
        <v>455614</v>
      </c>
      <c r="J799" s="11" t="s">
        <v>719</v>
      </c>
      <c r="K799">
        <v>13</v>
      </c>
      <c r="L799" s="37">
        <v>6142.1100000000006</v>
      </c>
    </row>
    <row r="800" spans="1:12" x14ac:dyDescent="0.25">
      <c r="A800" s="26" t="s">
        <v>1697</v>
      </c>
      <c r="B800" s="27" t="s">
        <v>2117</v>
      </c>
      <c r="C800" s="11" t="s">
        <v>717</v>
      </c>
      <c r="D800" t="s">
        <v>784</v>
      </c>
      <c r="E800" s="2">
        <v>44235</v>
      </c>
      <c r="G800" s="12" t="s">
        <v>781</v>
      </c>
      <c r="H800" s="30">
        <v>49100</v>
      </c>
      <c r="I800" s="30">
        <v>548660</v>
      </c>
      <c r="J800" s="11" t="s">
        <v>719</v>
      </c>
      <c r="K800">
        <v>14</v>
      </c>
      <c r="L800" s="37">
        <v>6874.0000000000009</v>
      </c>
    </row>
    <row r="801" spans="1:12" x14ac:dyDescent="0.25">
      <c r="A801" s="26" t="s">
        <v>1698</v>
      </c>
      <c r="B801" s="27" t="s">
        <v>2118</v>
      </c>
      <c r="C801" s="11" t="s">
        <v>717</v>
      </c>
      <c r="D801" t="s">
        <v>787</v>
      </c>
      <c r="E801" s="2">
        <v>44235</v>
      </c>
      <c r="G801" s="12" t="s">
        <v>781</v>
      </c>
      <c r="H801" s="30">
        <v>45080</v>
      </c>
      <c r="I801" s="30">
        <v>637007</v>
      </c>
      <c r="J801" s="11" t="s">
        <v>719</v>
      </c>
      <c r="K801">
        <v>13</v>
      </c>
      <c r="L801" s="37">
        <v>5860.4000000000005</v>
      </c>
    </row>
    <row r="802" spans="1:12" x14ac:dyDescent="0.25">
      <c r="A802" s="26" t="s">
        <v>1699</v>
      </c>
      <c r="B802" s="27" t="s">
        <v>2119</v>
      </c>
      <c r="C802" s="11" t="s">
        <v>717</v>
      </c>
      <c r="D802" t="s">
        <v>784</v>
      </c>
      <c r="E802" s="2">
        <v>44236</v>
      </c>
      <c r="G802" s="12" t="s">
        <v>799</v>
      </c>
      <c r="H802" s="30">
        <v>49898</v>
      </c>
      <c r="I802" s="30">
        <v>359911</v>
      </c>
      <c r="J802" s="11" t="s">
        <v>720</v>
      </c>
      <c r="K802">
        <v>12</v>
      </c>
      <c r="L802" s="37">
        <v>0</v>
      </c>
    </row>
    <row r="803" spans="1:12" x14ac:dyDescent="0.25">
      <c r="A803" s="26" t="s">
        <v>1700</v>
      </c>
      <c r="B803" s="27" t="s">
        <v>2120</v>
      </c>
      <c r="C803" s="11" t="s">
        <v>717</v>
      </c>
      <c r="D803" t="s">
        <v>784</v>
      </c>
      <c r="E803" s="2">
        <v>44237</v>
      </c>
      <c r="G803" s="12" t="s">
        <v>781</v>
      </c>
      <c r="H803" s="30">
        <v>50459</v>
      </c>
      <c r="I803" s="30">
        <v>504622</v>
      </c>
      <c r="J803" s="11" t="s">
        <v>719</v>
      </c>
      <c r="K803">
        <v>13</v>
      </c>
      <c r="L803" s="37">
        <v>6559.67</v>
      </c>
    </row>
    <row r="804" spans="1:12" x14ac:dyDescent="0.25">
      <c r="A804" s="26" t="s">
        <v>1701</v>
      </c>
      <c r="B804" s="27" t="s">
        <v>2121</v>
      </c>
      <c r="C804" s="11" t="s">
        <v>717</v>
      </c>
      <c r="D804" t="s">
        <v>785</v>
      </c>
      <c r="E804" s="2">
        <v>44238</v>
      </c>
      <c r="G804" s="12" t="s">
        <v>780</v>
      </c>
      <c r="H804" s="30">
        <v>54574</v>
      </c>
      <c r="I804" s="30">
        <v>630860</v>
      </c>
      <c r="J804" s="11" t="s">
        <v>719</v>
      </c>
      <c r="K804">
        <v>12</v>
      </c>
      <c r="L804" s="37">
        <v>6548.88</v>
      </c>
    </row>
    <row r="805" spans="1:12" x14ac:dyDescent="0.25">
      <c r="A805" s="26" t="s">
        <v>1702</v>
      </c>
      <c r="B805" s="27" t="s">
        <v>2122</v>
      </c>
      <c r="C805" s="11" t="s">
        <v>717</v>
      </c>
      <c r="D805" t="s">
        <v>787</v>
      </c>
      <c r="E805" s="2">
        <v>44239</v>
      </c>
      <c r="G805" s="12" t="s">
        <v>781</v>
      </c>
      <c r="H805" s="30">
        <v>54106</v>
      </c>
      <c r="I805" s="30">
        <v>399065</v>
      </c>
      <c r="J805" s="11" t="s">
        <v>719</v>
      </c>
      <c r="K805">
        <v>12</v>
      </c>
      <c r="L805" s="37">
        <v>6492.7199999999993</v>
      </c>
    </row>
    <row r="806" spans="1:12" x14ac:dyDescent="0.25">
      <c r="A806" s="26" t="s">
        <v>1703</v>
      </c>
      <c r="B806" s="27" t="s">
        <v>2123</v>
      </c>
      <c r="C806" s="11" t="s">
        <v>717</v>
      </c>
      <c r="D806" t="s">
        <v>784</v>
      </c>
      <c r="E806" s="2">
        <v>44239</v>
      </c>
      <c r="G806" s="12" t="s">
        <v>781</v>
      </c>
      <c r="H806" s="30">
        <v>50225</v>
      </c>
      <c r="I806" s="30">
        <v>575771</v>
      </c>
      <c r="J806" s="11" t="s">
        <v>719</v>
      </c>
      <c r="K806">
        <v>13</v>
      </c>
      <c r="L806" s="37">
        <v>6529.25</v>
      </c>
    </row>
    <row r="807" spans="1:12" x14ac:dyDescent="0.25">
      <c r="A807" s="26" t="s">
        <v>1704</v>
      </c>
      <c r="B807" s="27" t="s">
        <v>2124</v>
      </c>
      <c r="C807" s="11" t="s">
        <v>717</v>
      </c>
      <c r="D807" t="s">
        <v>787</v>
      </c>
      <c r="E807" s="2">
        <v>44240</v>
      </c>
      <c r="G807" s="12" t="s">
        <v>781</v>
      </c>
      <c r="H807" s="30">
        <v>49741</v>
      </c>
      <c r="I807" s="30">
        <v>572172</v>
      </c>
      <c r="J807" s="11" t="s">
        <v>719</v>
      </c>
      <c r="K807">
        <v>14</v>
      </c>
      <c r="L807" s="37">
        <v>6963.7400000000007</v>
      </c>
    </row>
    <row r="808" spans="1:12" x14ac:dyDescent="0.25">
      <c r="A808" s="26" t="s">
        <v>1705</v>
      </c>
      <c r="B808" s="27" t="s">
        <v>2125</v>
      </c>
      <c r="C808" s="11" t="s">
        <v>717</v>
      </c>
      <c r="D808" t="s">
        <v>784</v>
      </c>
      <c r="E808" s="2">
        <v>44241</v>
      </c>
      <c r="G808" s="12" t="s">
        <v>781</v>
      </c>
      <c r="H808" s="30">
        <v>47371</v>
      </c>
      <c r="I808" s="30">
        <v>635338</v>
      </c>
      <c r="J808" s="11" t="s">
        <v>719</v>
      </c>
      <c r="K808">
        <v>15</v>
      </c>
      <c r="L808" s="37">
        <v>7105.65</v>
      </c>
    </row>
    <row r="809" spans="1:12" x14ac:dyDescent="0.25">
      <c r="A809" s="26" t="s">
        <v>1706</v>
      </c>
      <c r="B809" s="27" t="s">
        <v>2126</v>
      </c>
      <c r="C809" s="11" t="s">
        <v>717</v>
      </c>
      <c r="D809" t="s">
        <v>785</v>
      </c>
      <c r="E809" s="2">
        <v>44242</v>
      </c>
      <c r="G809" s="12" t="s">
        <v>781</v>
      </c>
      <c r="H809" s="30">
        <v>54709</v>
      </c>
      <c r="I809" s="30">
        <v>579397</v>
      </c>
      <c r="J809" s="11" t="s">
        <v>719</v>
      </c>
      <c r="K809">
        <v>13</v>
      </c>
      <c r="L809" s="37">
        <v>7112.17</v>
      </c>
    </row>
    <row r="810" spans="1:12" x14ac:dyDescent="0.25">
      <c r="A810" s="26" t="s">
        <v>1707</v>
      </c>
      <c r="B810" s="27" t="s">
        <v>2127</v>
      </c>
      <c r="C810" s="11" t="s">
        <v>717</v>
      </c>
      <c r="D810" t="s">
        <v>787</v>
      </c>
      <c r="E810" s="2">
        <v>44243</v>
      </c>
      <c r="G810" s="12" t="s">
        <v>781</v>
      </c>
      <c r="H810" s="30">
        <v>52158</v>
      </c>
      <c r="I810" s="30">
        <v>610408</v>
      </c>
      <c r="J810" s="11" t="s">
        <v>719</v>
      </c>
      <c r="K810">
        <v>12</v>
      </c>
      <c r="L810" s="37">
        <v>6258.96</v>
      </c>
    </row>
    <row r="811" spans="1:12" x14ac:dyDescent="0.25">
      <c r="A811" s="26" t="s">
        <v>1708</v>
      </c>
      <c r="B811" s="27" t="s">
        <v>2128</v>
      </c>
      <c r="C811" s="11" t="s">
        <v>717</v>
      </c>
      <c r="D811" t="s">
        <v>784</v>
      </c>
      <c r="E811" s="2">
        <v>44244</v>
      </c>
      <c r="G811" s="12" t="s">
        <v>781</v>
      </c>
      <c r="H811" s="30">
        <v>54687</v>
      </c>
      <c r="I811" s="30">
        <v>413677</v>
      </c>
      <c r="J811" s="11" t="s">
        <v>719</v>
      </c>
      <c r="K811">
        <v>12</v>
      </c>
      <c r="L811" s="37">
        <v>6562.44</v>
      </c>
    </row>
    <row r="812" spans="1:12" x14ac:dyDescent="0.25">
      <c r="A812" s="26" t="s">
        <v>1709</v>
      </c>
      <c r="B812" s="27" t="s">
        <v>2129</v>
      </c>
      <c r="C812" s="11" t="s">
        <v>717</v>
      </c>
      <c r="D812" t="s">
        <v>787</v>
      </c>
      <c r="E812" s="2">
        <v>44245</v>
      </c>
      <c r="G812" s="12" t="s">
        <v>799</v>
      </c>
      <c r="H812" s="30">
        <v>48761</v>
      </c>
      <c r="I812" s="30">
        <v>449436</v>
      </c>
      <c r="J812" s="11" t="s">
        <v>720</v>
      </c>
      <c r="K812">
        <v>12</v>
      </c>
      <c r="L812" s="37">
        <v>0</v>
      </c>
    </row>
    <row r="813" spans="1:12" x14ac:dyDescent="0.25">
      <c r="A813" s="26" t="s">
        <v>1710</v>
      </c>
      <c r="B813" s="27" t="s">
        <v>2130</v>
      </c>
      <c r="C813" s="11" t="s">
        <v>717</v>
      </c>
      <c r="D813" t="s">
        <v>784</v>
      </c>
      <c r="E813" s="2">
        <v>44246</v>
      </c>
      <c r="G813" s="12" t="s">
        <v>781</v>
      </c>
      <c r="H813" s="30">
        <v>45976</v>
      </c>
      <c r="I813" s="30">
        <v>431612</v>
      </c>
      <c r="J813" s="11" t="s">
        <v>719</v>
      </c>
      <c r="K813">
        <v>15</v>
      </c>
      <c r="L813" s="37">
        <v>6896.4</v>
      </c>
    </row>
    <row r="814" spans="1:12" x14ac:dyDescent="0.25">
      <c r="A814" s="26" t="s">
        <v>1711</v>
      </c>
      <c r="B814" s="27" t="s">
        <v>2131</v>
      </c>
      <c r="C814" s="11" t="s">
        <v>717</v>
      </c>
      <c r="D814" t="s">
        <v>787</v>
      </c>
      <c r="E814" s="2">
        <v>44247</v>
      </c>
      <c r="G814" s="12" t="s">
        <v>781</v>
      </c>
      <c r="H814" s="30">
        <v>46203</v>
      </c>
      <c r="I814" s="30">
        <v>490464</v>
      </c>
      <c r="J814" s="11" t="s">
        <v>719</v>
      </c>
      <c r="K814">
        <v>15</v>
      </c>
      <c r="L814" s="37">
        <v>6930.45</v>
      </c>
    </row>
    <row r="815" spans="1:12" x14ac:dyDescent="0.25">
      <c r="A815" s="26" t="s">
        <v>1712</v>
      </c>
      <c r="B815" s="27" t="s">
        <v>2132</v>
      </c>
      <c r="C815" s="11" t="s">
        <v>717</v>
      </c>
      <c r="D815" t="s">
        <v>784</v>
      </c>
      <c r="E815" s="2">
        <v>44247</v>
      </c>
      <c r="G815" s="12" t="s">
        <v>781</v>
      </c>
      <c r="H815" s="30">
        <v>51581</v>
      </c>
      <c r="I815" s="30">
        <v>362645</v>
      </c>
      <c r="J815" s="11" t="s">
        <v>719</v>
      </c>
      <c r="K815">
        <v>12</v>
      </c>
      <c r="L815" s="37">
        <v>6189.7199999999993</v>
      </c>
    </row>
    <row r="816" spans="1:12" x14ac:dyDescent="0.25">
      <c r="A816" s="26" t="s">
        <v>1713</v>
      </c>
      <c r="B816" s="27" t="s">
        <v>2133</v>
      </c>
      <c r="C816" s="11" t="s">
        <v>717</v>
      </c>
      <c r="D816" t="s">
        <v>785</v>
      </c>
      <c r="E816" s="2">
        <v>44248</v>
      </c>
      <c r="G816" s="12" t="s">
        <v>781</v>
      </c>
      <c r="H816" s="30">
        <v>46179</v>
      </c>
      <c r="I816" s="30">
        <v>525028</v>
      </c>
      <c r="J816" s="11" t="s">
        <v>719</v>
      </c>
      <c r="K816">
        <v>13</v>
      </c>
      <c r="L816" s="37">
        <v>6003.27</v>
      </c>
    </row>
    <row r="817" spans="1:12" x14ac:dyDescent="0.25">
      <c r="A817" s="26" t="s">
        <v>1714</v>
      </c>
      <c r="B817" s="27" t="s">
        <v>2134</v>
      </c>
      <c r="C817" s="11" t="s">
        <v>717</v>
      </c>
      <c r="D817" t="s">
        <v>787</v>
      </c>
      <c r="E817" s="2">
        <v>44249</v>
      </c>
      <c r="G817" s="12" t="s">
        <v>781</v>
      </c>
      <c r="H817" s="30">
        <v>53441</v>
      </c>
      <c r="I817" s="30">
        <v>561366</v>
      </c>
      <c r="J817" s="11" t="s">
        <v>719</v>
      </c>
      <c r="K817">
        <v>15</v>
      </c>
      <c r="L817" s="37">
        <v>8016.15</v>
      </c>
    </row>
    <row r="818" spans="1:12" x14ac:dyDescent="0.25">
      <c r="A818" s="26" t="s">
        <v>1715</v>
      </c>
      <c r="B818" s="27" t="s">
        <v>2135</v>
      </c>
      <c r="C818" s="11" t="s">
        <v>717</v>
      </c>
      <c r="D818" t="s">
        <v>787</v>
      </c>
      <c r="E818" s="2">
        <v>44250</v>
      </c>
      <c r="G818" s="12" t="s">
        <v>781</v>
      </c>
      <c r="H818" s="30">
        <v>50739</v>
      </c>
      <c r="I818" s="30">
        <v>449363</v>
      </c>
      <c r="J818" s="11" t="s">
        <v>719</v>
      </c>
      <c r="K818">
        <v>12</v>
      </c>
      <c r="L818" s="37">
        <v>6088.6799999999994</v>
      </c>
    </row>
    <row r="819" spans="1:12" x14ac:dyDescent="0.25">
      <c r="A819" s="26" t="s">
        <v>1716</v>
      </c>
      <c r="B819" s="27" t="s">
        <v>2136</v>
      </c>
      <c r="C819" s="11" t="s">
        <v>717</v>
      </c>
      <c r="D819" t="s">
        <v>787</v>
      </c>
      <c r="E819" s="2">
        <v>44251</v>
      </c>
      <c r="G819" s="12" t="s">
        <v>781</v>
      </c>
      <c r="H819" s="30">
        <v>46248</v>
      </c>
      <c r="I819" s="30">
        <v>377787</v>
      </c>
      <c r="J819" s="11" t="s">
        <v>719</v>
      </c>
      <c r="K819">
        <v>13</v>
      </c>
      <c r="L819" s="37">
        <v>6012.24</v>
      </c>
    </row>
    <row r="820" spans="1:12" x14ac:dyDescent="0.25">
      <c r="A820" s="26" t="s">
        <v>1717</v>
      </c>
      <c r="B820" s="27" t="s">
        <v>2137</v>
      </c>
      <c r="C820" s="11" t="s">
        <v>717</v>
      </c>
      <c r="D820" t="s">
        <v>785</v>
      </c>
      <c r="E820" s="2">
        <v>44252</v>
      </c>
      <c r="G820" s="12" t="s">
        <v>781</v>
      </c>
      <c r="H820" s="30">
        <v>45642</v>
      </c>
      <c r="I820" s="30">
        <v>543039</v>
      </c>
      <c r="J820" s="11" t="s">
        <v>719</v>
      </c>
      <c r="K820">
        <v>15</v>
      </c>
      <c r="L820" s="37">
        <v>6846.3</v>
      </c>
    </row>
    <row r="821" spans="1:12" x14ac:dyDescent="0.25">
      <c r="A821" s="26" t="s">
        <v>1718</v>
      </c>
      <c r="B821" s="27" t="s">
        <v>2138</v>
      </c>
      <c r="C821" s="11" t="s">
        <v>717</v>
      </c>
      <c r="D821" t="s">
        <v>784</v>
      </c>
      <c r="E821" s="2">
        <v>44253</v>
      </c>
      <c r="G821" s="12" t="s">
        <v>781</v>
      </c>
      <c r="H821" s="30">
        <v>51483</v>
      </c>
      <c r="I821" s="30">
        <v>409912</v>
      </c>
      <c r="J821" s="11" t="s">
        <v>719</v>
      </c>
      <c r="K821">
        <v>14</v>
      </c>
      <c r="L821" s="37">
        <v>7207.6200000000008</v>
      </c>
    </row>
    <row r="822" spans="1:12" x14ac:dyDescent="0.25">
      <c r="A822" s="26" t="s">
        <v>1719</v>
      </c>
      <c r="B822" s="27" t="s">
        <v>2139</v>
      </c>
      <c r="C822" s="11" t="s">
        <v>717</v>
      </c>
      <c r="D822" t="s">
        <v>787</v>
      </c>
      <c r="E822" s="2">
        <v>44254</v>
      </c>
      <c r="G822" s="12" t="s">
        <v>781</v>
      </c>
      <c r="H822" s="30">
        <v>52431</v>
      </c>
      <c r="I822" s="30">
        <v>516700</v>
      </c>
      <c r="J822" s="11" t="s">
        <v>719</v>
      </c>
      <c r="K822">
        <v>14</v>
      </c>
      <c r="L822" s="37">
        <v>7340.3400000000011</v>
      </c>
    </row>
    <row r="823" spans="1:12" x14ac:dyDescent="0.25">
      <c r="A823" s="26" t="s">
        <v>1720</v>
      </c>
      <c r="B823" s="27" t="s">
        <v>2140</v>
      </c>
      <c r="C823" s="11" t="s">
        <v>717</v>
      </c>
      <c r="D823" t="s">
        <v>787</v>
      </c>
      <c r="E823" s="2">
        <v>44254</v>
      </c>
      <c r="G823" s="12" t="s">
        <v>781</v>
      </c>
      <c r="H823" s="30">
        <v>53095</v>
      </c>
      <c r="I823" s="30">
        <v>504415</v>
      </c>
      <c r="J823" s="11" t="s">
        <v>719</v>
      </c>
      <c r="K823">
        <v>12</v>
      </c>
      <c r="L823" s="37">
        <v>6371.4</v>
      </c>
    </row>
    <row r="824" spans="1:12" x14ac:dyDescent="0.25">
      <c r="A824" s="26" t="s">
        <v>1721</v>
      </c>
      <c r="B824" s="27" t="s">
        <v>2141</v>
      </c>
      <c r="C824" s="11" t="s">
        <v>717</v>
      </c>
      <c r="D824" t="s">
        <v>784</v>
      </c>
      <c r="E824" s="2">
        <v>44255</v>
      </c>
      <c r="G824" s="12" t="s">
        <v>780</v>
      </c>
      <c r="H824" s="30">
        <v>54920</v>
      </c>
      <c r="I824" s="30">
        <v>377575</v>
      </c>
      <c r="J824" s="11" t="s">
        <v>719</v>
      </c>
      <c r="K824">
        <v>15</v>
      </c>
      <c r="L824" s="37">
        <v>8238</v>
      </c>
    </row>
    <row r="825" spans="1:12" x14ac:dyDescent="0.25">
      <c r="A825" s="26" t="s">
        <v>1722</v>
      </c>
      <c r="B825" s="27" t="s">
        <v>2142</v>
      </c>
      <c r="C825" s="11" t="s">
        <v>717</v>
      </c>
      <c r="D825" t="s">
        <v>787</v>
      </c>
      <c r="E825" s="2">
        <v>44255</v>
      </c>
      <c r="G825" s="12" t="s">
        <v>781</v>
      </c>
      <c r="H825" s="30">
        <v>45861</v>
      </c>
      <c r="I825" s="30">
        <v>454172</v>
      </c>
      <c r="J825" s="11" t="s">
        <v>719</v>
      </c>
      <c r="K825">
        <v>13</v>
      </c>
      <c r="L825" s="37">
        <v>5961.93</v>
      </c>
    </row>
    <row r="826" spans="1:12" x14ac:dyDescent="0.25">
      <c r="A826" s="26" t="s">
        <v>1723</v>
      </c>
      <c r="B826" s="27" t="s">
        <v>2143</v>
      </c>
      <c r="C826" s="11" t="s">
        <v>717</v>
      </c>
      <c r="D826" t="s">
        <v>784</v>
      </c>
      <c r="E826" s="2">
        <v>44256</v>
      </c>
      <c r="G826" s="12" t="s">
        <v>781</v>
      </c>
      <c r="H826" s="30">
        <v>50031</v>
      </c>
      <c r="I826" s="30">
        <v>502839</v>
      </c>
      <c r="J826" s="11" t="s">
        <v>719</v>
      </c>
      <c r="K826">
        <v>15</v>
      </c>
      <c r="L826" s="37">
        <v>7504.65</v>
      </c>
    </row>
    <row r="827" spans="1:12" x14ac:dyDescent="0.25">
      <c r="A827" s="26" t="s">
        <v>1724</v>
      </c>
      <c r="B827" s="27" t="s">
        <v>2144</v>
      </c>
      <c r="C827" s="11" t="s">
        <v>717</v>
      </c>
      <c r="D827" t="s">
        <v>784</v>
      </c>
      <c r="E827" s="2">
        <v>44257</v>
      </c>
      <c r="G827" s="12" t="s">
        <v>781</v>
      </c>
      <c r="H827" s="30">
        <v>47096</v>
      </c>
      <c r="I827" s="30">
        <v>413360</v>
      </c>
      <c r="J827" s="11" t="s">
        <v>719</v>
      </c>
      <c r="K827">
        <v>13</v>
      </c>
      <c r="L827" s="37">
        <v>6122.4800000000005</v>
      </c>
    </row>
    <row r="828" spans="1:12" x14ac:dyDescent="0.25">
      <c r="A828" s="26" t="s">
        <v>1725</v>
      </c>
      <c r="B828" s="27" t="s">
        <v>2145</v>
      </c>
      <c r="C828" s="11" t="s">
        <v>717</v>
      </c>
      <c r="D828" t="s">
        <v>784</v>
      </c>
      <c r="E828" s="2">
        <v>44258</v>
      </c>
      <c r="G828" s="12" t="s">
        <v>781</v>
      </c>
      <c r="H828" s="30">
        <v>48413</v>
      </c>
      <c r="I828" s="30">
        <v>556948</v>
      </c>
      <c r="J828" s="11" t="s">
        <v>719</v>
      </c>
      <c r="K828">
        <v>13</v>
      </c>
      <c r="L828" s="37">
        <v>6293.6900000000005</v>
      </c>
    </row>
    <row r="829" spans="1:12" x14ac:dyDescent="0.25">
      <c r="A829" s="26" t="s">
        <v>1726</v>
      </c>
      <c r="B829" s="27" t="s">
        <v>2146</v>
      </c>
      <c r="C829" s="11" t="s">
        <v>717</v>
      </c>
      <c r="D829" t="s">
        <v>785</v>
      </c>
      <c r="E829" s="2">
        <v>44259</v>
      </c>
      <c r="G829" s="12" t="s">
        <v>781</v>
      </c>
      <c r="H829" s="30">
        <v>49983</v>
      </c>
      <c r="I829" s="30">
        <v>575353</v>
      </c>
      <c r="J829" s="11" t="s">
        <v>719</v>
      </c>
      <c r="K829">
        <v>14</v>
      </c>
      <c r="L829" s="37">
        <v>6997.6200000000008</v>
      </c>
    </row>
    <row r="830" spans="1:12" x14ac:dyDescent="0.25">
      <c r="A830" s="26" t="s">
        <v>1727</v>
      </c>
      <c r="B830" s="27" t="s">
        <v>2147</v>
      </c>
      <c r="C830" s="11" t="s">
        <v>717</v>
      </c>
      <c r="D830" t="s">
        <v>784</v>
      </c>
      <c r="E830" s="2">
        <v>44259</v>
      </c>
      <c r="G830" s="12" t="s">
        <v>780</v>
      </c>
      <c r="H830" s="30">
        <v>54630</v>
      </c>
      <c r="I830" s="30">
        <v>370090</v>
      </c>
      <c r="J830" s="11" t="s">
        <v>719</v>
      </c>
      <c r="K830">
        <v>12</v>
      </c>
      <c r="L830" s="37">
        <v>6555.5999999999995</v>
      </c>
    </row>
    <row r="831" spans="1:12" x14ac:dyDescent="0.25">
      <c r="A831" s="26" t="s">
        <v>1728</v>
      </c>
      <c r="B831" s="27" t="s">
        <v>2148</v>
      </c>
      <c r="C831" s="11" t="s">
        <v>717</v>
      </c>
      <c r="D831" t="s">
        <v>784</v>
      </c>
      <c r="E831" s="2">
        <v>44260</v>
      </c>
      <c r="G831" s="12" t="s">
        <v>781</v>
      </c>
      <c r="H831" s="30">
        <v>47565</v>
      </c>
      <c r="I831" s="30">
        <v>532507</v>
      </c>
      <c r="J831" s="11" t="s">
        <v>719</v>
      </c>
      <c r="K831">
        <v>15</v>
      </c>
      <c r="L831" s="37">
        <v>7134.75</v>
      </c>
    </row>
    <row r="832" spans="1:12" x14ac:dyDescent="0.25">
      <c r="A832" s="26" t="s">
        <v>1729</v>
      </c>
      <c r="B832" s="27" t="s">
        <v>2149</v>
      </c>
      <c r="C832" s="11" t="s">
        <v>717</v>
      </c>
      <c r="D832" t="s">
        <v>785</v>
      </c>
      <c r="E832" s="2">
        <v>44261</v>
      </c>
      <c r="G832" s="12" t="s">
        <v>781</v>
      </c>
      <c r="H832" s="30">
        <v>45034</v>
      </c>
      <c r="I832" s="30">
        <v>492497</v>
      </c>
      <c r="J832" s="11" t="s">
        <v>719</v>
      </c>
      <c r="K832">
        <v>14</v>
      </c>
      <c r="L832" s="37">
        <v>6304.76</v>
      </c>
    </row>
    <row r="833" spans="1:12" x14ac:dyDescent="0.25">
      <c r="A833" s="26" t="s">
        <v>1730</v>
      </c>
      <c r="B833" s="27" t="s">
        <v>2150</v>
      </c>
      <c r="C833" s="11" t="s">
        <v>717</v>
      </c>
      <c r="D833" t="s">
        <v>787</v>
      </c>
      <c r="E833" s="2">
        <v>44262</v>
      </c>
      <c r="G833" s="12" t="s">
        <v>781</v>
      </c>
      <c r="H833" s="30">
        <v>49973</v>
      </c>
      <c r="I833" s="30">
        <v>545962</v>
      </c>
      <c r="J833" s="11" t="s">
        <v>719</v>
      </c>
      <c r="K833">
        <v>13</v>
      </c>
      <c r="L833" s="37">
        <v>6496.49</v>
      </c>
    </row>
    <row r="834" spans="1:12" x14ac:dyDescent="0.25">
      <c r="A834" s="26" t="s">
        <v>1731</v>
      </c>
      <c r="B834" s="27" t="s">
        <v>2151</v>
      </c>
      <c r="C834" s="11" t="s">
        <v>717</v>
      </c>
      <c r="D834" t="s">
        <v>784</v>
      </c>
      <c r="E834" s="2">
        <v>44262</v>
      </c>
      <c r="G834" s="12" t="s">
        <v>781</v>
      </c>
      <c r="H834" s="30">
        <v>46990</v>
      </c>
      <c r="I834" s="30">
        <v>499862</v>
      </c>
      <c r="J834" s="11" t="s">
        <v>719</v>
      </c>
      <c r="K834">
        <v>14</v>
      </c>
      <c r="L834" s="37">
        <v>6578.6</v>
      </c>
    </row>
    <row r="835" spans="1:12" x14ac:dyDescent="0.25">
      <c r="A835" s="26" t="s">
        <v>1732</v>
      </c>
      <c r="B835" s="27" t="s">
        <v>2152</v>
      </c>
      <c r="C835" s="11" t="s">
        <v>717</v>
      </c>
      <c r="D835" t="s">
        <v>784</v>
      </c>
      <c r="E835" s="2">
        <v>44263</v>
      </c>
      <c r="G835" s="12" t="s">
        <v>780</v>
      </c>
      <c r="H835" s="30">
        <v>54831</v>
      </c>
      <c r="I835" s="30">
        <v>655660</v>
      </c>
      <c r="J835" s="11" t="s">
        <v>719</v>
      </c>
      <c r="K835">
        <v>13</v>
      </c>
      <c r="L835" s="37">
        <v>7128.0300000000007</v>
      </c>
    </row>
    <row r="836" spans="1:12" x14ac:dyDescent="0.25">
      <c r="A836" s="26" t="s">
        <v>1733</v>
      </c>
      <c r="B836" s="27" t="s">
        <v>2153</v>
      </c>
      <c r="C836" s="11" t="s">
        <v>717</v>
      </c>
      <c r="D836" t="s">
        <v>784</v>
      </c>
      <c r="E836" s="2">
        <v>44264</v>
      </c>
      <c r="G836" s="12" t="s">
        <v>780</v>
      </c>
      <c r="H836" s="30">
        <v>52370</v>
      </c>
      <c r="I836" s="30">
        <v>594121</v>
      </c>
      <c r="J836" s="11" t="s">
        <v>719</v>
      </c>
      <c r="K836">
        <v>14</v>
      </c>
      <c r="L836" s="37">
        <v>7331.8000000000011</v>
      </c>
    </row>
    <row r="837" spans="1:12" x14ac:dyDescent="0.25">
      <c r="A837" s="26" t="s">
        <v>1734</v>
      </c>
      <c r="B837" s="27" t="s">
        <v>2154</v>
      </c>
      <c r="C837" s="11" t="s">
        <v>717</v>
      </c>
      <c r="D837" t="s">
        <v>784</v>
      </c>
      <c r="E837" s="2">
        <v>44265</v>
      </c>
      <c r="G837" s="12" t="s">
        <v>799</v>
      </c>
      <c r="H837" s="30">
        <v>46401</v>
      </c>
      <c r="I837" s="30">
        <v>456139</v>
      </c>
      <c r="J837" s="11" t="s">
        <v>720</v>
      </c>
      <c r="K837">
        <v>15</v>
      </c>
      <c r="L837" s="37">
        <v>0</v>
      </c>
    </row>
    <row r="838" spans="1:12" x14ac:dyDescent="0.25">
      <c r="A838" s="26" t="s">
        <v>1735</v>
      </c>
      <c r="B838" s="27" t="s">
        <v>2155</v>
      </c>
      <c r="C838" s="11" t="s">
        <v>717</v>
      </c>
      <c r="D838" t="s">
        <v>787</v>
      </c>
      <c r="E838" s="2">
        <v>44266</v>
      </c>
      <c r="G838" s="12" t="s">
        <v>781</v>
      </c>
      <c r="H838" s="30">
        <v>45436</v>
      </c>
      <c r="I838" s="30">
        <v>389685</v>
      </c>
      <c r="J838" s="11" t="s">
        <v>719</v>
      </c>
      <c r="K838">
        <v>13</v>
      </c>
      <c r="L838" s="37">
        <v>5906.68</v>
      </c>
    </row>
    <row r="839" spans="1:12" x14ac:dyDescent="0.25">
      <c r="A839" s="26" t="s">
        <v>1736</v>
      </c>
      <c r="B839" s="27" t="s">
        <v>2156</v>
      </c>
      <c r="C839" s="11" t="s">
        <v>717</v>
      </c>
      <c r="D839" t="s">
        <v>785</v>
      </c>
      <c r="E839" s="2">
        <v>44267</v>
      </c>
      <c r="G839" s="12" t="s">
        <v>780</v>
      </c>
      <c r="H839" s="30">
        <v>54855</v>
      </c>
      <c r="I839" s="30">
        <v>474697</v>
      </c>
      <c r="J839" s="11" t="s">
        <v>719</v>
      </c>
      <c r="K839">
        <v>15</v>
      </c>
      <c r="L839" s="37">
        <v>8228.25</v>
      </c>
    </row>
    <row r="840" spans="1:12" x14ac:dyDescent="0.25">
      <c r="A840" s="26" t="s">
        <v>1737</v>
      </c>
      <c r="B840" s="27" t="s">
        <v>2157</v>
      </c>
      <c r="C840" s="11" t="s">
        <v>717</v>
      </c>
      <c r="D840" t="s">
        <v>784</v>
      </c>
      <c r="E840" s="2">
        <v>44268</v>
      </c>
      <c r="G840" s="12" t="s">
        <v>781</v>
      </c>
      <c r="H840" s="30">
        <v>49958</v>
      </c>
      <c r="I840" s="30">
        <v>486981</v>
      </c>
      <c r="J840" s="11" t="s">
        <v>719</v>
      </c>
      <c r="K840">
        <v>12</v>
      </c>
      <c r="L840" s="37">
        <v>5994.96</v>
      </c>
    </row>
    <row r="841" spans="1:12" x14ac:dyDescent="0.25">
      <c r="A841" s="26" t="s">
        <v>1738</v>
      </c>
      <c r="B841" s="27" t="s">
        <v>2158</v>
      </c>
      <c r="C841" s="11" t="s">
        <v>717</v>
      </c>
      <c r="D841" t="s">
        <v>785</v>
      </c>
      <c r="E841" s="2">
        <v>44269</v>
      </c>
      <c r="G841" s="12" t="s">
        <v>781</v>
      </c>
      <c r="H841" s="30">
        <v>51161</v>
      </c>
      <c r="I841" s="30">
        <v>560033</v>
      </c>
      <c r="J841" s="11" t="s">
        <v>719</v>
      </c>
      <c r="K841">
        <v>14</v>
      </c>
      <c r="L841" s="37">
        <v>7162.5400000000009</v>
      </c>
    </row>
    <row r="842" spans="1:12" x14ac:dyDescent="0.25">
      <c r="A842" s="26" t="s">
        <v>1739</v>
      </c>
      <c r="B842" s="27" t="s">
        <v>2159</v>
      </c>
      <c r="C842" s="11" t="s">
        <v>717</v>
      </c>
      <c r="D842" t="s">
        <v>785</v>
      </c>
      <c r="E842" s="2">
        <v>44270</v>
      </c>
      <c r="G842" s="12" t="s">
        <v>781</v>
      </c>
      <c r="H842" s="30">
        <v>47262</v>
      </c>
      <c r="I842" s="30">
        <v>415486</v>
      </c>
      <c r="J842" s="11" t="s">
        <v>719</v>
      </c>
      <c r="K842">
        <v>13</v>
      </c>
      <c r="L842" s="37">
        <v>6144.06</v>
      </c>
    </row>
    <row r="843" spans="1:12" x14ac:dyDescent="0.25">
      <c r="A843" s="26" t="s">
        <v>1740</v>
      </c>
      <c r="B843" s="27" t="s">
        <v>2160</v>
      </c>
      <c r="C843" s="11" t="s">
        <v>717</v>
      </c>
      <c r="D843" t="s">
        <v>784</v>
      </c>
      <c r="E843" s="2">
        <v>44270</v>
      </c>
      <c r="G843" s="12" t="s">
        <v>781</v>
      </c>
      <c r="H843" s="30">
        <v>50578</v>
      </c>
      <c r="I843" s="30">
        <v>636206</v>
      </c>
      <c r="J843" s="11" t="s">
        <v>719</v>
      </c>
      <c r="K843">
        <v>12</v>
      </c>
      <c r="L843" s="37">
        <v>6069.36</v>
      </c>
    </row>
    <row r="844" spans="1:12" x14ac:dyDescent="0.25">
      <c r="A844" s="26" t="s">
        <v>1741</v>
      </c>
      <c r="B844" s="27" t="s">
        <v>2161</v>
      </c>
      <c r="C844" s="11" t="s">
        <v>717</v>
      </c>
      <c r="D844" t="s">
        <v>784</v>
      </c>
      <c r="E844" s="2">
        <v>44271</v>
      </c>
      <c r="G844" s="12" t="s">
        <v>781</v>
      </c>
      <c r="H844" s="30">
        <v>45234</v>
      </c>
      <c r="I844" s="30">
        <v>589947</v>
      </c>
      <c r="J844" s="11" t="s">
        <v>719</v>
      </c>
      <c r="K844">
        <v>13</v>
      </c>
      <c r="L844" s="37">
        <v>5880.42</v>
      </c>
    </row>
    <row r="845" spans="1:12" x14ac:dyDescent="0.25">
      <c r="A845" s="26" t="s">
        <v>1742</v>
      </c>
      <c r="B845" s="27" t="s">
        <v>2162</v>
      </c>
      <c r="C845" s="11" t="s">
        <v>717</v>
      </c>
      <c r="D845" t="s">
        <v>784</v>
      </c>
      <c r="E845" s="2">
        <v>44272</v>
      </c>
      <c r="G845" s="12" t="s">
        <v>799</v>
      </c>
      <c r="H845" s="30">
        <v>46371</v>
      </c>
      <c r="I845" s="30">
        <v>461512</v>
      </c>
      <c r="J845" s="11" t="s">
        <v>720</v>
      </c>
      <c r="K845">
        <v>13</v>
      </c>
      <c r="L845" s="37">
        <v>0</v>
      </c>
    </row>
    <row r="846" spans="1:12" x14ac:dyDescent="0.25">
      <c r="A846" s="26" t="s">
        <v>1743</v>
      </c>
      <c r="B846" s="27" t="s">
        <v>2163</v>
      </c>
      <c r="C846" s="11" t="s">
        <v>717</v>
      </c>
      <c r="D846" t="s">
        <v>784</v>
      </c>
      <c r="E846" s="2">
        <v>44273</v>
      </c>
      <c r="G846" s="12" t="s">
        <v>781</v>
      </c>
      <c r="H846" s="30">
        <v>53714</v>
      </c>
      <c r="I846" s="30">
        <v>381823</v>
      </c>
      <c r="J846" s="11" t="s">
        <v>719</v>
      </c>
      <c r="K846">
        <v>14</v>
      </c>
      <c r="L846" s="37">
        <v>7519.9600000000009</v>
      </c>
    </row>
    <row r="847" spans="1:12" x14ac:dyDescent="0.25">
      <c r="A847" s="26" t="s">
        <v>1744</v>
      </c>
      <c r="B847" s="27" t="s">
        <v>2164</v>
      </c>
      <c r="C847" s="11" t="s">
        <v>717</v>
      </c>
      <c r="D847" t="s">
        <v>787</v>
      </c>
      <c r="E847" s="2">
        <v>44274</v>
      </c>
      <c r="G847" s="12" t="s">
        <v>781</v>
      </c>
      <c r="H847" s="30">
        <v>51942</v>
      </c>
      <c r="I847" s="30">
        <v>459601</v>
      </c>
      <c r="J847" s="11" t="s">
        <v>719</v>
      </c>
      <c r="K847">
        <v>15</v>
      </c>
      <c r="L847" s="37">
        <v>7791.2999999999993</v>
      </c>
    </row>
    <row r="848" spans="1:12" x14ac:dyDescent="0.25">
      <c r="A848" s="26" t="s">
        <v>1745</v>
      </c>
      <c r="B848" s="27" t="s">
        <v>2165</v>
      </c>
      <c r="C848" s="11" t="s">
        <v>717</v>
      </c>
      <c r="D848" t="s">
        <v>784</v>
      </c>
      <c r="E848" s="2">
        <v>44275</v>
      </c>
      <c r="G848" s="12" t="s">
        <v>781</v>
      </c>
      <c r="H848" s="30">
        <v>52717</v>
      </c>
      <c r="I848" s="30">
        <v>397380</v>
      </c>
      <c r="J848" s="11" t="s">
        <v>719</v>
      </c>
      <c r="K848">
        <v>12</v>
      </c>
      <c r="L848" s="37">
        <v>6326.04</v>
      </c>
    </row>
    <row r="849" spans="1:12" x14ac:dyDescent="0.25">
      <c r="A849" s="26" t="s">
        <v>1746</v>
      </c>
      <c r="B849" s="27" t="s">
        <v>2166</v>
      </c>
      <c r="C849" s="11" t="s">
        <v>717</v>
      </c>
      <c r="D849" t="s">
        <v>784</v>
      </c>
      <c r="E849" s="2">
        <v>44276</v>
      </c>
      <c r="G849" s="12" t="s">
        <v>781</v>
      </c>
      <c r="H849" s="30">
        <v>47484</v>
      </c>
      <c r="I849" s="30">
        <v>536127</v>
      </c>
      <c r="J849" s="11" t="s">
        <v>719</v>
      </c>
      <c r="K849">
        <v>12</v>
      </c>
      <c r="L849" s="37">
        <v>5698.08</v>
      </c>
    </row>
    <row r="850" spans="1:12" x14ac:dyDescent="0.25">
      <c r="A850" s="26" t="s">
        <v>1747</v>
      </c>
      <c r="B850" s="27" t="s">
        <v>2167</v>
      </c>
      <c r="C850" s="11" t="s">
        <v>717</v>
      </c>
      <c r="D850" t="s">
        <v>787</v>
      </c>
      <c r="E850" s="2">
        <v>44277</v>
      </c>
      <c r="G850" s="12" t="s">
        <v>781</v>
      </c>
      <c r="H850" s="30">
        <v>45620</v>
      </c>
      <c r="I850" s="30">
        <v>603409</v>
      </c>
      <c r="J850" s="11" t="s">
        <v>719</v>
      </c>
      <c r="K850">
        <v>13</v>
      </c>
      <c r="L850" s="37">
        <v>5930.6</v>
      </c>
    </row>
    <row r="851" spans="1:12" x14ac:dyDescent="0.25">
      <c r="A851" s="26" t="s">
        <v>1748</v>
      </c>
      <c r="B851" s="27" t="s">
        <v>2168</v>
      </c>
      <c r="C851" s="11" t="s">
        <v>717</v>
      </c>
      <c r="D851" t="s">
        <v>785</v>
      </c>
      <c r="E851" s="2">
        <v>44277</v>
      </c>
      <c r="G851" s="12" t="s">
        <v>781</v>
      </c>
      <c r="H851" s="30">
        <v>54419</v>
      </c>
      <c r="I851" s="30">
        <v>578366</v>
      </c>
      <c r="J851" s="11" t="s">
        <v>719</v>
      </c>
      <c r="K851">
        <v>15</v>
      </c>
      <c r="L851" s="37">
        <v>8162.8499999999995</v>
      </c>
    </row>
    <row r="852" spans="1:12" x14ac:dyDescent="0.25">
      <c r="A852" s="26" t="s">
        <v>1749</v>
      </c>
      <c r="B852" s="27" t="s">
        <v>2169</v>
      </c>
      <c r="C852" s="11" t="s">
        <v>717</v>
      </c>
      <c r="D852" t="s">
        <v>784</v>
      </c>
      <c r="E852" s="2">
        <v>44278</v>
      </c>
      <c r="G852" s="12" t="s">
        <v>781</v>
      </c>
      <c r="H852" s="30">
        <v>49973</v>
      </c>
      <c r="I852" s="30">
        <v>575490</v>
      </c>
      <c r="J852" s="11" t="s">
        <v>719</v>
      </c>
      <c r="K852">
        <v>15</v>
      </c>
      <c r="L852" s="37">
        <v>7495.95</v>
      </c>
    </row>
    <row r="853" spans="1:12" x14ac:dyDescent="0.25">
      <c r="A853" s="26" t="s">
        <v>1750</v>
      </c>
      <c r="B853" s="27" t="s">
        <v>2170</v>
      </c>
      <c r="C853" s="11" t="s">
        <v>717</v>
      </c>
      <c r="D853" t="s">
        <v>784</v>
      </c>
      <c r="E853" s="2">
        <v>44279</v>
      </c>
      <c r="G853" s="12" t="s">
        <v>781</v>
      </c>
      <c r="H853" s="30">
        <v>50133</v>
      </c>
      <c r="I853" s="30">
        <v>370117</v>
      </c>
      <c r="J853" s="11" t="s">
        <v>719</v>
      </c>
      <c r="K853">
        <v>14</v>
      </c>
      <c r="L853" s="37">
        <v>7018.6200000000008</v>
      </c>
    </row>
    <row r="854" spans="1:12" x14ac:dyDescent="0.25">
      <c r="A854" s="26" t="s">
        <v>1751</v>
      </c>
      <c r="B854" s="27" t="s">
        <v>2171</v>
      </c>
      <c r="C854" s="11" t="s">
        <v>717</v>
      </c>
      <c r="D854" t="s">
        <v>787</v>
      </c>
      <c r="E854" s="2">
        <v>44280</v>
      </c>
      <c r="G854" s="12" t="s">
        <v>799</v>
      </c>
      <c r="H854" s="30">
        <v>47447</v>
      </c>
      <c r="I854" s="30">
        <v>505703</v>
      </c>
      <c r="J854" s="11" t="s">
        <v>720</v>
      </c>
      <c r="K854">
        <v>14</v>
      </c>
      <c r="L854" s="37">
        <v>0</v>
      </c>
    </row>
    <row r="855" spans="1:12" x14ac:dyDescent="0.25">
      <c r="A855" s="26" t="s">
        <v>1752</v>
      </c>
      <c r="B855" s="27" t="s">
        <v>2172</v>
      </c>
      <c r="C855" s="11" t="s">
        <v>717</v>
      </c>
      <c r="D855" t="s">
        <v>785</v>
      </c>
      <c r="E855" s="2">
        <v>44281</v>
      </c>
      <c r="G855" s="12" t="s">
        <v>781</v>
      </c>
      <c r="H855" s="30">
        <v>47867</v>
      </c>
      <c r="I855" s="30">
        <v>597134</v>
      </c>
      <c r="J855" s="11" t="s">
        <v>719</v>
      </c>
      <c r="K855">
        <v>14</v>
      </c>
      <c r="L855" s="37">
        <v>6701.380000000001</v>
      </c>
    </row>
    <row r="856" spans="1:12" x14ac:dyDescent="0.25">
      <c r="A856" s="26" t="s">
        <v>1753</v>
      </c>
      <c r="B856" s="27" t="s">
        <v>2173</v>
      </c>
      <c r="C856" s="11" t="s">
        <v>717</v>
      </c>
      <c r="D856" t="s">
        <v>785</v>
      </c>
      <c r="E856" s="2">
        <v>44282</v>
      </c>
      <c r="G856" s="12" t="s">
        <v>781</v>
      </c>
      <c r="H856" s="30">
        <v>45547</v>
      </c>
      <c r="I856" s="30">
        <v>613090</v>
      </c>
      <c r="J856" s="11" t="s">
        <v>719</v>
      </c>
      <c r="K856">
        <v>13</v>
      </c>
      <c r="L856" s="37">
        <v>5921.1100000000006</v>
      </c>
    </row>
    <row r="857" spans="1:12" x14ac:dyDescent="0.25">
      <c r="A857" s="26" t="s">
        <v>1754</v>
      </c>
      <c r="B857" s="27" t="s">
        <v>2174</v>
      </c>
      <c r="C857" s="11" t="s">
        <v>717</v>
      </c>
      <c r="D857" t="s">
        <v>787</v>
      </c>
      <c r="E857" s="2">
        <v>44283</v>
      </c>
      <c r="G857" s="12" t="s">
        <v>781</v>
      </c>
      <c r="H857" s="30">
        <v>53013</v>
      </c>
      <c r="I857" s="30">
        <v>360063</v>
      </c>
      <c r="J857" s="11" t="s">
        <v>719</v>
      </c>
      <c r="K857">
        <v>15</v>
      </c>
      <c r="L857" s="37">
        <v>7951.95</v>
      </c>
    </row>
    <row r="858" spans="1:12" x14ac:dyDescent="0.25">
      <c r="A858" s="26" t="s">
        <v>1755</v>
      </c>
      <c r="B858" s="27" t="s">
        <v>2175</v>
      </c>
      <c r="C858" s="11" t="s">
        <v>717</v>
      </c>
      <c r="D858" t="s">
        <v>784</v>
      </c>
      <c r="E858" s="2">
        <v>44284</v>
      </c>
      <c r="G858" s="12" t="s">
        <v>781</v>
      </c>
      <c r="H858" s="30">
        <v>51884</v>
      </c>
      <c r="I858" s="30">
        <v>493590</v>
      </c>
      <c r="J858" s="11" t="s">
        <v>719</v>
      </c>
      <c r="K858">
        <v>13</v>
      </c>
      <c r="L858" s="37">
        <v>6744.92</v>
      </c>
    </row>
    <row r="859" spans="1:12" x14ac:dyDescent="0.25">
      <c r="A859" s="26" t="s">
        <v>1756</v>
      </c>
      <c r="B859" s="27" t="s">
        <v>2176</v>
      </c>
      <c r="C859" s="11" t="s">
        <v>717</v>
      </c>
      <c r="D859" t="s">
        <v>787</v>
      </c>
      <c r="E859" s="2">
        <v>44285</v>
      </c>
      <c r="G859" s="12" t="s">
        <v>799</v>
      </c>
      <c r="H859" s="30">
        <v>49230</v>
      </c>
      <c r="I859" s="30">
        <v>441248</v>
      </c>
      <c r="J859" s="11" t="s">
        <v>720</v>
      </c>
      <c r="K859">
        <v>14</v>
      </c>
      <c r="L859" s="37">
        <v>0</v>
      </c>
    </row>
    <row r="860" spans="1:12" x14ac:dyDescent="0.25">
      <c r="A860" s="26" t="s">
        <v>1757</v>
      </c>
      <c r="B860" s="27" t="s">
        <v>2177</v>
      </c>
      <c r="C860" s="11" t="s">
        <v>717</v>
      </c>
      <c r="D860" t="s">
        <v>785</v>
      </c>
      <c r="E860" s="2">
        <v>44286</v>
      </c>
      <c r="G860" s="12" t="s">
        <v>780</v>
      </c>
      <c r="H860" s="30">
        <v>55392</v>
      </c>
      <c r="I860" s="30">
        <v>596227</v>
      </c>
      <c r="J860" s="11" t="s">
        <v>719</v>
      </c>
      <c r="K860">
        <v>13</v>
      </c>
      <c r="L860" s="37">
        <v>7200.96</v>
      </c>
    </row>
    <row r="861" spans="1:12" x14ac:dyDescent="0.25">
      <c r="A861" s="26" t="s">
        <v>1758</v>
      </c>
      <c r="B861" s="27" t="s">
        <v>2178</v>
      </c>
      <c r="C861" s="11" t="s">
        <v>717</v>
      </c>
      <c r="D861" t="s">
        <v>787</v>
      </c>
      <c r="E861" s="2">
        <v>44287</v>
      </c>
      <c r="G861" s="12" t="s">
        <v>781</v>
      </c>
      <c r="H861" s="30">
        <v>51591</v>
      </c>
      <c r="I861" s="30">
        <v>508851</v>
      </c>
      <c r="J861" s="11" t="s">
        <v>719</v>
      </c>
      <c r="K861">
        <v>15</v>
      </c>
      <c r="L861" s="37">
        <v>7738.65</v>
      </c>
    </row>
    <row r="862" spans="1:12" x14ac:dyDescent="0.25">
      <c r="A862" s="26" t="s">
        <v>1759</v>
      </c>
      <c r="B862" s="27" t="s">
        <v>2179</v>
      </c>
      <c r="C862" s="11" t="s">
        <v>717</v>
      </c>
      <c r="D862" t="s">
        <v>787</v>
      </c>
      <c r="E862" s="2">
        <v>44288</v>
      </c>
      <c r="G862" s="12" t="s">
        <v>781</v>
      </c>
      <c r="H862" s="30">
        <v>47284</v>
      </c>
      <c r="I862" s="30">
        <v>553738</v>
      </c>
      <c r="J862" s="11" t="s">
        <v>719</v>
      </c>
      <c r="K862">
        <v>15</v>
      </c>
      <c r="L862" s="37">
        <v>7092.5999999999995</v>
      </c>
    </row>
    <row r="863" spans="1:12" x14ac:dyDescent="0.25">
      <c r="A863" s="26" t="s">
        <v>1760</v>
      </c>
      <c r="B863" s="27" t="s">
        <v>2180</v>
      </c>
      <c r="C863" s="11" t="s">
        <v>717</v>
      </c>
      <c r="D863" t="s">
        <v>785</v>
      </c>
      <c r="E863" s="2">
        <v>44289</v>
      </c>
      <c r="G863" s="12" t="s">
        <v>781</v>
      </c>
      <c r="H863" s="30">
        <v>48079</v>
      </c>
      <c r="I863" s="30">
        <v>398842</v>
      </c>
      <c r="J863" s="11" t="s">
        <v>719</v>
      </c>
      <c r="K863">
        <v>15</v>
      </c>
      <c r="L863" s="37">
        <v>7211.8499999999995</v>
      </c>
    </row>
    <row r="864" spans="1:12" x14ac:dyDescent="0.25">
      <c r="A864" s="26" t="s">
        <v>1761</v>
      </c>
      <c r="B864" s="27" t="s">
        <v>2181</v>
      </c>
      <c r="C864" s="11" t="s">
        <v>717</v>
      </c>
      <c r="D864" t="s">
        <v>787</v>
      </c>
      <c r="E864" s="2">
        <v>44290</v>
      </c>
      <c r="G864" s="12" t="s">
        <v>799</v>
      </c>
      <c r="H864" s="30">
        <v>46703</v>
      </c>
      <c r="I864" s="30">
        <v>435315</v>
      </c>
      <c r="J864" s="11" t="s">
        <v>720</v>
      </c>
      <c r="K864">
        <v>15</v>
      </c>
      <c r="L864" s="37">
        <v>0</v>
      </c>
    </row>
    <row r="865" spans="1:12" x14ac:dyDescent="0.25">
      <c r="A865" s="26" t="s">
        <v>1762</v>
      </c>
      <c r="B865" s="27" t="s">
        <v>2182</v>
      </c>
      <c r="C865" s="11" t="s">
        <v>717</v>
      </c>
      <c r="D865" t="s">
        <v>784</v>
      </c>
      <c r="E865" s="2">
        <v>44291</v>
      </c>
      <c r="G865" s="12" t="s">
        <v>781</v>
      </c>
      <c r="H865" s="30">
        <v>45714</v>
      </c>
      <c r="I865" s="30">
        <v>465414</v>
      </c>
      <c r="J865" s="11" t="s">
        <v>719</v>
      </c>
      <c r="K865">
        <v>13</v>
      </c>
      <c r="L865" s="37">
        <v>5942.8200000000006</v>
      </c>
    </row>
    <row r="866" spans="1:12" x14ac:dyDescent="0.25">
      <c r="A866" s="26" t="s">
        <v>1763</v>
      </c>
      <c r="B866" s="27" t="s">
        <v>2183</v>
      </c>
      <c r="C866" s="11" t="s">
        <v>717</v>
      </c>
      <c r="D866" t="s">
        <v>787</v>
      </c>
      <c r="E866" s="2">
        <v>44291</v>
      </c>
      <c r="G866" s="12" t="s">
        <v>781</v>
      </c>
      <c r="H866" s="30">
        <v>52874</v>
      </c>
      <c r="I866" s="30">
        <v>571943</v>
      </c>
      <c r="J866" s="11" t="s">
        <v>719</v>
      </c>
      <c r="K866">
        <v>12</v>
      </c>
      <c r="L866" s="37">
        <v>6344.88</v>
      </c>
    </row>
    <row r="867" spans="1:12" x14ac:dyDescent="0.25">
      <c r="A867" s="26" t="s">
        <v>1764</v>
      </c>
      <c r="B867" s="27" t="s">
        <v>2184</v>
      </c>
      <c r="C867" s="11" t="s">
        <v>717</v>
      </c>
      <c r="D867" t="s">
        <v>787</v>
      </c>
      <c r="E867" s="2">
        <v>44292</v>
      </c>
      <c r="G867" s="12" t="s">
        <v>781</v>
      </c>
      <c r="H867" s="30">
        <v>51639</v>
      </c>
      <c r="I867" s="30">
        <v>592747</v>
      </c>
      <c r="J867" s="11" t="s">
        <v>719</v>
      </c>
      <c r="K867">
        <v>15</v>
      </c>
      <c r="L867" s="37">
        <v>7745.8499999999995</v>
      </c>
    </row>
    <row r="868" spans="1:12" x14ac:dyDescent="0.25">
      <c r="A868" s="26" t="s">
        <v>1765</v>
      </c>
      <c r="B868" s="27" t="s">
        <v>2185</v>
      </c>
      <c r="C868" s="11" t="s">
        <v>717</v>
      </c>
      <c r="D868" t="s">
        <v>784</v>
      </c>
      <c r="E868" s="2">
        <v>44293</v>
      </c>
      <c r="G868" s="12" t="s">
        <v>780</v>
      </c>
      <c r="H868" s="30">
        <v>53855</v>
      </c>
      <c r="I868" s="30">
        <v>380717</v>
      </c>
      <c r="J868" s="11" t="s">
        <v>719</v>
      </c>
      <c r="K868">
        <v>15</v>
      </c>
      <c r="L868" s="37">
        <v>8078.25</v>
      </c>
    </row>
    <row r="869" spans="1:12" x14ac:dyDescent="0.25">
      <c r="A869" s="26" t="s">
        <v>1766</v>
      </c>
      <c r="B869" s="27" t="s">
        <v>2186</v>
      </c>
      <c r="C869" s="11" t="s">
        <v>717</v>
      </c>
      <c r="D869" t="s">
        <v>785</v>
      </c>
      <c r="E869" s="2">
        <v>44294</v>
      </c>
      <c r="G869" s="12" t="s">
        <v>781</v>
      </c>
      <c r="H869" s="30">
        <v>45394</v>
      </c>
      <c r="I869" s="30">
        <v>504181</v>
      </c>
      <c r="J869" s="11" t="s">
        <v>719</v>
      </c>
      <c r="K869">
        <v>15</v>
      </c>
      <c r="L869" s="37">
        <v>6809.0999999999995</v>
      </c>
    </row>
    <row r="870" spans="1:12" x14ac:dyDescent="0.25">
      <c r="A870" s="26" t="s">
        <v>1767</v>
      </c>
      <c r="B870" s="27" t="s">
        <v>2187</v>
      </c>
      <c r="C870" s="11" t="s">
        <v>717</v>
      </c>
      <c r="D870" t="s">
        <v>784</v>
      </c>
      <c r="E870" s="2">
        <v>44295</v>
      </c>
      <c r="G870" s="12" t="s">
        <v>799</v>
      </c>
      <c r="H870" s="30">
        <v>47358</v>
      </c>
      <c r="I870" s="30">
        <v>488599</v>
      </c>
      <c r="J870" s="11" t="s">
        <v>720</v>
      </c>
      <c r="K870">
        <v>13</v>
      </c>
      <c r="L870" s="37">
        <v>0</v>
      </c>
    </row>
    <row r="871" spans="1:12" x14ac:dyDescent="0.25">
      <c r="A871" s="26" t="s">
        <v>1768</v>
      </c>
      <c r="B871" s="27" t="s">
        <v>2188</v>
      </c>
      <c r="C871" s="11" t="s">
        <v>717</v>
      </c>
      <c r="D871" t="s">
        <v>785</v>
      </c>
      <c r="E871" s="2">
        <v>44296</v>
      </c>
      <c r="G871" s="12" t="s">
        <v>781</v>
      </c>
      <c r="H871" s="30">
        <v>51944</v>
      </c>
      <c r="I871" s="30">
        <v>556037</v>
      </c>
      <c r="J871" s="11" t="s">
        <v>719</v>
      </c>
      <c r="K871">
        <v>12</v>
      </c>
      <c r="L871" s="37">
        <v>6233.28</v>
      </c>
    </row>
    <row r="872" spans="1:12" x14ac:dyDescent="0.25">
      <c r="A872" s="26" t="s">
        <v>1769</v>
      </c>
      <c r="B872" s="27" t="s">
        <v>2189</v>
      </c>
      <c r="C872" s="11" t="s">
        <v>717</v>
      </c>
      <c r="D872" t="s">
        <v>787</v>
      </c>
      <c r="E872" s="2">
        <v>44297</v>
      </c>
      <c r="G872" s="12" t="s">
        <v>799</v>
      </c>
      <c r="H872" s="30">
        <v>46665</v>
      </c>
      <c r="I872" s="30">
        <v>401953</v>
      </c>
      <c r="J872" s="11" t="s">
        <v>720</v>
      </c>
      <c r="K872">
        <v>14</v>
      </c>
      <c r="L872" s="37">
        <v>0</v>
      </c>
    </row>
    <row r="873" spans="1:12" x14ac:dyDescent="0.25">
      <c r="A873" s="26" t="s">
        <v>1770</v>
      </c>
      <c r="B873" s="27" t="s">
        <v>2190</v>
      </c>
      <c r="C873" s="11" t="s">
        <v>717</v>
      </c>
      <c r="D873" t="s">
        <v>787</v>
      </c>
      <c r="E873" s="2">
        <v>44297</v>
      </c>
      <c r="G873" s="12" t="s">
        <v>781</v>
      </c>
      <c r="H873" s="30">
        <v>52916</v>
      </c>
      <c r="I873" s="30">
        <v>521570</v>
      </c>
      <c r="J873" s="11" t="s">
        <v>719</v>
      </c>
      <c r="K873">
        <v>12</v>
      </c>
      <c r="L873" s="37">
        <v>6349.92</v>
      </c>
    </row>
    <row r="874" spans="1:12" x14ac:dyDescent="0.25">
      <c r="A874" s="26" t="s">
        <v>1771</v>
      </c>
      <c r="B874" s="27" t="s">
        <v>2191</v>
      </c>
      <c r="C874" s="11" t="s">
        <v>717</v>
      </c>
      <c r="D874" t="s">
        <v>787</v>
      </c>
      <c r="E874" s="2">
        <v>44298</v>
      </c>
      <c r="G874" s="12" t="s">
        <v>781</v>
      </c>
      <c r="H874" s="30">
        <v>45920</v>
      </c>
      <c r="I874" s="30">
        <v>447377</v>
      </c>
      <c r="J874" s="11" t="s">
        <v>719</v>
      </c>
      <c r="K874">
        <v>12</v>
      </c>
      <c r="L874" s="37">
        <v>5510.4</v>
      </c>
    </row>
    <row r="875" spans="1:12" x14ac:dyDescent="0.25">
      <c r="A875" s="26" t="s">
        <v>1772</v>
      </c>
      <c r="B875" s="27" t="s">
        <v>2192</v>
      </c>
      <c r="C875" s="11" t="s">
        <v>717</v>
      </c>
      <c r="D875" t="s">
        <v>787</v>
      </c>
      <c r="E875" s="2">
        <v>44299</v>
      </c>
      <c r="G875" s="12" t="s">
        <v>781</v>
      </c>
      <c r="H875" s="30">
        <v>47092</v>
      </c>
      <c r="I875" s="30">
        <v>559995</v>
      </c>
      <c r="J875" s="11" t="s">
        <v>719</v>
      </c>
      <c r="K875">
        <v>12</v>
      </c>
      <c r="L875" s="37">
        <v>5651.04</v>
      </c>
    </row>
    <row r="876" spans="1:12" x14ac:dyDescent="0.25">
      <c r="A876" s="26" t="s">
        <v>1773</v>
      </c>
      <c r="B876" s="27" t="s">
        <v>2193</v>
      </c>
      <c r="C876" s="11" t="s">
        <v>717</v>
      </c>
      <c r="D876" t="s">
        <v>785</v>
      </c>
      <c r="E876" s="2">
        <v>44300</v>
      </c>
      <c r="G876" s="12" t="s">
        <v>781</v>
      </c>
      <c r="H876" s="30">
        <v>54534</v>
      </c>
      <c r="I876" s="30">
        <v>364081</v>
      </c>
      <c r="J876" s="11" t="s">
        <v>719</v>
      </c>
      <c r="K876">
        <v>15</v>
      </c>
      <c r="L876" s="37">
        <v>8180.0999999999995</v>
      </c>
    </row>
    <row r="877" spans="1:12" x14ac:dyDescent="0.25">
      <c r="A877" s="26" t="s">
        <v>1774</v>
      </c>
      <c r="B877" s="27" t="s">
        <v>2194</v>
      </c>
      <c r="C877" s="11" t="s">
        <v>717</v>
      </c>
      <c r="D877" t="s">
        <v>785</v>
      </c>
      <c r="E877" s="2">
        <v>44301</v>
      </c>
      <c r="G877" s="12" t="s">
        <v>781</v>
      </c>
      <c r="H877" s="30">
        <v>48619</v>
      </c>
      <c r="I877" s="30">
        <v>382819</v>
      </c>
      <c r="J877" s="11" t="s">
        <v>719</v>
      </c>
      <c r="K877">
        <v>14</v>
      </c>
      <c r="L877" s="37">
        <v>6806.6600000000008</v>
      </c>
    </row>
    <row r="878" spans="1:12" x14ac:dyDescent="0.25">
      <c r="A878" s="26" t="s">
        <v>1775</v>
      </c>
      <c r="B878" s="27" t="s">
        <v>2195</v>
      </c>
      <c r="C878" s="11" t="s">
        <v>717</v>
      </c>
      <c r="D878" t="s">
        <v>784</v>
      </c>
      <c r="E878" s="2">
        <v>44301</v>
      </c>
      <c r="G878" s="12" t="s">
        <v>781</v>
      </c>
      <c r="H878" s="30">
        <v>49870</v>
      </c>
      <c r="I878" s="30">
        <v>495002</v>
      </c>
      <c r="J878" s="11" t="s">
        <v>719</v>
      </c>
      <c r="K878">
        <v>12</v>
      </c>
      <c r="L878" s="37">
        <v>5984.4</v>
      </c>
    </row>
    <row r="879" spans="1:12" x14ac:dyDescent="0.25">
      <c r="A879" s="26" t="s">
        <v>1776</v>
      </c>
      <c r="B879" s="27" t="s">
        <v>2196</v>
      </c>
      <c r="C879" s="11" t="s">
        <v>717</v>
      </c>
      <c r="D879" t="s">
        <v>787</v>
      </c>
      <c r="E879" s="2">
        <v>44302</v>
      </c>
      <c r="G879" s="12" t="s">
        <v>781</v>
      </c>
      <c r="H879" s="30">
        <v>54257</v>
      </c>
      <c r="I879" s="30">
        <v>552250</v>
      </c>
      <c r="J879" s="11" t="s">
        <v>719</v>
      </c>
      <c r="K879">
        <v>14</v>
      </c>
      <c r="L879" s="37">
        <v>7595.9800000000005</v>
      </c>
    </row>
    <row r="880" spans="1:12" x14ac:dyDescent="0.25">
      <c r="A880" s="26" t="s">
        <v>1777</v>
      </c>
      <c r="B880" s="27" t="s">
        <v>2197</v>
      </c>
      <c r="C880" s="11" t="s">
        <v>717</v>
      </c>
      <c r="D880" t="s">
        <v>787</v>
      </c>
      <c r="E880" s="2">
        <v>44303</v>
      </c>
      <c r="G880" s="12" t="s">
        <v>780</v>
      </c>
      <c r="H880" s="30">
        <v>54720</v>
      </c>
      <c r="I880" s="30">
        <v>447456</v>
      </c>
      <c r="J880" s="11" t="s">
        <v>719</v>
      </c>
      <c r="K880">
        <v>13</v>
      </c>
      <c r="L880" s="37">
        <v>7113.6</v>
      </c>
    </row>
    <row r="881" spans="1:12" x14ac:dyDescent="0.25">
      <c r="A881" s="26" t="s">
        <v>1778</v>
      </c>
      <c r="B881" s="27" t="s">
        <v>2198</v>
      </c>
      <c r="C881" s="11" t="s">
        <v>717</v>
      </c>
      <c r="D881" t="s">
        <v>787</v>
      </c>
      <c r="E881" s="2">
        <v>44304</v>
      </c>
      <c r="G881" s="12" t="s">
        <v>781</v>
      </c>
      <c r="H881" s="30">
        <v>52765</v>
      </c>
      <c r="I881" s="30">
        <v>487688</v>
      </c>
      <c r="J881" s="11" t="s">
        <v>719</v>
      </c>
      <c r="K881">
        <v>15</v>
      </c>
      <c r="L881" s="37">
        <v>7914.75</v>
      </c>
    </row>
    <row r="882" spans="1:12" x14ac:dyDescent="0.25">
      <c r="A882" s="26" t="s">
        <v>1779</v>
      </c>
      <c r="B882" s="27" t="s">
        <v>2199</v>
      </c>
      <c r="C882" s="11" t="s">
        <v>717</v>
      </c>
      <c r="D882" t="s">
        <v>784</v>
      </c>
      <c r="E882" s="2">
        <v>44305</v>
      </c>
      <c r="G882" s="12" t="s">
        <v>781</v>
      </c>
      <c r="H882" s="30">
        <v>50497</v>
      </c>
      <c r="I882" s="30">
        <v>649393</v>
      </c>
      <c r="J882" s="11" t="s">
        <v>719</v>
      </c>
      <c r="K882">
        <v>12</v>
      </c>
      <c r="L882" s="37">
        <v>6059.6399999999994</v>
      </c>
    </row>
    <row r="883" spans="1:12" x14ac:dyDescent="0.25">
      <c r="A883" s="26" t="s">
        <v>1780</v>
      </c>
      <c r="B883" s="27" t="s">
        <v>2200</v>
      </c>
      <c r="C883" s="11" t="s">
        <v>717</v>
      </c>
      <c r="D883" t="s">
        <v>787</v>
      </c>
      <c r="E883" s="2">
        <v>44306</v>
      </c>
      <c r="G883" s="12" t="s">
        <v>781</v>
      </c>
      <c r="H883" s="30">
        <v>49157</v>
      </c>
      <c r="I883" s="30">
        <v>584723</v>
      </c>
      <c r="J883" s="11" t="s">
        <v>719</v>
      </c>
      <c r="K883">
        <v>14</v>
      </c>
      <c r="L883" s="37">
        <v>6881.9800000000005</v>
      </c>
    </row>
    <row r="884" spans="1:12" x14ac:dyDescent="0.25">
      <c r="A884" s="26" t="s">
        <v>1781</v>
      </c>
      <c r="B884" s="27" t="s">
        <v>2201</v>
      </c>
      <c r="C884" s="11" t="s">
        <v>717</v>
      </c>
      <c r="D884" t="s">
        <v>787</v>
      </c>
      <c r="E884" s="2">
        <v>44307</v>
      </c>
      <c r="G884" s="12" t="s">
        <v>781</v>
      </c>
      <c r="H884" s="30">
        <v>48931</v>
      </c>
      <c r="I884" s="30">
        <v>453871</v>
      </c>
      <c r="J884" s="11" t="s">
        <v>719</v>
      </c>
      <c r="K884">
        <v>15</v>
      </c>
      <c r="L884" s="37">
        <v>7339.65</v>
      </c>
    </row>
    <row r="885" spans="1:12" x14ac:dyDescent="0.25">
      <c r="A885" s="26" t="s">
        <v>1782</v>
      </c>
      <c r="B885" s="27" t="s">
        <v>2202</v>
      </c>
      <c r="C885" s="11" t="s">
        <v>717</v>
      </c>
      <c r="D885" t="s">
        <v>787</v>
      </c>
      <c r="E885" s="2">
        <v>44308</v>
      </c>
      <c r="G885" s="12" t="s">
        <v>781</v>
      </c>
      <c r="H885" s="30">
        <v>45061</v>
      </c>
      <c r="I885" s="30">
        <v>609506</v>
      </c>
      <c r="J885" s="11" t="s">
        <v>719</v>
      </c>
      <c r="K885">
        <v>15</v>
      </c>
      <c r="L885" s="37">
        <v>6759.15</v>
      </c>
    </row>
    <row r="886" spans="1:12" x14ac:dyDescent="0.25">
      <c r="A886" s="26" t="s">
        <v>1783</v>
      </c>
      <c r="B886" s="27" t="s">
        <v>2203</v>
      </c>
      <c r="C886" s="11" t="s">
        <v>717</v>
      </c>
      <c r="D886" t="s">
        <v>787</v>
      </c>
      <c r="E886" s="2">
        <v>44309</v>
      </c>
      <c r="G886" s="12" t="s">
        <v>781</v>
      </c>
      <c r="H886" s="30">
        <v>53429</v>
      </c>
      <c r="I886" s="30">
        <v>532658</v>
      </c>
      <c r="J886" s="11" t="s">
        <v>719</v>
      </c>
      <c r="K886">
        <v>13</v>
      </c>
      <c r="L886" s="37">
        <v>6945.77</v>
      </c>
    </row>
    <row r="887" spans="1:12" x14ac:dyDescent="0.25">
      <c r="A887" s="26" t="s">
        <v>1784</v>
      </c>
      <c r="B887" s="27" t="s">
        <v>2204</v>
      </c>
      <c r="C887" s="11" t="s">
        <v>717</v>
      </c>
      <c r="D887" t="s">
        <v>785</v>
      </c>
      <c r="E887" s="2">
        <v>44310</v>
      </c>
      <c r="G887" s="12" t="s">
        <v>781</v>
      </c>
      <c r="H887" s="30">
        <v>50964</v>
      </c>
      <c r="I887" s="30">
        <v>355183</v>
      </c>
      <c r="J887" s="11" t="s">
        <v>719</v>
      </c>
      <c r="K887">
        <v>12</v>
      </c>
      <c r="L887" s="37">
        <v>6115.6799999999994</v>
      </c>
    </row>
    <row r="888" spans="1:12" x14ac:dyDescent="0.25">
      <c r="A888" s="26" t="s">
        <v>1785</v>
      </c>
      <c r="B888" s="27" t="s">
        <v>2205</v>
      </c>
      <c r="C888" s="11" t="s">
        <v>717</v>
      </c>
      <c r="D888" t="s">
        <v>784</v>
      </c>
      <c r="E888" s="2">
        <v>44311</v>
      </c>
      <c r="G888" s="12" t="s">
        <v>799</v>
      </c>
      <c r="H888" s="30">
        <v>49168</v>
      </c>
      <c r="I888" s="30">
        <v>380445</v>
      </c>
      <c r="J888" s="11" t="s">
        <v>720</v>
      </c>
      <c r="K888">
        <v>14</v>
      </c>
      <c r="L888" s="37">
        <v>0</v>
      </c>
    </row>
    <row r="889" spans="1:12" x14ac:dyDescent="0.25">
      <c r="A889" s="26" t="s">
        <v>1786</v>
      </c>
      <c r="B889" s="27" t="s">
        <v>2206</v>
      </c>
      <c r="C889" s="11" t="s">
        <v>717</v>
      </c>
      <c r="D889" t="s">
        <v>787</v>
      </c>
      <c r="E889" s="2">
        <v>44312</v>
      </c>
      <c r="G889" s="12" t="s">
        <v>781</v>
      </c>
      <c r="H889" s="30">
        <v>52184</v>
      </c>
      <c r="I889" s="30">
        <v>382136</v>
      </c>
      <c r="J889" s="11" t="s">
        <v>719</v>
      </c>
      <c r="K889">
        <v>12</v>
      </c>
      <c r="L889" s="37">
        <v>6262.08</v>
      </c>
    </row>
    <row r="890" spans="1:12" x14ac:dyDescent="0.25">
      <c r="A890" s="26" t="s">
        <v>1787</v>
      </c>
      <c r="B890" s="27" t="s">
        <v>2207</v>
      </c>
      <c r="C890" s="11" t="s">
        <v>717</v>
      </c>
      <c r="D890" t="s">
        <v>787</v>
      </c>
      <c r="E890" s="2">
        <v>44313</v>
      </c>
      <c r="G890" s="12" t="s">
        <v>781</v>
      </c>
      <c r="H890" s="30">
        <v>50097</v>
      </c>
      <c r="I890" s="30">
        <v>471120</v>
      </c>
      <c r="J890" s="11" t="s">
        <v>719</v>
      </c>
      <c r="K890">
        <v>15</v>
      </c>
      <c r="L890" s="37">
        <v>7514.5499999999993</v>
      </c>
    </row>
    <row r="891" spans="1:12" x14ac:dyDescent="0.25">
      <c r="A891" s="26" t="s">
        <v>1788</v>
      </c>
      <c r="B891" s="27" t="s">
        <v>2208</v>
      </c>
      <c r="C891" s="11" t="s">
        <v>717</v>
      </c>
      <c r="D891" t="s">
        <v>787</v>
      </c>
      <c r="E891" s="2">
        <v>44314</v>
      </c>
      <c r="G891" s="12" t="s">
        <v>781</v>
      </c>
      <c r="H891" s="30">
        <v>45875</v>
      </c>
      <c r="I891" s="30">
        <v>604559</v>
      </c>
      <c r="J891" s="11" t="s">
        <v>719</v>
      </c>
      <c r="K891">
        <v>14</v>
      </c>
      <c r="L891" s="37">
        <v>6422.5000000000009</v>
      </c>
    </row>
    <row r="892" spans="1:12" x14ac:dyDescent="0.25">
      <c r="A892" s="26" t="s">
        <v>1789</v>
      </c>
      <c r="B892" s="27" t="s">
        <v>2209</v>
      </c>
      <c r="C892" s="11" t="s">
        <v>717</v>
      </c>
      <c r="D892" t="s">
        <v>787</v>
      </c>
      <c r="E892" s="2">
        <v>44314</v>
      </c>
      <c r="G892" s="12" t="s">
        <v>781</v>
      </c>
      <c r="H892" s="30">
        <v>47305</v>
      </c>
      <c r="I892" s="30">
        <v>593590</v>
      </c>
      <c r="J892" s="11" t="s">
        <v>719</v>
      </c>
      <c r="K892">
        <v>13</v>
      </c>
      <c r="L892" s="37">
        <v>6149.6500000000005</v>
      </c>
    </row>
    <row r="893" spans="1:12" x14ac:dyDescent="0.25">
      <c r="A893" s="26" t="s">
        <v>1790</v>
      </c>
      <c r="B893" s="27" t="s">
        <v>2210</v>
      </c>
      <c r="C893" s="11" t="s">
        <v>717</v>
      </c>
      <c r="D893" t="s">
        <v>787</v>
      </c>
      <c r="E893" s="2">
        <v>44315</v>
      </c>
      <c r="G893" s="12" t="s">
        <v>781</v>
      </c>
      <c r="H893" s="30">
        <v>51306</v>
      </c>
      <c r="I893" s="30">
        <v>425041</v>
      </c>
      <c r="J893" s="11" t="s">
        <v>719</v>
      </c>
      <c r="K893">
        <v>13</v>
      </c>
      <c r="L893" s="37">
        <v>6669.7800000000007</v>
      </c>
    </row>
    <row r="894" spans="1:12" x14ac:dyDescent="0.25">
      <c r="A894" s="26" t="s">
        <v>1791</v>
      </c>
      <c r="B894" s="27" t="s">
        <v>2211</v>
      </c>
      <c r="C894" s="11" t="s">
        <v>717</v>
      </c>
      <c r="D894" t="s">
        <v>785</v>
      </c>
      <c r="E894" s="2">
        <v>44316</v>
      </c>
      <c r="G894" s="12" t="s">
        <v>781</v>
      </c>
      <c r="H894" s="30">
        <v>52441</v>
      </c>
      <c r="I894" s="30">
        <v>477751</v>
      </c>
      <c r="J894" s="11" t="s">
        <v>719</v>
      </c>
      <c r="K894">
        <v>13</v>
      </c>
      <c r="L894" s="37">
        <v>6817.33</v>
      </c>
    </row>
    <row r="895" spans="1:12" x14ac:dyDescent="0.25">
      <c r="A895" s="26" t="s">
        <v>1792</v>
      </c>
      <c r="B895" s="27" t="s">
        <v>2212</v>
      </c>
      <c r="C895" s="11" t="s">
        <v>717</v>
      </c>
      <c r="D895" t="s">
        <v>787</v>
      </c>
      <c r="E895" s="2">
        <v>44316</v>
      </c>
      <c r="G895" s="12" t="s">
        <v>781</v>
      </c>
      <c r="H895" s="30">
        <v>52294</v>
      </c>
      <c r="I895" s="30">
        <v>433780</v>
      </c>
      <c r="J895" s="11" t="s">
        <v>719</v>
      </c>
      <c r="K895">
        <v>13</v>
      </c>
      <c r="L895" s="37">
        <v>6798.22</v>
      </c>
    </row>
    <row r="896" spans="1:12" x14ac:dyDescent="0.25">
      <c r="A896" s="26" t="s">
        <v>1793</v>
      </c>
      <c r="B896" s="27" t="s">
        <v>2213</v>
      </c>
      <c r="C896" s="11" t="s">
        <v>717</v>
      </c>
      <c r="D896" t="s">
        <v>787</v>
      </c>
      <c r="E896" s="2">
        <v>44317</v>
      </c>
      <c r="G896" s="12" t="s">
        <v>781</v>
      </c>
      <c r="H896" s="30">
        <v>49990</v>
      </c>
      <c r="I896" s="30">
        <v>511084</v>
      </c>
      <c r="J896" s="11" t="s">
        <v>719</v>
      </c>
      <c r="K896">
        <v>14</v>
      </c>
      <c r="L896" s="37">
        <v>6998.6</v>
      </c>
    </row>
    <row r="897" spans="1:12" x14ac:dyDescent="0.25">
      <c r="A897" s="26" t="s">
        <v>1794</v>
      </c>
      <c r="B897" s="27" t="s">
        <v>2214</v>
      </c>
      <c r="C897" s="11" t="s">
        <v>717</v>
      </c>
      <c r="D897" t="s">
        <v>785</v>
      </c>
      <c r="E897" s="2">
        <v>44318</v>
      </c>
      <c r="G897" s="12" t="s">
        <v>781</v>
      </c>
      <c r="H897" s="30">
        <v>48965</v>
      </c>
      <c r="I897" s="30">
        <v>397090</v>
      </c>
      <c r="J897" s="11" t="s">
        <v>719</v>
      </c>
      <c r="K897">
        <v>15</v>
      </c>
      <c r="L897" s="37">
        <v>7344.75</v>
      </c>
    </row>
    <row r="898" spans="1:12" x14ac:dyDescent="0.25">
      <c r="A898" s="26" t="s">
        <v>1795</v>
      </c>
      <c r="B898" s="27" t="s">
        <v>2215</v>
      </c>
      <c r="C898" s="11" t="s">
        <v>717</v>
      </c>
      <c r="D898" t="s">
        <v>787</v>
      </c>
      <c r="E898" s="2">
        <v>44319</v>
      </c>
      <c r="G898" s="12" t="s">
        <v>799</v>
      </c>
      <c r="H898" s="30">
        <v>47525</v>
      </c>
      <c r="I898" s="30">
        <v>580644</v>
      </c>
      <c r="J898" s="11" t="s">
        <v>720</v>
      </c>
      <c r="K898">
        <v>14</v>
      </c>
      <c r="L898" s="37">
        <v>0</v>
      </c>
    </row>
    <row r="899" spans="1:12" x14ac:dyDescent="0.25">
      <c r="A899" s="26" t="s">
        <v>1796</v>
      </c>
      <c r="B899" s="27" t="s">
        <v>2216</v>
      </c>
      <c r="C899" s="11" t="s">
        <v>717</v>
      </c>
      <c r="D899" t="s">
        <v>785</v>
      </c>
      <c r="E899" s="2">
        <v>44320</v>
      </c>
      <c r="G899" s="12" t="s">
        <v>781</v>
      </c>
      <c r="H899" s="30">
        <v>51169</v>
      </c>
      <c r="I899" s="30">
        <v>408307</v>
      </c>
      <c r="J899" s="11" t="s">
        <v>719</v>
      </c>
      <c r="K899">
        <v>14</v>
      </c>
      <c r="L899" s="37">
        <v>7163.6600000000008</v>
      </c>
    </row>
    <row r="900" spans="1:12" x14ac:dyDescent="0.25">
      <c r="A900" s="26" t="s">
        <v>1797</v>
      </c>
      <c r="B900" s="27" t="s">
        <v>2217</v>
      </c>
      <c r="C900" s="11" t="s">
        <v>717</v>
      </c>
      <c r="D900" t="s">
        <v>784</v>
      </c>
      <c r="E900" s="2">
        <v>44321</v>
      </c>
      <c r="G900" s="12" t="s">
        <v>781</v>
      </c>
      <c r="H900" s="30">
        <v>51118</v>
      </c>
      <c r="I900" s="30">
        <v>540202</v>
      </c>
      <c r="J900" s="11" t="s">
        <v>719</v>
      </c>
      <c r="K900">
        <v>15</v>
      </c>
      <c r="L900" s="37">
        <v>7667.7</v>
      </c>
    </row>
    <row r="901" spans="1:12" x14ac:dyDescent="0.25">
      <c r="A901" s="26" t="s">
        <v>1798</v>
      </c>
      <c r="B901" s="27" t="s">
        <v>2218</v>
      </c>
      <c r="C901" s="11" t="s">
        <v>717</v>
      </c>
      <c r="D901" t="s">
        <v>784</v>
      </c>
      <c r="E901" s="2">
        <v>44321</v>
      </c>
      <c r="G901" s="12" t="s">
        <v>799</v>
      </c>
      <c r="H901" s="30">
        <v>49651</v>
      </c>
      <c r="I901" s="30">
        <v>577486</v>
      </c>
      <c r="J901" s="11" t="s">
        <v>720</v>
      </c>
      <c r="K901">
        <v>12</v>
      </c>
      <c r="L901" s="37">
        <v>0</v>
      </c>
    </row>
    <row r="902" spans="1:12" x14ac:dyDescent="0.25">
      <c r="A902" s="26" t="s">
        <v>1799</v>
      </c>
      <c r="B902" s="27" t="s">
        <v>2219</v>
      </c>
      <c r="C902" s="11" t="s">
        <v>717</v>
      </c>
      <c r="D902" t="s">
        <v>785</v>
      </c>
      <c r="E902" s="2">
        <v>44322</v>
      </c>
      <c r="G902" s="12" t="s">
        <v>781</v>
      </c>
      <c r="H902" s="30">
        <v>47658</v>
      </c>
      <c r="I902" s="30">
        <v>586731</v>
      </c>
      <c r="J902" s="11" t="s">
        <v>719</v>
      </c>
      <c r="K902">
        <v>15</v>
      </c>
      <c r="L902" s="37">
        <v>7148.7</v>
      </c>
    </row>
    <row r="903" spans="1:12" x14ac:dyDescent="0.25">
      <c r="A903" s="26" t="s">
        <v>1800</v>
      </c>
      <c r="B903" s="27" t="s">
        <v>2220</v>
      </c>
      <c r="C903" s="11" t="s">
        <v>717</v>
      </c>
      <c r="D903" t="s">
        <v>784</v>
      </c>
      <c r="E903" s="2">
        <v>44323</v>
      </c>
      <c r="G903" s="12" t="s">
        <v>781</v>
      </c>
      <c r="H903" s="30">
        <v>53144</v>
      </c>
      <c r="I903" s="30">
        <v>478308</v>
      </c>
      <c r="J903" s="11" t="s">
        <v>719</v>
      </c>
      <c r="K903">
        <v>12</v>
      </c>
      <c r="L903" s="37">
        <v>6377.28</v>
      </c>
    </row>
    <row r="904" spans="1:12" x14ac:dyDescent="0.25">
      <c r="A904" s="26" t="s">
        <v>1801</v>
      </c>
      <c r="B904" s="27" t="s">
        <v>2221</v>
      </c>
      <c r="C904" s="11" t="s">
        <v>717</v>
      </c>
      <c r="D904" t="s">
        <v>785</v>
      </c>
      <c r="E904" s="2">
        <v>44324</v>
      </c>
      <c r="G904" s="12" t="s">
        <v>780</v>
      </c>
      <c r="H904" s="30">
        <v>54954</v>
      </c>
      <c r="I904" s="30">
        <v>508620</v>
      </c>
      <c r="J904" s="11" t="s">
        <v>719</v>
      </c>
      <c r="K904">
        <v>14</v>
      </c>
      <c r="L904" s="37">
        <v>7693.56</v>
      </c>
    </row>
    <row r="905" spans="1:12" x14ac:dyDescent="0.25">
      <c r="A905" s="26" t="s">
        <v>1802</v>
      </c>
      <c r="B905" s="27" t="s">
        <v>2222</v>
      </c>
      <c r="C905" s="11" t="s">
        <v>717</v>
      </c>
      <c r="D905" t="s">
        <v>787</v>
      </c>
      <c r="E905" s="2">
        <v>44325</v>
      </c>
      <c r="G905" s="12" t="s">
        <v>781</v>
      </c>
      <c r="H905" s="30">
        <v>46374</v>
      </c>
      <c r="I905" s="30">
        <v>611703</v>
      </c>
      <c r="J905" s="11" t="s">
        <v>719</v>
      </c>
      <c r="K905">
        <v>15</v>
      </c>
      <c r="L905" s="37">
        <v>6956.0999999999995</v>
      </c>
    </row>
    <row r="906" spans="1:12" x14ac:dyDescent="0.25">
      <c r="A906" s="26" t="s">
        <v>1803</v>
      </c>
      <c r="B906" s="27" t="s">
        <v>2223</v>
      </c>
      <c r="C906" s="11" t="s">
        <v>717</v>
      </c>
      <c r="D906" t="s">
        <v>784</v>
      </c>
      <c r="E906" s="2">
        <v>44326</v>
      </c>
      <c r="G906" s="12" t="s">
        <v>781</v>
      </c>
      <c r="H906" s="30">
        <v>49154</v>
      </c>
      <c r="I906" s="30">
        <v>517408</v>
      </c>
      <c r="J906" s="11" t="s">
        <v>719</v>
      </c>
      <c r="K906">
        <v>14</v>
      </c>
      <c r="L906" s="37">
        <v>6881.56</v>
      </c>
    </row>
    <row r="907" spans="1:12" x14ac:dyDescent="0.25">
      <c r="A907" s="26" t="s">
        <v>1804</v>
      </c>
      <c r="B907" s="27" t="s">
        <v>2224</v>
      </c>
      <c r="C907" s="11" t="s">
        <v>717</v>
      </c>
      <c r="D907" t="s">
        <v>787</v>
      </c>
      <c r="E907" s="2">
        <v>44327</v>
      </c>
      <c r="G907" s="12" t="s">
        <v>781</v>
      </c>
      <c r="H907" s="30">
        <v>51926</v>
      </c>
      <c r="I907" s="30">
        <v>471671</v>
      </c>
      <c r="J907" s="11" t="s">
        <v>719</v>
      </c>
      <c r="K907">
        <v>13</v>
      </c>
      <c r="L907" s="37">
        <v>6750.38</v>
      </c>
    </row>
    <row r="908" spans="1:12" x14ac:dyDescent="0.25">
      <c r="A908" s="26" t="s">
        <v>1805</v>
      </c>
      <c r="B908" s="27" t="s">
        <v>2225</v>
      </c>
      <c r="C908" s="11" t="s">
        <v>717</v>
      </c>
      <c r="D908" t="s">
        <v>785</v>
      </c>
      <c r="E908" s="2">
        <v>44328</v>
      </c>
      <c r="G908" s="12" t="s">
        <v>781</v>
      </c>
      <c r="H908" s="30">
        <v>54352</v>
      </c>
      <c r="I908" s="30">
        <v>504210</v>
      </c>
      <c r="J908" s="11" t="s">
        <v>719</v>
      </c>
      <c r="K908">
        <v>13</v>
      </c>
      <c r="L908" s="37">
        <v>7065.76</v>
      </c>
    </row>
    <row r="909" spans="1:12" x14ac:dyDescent="0.25">
      <c r="A909" s="26" t="s">
        <v>1806</v>
      </c>
      <c r="B909" s="27" t="s">
        <v>2226</v>
      </c>
      <c r="C909" s="11" t="s">
        <v>717</v>
      </c>
      <c r="D909" t="s">
        <v>784</v>
      </c>
      <c r="E909" s="2">
        <v>44329</v>
      </c>
      <c r="G909" s="12" t="s">
        <v>781</v>
      </c>
      <c r="H909" s="30">
        <v>52071</v>
      </c>
      <c r="I909" s="30">
        <v>533808</v>
      </c>
      <c r="J909" s="11" t="s">
        <v>719</v>
      </c>
      <c r="K909">
        <v>14</v>
      </c>
      <c r="L909" s="37">
        <v>7289.9400000000005</v>
      </c>
    </row>
    <row r="910" spans="1:12" x14ac:dyDescent="0.25">
      <c r="A910" s="26" t="s">
        <v>1807</v>
      </c>
      <c r="B910" s="27" t="s">
        <v>2227</v>
      </c>
      <c r="C910" s="11" t="s">
        <v>717</v>
      </c>
      <c r="D910" t="s">
        <v>785</v>
      </c>
      <c r="E910" s="2">
        <v>44329</v>
      </c>
      <c r="G910" s="12" t="s">
        <v>781</v>
      </c>
      <c r="H910" s="30">
        <v>54615</v>
      </c>
      <c r="I910" s="30">
        <v>498653</v>
      </c>
      <c r="J910" s="11" t="s">
        <v>719</v>
      </c>
      <c r="K910">
        <v>14</v>
      </c>
      <c r="L910" s="37">
        <v>7646.1</v>
      </c>
    </row>
    <row r="911" spans="1:12" x14ac:dyDescent="0.25">
      <c r="A911" s="26" t="s">
        <v>1808</v>
      </c>
      <c r="B911" s="27" t="s">
        <v>2228</v>
      </c>
      <c r="C911" s="11" t="s">
        <v>717</v>
      </c>
      <c r="D911" t="s">
        <v>784</v>
      </c>
      <c r="E911" s="2">
        <v>44330</v>
      </c>
      <c r="G911" s="12" t="s">
        <v>781</v>
      </c>
      <c r="H911" s="30">
        <v>50560</v>
      </c>
      <c r="I911" s="30">
        <v>509203</v>
      </c>
      <c r="J911" s="11" t="s">
        <v>719</v>
      </c>
      <c r="K911">
        <v>15</v>
      </c>
      <c r="L911" s="37">
        <v>7584</v>
      </c>
    </row>
    <row r="912" spans="1:12" x14ac:dyDescent="0.25">
      <c r="A912" s="26" t="s">
        <v>1809</v>
      </c>
      <c r="B912" s="27" t="s">
        <v>2229</v>
      </c>
      <c r="C912" s="11" t="s">
        <v>717</v>
      </c>
      <c r="D912" t="s">
        <v>785</v>
      </c>
      <c r="E912" s="2">
        <v>44331</v>
      </c>
      <c r="G912" s="12" t="s">
        <v>781</v>
      </c>
      <c r="H912" s="30">
        <v>49263</v>
      </c>
      <c r="I912" s="30">
        <v>629305</v>
      </c>
      <c r="J912" s="11" t="s">
        <v>719</v>
      </c>
      <c r="K912">
        <v>14</v>
      </c>
      <c r="L912" s="37">
        <v>6896.8200000000006</v>
      </c>
    </row>
    <row r="913" spans="1:12" x14ac:dyDescent="0.25">
      <c r="A913" s="26" t="s">
        <v>1810</v>
      </c>
      <c r="B913" s="27" t="s">
        <v>2230</v>
      </c>
      <c r="C913" s="11" t="s">
        <v>717</v>
      </c>
      <c r="D913" t="s">
        <v>787</v>
      </c>
      <c r="E913" s="2">
        <v>44332</v>
      </c>
      <c r="G913" s="12" t="s">
        <v>781</v>
      </c>
      <c r="H913" s="30">
        <v>52162</v>
      </c>
      <c r="I913" s="30">
        <v>428897</v>
      </c>
      <c r="J913" s="11" t="s">
        <v>719</v>
      </c>
      <c r="K913">
        <v>14</v>
      </c>
      <c r="L913" s="37">
        <v>7302.68</v>
      </c>
    </row>
    <row r="914" spans="1:12" x14ac:dyDescent="0.25">
      <c r="A914" s="26" t="s">
        <v>1811</v>
      </c>
      <c r="B914" s="27" t="s">
        <v>2231</v>
      </c>
      <c r="C914" s="11" t="s">
        <v>717</v>
      </c>
      <c r="D914" t="s">
        <v>787</v>
      </c>
      <c r="E914" s="2">
        <v>44333</v>
      </c>
      <c r="G914" s="12" t="s">
        <v>781</v>
      </c>
      <c r="H914" s="30">
        <v>54824</v>
      </c>
      <c r="I914" s="30">
        <v>499812</v>
      </c>
      <c r="J914" s="11" t="s">
        <v>719</v>
      </c>
      <c r="K914">
        <v>15</v>
      </c>
      <c r="L914" s="37">
        <v>8223.6</v>
      </c>
    </row>
    <row r="915" spans="1:12" x14ac:dyDescent="0.25">
      <c r="A915" s="26" t="s">
        <v>1812</v>
      </c>
      <c r="B915" s="27" t="s">
        <v>2232</v>
      </c>
      <c r="C915" s="11" t="s">
        <v>717</v>
      </c>
      <c r="D915" t="s">
        <v>787</v>
      </c>
      <c r="E915" s="2">
        <v>44334</v>
      </c>
      <c r="G915" s="12" t="s">
        <v>799</v>
      </c>
      <c r="H915" s="30">
        <v>45275</v>
      </c>
      <c r="I915" s="30">
        <v>579811</v>
      </c>
      <c r="J915" s="11" t="s">
        <v>720</v>
      </c>
      <c r="K915">
        <v>15</v>
      </c>
      <c r="L915" s="37">
        <v>0</v>
      </c>
    </row>
    <row r="916" spans="1:12" x14ac:dyDescent="0.25">
      <c r="A916" s="26" t="s">
        <v>1813</v>
      </c>
      <c r="B916" s="27" t="s">
        <v>2233</v>
      </c>
      <c r="C916" s="11" t="s">
        <v>717</v>
      </c>
      <c r="D916" t="s">
        <v>785</v>
      </c>
      <c r="E916" s="2">
        <v>44335</v>
      </c>
      <c r="G916" s="12" t="s">
        <v>781</v>
      </c>
      <c r="H916" s="30">
        <v>50671</v>
      </c>
      <c r="I916" s="30">
        <v>552480</v>
      </c>
      <c r="J916" s="11" t="s">
        <v>719</v>
      </c>
      <c r="K916">
        <v>15</v>
      </c>
      <c r="L916" s="37">
        <v>7600.65</v>
      </c>
    </row>
    <row r="917" spans="1:12" x14ac:dyDescent="0.25">
      <c r="A917" s="26" t="s">
        <v>1814</v>
      </c>
      <c r="B917" s="27" t="s">
        <v>2234</v>
      </c>
      <c r="C917" s="11" t="s">
        <v>717</v>
      </c>
      <c r="D917" t="s">
        <v>787</v>
      </c>
      <c r="E917" s="2">
        <v>44336</v>
      </c>
      <c r="G917" s="12" t="s">
        <v>781</v>
      </c>
      <c r="H917" s="30">
        <v>55223</v>
      </c>
      <c r="I917" s="30">
        <v>574251</v>
      </c>
      <c r="J917" s="11" t="s">
        <v>719</v>
      </c>
      <c r="K917">
        <v>14</v>
      </c>
      <c r="L917" s="37">
        <v>7731.2200000000012</v>
      </c>
    </row>
    <row r="918" spans="1:12" x14ac:dyDescent="0.25">
      <c r="A918" s="26" t="s">
        <v>1815</v>
      </c>
      <c r="B918" s="27" t="s">
        <v>2235</v>
      </c>
      <c r="C918" s="11" t="s">
        <v>717</v>
      </c>
      <c r="D918" t="s">
        <v>784</v>
      </c>
      <c r="E918" s="2">
        <v>44337</v>
      </c>
      <c r="G918" s="12" t="s">
        <v>781</v>
      </c>
      <c r="H918" s="30">
        <v>51098</v>
      </c>
      <c r="I918" s="30">
        <v>425679</v>
      </c>
      <c r="J918" s="11" t="s">
        <v>719</v>
      </c>
      <c r="K918">
        <v>15</v>
      </c>
      <c r="L918" s="37">
        <v>7664.7</v>
      </c>
    </row>
    <row r="919" spans="1:12" x14ac:dyDescent="0.25">
      <c r="A919" s="26" t="s">
        <v>1816</v>
      </c>
      <c r="B919" s="27" t="s">
        <v>2236</v>
      </c>
      <c r="C919" s="11" t="s">
        <v>717</v>
      </c>
      <c r="D919" t="s">
        <v>787</v>
      </c>
      <c r="E919" s="2">
        <v>44338</v>
      </c>
      <c r="G919" s="12" t="s">
        <v>781</v>
      </c>
      <c r="H919" s="30">
        <v>49615</v>
      </c>
      <c r="I919" s="30">
        <v>487029</v>
      </c>
      <c r="J919" s="11" t="s">
        <v>719</v>
      </c>
      <c r="K919">
        <v>13</v>
      </c>
      <c r="L919" s="37">
        <v>6449.95</v>
      </c>
    </row>
    <row r="920" spans="1:12" x14ac:dyDescent="0.25">
      <c r="A920" s="26" t="s">
        <v>1817</v>
      </c>
      <c r="B920" s="27" t="s">
        <v>2237</v>
      </c>
      <c r="C920" s="11" t="s">
        <v>717</v>
      </c>
      <c r="D920" t="s">
        <v>785</v>
      </c>
      <c r="E920" s="2">
        <v>44339</v>
      </c>
      <c r="G920" s="12" t="s">
        <v>781</v>
      </c>
      <c r="H920" s="30">
        <v>49028</v>
      </c>
      <c r="I920" s="30">
        <v>497752</v>
      </c>
      <c r="J920" s="11" t="s">
        <v>719</v>
      </c>
      <c r="K920">
        <v>12</v>
      </c>
      <c r="L920" s="37">
        <v>5883.36</v>
      </c>
    </row>
    <row r="921" spans="1:12" x14ac:dyDescent="0.25">
      <c r="A921" s="26" t="s">
        <v>1818</v>
      </c>
      <c r="B921" s="27" t="s">
        <v>2238</v>
      </c>
      <c r="C921" s="11" t="s">
        <v>717</v>
      </c>
      <c r="D921" t="s">
        <v>787</v>
      </c>
      <c r="E921" s="2">
        <v>44340</v>
      </c>
      <c r="G921" s="12" t="s">
        <v>781</v>
      </c>
      <c r="H921" s="30">
        <v>52050</v>
      </c>
      <c r="I921" s="30">
        <v>623849</v>
      </c>
      <c r="J921" s="11" t="s">
        <v>719</v>
      </c>
      <c r="K921">
        <v>12</v>
      </c>
      <c r="L921" s="37">
        <v>6246</v>
      </c>
    </row>
    <row r="922" spans="1:12" x14ac:dyDescent="0.25">
      <c r="A922" s="26" t="s">
        <v>1819</v>
      </c>
      <c r="B922" s="27" t="s">
        <v>2239</v>
      </c>
      <c r="C922" s="11" t="s">
        <v>717</v>
      </c>
      <c r="D922" t="s">
        <v>787</v>
      </c>
      <c r="E922" s="2">
        <v>44341</v>
      </c>
      <c r="G922" s="12" t="s">
        <v>781</v>
      </c>
      <c r="H922" s="30">
        <v>52298</v>
      </c>
      <c r="I922" s="30">
        <v>545897</v>
      </c>
      <c r="J922" s="11" t="s">
        <v>719</v>
      </c>
      <c r="K922">
        <v>12</v>
      </c>
      <c r="L922" s="37">
        <v>6275.76</v>
      </c>
    </row>
    <row r="923" spans="1:12" x14ac:dyDescent="0.25">
      <c r="A923" s="26" t="s">
        <v>1820</v>
      </c>
      <c r="B923" s="27" t="s">
        <v>2240</v>
      </c>
      <c r="C923" s="11" t="s">
        <v>717</v>
      </c>
      <c r="D923" t="s">
        <v>785</v>
      </c>
      <c r="E923" s="2">
        <v>44341</v>
      </c>
      <c r="G923" s="12" t="s">
        <v>781</v>
      </c>
      <c r="H923" s="30">
        <v>51493</v>
      </c>
      <c r="I923" s="30">
        <v>461464</v>
      </c>
      <c r="J923" s="11" t="s">
        <v>719</v>
      </c>
      <c r="K923">
        <v>14</v>
      </c>
      <c r="L923" s="37">
        <v>7209.02</v>
      </c>
    </row>
    <row r="924" spans="1:12" x14ac:dyDescent="0.25">
      <c r="A924" s="26" t="s">
        <v>1821</v>
      </c>
      <c r="B924" s="27" t="s">
        <v>2241</v>
      </c>
      <c r="C924" s="11" t="s">
        <v>717</v>
      </c>
      <c r="D924" t="s">
        <v>787</v>
      </c>
      <c r="E924" s="2">
        <v>44342</v>
      </c>
      <c r="G924" s="12" t="s">
        <v>781</v>
      </c>
      <c r="H924" s="30">
        <v>50914</v>
      </c>
      <c r="I924" s="30">
        <v>526732</v>
      </c>
      <c r="J924" s="11" t="s">
        <v>719</v>
      </c>
      <c r="K924">
        <v>14</v>
      </c>
      <c r="L924" s="37">
        <v>7127.9600000000009</v>
      </c>
    </row>
    <row r="925" spans="1:12" x14ac:dyDescent="0.25">
      <c r="A925" s="26" t="s">
        <v>1822</v>
      </c>
      <c r="B925" s="27" t="s">
        <v>2242</v>
      </c>
      <c r="C925" s="11" t="s">
        <v>717</v>
      </c>
      <c r="D925" t="s">
        <v>787</v>
      </c>
      <c r="E925" s="2">
        <v>44343</v>
      </c>
      <c r="G925" s="12" t="s">
        <v>781</v>
      </c>
      <c r="H925" s="30">
        <v>49462</v>
      </c>
      <c r="I925" s="30">
        <v>578465</v>
      </c>
      <c r="J925" s="11" t="s">
        <v>719</v>
      </c>
      <c r="K925">
        <v>13</v>
      </c>
      <c r="L925" s="37">
        <v>6430.06</v>
      </c>
    </row>
    <row r="926" spans="1:12" x14ac:dyDescent="0.25">
      <c r="A926" s="26" t="s">
        <v>1823</v>
      </c>
      <c r="B926" s="27" t="s">
        <v>2243</v>
      </c>
      <c r="C926" s="11" t="s">
        <v>717</v>
      </c>
      <c r="D926" t="s">
        <v>784</v>
      </c>
      <c r="E926" s="2">
        <v>44344</v>
      </c>
      <c r="G926" s="12" t="s">
        <v>781</v>
      </c>
      <c r="H926" s="30">
        <v>50177</v>
      </c>
      <c r="I926" s="30">
        <v>584334</v>
      </c>
      <c r="J926" s="11" t="s">
        <v>719</v>
      </c>
      <c r="K926">
        <v>13</v>
      </c>
      <c r="L926" s="37">
        <v>6523.01</v>
      </c>
    </row>
    <row r="927" spans="1:12" x14ac:dyDescent="0.25">
      <c r="A927" s="26" t="s">
        <v>1824</v>
      </c>
      <c r="B927" s="27" t="s">
        <v>2244</v>
      </c>
      <c r="C927" s="11" t="s">
        <v>717</v>
      </c>
      <c r="D927" t="s">
        <v>785</v>
      </c>
      <c r="E927" s="2">
        <v>44345</v>
      </c>
      <c r="G927" s="12" t="s">
        <v>781</v>
      </c>
      <c r="H927" s="30">
        <v>45608</v>
      </c>
      <c r="I927" s="30">
        <v>538472</v>
      </c>
      <c r="J927" s="11" t="s">
        <v>719</v>
      </c>
      <c r="K927">
        <v>12</v>
      </c>
      <c r="L927" s="37">
        <v>5472.96</v>
      </c>
    </row>
    <row r="928" spans="1:12" x14ac:dyDescent="0.25">
      <c r="A928" s="26" t="s">
        <v>1825</v>
      </c>
      <c r="B928" s="27" t="s">
        <v>2245</v>
      </c>
      <c r="C928" s="11" t="s">
        <v>717</v>
      </c>
      <c r="D928" t="s">
        <v>787</v>
      </c>
      <c r="E928" s="2">
        <v>44346</v>
      </c>
      <c r="G928" s="12" t="s">
        <v>781</v>
      </c>
      <c r="H928" s="30">
        <v>52092</v>
      </c>
      <c r="I928" s="30">
        <v>497748</v>
      </c>
      <c r="J928" s="11" t="s">
        <v>719</v>
      </c>
      <c r="K928">
        <v>15</v>
      </c>
      <c r="L928" s="37">
        <v>7813.7999999999993</v>
      </c>
    </row>
    <row r="929" spans="1:12" x14ac:dyDescent="0.25">
      <c r="A929" s="26" t="s">
        <v>1826</v>
      </c>
      <c r="B929" s="27" t="s">
        <v>2246</v>
      </c>
      <c r="C929" s="11" t="s">
        <v>717</v>
      </c>
      <c r="D929" t="s">
        <v>784</v>
      </c>
      <c r="E929" s="2">
        <v>44347</v>
      </c>
      <c r="G929" s="12" t="s">
        <v>781</v>
      </c>
      <c r="H929" s="30">
        <v>50563</v>
      </c>
      <c r="I929" s="30">
        <v>439979</v>
      </c>
      <c r="J929" s="11" t="s">
        <v>719</v>
      </c>
      <c r="K929">
        <v>15</v>
      </c>
      <c r="L929" s="37">
        <v>7584.45</v>
      </c>
    </row>
    <row r="930" spans="1:12" x14ac:dyDescent="0.25">
      <c r="A930" s="26" t="s">
        <v>1827</v>
      </c>
      <c r="B930" s="27" t="s">
        <v>2247</v>
      </c>
      <c r="C930" s="11" t="s">
        <v>717</v>
      </c>
      <c r="D930" t="s">
        <v>785</v>
      </c>
      <c r="E930" s="2">
        <v>44347</v>
      </c>
      <c r="G930" s="12" t="s">
        <v>781</v>
      </c>
      <c r="H930" s="30">
        <v>47430</v>
      </c>
      <c r="I930" s="30">
        <v>629468</v>
      </c>
      <c r="J930" s="11" t="s">
        <v>719</v>
      </c>
      <c r="K930">
        <v>13</v>
      </c>
      <c r="L930" s="37">
        <v>6165.9000000000005</v>
      </c>
    </row>
    <row r="931" spans="1:12" x14ac:dyDescent="0.25">
      <c r="A931" s="26" t="s">
        <v>1828</v>
      </c>
      <c r="B931" s="27" t="s">
        <v>2248</v>
      </c>
      <c r="C931" s="11" t="s">
        <v>717</v>
      </c>
      <c r="D931" t="s">
        <v>784</v>
      </c>
      <c r="E931" s="2">
        <v>44348</v>
      </c>
      <c r="G931" s="12" t="s">
        <v>799</v>
      </c>
      <c r="H931" s="30">
        <v>47029</v>
      </c>
      <c r="I931" s="30">
        <v>367381</v>
      </c>
      <c r="J931" s="11" t="s">
        <v>720</v>
      </c>
      <c r="K931">
        <v>13</v>
      </c>
      <c r="L931" s="37">
        <v>0</v>
      </c>
    </row>
    <row r="932" spans="1:12" x14ac:dyDescent="0.25">
      <c r="A932" s="26" t="s">
        <v>1829</v>
      </c>
      <c r="B932" s="27" t="s">
        <v>2249</v>
      </c>
      <c r="C932" s="11" t="s">
        <v>717</v>
      </c>
      <c r="D932" t="s">
        <v>785</v>
      </c>
      <c r="E932" s="2">
        <v>44349</v>
      </c>
      <c r="G932" s="12" t="s">
        <v>781</v>
      </c>
      <c r="H932" s="30">
        <v>52984</v>
      </c>
      <c r="I932" s="30">
        <v>461547</v>
      </c>
      <c r="J932" s="11" t="s">
        <v>719</v>
      </c>
      <c r="K932">
        <v>15</v>
      </c>
      <c r="L932" s="37">
        <v>7947.5999999999995</v>
      </c>
    </row>
    <row r="933" spans="1:12" x14ac:dyDescent="0.25">
      <c r="A933" s="26" t="s">
        <v>1830</v>
      </c>
      <c r="B933" s="27" t="s">
        <v>2250</v>
      </c>
      <c r="C933" s="11" t="s">
        <v>717</v>
      </c>
      <c r="D933" t="s">
        <v>785</v>
      </c>
      <c r="E933" s="2">
        <v>44350</v>
      </c>
      <c r="G933" s="12" t="s">
        <v>781</v>
      </c>
      <c r="H933" s="30">
        <v>53667</v>
      </c>
      <c r="I933" s="30">
        <v>607420</v>
      </c>
      <c r="J933" s="11" t="s">
        <v>719</v>
      </c>
      <c r="K933">
        <v>14</v>
      </c>
      <c r="L933" s="37">
        <v>7513.380000000001</v>
      </c>
    </row>
    <row r="934" spans="1:12" x14ac:dyDescent="0.25">
      <c r="A934" s="26" t="s">
        <v>1831</v>
      </c>
      <c r="B934" s="27" t="s">
        <v>2251</v>
      </c>
      <c r="C934" s="11" t="s">
        <v>717</v>
      </c>
      <c r="D934" t="s">
        <v>785</v>
      </c>
      <c r="E934" s="2">
        <v>44350</v>
      </c>
      <c r="G934" s="12" t="s">
        <v>781</v>
      </c>
      <c r="H934" s="30">
        <v>47043</v>
      </c>
      <c r="I934" s="30">
        <v>388154</v>
      </c>
      <c r="J934" s="11" t="s">
        <v>719</v>
      </c>
      <c r="K934">
        <v>12</v>
      </c>
      <c r="L934" s="37">
        <v>5645.16</v>
      </c>
    </row>
    <row r="935" spans="1:12" x14ac:dyDescent="0.25">
      <c r="A935" s="26" t="s">
        <v>1832</v>
      </c>
      <c r="B935" s="27" t="s">
        <v>2252</v>
      </c>
      <c r="C935" s="11" t="s">
        <v>717</v>
      </c>
      <c r="D935" t="s">
        <v>784</v>
      </c>
      <c r="E935" s="2">
        <v>44351</v>
      </c>
      <c r="G935" s="12" t="s">
        <v>799</v>
      </c>
      <c r="H935" s="30">
        <v>46496</v>
      </c>
      <c r="I935" s="30">
        <v>486271</v>
      </c>
      <c r="J935" s="11" t="s">
        <v>720</v>
      </c>
      <c r="K935">
        <v>15</v>
      </c>
      <c r="L935" s="37">
        <v>0</v>
      </c>
    </row>
    <row r="936" spans="1:12" x14ac:dyDescent="0.25">
      <c r="A936" s="26" t="s">
        <v>1833</v>
      </c>
      <c r="B936" s="27" t="s">
        <v>2253</v>
      </c>
      <c r="C936" s="11" t="s">
        <v>717</v>
      </c>
      <c r="D936" t="s">
        <v>784</v>
      </c>
      <c r="E936" s="2">
        <v>44352</v>
      </c>
      <c r="G936" s="12" t="s">
        <v>781</v>
      </c>
      <c r="H936" s="30">
        <v>52549</v>
      </c>
      <c r="I936" s="30">
        <v>485282</v>
      </c>
      <c r="J936" s="11" t="s">
        <v>719</v>
      </c>
      <c r="K936">
        <v>12</v>
      </c>
      <c r="L936" s="37">
        <v>6305.88</v>
      </c>
    </row>
    <row r="937" spans="1:12" x14ac:dyDescent="0.25">
      <c r="A937" s="26" t="s">
        <v>1834</v>
      </c>
      <c r="B937" s="27" t="s">
        <v>2254</v>
      </c>
      <c r="C937" s="11" t="s">
        <v>717</v>
      </c>
      <c r="D937" t="s">
        <v>784</v>
      </c>
      <c r="E937" s="2">
        <v>44353</v>
      </c>
      <c r="G937" s="12" t="s">
        <v>781</v>
      </c>
      <c r="H937" s="30">
        <v>49238</v>
      </c>
      <c r="I937" s="30">
        <v>529813</v>
      </c>
      <c r="J937" s="11" t="s">
        <v>719</v>
      </c>
      <c r="K937">
        <v>15</v>
      </c>
      <c r="L937" s="37">
        <v>7385.7</v>
      </c>
    </row>
    <row r="938" spans="1:12" x14ac:dyDescent="0.25">
      <c r="A938" s="26" t="s">
        <v>1835</v>
      </c>
      <c r="B938" s="27" t="s">
        <v>2255</v>
      </c>
      <c r="C938" s="11" t="s">
        <v>717</v>
      </c>
      <c r="D938" t="s">
        <v>787</v>
      </c>
      <c r="E938" s="2">
        <v>44354</v>
      </c>
      <c r="G938" s="12" t="s">
        <v>799</v>
      </c>
      <c r="H938" s="30">
        <v>45863</v>
      </c>
      <c r="I938" s="30">
        <v>640205</v>
      </c>
      <c r="J938" s="11" t="s">
        <v>720</v>
      </c>
      <c r="K938">
        <v>13</v>
      </c>
      <c r="L938" s="37">
        <v>0</v>
      </c>
    </row>
    <row r="939" spans="1:12" x14ac:dyDescent="0.25">
      <c r="A939" s="26" t="s">
        <v>1836</v>
      </c>
      <c r="B939" s="27" t="s">
        <v>2256</v>
      </c>
      <c r="C939" s="11" t="s">
        <v>717</v>
      </c>
      <c r="D939" t="s">
        <v>784</v>
      </c>
      <c r="E939" s="2">
        <v>44355</v>
      </c>
      <c r="G939" s="12" t="s">
        <v>781</v>
      </c>
      <c r="H939" s="30">
        <v>50611</v>
      </c>
      <c r="I939" s="30">
        <v>543290</v>
      </c>
      <c r="J939" s="11" t="s">
        <v>719</v>
      </c>
      <c r="K939">
        <v>13</v>
      </c>
      <c r="L939" s="37">
        <v>6579.43</v>
      </c>
    </row>
    <row r="940" spans="1:12" x14ac:dyDescent="0.25">
      <c r="A940" s="26" t="s">
        <v>1837</v>
      </c>
      <c r="B940" s="27" t="s">
        <v>2257</v>
      </c>
      <c r="C940" s="11" t="s">
        <v>717</v>
      </c>
      <c r="D940" t="s">
        <v>785</v>
      </c>
      <c r="E940" s="2">
        <v>44356</v>
      </c>
      <c r="G940" s="12" t="s">
        <v>781</v>
      </c>
      <c r="H940" s="30">
        <v>48895</v>
      </c>
      <c r="I940" s="30">
        <v>470592</v>
      </c>
      <c r="J940" s="11" t="s">
        <v>719</v>
      </c>
      <c r="K940">
        <v>14</v>
      </c>
      <c r="L940" s="37">
        <v>6845.3000000000011</v>
      </c>
    </row>
    <row r="941" spans="1:12" x14ac:dyDescent="0.25">
      <c r="A941" s="26" t="s">
        <v>1838</v>
      </c>
      <c r="B941" s="27" t="s">
        <v>2258</v>
      </c>
      <c r="C941" s="11" t="s">
        <v>717</v>
      </c>
      <c r="D941" t="s">
        <v>784</v>
      </c>
      <c r="E941" s="2">
        <v>44357</v>
      </c>
      <c r="G941" s="12" t="s">
        <v>781</v>
      </c>
      <c r="H941" s="30">
        <v>45476</v>
      </c>
      <c r="I941" s="30">
        <v>538776</v>
      </c>
      <c r="J941" s="11" t="s">
        <v>719</v>
      </c>
      <c r="K941">
        <v>14</v>
      </c>
      <c r="L941" s="37">
        <v>6366.64</v>
      </c>
    </row>
    <row r="942" spans="1:12" x14ac:dyDescent="0.25">
      <c r="A942" s="26" t="s">
        <v>1839</v>
      </c>
      <c r="B942" s="27" t="s">
        <v>2259</v>
      </c>
      <c r="C942" s="11" t="s">
        <v>717</v>
      </c>
      <c r="D942" t="s">
        <v>784</v>
      </c>
      <c r="E942" s="2">
        <v>44357</v>
      </c>
      <c r="G942" s="12" t="s">
        <v>781</v>
      </c>
      <c r="H942" s="30">
        <v>46460</v>
      </c>
      <c r="I942" s="30">
        <v>589118</v>
      </c>
      <c r="J942" s="11" t="s">
        <v>719</v>
      </c>
      <c r="K942">
        <v>14</v>
      </c>
      <c r="L942" s="37">
        <v>6504.4000000000005</v>
      </c>
    </row>
    <row r="943" spans="1:12" x14ac:dyDescent="0.25">
      <c r="A943" s="26" t="s">
        <v>1840</v>
      </c>
      <c r="B943" s="27" t="s">
        <v>2260</v>
      </c>
      <c r="C943" s="11" t="s">
        <v>717</v>
      </c>
      <c r="D943" t="s">
        <v>787</v>
      </c>
      <c r="E943" s="2">
        <v>44358</v>
      </c>
      <c r="G943" s="12" t="s">
        <v>781</v>
      </c>
      <c r="H943" s="30">
        <v>48690</v>
      </c>
      <c r="I943" s="30">
        <v>466957</v>
      </c>
      <c r="J943" s="11" t="s">
        <v>719</v>
      </c>
      <c r="K943">
        <v>14</v>
      </c>
      <c r="L943" s="37">
        <v>6816.6</v>
      </c>
    </row>
    <row r="944" spans="1:12" x14ac:dyDescent="0.25">
      <c r="A944" s="26" t="s">
        <v>1841</v>
      </c>
      <c r="B944" s="27" t="s">
        <v>2261</v>
      </c>
      <c r="C944" s="11" t="s">
        <v>717</v>
      </c>
      <c r="D944" t="s">
        <v>787</v>
      </c>
      <c r="E944" s="2">
        <v>44359</v>
      </c>
      <c r="G944" s="12" t="s">
        <v>781</v>
      </c>
      <c r="H944" s="30">
        <v>47894</v>
      </c>
      <c r="I944" s="30">
        <v>450709</v>
      </c>
      <c r="J944" s="11" t="s">
        <v>719</v>
      </c>
      <c r="K944">
        <v>13</v>
      </c>
      <c r="L944" s="37">
        <v>6226.22</v>
      </c>
    </row>
    <row r="945" spans="1:12" x14ac:dyDescent="0.25">
      <c r="A945" s="26" t="s">
        <v>1842</v>
      </c>
      <c r="B945" s="27" t="s">
        <v>2262</v>
      </c>
      <c r="C945" s="11" t="s">
        <v>717</v>
      </c>
      <c r="D945" t="s">
        <v>784</v>
      </c>
      <c r="E945" s="2">
        <v>44360</v>
      </c>
      <c r="G945" s="12" t="s">
        <v>781</v>
      </c>
      <c r="H945" s="30">
        <v>51775</v>
      </c>
      <c r="I945" s="30">
        <v>411189</v>
      </c>
      <c r="J945" s="11" t="s">
        <v>719</v>
      </c>
      <c r="K945">
        <v>12</v>
      </c>
      <c r="L945" s="37">
        <v>6213</v>
      </c>
    </row>
    <row r="946" spans="1:12" x14ac:dyDescent="0.25">
      <c r="A946" s="26" t="s">
        <v>1843</v>
      </c>
      <c r="B946" s="27" t="s">
        <v>2263</v>
      </c>
      <c r="C946" s="11" t="s">
        <v>717</v>
      </c>
      <c r="D946" t="s">
        <v>784</v>
      </c>
      <c r="E946" s="2">
        <v>44361</v>
      </c>
      <c r="G946" s="12" t="s">
        <v>781</v>
      </c>
      <c r="H946" s="30">
        <v>47661</v>
      </c>
      <c r="I946" s="30">
        <v>515185</v>
      </c>
      <c r="J946" s="11" t="s">
        <v>719</v>
      </c>
      <c r="K946">
        <v>13</v>
      </c>
      <c r="L946" s="37">
        <v>6195.93</v>
      </c>
    </row>
    <row r="947" spans="1:12" x14ac:dyDescent="0.25">
      <c r="A947" s="26" t="s">
        <v>1844</v>
      </c>
      <c r="B947" s="27" t="s">
        <v>2264</v>
      </c>
      <c r="C947" s="11" t="s">
        <v>717</v>
      </c>
      <c r="D947" t="s">
        <v>785</v>
      </c>
      <c r="E947" s="2">
        <v>44362</v>
      </c>
      <c r="G947" s="12" t="s">
        <v>781</v>
      </c>
      <c r="H947" s="30">
        <v>51549</v>
      </c>
      <c r="I947" s="30">
        <v>367215</v>
      </c>
      <c r="J947" s="11" t="s">
        <v>719</v>
      </c>
      <c r="K947">
        <v>15</v>
      </c>
      <c r="L947" s="37">
        <v>7732.3499999999995</v>
      </c>
    </row>
    <row r="948" spans="1:12" x14ac:dyDescent="0.25">
      <c r="A948" s="26" t="s">
        <v>1845</v>
      </c>
      <c r="B948" s="27" t="s">
        <v>2265</v>
      </c>
      <c r="C948" s="11" t="s">
        <v>717</v>
      </c>
      <c r="D948" t="s">
        <v>784</v>
      </c>
      <c r="E948" s="2">
        <v>44363</v>
      </c>
      <c r="G948" s="12" t="s">
        <v>781</v>
      </c>
      <c r="H948" s="30">
        <v>46911</v>
      </c>
      <c r="I948" s="30">
        <v>604192</v>
      </c>
      <c r="J948" s="11" t="s">
        <v>719</v>
      </c>
      <c r="K948">
        <v>13</v>
      </c>
      <c r="L948" s="37">
        <v>6098.43</v>
      </c>
    </row>
    <row r="949" spans="1:12" x14ac:dyDescent="0.25">
      <c r="A949" s="26" t="s">
        <v>1846</v>
      </c>
      <c r="B949" s="27" t="s">
        <v>2266</v>
      </c>
      <c r="C949" s="11" t="s">
        <v>717</v>
      </c>
      <c r="D949" t="s">
        <v>784</v>
      </c>
      <c r="E949" s="2">
        <v>44364</v>
      </c>
      <c r="G949" s="12" t="s">
        <v>781</v>
      </c>
      <c r="H949" s="30">
        <v>45892</v>
      </c>
      <c r="I949" s="30">
        <v>474796</v>
      </c>
      <c r="J949" s="11" t="s">
        <v>719</v>
      </c>
      <c r="K949">
        <v>12</v>
      </c>
      <c r="L949" s="37">
        <v>5507.04</v>
      </c>
    </row>
    <row r="950" spans="1:12" x14ac:dyDescent="0.25">
      <c r="A950" s="26" t="s">
        <v>1847</v>
      </c>
      <c r="B950" s="27" t="s">
        <v>2267</v>
      </c>
      <c r="C950" s="11" t="s">
        <v>717</v>
      </c>
      <c r="D950" t="s">
        <v>785</v>
      </c>
      <c r="E950" s="2">
        <v>44364</v>
      </c>
      <c r="G950" s="12" t="s">
        <v>781</v>
      </c>
      <c r="H950" s="30">
        <v>45182</v>
      </c>
      <c r="I950" s="30">
        <v>425710</v>
      </c>
      <c r="J950" s="11" t="s">
        <v>719</v>
      </c>
      <c r="K950">
        <v>13</v>
      </c>
      <c r="L950" s="37">
        <v>5873.66</v>
      </c>
    </row>
    <row r="951" spans="1:12" x14ac:dyDescent="0.25">
      <c r="A951" s="26" t="s">
        <v>1848</v>
      </c>
      <c r="B951" s="27" t="s">
        <v>2268</v>
      </c>
      <c r="C951" s="11" t="s">
        <v>717</v>
      </c>
      <c r="D951" t="s">
        <v>787</v>
      </c>
      <c r="E951" s="2">
        <v>44365</v>
      </c>
      <c r="G951" s="12" t="s">
        <v>781</v>
      </c>
      <c r="H951" s="30">
        <v>47514</v>
      </c>
      <c r="I951" s="30">
        <v>586783</v>
      </c>
      <c r="J951" s="11" t="s">
        <v>719</v>
      </c>
      <c r="K951">
        <v>13</v>
      </c>
      <c r="L951" s="37">
        <v>6176.8200000000006</v>
      </c>
    </row>
    <row r="952" spans="1:12" x14ac:dyDescent="0.25">
      <c r="A952" s="26" t="s">
        <v>1849</v>
      </c>
      <c r="B952" s="27" t="s">
        <v>2269</v>
      </c>
      <c r="C952" s="11" t="s">
        <v>717</v>
      </c>
      <c r="D952" t="s">
        <v>787</v>
      </c>
      <c r="E952" s="2">
        <v>44366</v>
      </c>
      <c r="G952" s="12" t="s">
        <v>781</v>
      </c>
      <c r="H952" s="30">
        <v>52142</v>
      </c>
      <c r="I952" s="30">
        <v>624300</v>
      </c>
      <c r="J952" s="11" t="s">
        <v>719</v>
      </c>
      <c r="K952">
        <v>15</v>
      </c>
      <c r="L952" s="37">
        <v>7821.2999999999993</v>
      </c>
    </row>
    <row r="953" spans="1:12" x14ac:dyDescent="0.25">
      <c r="A953" s="26" t="s">
        <v>1850</v>
      </c>
      <c r="B953" s="27" t="s">
        <v>2270</v>
      </c>
      <c r="C953" s="11" t="s">
        <v>717</v>
      </c>
      <c r="D953" t="s">
        <v>787</v>
      </c>
      <c r="E953" s="2">
        <v>44367</v>
      </c>
      <c r="G953" s="12" t="s">
        <v>781</v>
      </c>
      <c r="H953" s="30">
        <v>50218</v>
      </c>
      <c r="I953" s="30">
        <v>482069</v>
      </c>
      <c r="J953" s="11" t="s">
        <v>719</v>
      </c>
      <c r="K953">
        <v>15</v>
      </c>
      <c r="L953" s="37">
        <v>7532.7</v>
      </c>
    </row>
    <row r="954" spans="1:12" x14ac:dyDescent="0.25">
      <c r="A954" s="26" t="s">
        <v>1851</v>
      </c>
      <c r="B954" s="27" t="s">
        <v>2271</v>
      </c>
      <c r="C954" s="11" t="s">
        <v>717</v>
      </c>
      <c r="D954" t="s">
        <v>787</v>
      </c>
      <c r="E954" s="2">
        <v>44368</v>
      </c>
      <c r="G954" s="12" t="s">
        <v>799</v>
      </c>
      <c r="H954" s="30">
        <v>46613</v>
      </c>
      <c r="I954" s="30">
        <v>614461</v>
      </c>
      <c r="J954" s="11" t="s">
        <v>720</v>
      </c>
      <c r="K954">
        <v>13</v>
      </c>
      <c r="L954" s="37">
        <v>0</v>
      </c>
    </row>
    <row r="955" spans="1:12" x14ac:dyDescent="0.25">
      <c r="A955" s="26" t="s">
        <v>1852</v>
      </c>
      <c r="B955" s="27" t="s">
        <v>2272</v>
      </c>
      <c r="C955" s="11" t="s">
        <v>717</v>
      </c>
      <c r="D955" t="s">
        <v>785</v>
      </c>
      <c r="E955" s="2">
        <v>44369</v>
      </c>
      <c r="G955" s="12" t="s">
        <v>781</v>
      </c>
      <c r="H955" s="30">
        <v>45891</v>
      </c>
      <c r="I955" s="30">
        <v>500976</v>
      </c>
      <c r="J955" s="11" t="s">
        <v>719</v>
      </c>
      <c r="K955">
        <v>14</v>
      </c>
      <c r="L955" s="37">
        <v>6424.7400000000007</v>
      </c>
    </row>
    <row r="956" spans="1:12" x14ac:dyDescent="0.25">
      <c r="A956" s="26" t="s">
        <v>1853</v>
      </c>
      <c r="B956" s="27" t="s">
        <v>2273</v>
      </c>
      <c r="C956" s="11" t="s">
        <v>717</v>
      </c>
      <c r="D956" t="s">
        <v>784</v>
      </c>
      <c r="E956" s="2">
        <v>44370</v>
      </c>
      <c r="G956" s="12" t="s">
        <v>781</v>
      </c>
      <c r="H956" s="30">
        <v>50241</v>
      </c>
      <c r="I956" s="30">
        <v>469576</v>
      </c>
      <c r="J956" s="11" t="s">
        <v>719</v>
      </c>
      <c r="K956">
        <v>13</v>
      </c>
      <c r="L956" s="37">
        <v>6531.33</v>
      </c>
    </row>
    <row r="957" spans="1:12" x14ac:dyDescent="0.25">
      <c r="A957" s="26" t="s">
        <v>1854</v>
      </c>
      <c r="B957" s="27" t="s">
        <v>2274</v>
      </c>
      <c r="C957" s="11" t="s">
        <v>717</v>
      </c>
      <c r="D957" t="s">
        <v>784</v>
      </c>
      <c r="E957" s="2">
        <v>44371</v>
      </c>
      <c r="G957" s="12" t="s">
        <v>781</v>
      </c>
      <c r="H957" s="30">
        <v>49100</v>
      </c>
      <c r="I957" s="30">
        <v>474778</v>
      </c>
      <c r="J957" s="11" t="s">
        <v>719</v>
      </c>
      <c r="K957">
        <v>13</v>
      </c>
      <c r="L957" s="37">
        <v>6383</v>
      </c>
    </row>
    <row r="958" spans="1:12" x14ac:dyDescent="0.25">
      <c r="A958" s="26" t="s">
        <v>1855</v>
      </c>
      <c r="B958" s="27" t="s">
        <v>2275</v>
      </c>
      <c r="C958" s="11" t="s">
        <v>717</v>
      </c>
      <c r="D958" t="s">
        <v>784</v>
      </c>
      <c r="E958" s="2">
        <v>44372</v>
      </c>
      <c r="G958" s="12" t="s">
        <v>781</v>
      </c>
      <c r="H958" s="30">
        <v>45498</v>
      </c>
      <c r="I958" s="30">
        <v>698133</v>
      </c>
      <c r="J958" s="11" t="s">
        <v>719</v>
      </c>
      <c r="K958">
        <v>15</v>
      </c>
      <c r="L958" s="37">
        <v>6824.7</v>
      </c>
    </row>
    <row r="959" spans="1:12" x14ac:dyDescent="0.25">
      <c r="A959" s="26" t="s">
        <v>1856</v>
      </c>
      <c r="B959" s="27" t="s">
        <v>2276</v>
      </c>
      <c r="C959" s="11" t="s">
        <v>717</v>
      </c>
      <c r="D959" t="s">
        <v>784</v>
      </c>
      <c r="E959" s="2">
        <v>44372</v>
      </c>
      <c r="G959" s="12" t="s">
        <v>781</v>
      </c>
      <c r="H959" s="30">
        <v>53074</v>
      </c>
      <c r="I959" s="30">
        <v>577190</v>
      </c>
      <c r="J959" s="11" t="s">
        <v>719</v>
      </c>
      <c r="K959">
        <v>14</v>
      </c>
      <c r="L959" s="37">
        <v>7430.3600000000006</v>
      </c>
    </row>
    <row r="960" spans="1:12" x14ac:dyDescent="0.25">
      <c r="A960" s="26" t="s">
        <v>1857</v>
      </c>
      <c r="B960" s="27" t="s">
        <v>2277</v>
      </c>
      <c r="C960" s="11" t="s">
        <v>717</v>
      </c>
      <c r="D960" t="s">
        <v>784</v>
      </c>
      <c r="E960" s="2">
        <v>44373</v>
      </c>
      <c r="G960" s="12" t="s">
        <v>781</v>
      </c>
      <c r="H960" s="30">
        <v>45673</v>
      </c>
      <c r="I960" s="30">
        <v>476942</v>
      </c>
      <c r="J960" s="11" t="s">
        <v>719</v>
      </c>
      <c r="K960">
        <v>13</v>
      </c>
      <c r="L960" s="37">
        <v>5937.49</v>
      </c>
    </row>
    <row r="961" spans="1:12" x14ac:dyDescent="0.25">
      <c r="A961" s="26" t="s">
        <v>1858</v>
      </c>
      <c r="B961" s="27" t="s">
        <v>2278</v>
      </c>
      <c r="C961" s="11" t="s">
        <v>717</v>
      </c>
      <c r="D961" t="s">
        <v>784</v>
      </c>
      <c r="E961" s="2">
        <v>44374</v>
      </c>
      <c r="G961" s="12" t="s">
        <v>781</v>
      </c>
      <c r="H961" s="30">
        <v>47470</v>
      </c>
      <c r="I961" s="30">
        <v>399016</v>
      </c>
      <c r="J961" s="11" t="s">
        <v>719</v>
      </c>
      <c r="K961">
        <v>12</v>
      </c>
      <c r="L961" s="37">
        <v>5696.4</v>
      </c>
    </row>
    <row r="962" spans="1:12" x14ac:dyDescent="0.25">
      <c r="A962" s="26" t="s">
        <v>1859</v>
      </c>
      <c r="B962" s="27" t="s">
        <v>2279</v>
      </c>
      <c r="C962" s="11" t="s">
        <v>717</v>
      </c>
      <c r="D962" t="s">
        <v>787</v>
      </c>
      <c r="E962" s="2">
        <v>44375</v>
      </c>
      <c r="G962" s="12" t="s">
        <v>781</v>
      </c>
      <c r="H962" s="30">
        <v>50818</v>
      </c>
      <c r="I962" s="30">
        <v>594743</v>
      </c>
      <c r="J962" s="11" t="s">
        <v>719</v>
      </c>
      <c r="K962">
        <v>13</v>
      </c>
      <c r="L962" s="37">
        <v>6606.34</v>
      </c>
    </row>
    <row r="963" spans="1:12" x14ac:dyDescent="0.25">
      <c r="A963" s="26" t="s">
        <v>1860</v>
      </c>
      <c r="B963" s="27" t="s">
        <v>2280</v>
      </c>
      <c r="C963" s="11" t="s">
        <v>717</v>
      </c>
      <c r="D963" t="s">
        <v>784</v>
      </c>
      <c r="E963" s="2">
        <v>44376</v>
      </c>
      <c r="G963" s="12" t="s">
        <v>781</v>
      </c>
      <c r="H963" s="30">
        <v>47620</v>
      </c>
      <c r="I963" s="30">
        <v>499065</v>
      </c>
      <c r="J963" s="11" t="s">
        <v>719</v>
      </c>
      <c r="K963">
        <v>13</v>
      </c>
      <c r="L963" s="37">
        <v>6190.6</v>
      </c>
    </row>
    <row r="964" spans="1:12" x14ac:dyDescent="0.25">
      <c r="A964" s="26" t="s">
        <v>1861</v>
      </c>
      <c r="B964" s="27" t="s">
        <v>2281</v>
      </c>
      <c r="C964" s="11" t="s">
        <v>717</v>
      </c>
      <c r="D964" t="s">
        <v>784</v>
      </c>
      <c r="E964" s="2">
        <v>44377</v>
      </c>
      <c r="G964" s="12" t="s">
        <v>781</v>
      </c>
      <c r="H964" s="30">
        <v>48080</v>
      </c>
      <c r="I964" s="30">
        <v>591689</v>
      </c>
      <c r="J964" s="11" t="s">
        <v>719</v>
      </c>
      <c r="K964">
        <v>13</v>
      </c>
      <c r="L964" s="37">
        <v>6250.4000000000005</v>
      </c>
    </row>
    <row r="965" spans="1:12" x14ac:dyDescent="0.25">
      <c r="A965" s="26" t="s">
        <v>1862</v>
      </c>
      <c r="B965" s="27" t="s">
        <v>2282</v>
      </c>
      <c r="C965" s="11" t="s">
        <v>717</v>
      </c>
      <c r="D965" t="s">
        <v>787</v>
      </c>
      <c r="E965" s="2">
        <v>44377</v>
      </c>
      <c r="G965" s="12" t="s">
        <v>781</v>
      </c>
      <c r="H965" s="30">
        <v>49434</v>
      </c>
      <c r="I965" s="30">
        <v>572400</v>
      </c>
      <c r="J965" s="11" t="s">
        <v>719</v>
      </c>
      <c r="K965">
        <v>14</v>
      </c>
      <c r="L965" s="37">
        <v>6920.76</v>
      </c>
    </row>
    <row r="966" spans="1:12" x14ac:dyDescent="0.25">
      <c r="A966" s="26" t="s">
        <v>1863</v>
      </c>
      <c r="B966" s="27" t="s">
        <v>2283</v>
      </c>
      <c r="C966" s="11" t="s">
        <v>717</v>
      </c>
      <c r="D966" t="s">
        <v>787</v>
      </c>
      <c r="E966" s="2">
        <v>44378</v>
      </c>
      <c r="G966" s="12" t="s">
        <v>781</v>
      </c>
      <c r="H966" s="30">
        <v>52019</v>
      </c>
      <c r="I966" s="30">
        <v>539339</v>
      </c>
      <c r="J966" s="11" t="s">
        <v>719</v>
      </c>
      <c r="K966">
        <v>15</v>
      </c>
      <c r="L966" s="37">
        <v>7802.8499999999995</v>
      </c>
    </row>
    <row r="967" spans="1:12" x14ac:dyDescent="0.25">
      <c r="A967" s="26" t="s">
        <v>1864</v>
      </c>
      <c r="B967" s="27" t="s">
        <v>2284</v>
      </c>
      <c r="C967" s="11" t="s">
        <v>717</v>
      </c>
      <c r="D967" t="s">
        <v>787</v>
      </c>
      <c r="E967" s="2">
        <v>44379</v>
      </c>
      <c r="G967" s="12" t="s">
        <v>781</v>
      </c>
      <c r="H967" s="30">
        <v>48057</v>
      </c>
      <c r="I967" s="30">
        <v>530093</v>
      </c>
      <c r="J967" s="11" t="s">
        <v>719</v>
      </c>
      <c r="K967">
        <v>12</v>
      </c>
      <c r="L967" s="37">
        <v>5766.84</v>
      </c>
    </row>
    <row r="968" spans="1:12" x14ac:dyDescent="0.25">
      <c r="A968" s="26" t="s">
        <v>1865</v>
      </c>
      <c r="B968" s="27" t="s">
        <v>2285</v>
      </c>
      <c r="C968" s="11" t="s">
        <v>717</v>
      </c>
      <c r="D968" t="s">
        <v>787</v>
      </c>
      <c r="E968" s="2">
        <v>44380</v>
      </c>
      <c r="G968" s="12" t="s">
        <v>799</v>
      </c>
      <c r="H968" s="30">
        <v>45044</v>
      </c>
      <c r="I968" s="30">
        <v>583351</v>
      </c>
      <c r="J968" s="11" t="s">
        <v>720</v>
      </c>
      <c r="K968">
        <v>14</v>
      </c>
      <c r="L968" s="37">
        <v>0</v>
      </c>
    </row>
    <row r="969" spans="1:12" x14ac:dyDescent="0.25">
      <c r="A969" s="26" t="s">
        <v>1866</v>
      </c>
      <c r="B969" s="27" t="s">
        <v>2286</v>
      </c>
      <c r="C969" s="11" t="s">
        <v>717</v>
      </c>
      <c r="D969" t="s">
        <v>785</v>
      </c>
      <c r="E969" s="2">
        <v>44380</v>
      </c>
      <c r="G969" s="12" t="s">
        <v>780</v>
      </c>
      <c r="H969" s="30">
        <v>53175</v>
      </c>
      <c r="I969" s="30">
        <v>632571</v>
      </c>
      <c r="J969" s="11" t="s">
        <v>719</v>
      </c>
      <c r="K969">
        <v>15</v>
      </c>
      <c r="L969" s="37">
        <v>7976.25</v>
      </c>
    </row>
    <row r="970" spans="1:12" x14ac:dyDescent="0.25">
      <c r="A970" s="26" t="s">
        <v>1867</v>
      </c>
      <c r="B970" s="27" t="s">
        <v>2287</v>
      </c>
      <c r="C970" s="11" t="s">
        <v>717</v>
      </c>
      <c r="D970" t="s">
        <v>784</v>
      </c>
      <c r="E970" s="2">
        <v>44381</v>
      </c>
      <c r="G970" s="12" t="s">
        <v>781</v>
      </c>
      <c r="H970" s="30">
        <v>45801</v>
      </c>
      <c r="I970" s="30">
        <v>647584</v>
      </c>
      <c r="J970" s="11" t="s">
        <v>719</v>
      </c>
      <c r="K970">
        <v>13</v>
      </c>
      <c r="L970" s="37">
        <v>5954.13</v>
      </c>
    </row>
    <row r="971" spans="1:12" x14ac:dyDescent="0.25">
      <c r="A971" s="26" t="s">
        <v>1868</v>
      </c>
      <c r="B971" s="27" t="s">
        <v>2288</v>
      </c>
      <c r="C971" s="11" t="s">
        <v>717</v>
      </c>
      <c r="D971" t="s">
        <v>787</v>
      </c>
      <c r="E971" s="2">
        <v>44382</v>
      </c>
      <c r="G971" s="12" t="s">
        <v>799</v>
      </c>
      <c r="H971" s="30">
        <v>45163</v>
      </c>
      <c r="I971" s="30">
        <v>391090</v>
      </c>
      <c r="J971" s="11" t="s">
        <v>720</v>
      </c>
      <c r="K971">
        <v>12</v>
      </c>
      <c r="L971" s="37">
        <v>0</v>
      </c>
    </row>
    <row r="972" spans="1:12" x14ac:dyDescent="0.25">
      <c r="A972" s="26" t="s">
        <v>1869</v>
      </c>
      <c r="B972" s="27" t="s">
        <v>2289</v>
      </c>
      <c r="C972" s="11" t="s">
        <v>717</v>
      </c>
      <c r="D972" t="s">
        <v>785</v>
      </c>
      <c r="E972" s="2">
        <v>44382</v>
      </c>
      <c r="G972" s="12" t="s">
        <v>781</v>
      </c>
      <c r="H972" s="30">
        <v>52819</v>
      </c>
      <c r="I972" s="30">
        <v>565937</v>
      </c>
      <c r="J972" s="11" t="s">
        <v>719</v>
      </c>
      <c r="K972">
        <v>13</v>
      </c>
      <c r="L972" s="37">
        <v>6866.47</v>
      </c>
    </row>
    <row r="973" spans="1:12" x14ac:dyDescent="0.25">
      <c r="A973" s="26" t="s">
        <v>1870</v>
      </c>
      <c r="B973" s="27" t="s">
        <v>2290</v>
      </c>
      <c r="C973" s="11" t="s">
        <v>717</v>
      </c>
      <c r="D973" t="s">
        <v>787</v>
      </c>
      <c r="E973" s="2">
        <v>44383</v>
      </c>
      <c r="G973" s="12" t="s">
        <v>781</v>
      </c>
      <c r="H973" s="30">
        <v>52082</v>
      </c>
      <c r="I973" s="30">
        <v>533842</v>
      </c>
      <c r="J973" s="11" t="s">
        <v>719</v>
      </c>
      <c r="K973">
        <v>14</v>
      </c>
      <c r="L973" s="37">
        <v>7291.4800000000005</v>
      </c>
    </row>
    <row r="974" spans="1:12" x14ac:dyDescent="0.25">
      <c r="A974" s="26" t="s">
        <v>1871</v>
      </c>
      <c r="B974" s="27" t="s">
        <v>2291</v>
      </c>
      <c r="C974" s="11" t="s">
        <v>717</v>
      </c>
      <c r="D974" t="s">
        <v>784</v>
      </c>
      <c r="E974" s="2">
        <v>44384</v>
      </c>
      <c r="G974" s="12" t="s">
        <v>781</v>
      </c>
      <c r="H974" s="30">
        <v>48929</v>
      </c>
      <c r="I974" s="30">
        <v>489191</v>
      </c>
      <c r="J974" s="11" t="s">
        <v>719</v>
      </c>
      <c r="K974">
        <v>14</v>
      </c>
      <c r="L974" s="37">
        <v>6850.06</v>
      </c>
    </row>
    <row r="975" spans="1:12" x14ac:dyDescent="0.25">
      <c r="A975" s="26" t="s">
        <v>1872</v>
      </c>
      <c r="B975" s="27" t="s">
        <v>2292</v>
      </c>
      <c r="C975" s="11" t="s">
        <v>717</v>
      </c>
      <c r="D975" t="s">
        <v>784</v>
      </c>
      <c r="E975" s="2">
        <v>44385</v>
      </c>
      <c r="G975" s="12" t="s">
        <v>781</v>
      </c>
      <c r="H975" s="30">
        <v>52364</v>
      </c>
      <c r="I975" s="30">
        <v>364047</v>
      </c>
      <c r="J975" s="11" t="s">
        <v>719</v>
      </c>
      <c r="K975">
        <v>13</v>
      </c>
      <c r="L975" s="37">
        <v>6807.3200000000006</v>
      </c>
    </row>
    <row r="976" spans="1:12" x14ac:dyDescent="0.25">
      <c r="A976" s="26" t="s">
        <v>1873</v>
      </c>
      <c r="B976" s="27" t="s">
        <v>2293</v>
      </c>
      <c r="C976" s="11" t="s">
        <v>717</v>
      </c>
      <c r="D976" t="s">
        <v>787</v>
      </c>
      <c r="E976" s="2">
        <v>44386</v>
      </c>
      <c r="G976" s="12" t="s">
        <v>781</v>
      </c>
      <c r="H976" s="30">
        <v>50084</v>
      </c>
      <c r="I976" s="30">
        <v>640292</v>
      </c>
      <c r="J976" s="11" t="s">
        <v>719</v>
      </c>
      <c r="K976">
        <v>15</v>
      </c>
      <c r="L976" s="37">
        <v>7512.5999999999995</v>
      </c>
    </row>
    <row r="977" spans="1:12" x14ac:dyDescent="0.25">
      <c r="A977" s="26" t="s">
        <v>1874</v>
      </c>
      <c r="B977" s="27" t="s">
        <v>2294</v>
      </c>
      <c r="C977" s="11" t="s">
        <v>717</v>
      </c>
      <c r="D977" t="s">
        <v>787</v>
      </c>
      <c r="E977" s="2">
        <v>44387</v>
      </c>
      <c r="G977" s="12" t="s">
        <v>781</v>
      </c>
      <c r="H977" s="30">
        <v>46668</v>
      </c>
      <c r="I977" s="30">
        <v>493476</v>
      </c>
      <c r="J977" s="11" t="s">
        <v>719</v>
      </c>
      <c r="K977">
        <v>13</v>
      </c>
      <c r="L977" s="37">
        <v>6066.84</v>
      </c>
    </row>
    <row r="978" spans="1:12" x14ac:dyDescent="0.25">
      <c r="A978" s="26" t="s">
        <v>1875</v>
      </c>
      <c r="B978" s="27" t="s">
        <v>2295</v>
      </c>
      <c r="C978" s="11" t="s">
        <v>717</v>
      </c>
      <c r="D978" t="s">
        <v>784</v>
      </c>
      <c r="E978" s="2">
        <v>44388</v>
      </c>
      <c r="G978" s="12" t="s">
        <v>781</v>
      </c>
      <c r="H978" s="30">
        <v>49648</v>
      </c>
      <c r="I978" s="30">
        <v>625201</v>
      </c>
      <c r="J978" s="11" t="s">
        <v>719</v>
      </c>
      <c r="K978">
        <v>14</v>
      </c>
      <c r="L978" s="37">
        <v>6950.72</v>
      </c>
    </row>
    <row r="979" spans="1:12" x14ac:dyDescent="0.25">
      <c r="A979" s="26" t="s">
        <v>1876</v>
      </c>
      <c r="B979" s="27" t="s">
        <v>2296</v>
      </c>
      <c r="C979" s="11" t="s">
        <v>717</v>
      </c>
      <c r="D979" t="s">
        <v>787</v>
      </c>
      <c r="E979" s="2">
        <v>44389</v>
      </c>
      <c r="G979" s="12" t="s">
        <v>781</v>
      </c>
      <c r="H979" s="30">
        <v>48583</v>
      </c>
      <c r="I979" s="30">
        <v>642751</v>
      </c>
      <c r="J979" s="11" t="s">
        <v>719</v>
      </c>
      <c r="K979">
        <v>15</v>
      </c>
      <c r="L979" s="37">
        <v>7287.45</v>
      </c>
    </row>
    <row r="980" spans="1:12" x14ac:dyDescent="0.25">
      <c r="A980" s="26" t="s">
        <v>1877</v>
      </c>
      <c r="B980" s="27" t="s">
        <v>2297</v>
      </c>
      <c r="C980" s="11" t="s">
        <v>717</v>
      </c>
      <c r="D980" t="s">
        <v>784</v>
      </c>
      <c r="E980" s="2">
        <v>44390</v>
      </c>
      <c r="G980" s="12" t="s">
        <v>781</v>
      </c>
      <c r="H980" s="30">
        <v>52128</v>
      </c>
      <c r="I980" s="30">
        <v>604202</v>
      </c>
      <c r="J980" s="11" t="s">
        <v>719</v>
      </c>
      <c r="K980">
        <v>15</v>
      </c>
      <c r="L980" s="37">
        <v>7819.2</v>
      </c>
    </row>
    <row r="981" spans="1:12" x14ac:dyDescent="0.25">
      <c r="A981" s="26" t="s">
        <v>1878</v>
      </c>
      <c r="B981" s="27" t="s">
        <v>2298</v>
      </c>
      <c r="C981" s="11" t="s">
        <v>717</v>
      </c>
      <c r="D981" t="s">
        <v>784</v>
      </c>
      <c r="E981" s="2">
        <v>44390</v>
      </c>
      <c r="G981" s="12" t="s">
        <v>781</v>
      </c>
      <c r="H981" s="30">
        <v>49086</v>
      </c>
      <c r="I981" s="30">
        <v>643448</v>
      </c>
      <c r="J981" s="11" t="s">
        <v>719</v>
      </c>
      <c r="K981">
        <v>15</v>
      </c>
      <c r="L981" s="37">
        <v>7362.9</v>
      </c>
    </row>
    <row r="982" spans="1:12" x14ac:dyDescent="0.25">
      <c r="A982" s="26" t="s">
        <v>1879</v>
      </c>
      <c r="B982" s="27" t="s">
        <v>2299</v>
      </c>
      <c r="C982" s="11" t="s">
        <v>717</v>
      </c>
      <c r="D982" t="s">
        <v>784</v>
      </c>
      <c r="E982" s="2">
        <v>44391</v>
      </c>
      <c r="G982" s="12" t="s">
        <v>781</v>
      </c>
      <c r="H982" s="30">
        <v>52788</v>
      </c>
      <c r="I982" s="30">
        <v>597302</v>
      </c>
      <c r="J982" s="11" t="s">
        <v>719</v>
      </c>
      <c r="K982">
        <v>13</v>
      </c>
      <c r="L982" s="37">
        <v>6862.4400000000005</v>
      </c>
    </row>
    <row r="983" spans="1:12" x14ac:dyDescent="0.25">
      <c r="A983" s="26" t="s">
        <v>1880</v>
      </c>
      <c r="B983" s="27" t="s">
        <v>2300</v>
      </c>
      <c r="C983" s="11" t="s">
        <v>717</v>
      </c>
      <c r="D983" t="s">
        <v>784</v>
      </c>
      <c r="E983" s="2">
        <v>44392</v>
      </c>
      <c r="G983" s="12" t="s">
        <v>781</v>
      </c>
      <c r="H983" s="30">
        <v>50914</v>
      </c>
      <c r="I983" s="30">
        <v>425603</v>
      </c>
      <c r="J983" s="11" t="s">
        <v>719</v>
      </c>
      <c r="K983">
        <v>14</v>
      </c>
      <c r="L983" s="37">
        <v>7127.9600000000009</v>
      </c>
    </row>
    <row r="984" spans="1:12" x14ac:dyDescent="0.25">
      <c r="A984" s="26" t="s">
        <v>1881</v>
      </c>
      <c r="B984" s="27" t="s">
        <v>2301</v>
      </c>
      <c r="C984" s="11" t="s">
        <v>717</v>
      </c>
      <c r="D984" t="s">
        <v>784</v>
      </c>
      <c r="E984" s="2">
        <v>44393</v>
      </c>
      <c r="G984" s="12" t="s">
        <v>781</v>
      </c>
      <c r="H984" s="30">
        <v>52860</v>
      </c>
      <c r="I984" s="30">
        <v>638347</v>
      </c>
      <c r="J984" s="11" t="s">
        <v>719</v>
      </c>
      <c r="K984">
        <v>14</v>
      </c>
      <c r="L984" s="37">
        <v>7400.4000000000005</v>
      </c>
    </row>
    <row r="985" spans="1:12" x14ac:dyDescent="0.25">
      <c r="A985" s="26" t="s">
        <v>1882</v>
      </c>
      <c r="B985" s="27" t="s">
        <v>2302</v>
      </c>
      <c r="C985" s="11" t="s">
        <v>717</v>
      </c>
      <c r="D985" t="s">
        <v>787</v>
      </c>
      <c r="E985" s="2">
        <v>44394</v>
      </c>
      <c r="G985" s="12" t="s">
        <v>781</v>
      </c>
      <c r="H985" s="30">
        <v>51005</v>
      </c>
      <c r="I985" s="30">
        <v>461518</v>
      </c>
      <c r="J985" s="11" t="s">
        <v>719</v>
      </c>
      <c r="K985">
        <v>15</v>
      </c>
      <c r="L985" s="37">
        <v>7650.75</v>
      </c>
    </row>
    <row r="986" spans="1:12" x14ac:dyDescent="0.25">
      <c r="A986" s="26" t="s">
        <v>1883</v>
      </c>
      <c r="B986" s="27" t="s">
        <v>2303</v>
      </c>
      <c r="C986" s="11" t="s">
        <v>717</v>
      </c>
      <c r="D986" t="s">
        <v>787</v>
      </c>
      <c r="E986" s="2">
        <v>44395</v>
      </c>
      <c r="G986" s="12" t="s">
        <v>781</v>
      </c>
      <c r="H986" s="30">
        <v>46933</v>
      </c>
      <c r="I986" s="30">
        <v>511223</v>
      </c>
      <c r="J986" s="11" t="s">
        <v>719</v>
      </c>
      <c r="K986">
        <v>13</v>
      </c>
      <c r="L986" s="37">
        <v>6101.29</v>
      </c>
    </row>
    <row r="987" spans="1:12" x14ac:dyDescent="0.25">
      <c r="A987" s="26" t="s">
        <v>1884</v>
      </c>
      <c r="B987" s="27" t="s">
        <v>2304</v>
      </c>
      <c r="C987" s="11" t="s">
        <v>717</v>
      </c>
      <c r="D987" t="s">
        <v>787</v>
      </c>
      <c r="E987" s="2">
        <v>44396</v>
      </c>
      <c r="G987" s="12" t="s">
        <v>781</v>
      </c>
      <c r="H987" s="30">
        <v>51535</v>
      </c>
      <c r="I987" s="30">
        <v>590142</v>
      </c>
      <c r="J987" s="11" t="s">
        <v>719</v>
      </c>
      <c r="K987">
        <v>14</v>
      </c>
      <c r="L987" s="37">
        <v>7214.9000000000005</v>
      </c>
    </row>
    <row r="988" spans="1:12" x14ac:dyDescent="0.25">
      <c r="A988" s="26" t="s">
        <v>1885</v>
      </c>
      <c r="B988" s="27" t="s">
        <v>2305</v>
      </c>
      <c r="C988" s="11" t="s">
        <v>717</v>
      </c>
      <c r="D988" t="s">
        <v>787</v>
      </c>
      <c r="E988" s="2">
        <v>44397</v>
      </c>
      <c r="G988" s="12" t="s">
        <v>781</v>
      </c>
      <c r="H988" s="30">
        <v>47627</v>
      </c>
      <c r="I988" s="30">
        <v>562710</v>
      </c>
      <c r="J988" s="11" t="s">
        <v>719</v>
      </c>
      <c r="K988">
        <v>13</v>
      </c>
      <c r="L988" s="37">
        <v>6191.51</v>
      </c>
    </row>
    <row r="989" spans="1:12" x14ac:dyDescent="0.25">
      <c r="A989" s="26" t="s">
        <v>1886</v>
      </c>
      <c r="B989" s="27" t="s">
        <v>2306</v>
      </c>
      <c r="C989" s="11" t="s">
        <v>717</v>
      </c>
      <c r="D989" t="s">
        <v>787</v>
      </c>
      <c r="E989" s="2">
        <v>44398</v>
      </c>
      <c r="G989" s="12" t="s">
        <v>781</v>
      </c>
      <c r="H989" s="30">
        <v>51418</v>
      </c>
      <c r="I989" s="30">
        <v>571113</v>
      </c>
      <c r="J989" s="11" t="s">
        <v>719</v>
      </c>
      <c r="K989">
        <v>13</v>
      </c>
      <c r="L989" s="37">
        <v>6684.34</v>
      </c>
    </row>
    <row r="990" spans="1:12" x14ac:dyDescent="0.25">
      <c r="A990" s="26" t="s">
        <v>1887</v>
      </c>
      <c r="B990" s="27" t="s">
        <v>2307</v>
      </c>
      <c r="C990" s="11" t="s">
        <v>717</v>
      </c>
      <c r="D990" t="s">
        <v>784</v>
      </c>
      <c r="E990" s="2">
        <v>44399</v>
      </c>
      <c r="G990" s="12" t="s">
        <v>799</v>
      </c>
      <c r="H990" s="30">
        <v>45976</v>
      </c>
      <c r="I990" s="30">
        <v>511710</v>
      </c>
      <c r="J990" s="11" t="s">
        <v>720</v>
      </c>
      <c r="K990">
        <v>12</v>
      </c>
      <c r="L990" s="37">
        <v>0</v>
      </c>
    </row>
    <row r="991" spans="1:12" x14ac:dyDescent="0.25">
      <c r="A991" s="26" t="s">
        <v>1888</v>
      </c>
      <c r="B991" s="27" t="s">
        <v>2308</v>
      </c>
      <c r="C991" s="11" t="s">
        <v>717</v>
      </c>
      <c r="D991" t="s">
        <v>785</v>
      </c>
      <c r="E991" s="2">
        <v>44400</v>
      </c>
      <c r="G991" s="12" t="s">
        <v>781</v>
      </c>
      <c r="H991" s="30">
        <v>52838</v>
      </c>
      <c r="I991" s="30">
        <v>519968</v>
      </c>
      <c r="J991" s="11" t="s">
        <v>719</v>
      </c>
      <c r="K991">
        <v>14</v>
      </c>
      <c r="L991" s="37">
        <v>7397.3200000000006</v>
      </c>
    </row>
    <row r="992" spans="1:12" x14ac:dyDescent="0.25">
      <c r="A992" s="26" t="s">
        <v>1889</v>
      </c>
      <c r="B992" s="27" t="s">
        <v>2309</v>
      </c>
      <c r="C992" s="11" t="s">
        <v>717</v>
      </c>
      <c r="D992" t="s">
        <v>784</v>
      </c>
      <c r="E992" s="2">
        <v>44401</v>
      </c>
      <c r="G992" s="12" t="s">
        <v>781</v>
      </c>
      <c r="H992" s="30">
        <v>48617</v>
      </c>
      <c r="I992" s="30">
        <v>412853</v>
      </c>
      <c r="J992" s="11" t="s">
        <v>719</v>
      </c>
      <c r="K992">
        <v>15</v>
      </c>
      <c r="L992" s="37">
        <v>7292.55</v>
      </c>
    </row>
    <row r="993" spans="1:12" x14ac:dyDescent="0.25">
      <c r="A993" s="26" t="s">
        <v>1890</v>
      </c>
      <c r="B993" s="27" t="s">
        <v>2310</v>
      </c>
      <c r="C993" s="11" t="s">
        <v>717</v>
      </c>
      <c r="D993" t="s">
        <v>787</v>
      </c>
      <c r="E993" s="2">
        <v>44402</v>
      </c>
      <c r="G993" s="12" t="s">
        <v>781</v>
      </c>
      <c r="H993" s="30">
        <v>45482</v>
      </c>
      <c r="I993" s="30">
        <v>581972</v>
      </c>
      <c r="J993" s="11" t="s">
        <v>719</v>
      </c>
      <c r="K993">
        <v>12</v>
      </c>
      <c r="L993" s="37">
        <v>5457.84</v>
      </c>
    </row>
    <row r="994" spans="1:12" x14ac:dyDescent="0.25">
      <c r="A994" s="26" t="s">
        <v>1891</v>
      </c>
      <c r="B994" s="27" t="s">
        <v>2311</v>
      </c>
      <c r="C994" s="11" t="s">
        <v>717</v>
      </c>
      <c r="D994" t="s">
        <v>787</v>
      </c>
      <c r="E994" s="2">
        <v>44403</v>
      </c>
      <c r="G994" s="12" t="s">
        <v>781</v>
      </c>
      <c r="H994" s="30">
        <v>51250</v>
      </c>
      <c r="I994" s="30">
        <v>600856</v>
      </c>
      <c r="J994" s="11" t="s">
        <v>719</v>
      </c>
      <c r="K994">
        <v>15</v>
      </c>
      <c r="L994" s="37">
        <v>7687.5</v>
      </c>
    </row>
    <row r="995" spans="1:12" x14ac:dyDescent="0.25">
      <c r="A995" s="26" t="s">
        <v>1892</v>
      </c>
      <c r="B995" s="27" t="s">
        <v>2312</v>
      </c>
      <c r="C995" s="11" t="s">
        <v>717</v>
      </c>
      <c r="D995" t="s">
        <v>784</v>
      </c>
      <c r="E995" s="2">
        <v>44404</v>
      </c>
      <c r="G995" s="12" t="s">
        <v>781</v>
      </c>
      <c r="H995" s="30">
        <v>50556</v>
      </c>
      <c r="I995" s="30">
        <v>646378</v>
      </c>
      <c r="J995" s="11" t="s">
        <v>719</v>
      </c>
      <c r="K995">
        <v>15</v>
      </c>
      <c r="L995" s="37">
        <v>7583.4</v>
      </c>
    </row>
    <row r="996" spans="1:12" x14ac:dyDescent="0.25">
      <c r="A996" s="26" t="s">
        <v>1893</v>
      </c>
      <c r="B996" s="27" t="s">
        <v>2313</v>
      </c>
      <c r="C996" s="11" t="s">
        <v>717</v>
      </c>
      <c r="D996" t="s">
        <v>784</v>
      </c>
      <c r="E996" s="2">
        <v>44405</v>
      </c>
      <c r="G996" s="12" t="s">
        <v>799</v>
      </c>
      <c r="H996" s="30">
        <v>46964</v>
      </c>
      <c r="I996" s="30">
        <v>407235</v>
      </c>
      <c r="J996" s="11" t="s">
        <v>720</v>
      </c>
      <c r="K996">
        <v>14</v>
      </c>
      <c r="L996" s="37">
        <v>0</v>
      </c>
    </row>
    <row r="997" spans="1:12" x14ac:dyDescent="0.25">
      <c r="A997" s="26" t="s">
        <v>1894</v>
      </c>
      <c r="B997" s="27" t="s">
        <v>2314</v>
      </c>
      <c r="C997" s="11" t="s">
        <v>717</v>
      </c>
      <c r="D997" t="s">
        <v>787</v>
      </c>
      <c r="E997" s="2">
        <v>44406</v>
      </c>
      <c r="G997" s="12" t="s">
        <v>781</v>
      </c>
      <c r="H997" s="30">
        <v>47733</v>
      </c>
      <c r="I997" s="30">
        <v>539911</v>
      </c>
      <c r="J997" s="11" t="s">
        <v>719</v>
      </c>
      <c r="K997">
        <v>14</v>
      </c>
      <c r="L997" s="37">
        <v>6682.6200000000008</v>
      </c>
    </row>
    <row r="998" spans="1:12" x14ac:dyDescent="0.25">
      <c r="A998" s="26" t="s">
        <v>1895</v>
      </c>
      <c r="B998" s="27" t="s">
        <v>2315</v>
      </c>
      <c r="C998" s="11" t="s">
        <v>717</v>
      </c>
      <c r="D998" t="s">
        <v>785</v>
      </c>
      <c r="E998" s="2">
        <v>44407</v>
      </c>
      <c r="G998" s="12" t="s">
        <v>781</v>
      </c>
      <c r="H998" s="30">
        <v>50739</v>
      </c>
      <c r="I998" s="30">
        <v>499076</v>
      </c>
      <c r="J998" s="11" t="s">
        <v>719</v>
      </c>
      <c r="K998">
        <v>15</v>
      </c>
      <c r="L998" s="37">
        <v>7610.8499999999995</v>
      </c>
    </row>
    <row r="999" spans="1:12" x14ac:dyDescent="0.25">
      <c r="A999" s="26" t="s">
        <v>1896</v>
      </c>
      <c r="B999" s="27" t="s">
        <v>2316</v>
      </c>
      <c r="C999" s="11" t="s">
        <v>717</v>
      </c>
      <c r="D999" t="s">
        <v>787</v>
      </c>
      <c r="E999" s="2">
        <v>44408</v>
      </c>
      <c r="G999" s="12" t="s">
        <v>781</v>
      </c>
      <c r="H999" s="30">
        <v>51345</v>
      </c>
      <c r="I999" s="30">
        <v>389804</v>
      </c>
      <c r="J999" s="11" t="s">
        <v>719</v>
      </c>
      <c r="K999">
        <v>13</v>
      </c>
      <c r="L999" s="37">
        <v>6674.85</v>
      </c>
    </row>
    <row r="1000" spans="1:12" x14ac:dyDescent="0.25">
      <c r="A1000" s="26" t="s">
        <v>1897</v>
      </c>
      <c r="B1000" s="27" t="s">
        <v>2317</v>
      </c>
      <c r="C1000" s="11" t="s">
        <v>717</v>
      </c>
      <c r="D1000" t="s">
        <v>787</v>
      </c>
      <c r="E1000" s="2">
        <v>44408</v>
      </c>
      <c r="G1000" s="12" t="s">
        <v>781</v>
      </c>
      <c r="H1000" s="30">
        <v>52729</v>
      </c>
      <c r="I1000" s="30">
        <v>448471</v>
      </c>
      <c r="J1000" s="11" t="s">
        <v>719</v>
      </c>
      <c r="K1000">
        <v>15</v>
      </c>
      <c r="L1000" s="37">
        <v>7909.3499999999995</v>
      </c>
    </row>
    <row r="1001" spans="1:12" x14ac:dyDescent="0.25">
      <c r="A1001" s="26" t="s">
        <v>1898</v>
      </c>
      <c r="B1001" s="27" t="s">
        <v>2318</v>
      </c>
      <c r="C1001" s="11" t="s">
        <v>717</v>
      </c>
      <c r="D1001" t="s">
        <v>785</v>
      </c>
      <c r="E1001" s="2">
        <v>44409</v>
      </c>
      <c r="G1001" s="12" t="s">
        <v>781</v>
      </c>
      <c r="H1001" s="30">
        <v>46190</v>
      </c>
      <c r="I1001" s="30">
        <v>597192</v>
      </c>
      <c r="J1001" s="11" t="s">
        <v>719</v>
      </c>
      <c r="K1001">
        <v>13</v>
      </c>
      <c r="L1001" s="37">
        <v>6004.7</v>
      </c>
    </row>
    <row r="1002" spans="1:12" x14ac:dyDescent="0.25">
      <c r="A1002" s="26" t="s">
        <v>1899</v>
      </c>
      <c r="B1002" s="27" t="s">
        <v>2319</v>
      </c>
      <c r="C1002" s="11" t="s">
        <v>717</v>
      </c>
      <c r="D1002" t="s">
        <v>787</v>
      </c>
      <c r="E1002" s="2">
        <v>44410</v>
      </c>
      <c r="G1002" s="12" t="s">
        <v>780</v>
      </c>
      <c r="H1002" s="30">
        <v>54512</v>
      </c>
      <c r="I1002" s="30">
        <v>528758</v>
      </c>
      <c r="J1002" s="11" t="s">
        <v>719</v>
      </c>
      <c r="K1002">
        <v>12</v>
      </c>
      <c r="L1002" s="37">
        <v>6541.44</v>
      </c>
    </row>
    <row r="1003" spans="1:12" x14ac:dyDescent="0.25">
      <c r="A1003" s="26" t="s">
        <v>1900</v>
      </c>
      <c r="B1003" s="27" t="s">
        <v>2320</v>
      </c>
      <c r="C1003" s="11" t="s">
        <v>717</v>
      </c>
      <c r="D1003" t="s">
        <v>784</v>
      </c>
      <c r="E1003" s="2">
        <v>44411</v>
      </c>
      <c r="G1003" s="12" t="s">
        <v>781</v>
      </c>
      <c r="H1003" s="30">
        <v>50738</v>
      </c>
      <c r="I1003" s="30">
        <v>638394</v>
      </c>
      <c r="J1003" s="11" t="s">
        <v>719</v>
      </c>
      <c r="K1003">
        <v>14</v>
      </c>
      <c r="L1003" s="37">
        <v>7103.3200000000006</v>
      </c>
    </row>
    <row r="1004" spans="1:12" x14ac:dyDescent="0.25">
      <c r="A1004" s="26" t="s">
        <v>1901</v>
      </c>
      <c r="B1004" s="27" t="s">
        <v>2321</v>
      </c>
      <c r="C1004" s="11" t="s">
        <v>717</v>
      </c>
      <c r="D1004" t="s">
        <v>787</v>
      </c>
      <c r="E1004" s="2">
        <v>44412</v>
      </c>
      <c r="G1004" s="12" t="s">
        <v>799</v>
      </c>
      <c r="H1004" s="30">
        <v>45679</v>
      </c>
      <c r="I1004" s="30">
        <v>515801</v>
      </c>
      <c r="J1004" s="11" t="s">
        <v>720</v>
      </c>
      <c r="K1004">
        <v>12</v>
      </c>
      <c r="L1004" s="37">
        <v>0</v>
      </c>
    </row>
    <row r="1005" spans="1:12" x14ac:dyDescent="0.25">
      <c r="A1005" s="26" t="s">
        <v>1902</v>
      </c>
      <c r="B1005" s="27" t="s">
        <v>2322</v>
      </c>
      <c r="C1005" s="11" t="s">
        <v>717</v>
      </c>
      <c r="D1005" t="s">
        <v>785</v>
      </c>
      <c r="E1005" s="2">
        <v>44413</v>
      </c>
      <c r="G1005" s="12" t="s">
        <v>781</v>
      </c>
      <c r="H1005" s="30">
        <v>53181</v>
      </c>
      <c r="I1005" s="30">
        <v>552040</v>
      </c>
      <c r="J1005" s="11" t="s">
        <v>719</v>
      </c>
      <c r="K1005">
        <v>14</v>
      </c>
      <c r="L1005" s="37">
        <v>7445.3400000000011</v>
      </c>
    </row>
    <row r="1006" spans="1:12" x14ac:dyDescent="0.25">
      <c r="A1006" s="26" t="s">
        <v>1903</v>
      </c>
      <c r="B1006" s="27" t="s">
        <v>2323</v>
      </c>
      <c r="C1006" s="11" t="s">
        <v>717</v>
      </c>
      <c r="D1006" t="s">
        <v>785</v>
      </c>
      <c r="E1006" s="2">
        <v>44413</v>
      </c>
      <c r="G1006" s="12" t="s">
        <v>799</v>
      </c>
      <c r="H1006" s="30">
        <v>47963</v>
      </c>
      <c r="I1006" s="30">
        <v>582343</v>
      </c>
      <c r="J1006" s="11" t="s">
        <v>720</v>
      </c>
      <c r="K1006">
        <v>14</v>
      </c>
      <c r="L1006" s="37">
        <v>0</v>
      </c>
    </row>
    <row r="1007" spans="1:12" x14ac:dyDescent="0.25">
      <c r="A1007" s="26" t="s">
        <v>1904</v>
      </c>
      <c r="B1007" s="27" t="s">
        <v>2324</v>
      </c>
      <c r="C1007" s="11" t="s">
        <v>717</v>
      </c>
      <c r="D1007" t="s">
        <v>787</v>
      </c>
      <c r="E1007" s="2">
        <v>44414</v>
      </c>
      <c r="G1007" s="12" t="s">
        <v>780</v>
      </c>
      <c r="H1007" s="30">
        <v>54352</v>
      </c>
      <c r="I1007" s="30">
        <v>564062</v>
      </c>
      <c r="J1007" s="11" t="s">
        <v>719</v>
      </c>
      <c r="K1007">
        <v>13</v>
      </c>
      <c r="L1007" s="37">
        <v>7065.76</v>
      </c>
    </row>
    <row r="1008" spans="1:12" x14ac:dyDescent="0.25">
      <c r="A1008" s="26" t="s">
        <v>1905</v>
      </c>
      <c r="B1008" s="27" t="s">
        <v>2325</v>
      </c>
      <c r="C1008" s="11" t="s">
        <v>717</v>
      </c>
      <c r="D1008" t="s">
        <v>787</v>
      </c>
      <c r="E1008" s="2">
        <v>44415</v>
      </c>
      <c r="G1008" s="12" t="s">
        <v>781</v>
      </c>
      <c r="H1008" s="30">
        <v>50995</v>
      </c>
      <c r="I1008" s="30">
        <v>617478</v>
      </c>
      <c r="J1008" s="11" t="s">
        <v>719</v>
      </c>
      <c r="K1008">
        <v>12</v>
      </c>
      <c r="L1008" s="37">
        <v>6119.4</v>
      </c>
    </row>
    <row r="1009" spans="1:12" x14ac:dyDescent="0.25">
      <c r="A1009" s="26" t="s">
        <v>1906</v>
      </c>
      <c r="B1009" s="27" t="s">
        <v>2326</v>
      </c>
      <c r="C1009" s="11" t="s">
        <v>717</v>
      </c>
      <c r="D1009" t="s">
        <v>784</v>
      </c>
      <c r="E1009" s="2">
        <v>44416</v>
      </c>
      <c r="G1009" s="12" t="s">
        <v>781</v>
      </c>
      <c r="H1009" s="30">
        <v>46574</v>
      </c>
      <c r="I1009" s="30">
        <v>426558</v>
      </c>
      <c r="J1009" s="11" t="s">
        <v>719</v>
      </c>
      <c r="K1009">
        <v>12</v>
      </c>
      <c r="L1009" s="37">
        <v>5588.88</v>
      </c>
    </row>
    <row r="1010" spans="1:12" x14ac:dyDescent="0.25">
      <c r="A1010" s="26" t="s">
        <v>1907</v>
      </c>
      <c r="B1010" s="27" t="s">
        <v>2327</v>
      </c>
      <c r="C1010" s="11" t="s">
        <v>717</v>
      </c>
      <c r="D1010" t="s">
        <v>784</v>
      </c>
      <c r="E1010" s="2">
        <v>44416</v>
      </c>
      <c r="G1010" s="12" t="s">
        <v>781</v>
      </c>
      <c r="H1010" s="30">
        <v>45201</v>
      </c>
      <c r="I1010" s="30">
        <v>593424</v>
      </c>
      <c r="J1010" s="11" t="s">
        <v>719</v>
      </c>
      <c r="K1010">
        <v>12</v>
      </c>
      <c r="L1010" s="37">
        <v>5424.12</v>
      </c>
    </row>
    <row r="1011" spans="1:12" x14ac:dyDescent="0.25">
      <c r="A1011" s="26" t="s">
        <v>1908</v>
      </c>
      <c r="B1011" s="27" t="s">
        <v>2328</v>
      </c>
      <c r="C1011" s="11" t="s">
        <v>717</v>
      </c>
      <c r="D1011" t="s">
        <v>784</v>
      </c>
      <c r="E1011" s="2">
        <v>44417</v>
      </c>
      <c r="G1011" s="12" t="s">
        <v>799</v>
      </c>
      <c r="H1011" s="30">
        <v>46930</v>
      </c>
      <c r="I1011" s="30">
        <v>458141</v>
      </c>
      <c r="J1011" s="11" t="s">
        <v>720</v>
      </c>
      <c r="K1011">
        <v>13</v>
      </c>
      <c r="L1011" s="37">
        <v>0</v>
      </c>
    </row>
    <row r="1012" spans="1:12" x14ac:dyDescent="0.25">
      <c r="A1012" s="26" t="s">
        <v>1909</v>
      </c>
      <c r="B1012" s="27" t="s">
        <v>2329</v>
      </c>
      <c r="C1012" s="11" t="s">
        <v>717</v>
      </c>
      <c r="D1012" t="s">
        <v>785</v>
      </c>
      <c r="E1012" s="2">
        <v>44418</v>
      </c>
      <c r="G1012" s="12" t="s">
        <v>781</v>
      </c>
      <c r="H1012" s="30">
        <v>45043</v>
      </c>
      <c r="I1012" s="30">
        <v>533107</v>
      </c>
      <c r="J1012" s="11" t="s">
        <v>719</v>
      </c>
      <c r="K1012">
        <v>12</v>
      </c>
      <c r="L1012" s="37">
        <v>5405.16</v>
      </c>
    </row>
    <row r="1013" spans="1:12" x14ac:dyDescent="0.25">
      <c r="A1013" s="26" t="s">
        <v>1910</v>
      </c>
      <c r="B1013" s="27" t="s">
        <v>2330</v>
      </c>
      <c r="C1013" s="11" t="s">
        <v>717</v>
      </c>
      <c r="D1013" t="s">
        <v>787</v>
      </c>
      <c r="E1013" s="2">
        <v>44419</v>
      </c>
      <c r="G1013" s="12" t="s">
        <v>780</v>
      </c>
      <c r="H1013" s="30">
        <v>54166</v>
      </c>
      <c r="I1013" s="30">
        <v>533818</v>
      </c>
      <c r="J1013" s="11" t="s">
        <v>719</v>
      </c>
      <c r="K1013">
        <v>15</v>
      </c>
      <c r="L1013" s="37">
        <v>8124.9</v>
      </c>
    </row>
    <row r="1014" spans="1:12" x14ac:dyDescent="0.25">
      <c r="A1014" s="26" t="s">
        <v>1911</v>
      </c>
      <c r="B1014" s="27" t="s">
        <v>2331</v>
      </c>
      <c r="C1014" s="11" t="s">
        <v>717</v>
      </c>
      <c r="D1014" t="s">
        <v>787</v>
      </c>
      <c r="E1014" s="2">
        <v>44420</v>
      </c>
      <c r="G1014" s="12" t="s">
        <v>781</v>
      </c>
      <c r="H1014" s="30">
        <v>50842</v>
      </c>
      <c r="I1014" s="30">
        <v>486644</v>
      </c>
      <c r="J1014" s="11" t="s">
        <v>719</v>
      </c>
      <c r="K1014">
        <v>14</v>
      </c>
      <c r="L1014" s="37">
        <v>7117.880000000001</v>
      </c>
    </row>
    <row r="1015" spans="1:12" x14ac:dyDescent="0.25">
      <c r="A1015" s="26" t="s">
        <v>1912</v>
      </c>
      <c r="B1015" s="27" t="s">
        <v>2332</v>
      </c>
      <c r="C1015" s="11" t="s">
        <v>717</v>
      </c>
      <c r="D1015" t="s">
        <v>787</v>
      </c>
      <c r="E1015" s="2">
        <v>44421</v>
      </c>
      <c r="G1015" s="12" t="s">
        <v>781</v>
      </c>
      <c r="H1015" s="30">
        <v>51196</v>
      </c>
      <c r="I1015" s="30">
        <v>433225</v>
      </c>
      <c r="J1015" s="11" t="s">
        <v>719</v>
      </c>
      <c r="K1015">
        <v>12</v>
      </c>
      <c r="L1015" s="37">
        <v>6143.5199999999995</v>
      </c>
    </row>
    <row r="1016" spans="1:12" x14ac:dyDescent="0.25">
      <c r="A1016" s="26" t="s">
        <v>1913</v>
      </c>
      <c r="B1016" s="27" t="s">
        <v>2333</v>
      </c>
      <c r="C1016" s="11" t="s">
        <v>717</v>
      </c>
      <c r="D1016" t="s">
        <v>787</v>
      </c>
      <c r="E1016" s="2">
        <v>44422</v>
      </c>
      <c r="G1016" s="12" t="s">
        <v>781</v>
      </c>
      <c r="H1016" s="30">
        <v>48841</v>
      </c>
      <c r="I1016" s="30">
        <v>543806</v>
      </c>
      <c r="J1016" s="11" t="s">
        <v>719</v>
      </c>
      <c r="K1016">
        <v>14</v>
      </c>
      <c r="L1016" s="37">
        <v>6837.7400000000007</v>
      </c>
    </row>
    <row r="1017" spans="1:12" x14ac:dyDescent="0.25">
      <c r="A1017" s="26" t="s">
        <v>1914</v>
      </c>
      <c r="B1017" s="27" t="s">
        <v>2334</v>
      </c>
      <c r="C1017" s="11" t="s">
        <v>717</v>
      </c>
      <c r="D1017" t="s">
        <v>787</v>
      </c>
      <c r="E1017" s="2">
        <v>44423</v>
      </c>
      <c r="G1017" s="12" t="s">
        <v>781</v>
      </c>
      <c r="H1017" s="30">
        <v>48994</v>
      </c>
      <c r="I1017" s="30">
        <v>647070</v>
      </c>
      <c r="J1017" s="11" t="s">
        <v>719</v>
      </c>
      <c r="K1017">
        <v>14</v>
      </c>
      <c r="L1017" s="37">
        <v>6859.1600000000008</v>
      </c>
    </row>
    <row r="1018" spans="1:12" x14ac:dyDescent="0.25">
      <c r="A1018" s="26" t="s">
        <v>1915</v>
      </c>
      <c r="B1018" s="27" t="s">
        <v>2335</v>
      </c>
      <c r="C1018" s="11" t="s">
        <v>717</v>
      </c>
      <c r="D1018" t="s">
        <v>784</v>
      </c>
      <c r="E1018" s="2">
        <v>44423</v>
      </c>
      <c r="G1018" s="12" t="s">
        <v>781</v>
      </c>
      <c r="H1018" s="30">
        <v>45476</v>
      </c>
      <c r="I1018" s="30">
        <v>385049</v>
      </c>
      <c r="J1018" s="11" t="s">
        <v>719</v>
      </c>
      <c r="K1018">
        <v>12</v>
      </c>
      <c r="L1018" s="37">
        <v>5457.12</v>
      </c>
    </row>
    <row r="1019" spans="1:12" x14ac:dyDescent="0.25">
      <c r="A1019" s="26" t="s">
        <v>1916</v>
      </c>
      <c r="B1019" s="27" t="s">
        <v>2336</v>
      </c>
      <c r="C1019" s="11" t="s">
        <v>717</v>
      </c>
      <c r="D1019" t="s">
        <v>784</v>
      </c>
      <c r="E1019" s="2">
        <v>44424</v>
      </c>
      <c r="G1019" s="12" t="s">
        <v>781</v>
      </c>
      <c r="H1019" s="30">
        <v>45966</v>
      </c>
      <c r="I1019" s="30">
        <v>607554</v>
      </c>
      <c r="J1019" s="11" t="s">
        <v>719</v>
      </c>
      <c r="K1019">
        <v>12</v>
      </c>
      <c r="L1019" s="37">
        <v>5515.92</v>
      </c>
    </row>
    <row r="1020" spans="1:12" x14ac:dyDescent="0.25">
      <c r="A1020" s="26" t="s">
        <v>1917</v>
      </c>
      <c r="B1020" s="27" t="s">
        <v>2337</v>
      </c>
      <c r="C1020" s="11" t="s">
        <v>717</v>
      </c>
      <c r="D1020" t="s">
        <v>787</v>
      </c>
      <c r="E1020" s="2">
        <v>44425</v>
      </c>
      <c r="G1020" s="12" t="s">
        <v>781</v>
      </c>
      <c r="H1020" s="30">
        <v>49339</v>
      </c>
      <c r="I1020" s="30">
        <v>370728</v>
      </c>
      <c r="J1020" s="11" t="s">
        <v>719</v>
      </c>
      <c r="K1020">
        <v>15</v>
      </c>
      <c r="L1020" s="37">
        <v>7400.8499999999995</v>
      </c>
    </row>
    <row r="1021" spans="1:12" x14ac:dyDescent="0.25">
      <c r="A1021" s="26" t="s">
        <v>1918</v>
      </c>
      <c r="B1021" s="27" t="s">
        <v>2338</v>
      </c>
      <c r="C1021" s="11" t="s">
        <v>717</v>
      </c>
      <c r="D1021" t="s">
        <v>784</v>
      </c>
      <c r="E1021" s="2">
        <v>44426</v>
      </c>
      <c r="G1021" s="12" t="s">
        <v>781</v>
      </c>
      <c r="H1021" s="30">
        <v>53142</v>
      </c>
      <c r="I1021" s="30">
        <v>442054</v>
      </c>
      <c r="J1021" s="11" t="s">
        <v>719</v>
      </c>
      <c r="K1021">
        <v>12</v>
      </c>
      <c r="L1021" s="37">
        <v>6377.04</v>
      </c>
    </row>
    <row r="1022" spans="1:12" x14ac:dyDescent="0.25">
      <c r="A1022" s="26" t="s">
        <v>1919</v>
      </c>
      <c r="B1022" s="27" t="s">
        <v>2339</v>
      </c>
      <c r="C1022" s="11" t="s">
        <v>717</v>
      </c>
      <c r="D1022" t="s">
        <v>787</v>
      </c>
      <c r="E1022" s="2">
        <v>44427</v>
      </c>
      <c r="G1022" s="12" t="s">
        <v>781</v>
      </c>
      <c r="H1022" s="30">
        <v>48047</v>
      </c>
      <c r="I1022" s="30">
        <v>383253</v>
      </c>
      <c r="J1022" s="11" t="s">
        <v>719</v>
      </c>
      <c r="K1022">
        <v>12</v>
      </c>
      <c r="L1022" s="37">
        <v>5765.6399999999994</v>
      </c>
    </row>
    <row r="1023" spans="1:12" x14ac:dyDescent="0.25">
      <c r="A1023" s="26" t="s">
        <v>1920</v>
      </c>
      <c r="B1023" s="27" t="s">
        <v>2340</v>
      </c>
      <c r="C1023" s="11" t="s">
        <v>717</v>
      </c>
      <c r="D1023" t="s">
        <v>785</v>
      </c>
      <c r="E1023" s="2">
        <v>44428</v>
      </c>
      <c r="G1023" s="12" t="s">
        <v>781</v>
      </c>
      <c r="H1023" s="30">
        <v>48050</v>
      </c>
      <c r="I1023" s="30">
        <v>584324</v>
      </c>
      <c r="J1023" s="11" t="s">
        <v>719</v>
      </c>
      <c r="K1023">
        <v>12</v>
      </c>
      <c r="L1023" s="37">
        <v>5766</v>
      </c>
    </row>
    <row r="1024" spans="1:12" x14ac:dyDescent="0.25">
      <c r="A1024" s="26" t="s">
        <v>1921</v>
      </c>
      <c r="B1024" s="27" t="s">
        <v>2341</v>
      </c>
      <c r="C1024" s="11" t="s">
        <v>717</v>
      </c>
      <c r="D1024" t="s">
        <v>784</v>
      </c>
      <c r="E1024" s="2">
        <v>44429</v>
      </c>
      <c r="G1024" s="12" t="s">
        <v>781</v>
      </c>
      <c r="H1024" s="30">
        <v>48581</v>
      </c>
      <c r="I1024" s="30">
        <v>567606</v>
      </c>
      <c r="J1024" s="11" t="s">
        <v>719</v>
      </c>
      <c r="K1024">
        <v>14</v>
      </c>
      <c r="L1024" s="37">
        <v>6801.3400000000011</v>
      </c>
    </row>
    <row r="1025" spans="1:12" x14ac:dyDescent="0.25">
      <c r="A1025" s="26" t="s">
        <v>1922</v>
      </c>
      <c r="B1025" s="27" t="s">
        <v>2342</v>
      </c>
      <c r="C1025" s="11" t="s">
        <v>717</v>
      </c>
      <c r="D1025" t="s">
        <v>787</v>
      </c>
      <c r="E1025" s="2">
        <v>44430</v>
      </c>
      <c r="G1025" s="12" t="s">
        <v>780</v>
      </c>
      <c r="H1025" s="30">
        <v>53979</v>
      </c>
      <c r="I1025" s="30">
        <v>512722</v>
      </c>
      <c r="J1025" s="11" t="s">
        <v>719</v>
      </c>
      <c r="K1025">
        <v>12</v>
      </c>
      <c r="L1025" s="37">
        <v>6477.48</v>
      </c>
    </row>
    <row r="1026" spans="1:12" x14ac:dyDescent="0.25">
      <c r="A1026" s="26" t="s">
        <v>1923</v>
      </c>
      <c r="B1026" s="27" t="s">
        <v>2343</v>
      </c>
      <c r="C1026" s="11" t="s">
        <v>717</v>
      </c>
      <c r="D1026" t="s">
        <v>784</v>
      </c>
      <c r="E1026" s="2">
        <v>44431</v>
      </c>
      <c r="G1026" s="12" t="s">
        <v>781</v>
      </c>
      <c r="H1026" s="30">
        <v>46107</v>
      </c>
      <c r="I1026" s="30">
        <v>586074</v>
      </c>
      <c r="J1026" s="11" t="s">
        <v>719</v>
      </c>
      <c r="K1026">
        <v>12</v>
      </c>
      <c r="L1026" s="37">
        <v>5532.84</v>
      </c>
    </row>
    <row r="1027" spans="1:12" x14ac:dyDescent="0.25">
      <c r="A1027" s="26" t="s">
        <v>1924</v>
      </c>
      <c r="B1027" s="27" t="s">
        <v>2344</v>
      </c>
      <c r="C1027" s="11" t="s">
        <v>717</v>
      </c>
      <c r="D1027" t="s">
        <v>784</v>
      </c>
      <c r="E1027" s="2">
        <v>44431</v>
      </c>
      <c r="G1027" s="12" t="s">
        <v>781</v>
      </c>
      <c r="H1027" s="30">
        <v>48690</v>
      </c>
      <c r="I1027" s="30">
        <v>460055</v>
      </c>
      <c r="J1027" s="11" t="s">
        <v>719</v>
      </c>
      <c r="K1027">
        <v>12</v>
      </c>
      <c r="L1027" s="37">
        <v>5842.8</v>
      </c>
    </row>
    <row r="1028" spans="1:12" x14ac:dyDescent="0.25">
      <c r="A1028" s="26" t="s">
        <v>1925</v>
      </c>
      <c r="B1028" s="27" t="s">
        <v>2345</v>
      </c>
      <c r="C1028" s="11" t="s">
        <v>717</v>
      </c>
      <c r="D1028" t="s">
        <v>785</v>
      </c>
      <c r="E1028" s="2">
        <v>44432</v>
      </c>
      <c r="G1028" s="12" t="s">
        <v>781</v>
      </c>
      <c r="H1028" s="30">
        <v>46048</v>
      </c>
      <c r="I1028" s="30">
        <v>451120</v>
      </c>
      <c r="J1028" s="11" t="s">
        <v>719</v>
      </c>
      <c r="K1028">
        <v>12</v>
      </c>
      <c r="L1028" s="37">
        <v>5525.76</v>
      </c>
    </row>
    <row r="1029" spans="1:12" x14ac:dyDescent="0.25">
      <c r="A1029" s="26" t="s">
        <v>1926</v>
      </c>
      <c r="B1029" s="27" t="s">
        <v>2346</v>
      </c>
      <c r="C1029" s="11" t="s">
        <v>717</v>
      </c>
      <c r="D1029" t="s">
        <v>784</v>
      </c>
      <c r="E1029" s="2">
        <v>44433</v>
      </c>
      <c r="G1029" s="12" t="s">
        <v>799</v>
      </c>
      <c r="H1029" s="30">
        <v>46543</v>
      </c>
      <c r="I1029" s="30">
        <v>432735</v>
      </c>
      <c r="J1029" s="11" t="s">
        <v>720</v>
      </c>
      <c r="K1029">
        <v>12</v>
      </c>
      <c r="L1029" s="37">
        <v>0</v>
      </c>
    </row>
    <row r="1030" spans="1:12" x14ac:dyDescent="0.25">
      <c r="A1030" s="26" t="s">
        <v>1927</v>
      </c>
      <c r="B1030" s="27" t="s">
        <v>2347</v>
      </c>
      <c r="C1030" s="11" t="s">
        <v>717</v>
      </c>
      <c r="D1030" t="s">
        <v>784</v>
      </c>
      <c r="E1030" s="2">
        <v>44433</v>
      </c>
      <c r="G1030" s="12" t="s">
        <v>780</v>
      </c>
      <c r="H1030" s="30">
        <v>54972</v>
      </c>
      <c r="I1030" s="30">
        <v>475417</v>
      </c>
      <c r="J1030" s="11" t="s">
        <v>719</v>
      </c>
      <c r="K1030">
        <v>13</v>
      </c>
      <c r="L1030" s="37">
        <v>7146.3600000000006</v>
      </c>
    </row>
    <row r="1031" spans="1:12" x14ac:dyDescent="0.25">
      <c r="A1031" s="26" t="s">
        <v>1928</v>
      </c>
      <c r="B1031" s="27" t="s">
        <v>2348</v>
      </c>
      <c r="C1031" s="11" t="s">
        <v>717</v>
      </c>
      <c r="D1031" t="s">
        <v>787</v>
      </c>
      <c r="E1031" s="2">
        <v>44434</v>
      </c>
      <c r="G1031" s="12" t="s">
        <v>781</v>
      </c>
      <c r="H1031" s="30">
        <v>49873</v>
      </c>
      <c r="I1031" s="30">
        <v>420728</v>
      </c>
      <c r="J1031" s="11" t="s">
        <v>719</v>
      </c>
      <c r="K1031">
        <v>14</v>
      </c>
      <c r="L1031" s="37">
        <v>6982.22</v>
      </c>
    </row>
    <row r="1032" spans="1:12" x14ac:dyDescent="0.25">
      <c r="A1032" s="26" t="s">
        <v>1929</v>
      </c>
      <c r="B1032" s="27" t="s">
        <v>2349</v>
      </c>
      <c r="C1032" s="11" t="s">
        <v>717</v>
      </c>
      <c r="D1032" t="s">
        <v>785</v>
      </c>
      <c r="E1032" s="2">
        <v>44435</v>
      </c>
      <c r="G1032" s="12" t="s">
        <v>781</v>
      </c>
      <c r="H1032" s="30">
        <v>46592</v>
      </c>
      <c r="I1032" s="30">
        <v>555194</v>
      </c>
      <c r="J1032" s="11" t="s">
        <v>719</v>
      </c>
      <c r="K1032">
        <v>12</v>
      </c>
      <c r="L1032" s="37">
        <v>5591.04</v>
      </c>
    </row>
    <row r="1033" spans="1:12" x14ac:dyDescent="0.25">
      <c r="A1033" s="26" t="s">
        <v>1930</v>
      </c>
      <c r="B1033" s="27" t="s">
        <v>2350</v>
      </c>
      <c r="C1033" s="11" t="s">
        <v>717</v>
      </c>
      <c r="D1033" t="s">
        <v>787</v>
      </c>
      <c r="E1033" s="2">
        <v>44436</v>
      </c>
      <c r="G1033" s="12" t="s">
        <v>781</v>
      </c>
      <c r="H1033" s="30">
        <v>49709</v>
      </c>
      <c r="I1033" s="30">
        <v>380774</v>
      </c>
      <c r="J1033" s="11" t="s">
        <v>719</v>
      </c>
      <c r="K1033">
        <v>14</v>
      </c>
      <c r="L1033" s="37">
        <v>6959.26</v>
      </c>
    </row>
    <row r="1034" spans="1:12" x14ac:dyDescent="0.25">
      <c r="A1034" s="26" t="s">
        <v>1931</v>
      </c>
      <c r="B1034" s="27" t="s">
        <v>2351</v>
      </c>
      <c r="C1034" s="11" t="s">
        <v>717</v>
      </c>
      <c r="D1034" t="s">
        <v>785</v>
      </c>
      <c r="E1034" s="2">
        <v>44437</v>
      </c>
      <c r="G1034" s="12" t="s">
        <v>781</v>
      </c>
      <c r="H1034" s="30">
        <v>49086</v>
      </c>
      <c r="I1034" s="30">
        <v>599088</v>
      </c>
      <c r="J1034" s="11" t="s">
        <v>719</v>
      </c>
      <c r="K1034">
        <v>14</v>
      </c>
      <c r="L1034" s="37">
        <v>6872.0400000000009</v>
      </c>
    </row>
    <row r="1035" spans="1:12" x14ac:dyDescent="0.25">
      <c r="A1035" s="26" t="s">
        <v>1932</v>
      </c>
      <c r="B1035" s="27" t="s">
        <v>2352</v>
      </c>
      <c r="C1035" s="11" t="s">
        <v>717</v>
      </c>
      <c r="D1035" t="s">
        <v>784</v>
      </c>
      <c r="E1035" s="2">
        <v>44438</v>
      </c>
      <c r="G1035" s="12" t="s">
        <v>781</v>
      </c>
      <c r="H1035" s="30">
        <v>51434</v>
      </c>
      <c r="I1035" s="30">
        <v>463528</v>
      </c>
      <c r="J1035" s="11" t="s">
        <v>719</v>
      </c>
      <c r="K1035">
        <v>13</v>
      </c>
      <c r="L1035" s="37">
        <v>6686.42</v>
      </c>
    </row>
    <row r="1036" spans="1:12" x14ac:dyDescent="0.25">
      <c r="A1036" s="26" t="s">
        <v>1933</v>
      </c>
      <c r="B1036" s="27" t="s">
        <v>2353</v>
      </c>
      <c r="C1036" s="11" t="s">
        <v>717</v>
      </c>
      <c r="D1036" t="s">
        <v>787</v>
      </c>
      <c r="E1036" s="2">
        <v>44440</v>
      </c>
      <c r="G1036" s="12" t="s">
        <v>781</v>
      </c>
      <c r="H1036" s="30">
        <v>50086</v>
      </c>
      <c r="I1036" s="30">
        <v>529467</v>
      </c>
      <c r="J1036" s="11" t="s">
        <v>719</v>
      </c>
      <c r="K1036">
        <v>14</v>
      </c>
      <c r="L1036" s="37">
        <v>7012.0400000000009</v>
      </c>
    </row>
    <row r="1037" spans="1:12" x14ac:dyDescent="0.25">
      <c r="A1037" s="26" t="s">
        <v>1934</v>
      </c>
      <c r="B1037" s="27" t="s">
        <v>2354</v>
      </c>
      <c r="C1037" s="11" t="s">
        <v>717</v>
      </c>
      <c r="D1037" t="s">
        <v>784</v>
      </c>
      <c r="E1037" s="2">
        <v>44441</v>
      </c>
      <c r="G1037" s="12" t="s">
        <v>781</v>
      </c>
      <c r="H1037" s="30">
        <v>53464</v>
      </c>
      <c r="I1037" s="30">
        <v>597655</v>
      </c>
      <c r="J1037" s="11" t="s">
        <v>719</v>
      </c>
      <c r="K1037">
        <v>13</v>
      </c>
      <c r="L1037" s="37">
        <v>6950.3200000000006</v>
      </c>
    </row>
    <row r="1038" spans="1:12" x14ac:dyDescent="0.25">
      <c r="A1038" s="26" t="s">
        <v>1935</v>
      </c>
      <c r="B1038" s="27" t="s">
        <v>2355</v>
      </c>
      <c r="C1038" s="11" t="s">
        <v>717</v>
      </c>
      <c r="D1038" t="s">
        <v>784</v>
      </c>
      <c r="E1038" s="2">
        <v>44442</v>
      </c>
      <c r="G1038" s="12" t="s">
        <v>781</v>
      </c>
      <c r="H1038" s="30">
        <v>52783</v>
      </c>
      <c r="I1038" s="30">
        <v>432376</v>
      </c>
      <c r="J1038" s="11" t="s">
        <v>719</v>
      </c>
      <c r="K1038">
        <v>13</v>
      </c>
      <c r="L1038" s="37">
        <v>6861.79</v>
      </c>
    </row>
    <row r="1039" spans="1:12" x14ac:dyDescent="0.25">
      <c r="A1039" s="26" t="s">
        <v>1936</v>
      </c>
      <c r="B1039" s="27" t="s">
        <v>2356</v>
      </c>
      <c r="C1039" s="11" t="s">
        <v>717</v>
      </c>
      <c r="D1039" t="s">
        <v>784</v>
      </c>
      <c r="E1039" s="2">
        <v>44443</v>
      </c>
      <c r="G1039" s="12" t="s">
        <v>780</v>
      </c>
      <c r="H1039" s="30">
        <v>54901</v>
      </c>
      <c r="I1039" s="30">
        <v>535995</v>
      </c>
      <c r="J1039" s="11" t="s">
        <v>719</v>
      </c>
      <c r="K1039">
        <v>13</v>
      </c>
      <c r="L1039" s="37">
        <v>7137.13</v>
      </c>
    </row>
    <row r="1040" spans="1:12" x14ac:dyDescent="0.25">
      <c r="A1040" s="26" t="s">
        <v>1937</v>
      </c>
      <c r="B1040" s="27" t="s">
        <v>2357</v>
      </c>
      <c r="C1040" s="11" t="s">
        <v>717</v>
      </c>
      <c r="D1040" t="s">
        <v>784</v>
      </c>
      <c r="E1040" s="2">
        <v>44444</v>
      </c>
      <c r="G1040" s="12" t="s">
        <v>799</v>
      </c>
      <c r="H1040" s="30">
        <v>45430</v>
      </c>
      <c r="I1040" s="30">
        <v>466854</v>
      </c>
      <c r="J1040" s="11" t="s">
        <v>720</v>
      </c>
      <c r="K1040">
        <v>12</v>
      </c>
      <c r="L1040" s="37">
        <v>0</v>
      </c>
    </row>
    <row r="1041" spans="1:12" x14ac:dyDescent="0.25">
      <c r="A1041" s="26" t="s">
        <v>1938</v>
      </c>
      <c r="B1041" s="27" t="s">
        <v>2358</v>
      </c>
      <c r="C1041" s="11" t="s">
        <v>717</v>
      </c>
      <c r="D1041" t="s">
        <v>784</v>
      </c>
      <c r="E1041" s="2">
        <v>44444</v>
      </c>
      <c r="G1041" s="12" t="s">
        <v>781</v>
      </c>
      <c r="H1041" s="30">
        <v>52837</v>
      </c>
      <c r="I1041" s="30">
        <v>590338</v>
      </c>
      <c r="J1041" s="11" t="s">
        <v>719</v>
      </c>
      <c r="K1041">
        <v>13</v>
      </c>
      <c r="L1041" s="37">
        <v>6868.81</v>
      </c>
    </row>
    <row r="1042" spans="1:12" x14ac:dyDescent="0.25">
      <c r="A1042" s="26" t="s">
        <v>1939</v>
      </c>
      <c r="B1042" s="27" t="s">
        <v>2359</v>
      </c>
      <c r="C1042" s="11" t="s">
        <v>717</v>
      </c>
      <c r="D1042" t="s">
        <v>787</v>
      </c>
      <c r="E1042" s="2">
        <v>44445</v>
      </c>
      <c r="G1042" s="12" t="s">
        <v>799</v>
      </c>
      <c r="H1042" s="30">
        <v>47936</v>
      </c>
      <c r="I1042" s="30">
        <v>495261</v>
      </c>
      <c r="J1042" s="11" t="s">
        <v>720</v>
      </c>
      <c r="K1042">
        <v>14</v>
      </c>
      <c r="L1042" s="37">
        <v>0</v>
      </c>
    </row>
    <row r="1043" spans="1:12" x14ac:dyDescent="0.25">
      <c r="A1043" s="26" t="s">
        <v>1940</v>
      </c>
      <c r="B1043" s="27" t="s">
        <v>2360</v>
      </c>
      <c r="C1043" s="11" t="s">
        <v>717</v>
      </c>
      <c r="D1043" t="s">
        <v>784</v>
      </c>
      <c r="E1043" s="2">
        <v>44446</v>
      </c>
      <c r="G1043" s="12" t="s">
        <v>799</v>
      </c>
      <c r="H1043" s="30">
        <v>46366</v>
      </c>
      <c r="I1043" s="30">
        <v>440250</v>
      </c>
      <c r="J1043" s="11" t="s">
        <v>720</v>
      </c>
      <c r="K1043">
        <v>14</v>
      </c>
      <c r="L1043" s="37">
        <v>0</v>
      </c>
    </row>
    <row r="1044" spans="1:12" x14ac:dyDescent="0.25">
      <c r="A1044" s="26" t="s">
        <v>1941</v>
      </c>
      <c r="B1044" s="27" t="s">
        <v>2361</v>
      </c>
      <c r="C1044" s="11" t="s">
        <v>717</v>
      </c>
      <c r="D1044" t="s">
        <v>787</v>
      </c>
      <c r="E1044" s="2">
        <v>44447</v>
      </c>
      <c r="G1044" s="12" t="s">
        <v>781</v>
      </c>
      <c r="H1044" s="30">
        <v>50480</v>
      </c>
      <c r="I1044" s="30">
        <v>542737</v>
      </c>
      <c r="J1044" s="11" t="s">
        <v>719</v>
      </c>
      <c r="K1044">
        <v>12</v>
      </c>
      <c r="L1044" s="37">
        <v>6057.5999999999995</v>
      </c>
    </row>
    <row r="1045" spans="1:12" x14ac:dyDescent="0.25">
      <c r="A1045" s="26" t="s">
        <v>1942</v>
      </c>
      <c r="B1045" s="27" t="s">
        <v>2362</v>
      </c>
      <c r="C1045" s="11" t="s">
        <v>717</v>
      </c>
      <c r="D1045" t="s">
        <v>787</v>
      </c>
      <c r="E1045" s="2">
        <v>44448</v>
      </c>
      <c r="G1045" s="12" t="s">
        <v>781</v>
      </c>
      <c r="H1045" s="30">
        <v>47969</v>
      </c>
      <c r="I1045" s="30">
        <v>544619</v>
      </c>
      <c r="J1045" s="11" t="s">
        <v>719</v>
      </c>
      <c r="K1045">
        <v>12</v>
      </c>
      <c r="L1045" s="37">
        <v>5756.28</v>
      </c>
    </row>
    <row r="1046" spans="1:12" x14ac:dyDescent="0.25">
      <c r="A1046" s="26" t="s">
        <v>1943</v>
      </c>
      <c r="B1046" s="27" t="s">
        <v>2363</v>
      </c>
      <c r="C1046" s="11" t="s">
        <v>717</v>
      </c>
      <c r="D1046" t="s">
        <v>784</v>
      </c>
      <c r="E1046" s="2">
        <v>44449</v>
      </c>
      <c r="G1046" s="12" t="s">
        <v>781</v>
      </c>
      <c r="H1046" s="30">
        <v>49725</v>
      </c>
      <c r="I1046" s="30">
        <v>493771</v>
      </c>
      <c r="J1046" s="11" t="s">
        <v>719</v>
      </c>
      <c r="K1046">
        <v>13</v>
      </c>
      <c r="L1046" s="37">
        <v>6464.25</v>
      </c>
    </row>
    <row r="1047" spans="1:12" x14ac:dyDescent="0.25">
      <c r="A1047" s="26" t="s">
        <v>1944</v>
      </c>
      <c r="B1047" s="27" t="s">
        <v>2364</v>
      </c>
      <c r="C1047" s="11" t="s">
        <v>717</v>
      </c>
      <c r="D1047" t="s">
        <v>785</v>
      </c>
      <c r="E1047" s="2">
        <v>44449</v>
      </c>
      <c r="G1047" s="12" t="s">
        <v>781</v>
      </c>
      <c r="H1047" s="30">
        <v>51673</v>
      </c>
      <c r="I1047" s="30">
        <v>555099</v>
      </c>
      <c r="J1047" s="11" t="s">
        <v>719</v>
      </c>
      <c r="K1047">
        <v>13</v>
      </c>
      <c r="L1047" s="37">
        <v>6717.49</v>
      </c>
    </row>
    <row r="1048" spans="1:12" x14ac:dyDescent="0.25">
      <c r="A1048" s="26" t="s">
        <v>1945</v>
      </c>
      <c r="B1048" s="27" t="s">
        <v>2365</v>
      </c>
      <c r="C1048" s="11" t="s">
        <v>717</v>
      </c>
      <c r="D1048" t="s">
        <v>787</v>
      </c>
      <c r="E1048" s="2">
        <v>44450</v>
      </c>
      <c r="G1048" s="12" t="s">
        <v>781</v>
      </c>
      <c r="H1048" s="30">
        <v>48282</v>
      </c>
      <c r="I1048" s="30">
        <v>555539</v>
      </c>
      <c r="J1048" s="11" t="s">
        <v>719</v>
      </c>
      <c r="K1048">
        <v>15</v>
      </c>
      <c r="L1048" s="37">
        <v>7242.3</v>
      </c>
    </row>
    <row r="1049" spans="1:12" x14ac:dyDescent="0.25">
      <c r="A1049" s="26" t="s">
        <v>1946</v>
      </c>
      <c r="B1049" s="27" t="s">
        <v>2366</v>
      </c>
      <c r="C1049" s="11" t="s">
        <v>717</v>
      </c>
      <c r="D1049" t="s">
        <v>784</v>
      </c>
      <c r="E1049" s="2">
        <v>44451</v>
      </c>
      <c r="G1049" s="12" t="s">
        <v>781</v>
      </c>
      <c r="H1049" s="30">
        <v>47930</v>
      </c>
      <c r="I1049" s="30">
        <v>646320</v>
      </c>
      <c r="J1049" s="11" t="s">
        <v>719</v>
      </c>
      <c r="K1049">
        <v>15</v>
      </c>
      <c r="L1049" s="37">
        <v>7189.5</v>
      </c>
    </row>
    <row r="1050" spans="1:12" x14ac:dyDescent="0.25">
      <c r="A1050" s="26" t="s">
        <v>1947</v>
      </c>
      <c r="B1050" s="27" t="s">
        <v>2367</v>
      </c>
      <c r="C1050" s="11" t="s">
        <v>717</v>
      </c>
      <c r="D1050" t="s">
        <v>784</v>
      </c>
      <c r="E1050" s="2">
        <v>44452</v>
      </c>
      <c r="G1050" s="12" t="s">
        <v>781</v>
      </c>
      <c r="H1050" s="30">
        <v>54563</v>
      </c>
      <c r="I1050" s="30">
        <v>412148</v>
      </c>
      <c r="J1050" s="11" t="s">
        <v>719</v>
      </c>
      <c r="K1050">
        <v>15</v>
      </c>
      <c r="L1050" s="37">
        <v>8184.45</v>
      </c>
    </row>
    <row r="1051" spans="1:12" x14ac:dyDescent="0.25">
      <c r="A1051" s="26" t="s">
        <v>1948</v>
      </c>
      <c r="B1051" s="27" t="s">
        <v>2368</v>
      </c>
      <c r="C1051" s="11" t="s">
        <v>717</v>
      </c>
      <c r="D1051" t="s">
        <v>785</v>
      </c>
      <c r="E1051" s="2">
        <v>44453</v>
      </c>
      <c r="G1051" s="12" t="s">
        <v>781</v>
      </c>
      <c r="H1051" s="30">
        <v>54008</v>
      </c>
      <c r="I1051" s="30">
        <v>420746</v>
      </c>
      <c r="J1051" s="11" t="s">
        <v>719</v>
      </c>
      <c r="K1051">
        <v>14</v>
      </c>
      <c r="L1051" s="37">
        <v>7561.1200000000008</v>
      </c>
    </row>
    <row r="1052" spans="1:12" x14ac:dyDescent="0.25">
      <c r="A1052" s="26" t="s">
        <v>1949</v>
      </c>
      <c r="B1052" s="27" t="s">
        <v>2369</v>
      </c>
      <c r="C1052" s="11" t="s">
        <v>717</v>
      </c>
      <c r="D1052" t="s">
        <v>784</v>
      </c>
      <c r="E1052" s="2">
        <v>44454</v>
      </c>
      <c r="G1052" s="12" t="s">
        <v>780</v>
      </c>
      <c r="H1052" s="30">
        <v>54450</v>
      </c>
      <c r="I1052" s="30">
        <v>480177</v>
      </c>
      <c r="J1052" s="11" t="s">
        <v>719</v>
      </c>
      <c r="K1052">
        <v>13</v>
      </c>
      <c r="L1052" s="37">
        <v>7078.5</v>
      </c>
    </row>
    <row r="1053" spans="1:12" x14ac:dyDescent="0.25">
      <c r="A1053" s="26" t="s">
        <v>1950</v>
      </c>
      <c r="B1053" s="27" t="s">
        <v>2370</v>
      </c>
      <c r="C1053" s="11" t="s">
        <v>717</v>
      </c>
      <c r="D1053" t="s">
        <v>787</v>
      </c>
      <c r="E1053" s="2">
        <v>44455</v>
      </c>
      <c r="G1053" s="12" t="s">
        <v>781</v>
      </c>
      <c r="H1053" s="30">
        <v>47214</v>
      </c>
      <c r="I1053" s="30">
        <v>377476</v>
      </c>
      <c r="J1053" s="11" t="s">
        <v>719</v>
      </c>
      <c r="K1053">
        <v>14</v>
      </c>
      <c r="L1053" s="37">
        <v>6609.9600000000009</v>
      </c>
    </row>
    <row r="1054" spans="1:12" x14ac:dyDescent="0.25">
      <c r="A1054" s="26" t="s">
        <v>1951</v>
      </c>
      <c r="B1054" s="27" t="s">
        <v>2371</v>
      </c>
      <c r="C1054" s="11" t="s">
        <v>717</v>
      </c>
      <c r="D1054" t="s">
        <v>787</v>
      </c>
      <c r="E1054" s="2">
        <v>44456</v>
      </c>
      <c r="G1054" s="12" t="s">
        <v>780</v>
      </c>
      <c r="H1054" s="30">
        <v>54717</v>
      </c>
      <c r="I1054" s="30">
        <v>610041</v>
      </c>
      <c r="J1054" s="11" t="s">
        <v>719</v>
      </c>
      <c r="K1054">
        <v>13</v>
      </c>
      <c r="L1054" s="37">
        <v>7113.21</v>
      </c>
    </row>
    <row r="1055" spans="1:12" x14ac:dyDescent="0.25">
      <c r="A1055" s="26" t="s">
        <v>1952</v>
      </c>
      <c r="B1055" s="27" t="s">
        <v>2372</v>
      </c>
      <c r="C1055" s="11" t="s">
        <v>717</v>
      </c>
      <c r="D1055" t="s">
        <v>784</v>
      </c>
      <c r="E1055" s="2">
        <v>44456</v>
      </c>
      <c r="G1055" s="12" t="s">
        <v>781</v>
      </c>
      <c r="H1055" s="30">
        <v>54732</v>
      </c>
      <c r="I1055" s="30">
        <v>383893</v>
      </c>
      <c r="J1055" s="11" t="s">
        <v>719</v>
      </c>
      <c r="K1055">
        <v>14</v>
      </c>
      <c r="L1055" s="37">
        <v>7662.4800000000005</v>
      </c>
    </row>
    <row r="1056" spans="1:12" x14ac:dyDescent="0.25">
      <c r="A1056" s="26" t="s">
        <v>1953</v>
      </c>
      <c r="B1056" s="27" t="s">
        <v>2373</v>
      </c>
      <c r="C1056" s="11" t="s">
        <v>717</v>
      </c>
      <c r="D1056" t="s">
        <v>787</v>
      </c>
      <c r="E1056" s="2">
        <v>44457</v>
      </c>
      <c r="G1056" s="12" t="s">
        <v>781</v>
      </c>
      <c r="H1056" s="30">
        <v>52713</v>
      </c>
      <c r="I1056" s="30">
        <v>492602</v>
      </c>
      <c r="J1056" s="11" t="s">
        <v>719</v>
      </c>
      <c r="K1056">
        <v>13</v>
      </c>
      <c r="L1056" s="37">
        <v>6852.6900000000005</v>
      </c>
    </row>
    <row r="1057" spans="1:12" x14ac:dyDescent="0.25">
      <c r="A1057" s="26" t="s">
        <v>1954</v>
      </c>
      <c r="B1057" s="27" t="s">
        <v>2374</v>
      </c>
      <c r="C1057" s="11" t="s">
        <v>717</v>
      </c>
      <c r="D1057" t="s">
        <v>785</v>
      </c>
      <c r="E1057" s="2">
        <v>44458</v>
      </c>
      <c r="G1057" s="12" t="s">
        <v>799</v>
      </c>
      <c r="H1057" s="30">
        <v>47272</v>
      </c>
      <c r="I1057" s="30">
        <v>450388</v>
      </c>
      <c r="J1057" s="11" t="s">
        <v>720</v>
      </c>
      <c r="K1057">
        <v>14</v>
      </c>
      <c r="L1057" s="37">
        <v>0</v>
      </c>
    </row>
    <row r="1058" spans="1:12" x14ac:dyDescent="0.25">
      <c r="A1058" s="26" t="s">
        <v>1955</v>
      </c>
      <c r="B1058" s="27" t="s">
        <v>2375</v>
      </c>
      <c r="C1058" s="11" t="s">
        <v>717</v>
      </c>
      <c r="D1058" t="s">
        <v>787</v>
      </c>
      <c r="E1058" s="2">
        <v>44459</v>
      </c>
      <c r="G1058" s="12" t="s">
        <v>781</v>
      </c>
      <c r="H1058" s="30">
        <v>52505</v>
      </c>
      <c r="I1058" s="30">
        <v>385857</v>
      </c>
      <c r="J1058" s="11" t="s">
        <v>719</v>
      </c>
      <c r="K1058">
        <v>13</v>
      </c>
      <c r="L1058" s="37">
        <v>6825.6500000000005</v>
      </c>
    </row>
    <row r="1059" spans="1:12" x14ac:dyDescent="0.25">
      <c r="A1059" s="26" t="s">
        <v>1956</v>
      </c>
      <c r="B1059" s="27" t="s">
        <v>2376</v>
      </c>
      <c r="C1059" s="11" t="s">
        <v>717</v>
      </c>
      <c r="D1059" t="s">
        <v>785</v>
      </c>
      <c r="E1059" s="2">
        <v>44460</v>
      </c>
      <c r="G1059" s="12" t="s">
        <v>781</v>
      </c>
      <c r="H1059" s="30">
        <v>52261</v>
      </c>
      <c r="I1059" s="30">
        <v>357010</v>
      </c>
      <c r="J1059" s="11" t="s">
        <v>719</v>
      </c>
      <c r="K1059">
        <v>15</v>
      </c>
      <c r="L1059" s="37">
        <v>7839.15</v>
      </c>
    </row>
    <row r="1060" spans="1:12" x14ac:dyDescent="0.25">
      <c r="A1060" s="26" t="s">
        <v>1957</v>
      </c>
      <c r="B1060" s="27" t="s">
        <v>2377</v>
      </c>
      <c r="C1060" s="11" t="s">
        <v>717</v>
      </c>
      <c r="D1060" t="s">
        <v>785</v>
      </c>
      <c r="E1060" s="2">
        <v>44461</v>
      </c>
      <c r="G1060" s="12" t="s">
        <v>781</v>
      </c>
      <c r="H1060" s="30">
        <v>45227</v>
      </c>
      <c r="I1060" s="30">
        <v>522589</v>
      </c>
      <c r="J1060" s="11" t="s">
        <v>719</v>
      </c>
      <c r="K1060">
        <v>15</v>
      </c>
      <c r="L1060" s="37">
        <v>6784.05</v>
      </c>
    </row>
    <row r="1061" spans="1:12" x14ac:dyDescent="0.25">
      <c r="A1061" s="26" t="s">
        <v>1958</v>
      </c>
      <c r="B1061" s="27" t="s">
        <v>2378</v>
      </c>
      <c r="C1061" s="11" t="s">
        <v>717</v>
      </c>
      <c r="D1061" t="s">
        <v>785</v>
      </c>
      <c r="E1061" s="2">
        <v>44462</v>
      </c>
      <c r="G1061" s="12" t="s">
        <v>781</v>
      </c>
      <c r="H1061" s="30">
        <v>52759</v>
      </c>
      <c r="I1061" s="30">
        <v>478502</v>
      </c>
      <c r="J1061" s="11" t="s">
        <v>719</v>
      </c>
      <c r="K1061">
        <v>15</v>
      </c>
      <c r="L1061" s="37">
        <v>7913.8499999999995</v>
      </c>
    </row>
    <row r="1062" spans="1:12" x14ac:dyDescent="0.25">
      <c r="A1062" s="26" t="s">
        <v>1959</v>
      </c>
      <c r="B1062" s="27" t="s">
        <v>2379</v>
      </c>
      <c r="C1062" s="11" t="s">
        <v>717</v>
      </c>
      <c r="D1062" t="s">
        <v>785</v>
      </c>
      <c r="E1062" s="2">
        <v>44463</v>
      </c>
      <c r="G1062" s="12" t="s">
        <v>781</v>
      </c>
      <c r="H1062" s="30">
        <v>54049</v>
      </c>
      <c r="I1062" s="30">
        <v>519787</v>
      </c>
      <c r="J1062" s="11" t="s">
        <v>719</v>
      </c>
      <c r="K1062">
        <v>14</v>
      </c>
      <c r="L1062" s="37">
        <v>7566.8600000000006</v>
      </c>
    </row>
    <row r="1063" spans="1:12" x14ac:dyDescent="0.25">
      <c r="A1063" s="26" t="s">
        <v>1960</v>
      </c>
      <c r="B1063" s="27" t="s">
        <v>2380</v>
      </c>
      <c r="C1063" s="11" t="s">
        <v>717</v>
      </c>
      <c r="D1063" t="s">
        <v>787</v>
      </c>
      <c r="E1063" s="2">
        <v>44464</v>
      </c>
      <c r="G1063" s="12" t="s">
        <v>781</v>
      </c>
      <c r="H1063" s="30">
        <v>52170</v>
      </c>
      <c r="I1063" s="30">
        <v>507610</v>
      </c>
      <c r="J1063" s="11" t="s">
        <v>719</v>
      </c>
      <c r="K1063">
        <v>13</v>
      </c>
      <c r="L1063" s="37">
        <v>6782.1</v>
      </c>
    </row>
    <row r="1064" spans="1:12" x14ac:dyDescent="0.25">
      <c r="A1064" s="26" t="s">
        <v>1961</v>
      </c>
      <c r="B1064" s="27" t="s">
        <v>2381</v>
      </c>
      <c r="C1064" s="11" t="s">
        <v>717</v>
      </c>
      <c r="D1064" t="s">
        <v>787</v>
      </c>
      <c r="E1064" s="2">
        <v>44465</v>
      </c>
      <c r="G1064" s="12" t="s">
        <v>781</v>
      </c>
      <c r="H1064" s="30">
        <v>53394</v>
      </c>
      <c r="I1064" s="30">
        <v>495693</v>
      </c>
      <c r="J1064" s="11" t="s">
        <v>719</v>
      </c>
      <c r="K1064">
        <v>15</v>
      </c>
      <c r="L1064" s="37">
        <v>8009.0999999999995</v>
      </c>
    </row>
    <row r="1065" spans="1:12" x14ac:dyDescent="0.25">
      <c r="A1065" s="26" t="s">
        <v>1962</v>
      </c>
      <c r="B1065" s="27" t="s">
        <v>2382</v>
      </c>
      <c r="C1065" s="11" t="s">
        <v>717</v>
      </c>
      <c r="D1065" t="s">
        <v>785</v>
      </c>
      <c r="E1065" s="2">
        <v>44466</v>
      </c>
      <c r="G1065" s="12" t="s">
        <v>781</v>
      </c>
      <c r="H1065" s="30">
        <v>45737</v>
      </c>
      <c r="I1065" s="30">
        <v>554751</v>
      </c>
      <c r="J1065" s="11" t="s">
        <v>719</v>
      </c>
      <c r="K1065">
        <v>12</v>
      </c>
      <c r="L1065" s="37">
        <v>5488.44</v>
      </c>
    </row>
    <row r="1066" spans="1:12" x14ac:dyDescent="0.25">
      <c r="A1066" s="26" t="s">
        <v>1963</v>
      </c>
      <c r="B1066" s="27" t="s">
        <v>2383</v>
      </c>
      <c r="C1066" s="11" t="s">
        <v>717</v>
      </c>
      <c r="D1066" t="s">
        <v>785</v>
      </c>
      <c r="E1066" s="2">
        <v>44467</v>
      </c>
      <c r="G1066" s="12" t="s">
        <v>781</v>
      </c>
      <c r="H1066" s="30">
        <v>54747</v>
      </c>
      <c r="I1066" s="30">
        <v>393755</v>
      </c>
      <c r="J1066" s="11" t="s">
        <v>719</v>
      </c>
      <c r="K1066">
        <v>13</v>
      </c>
      <c r="L1066" s="37">
        <v>7117.1100000000006</v>
      </c>
    </row>
    <row r="1067" spans="1:12" x14ac:dyDescent="0.25">
      <c r="A1067" s="26" t="s">
        <v>1964</v>
      </c>
      <c r="B1067" s="27" t="s">
        <v>2384</v>
      </c>
      <c r="C1067" s="11" t="s">
        <v>717</v>
      </c>
      <c r="D1067" t="s">
        <v>785</v>
      </c>
      <c r="E1067" s="2">
        <v>44468</v>
      </c>
      <c r="G1067" s="12" t="s">
        <v>781</v>
      </c>
      <c r="H1067" s="30">
        <v>52142</v>
      </c>
      <c r="I1067" s="30">
        <v>533400</v>
      </c>
      <c r="J1067" s="11" t="s">
        <v>719</v>
      </c>
      <c r="K1067">
        <v>15</v>
      </c>
      <c r="L1067" s="37">
        <v>7821.2999999999993</v>
      </c>
    </row>
    <row r="1068" spans="1:12" x14ac:dyDescent="0.25">
      <c r="A1068" s="26" t="s">
        <v>1965</v>
      </c>
      <c r="B1068" s="27" t="s">
        <v>2385</v>
      </c>
      <c r="C1068" s="11" t="s">
        <v>717</v>
      </c>
      <c r="D1068" t="s">
        <v>787</v>
      </c>
      <c r="E1068" s="2">
        <v>44468</v>
      </c>
      <c r="G1068" s="12" t="s">
        <v>781</v>
      </c>
      <c r="H1068" s="30">
        <v>46770</v>
      </c>
      <c r="I1068" s="30">
        <v>427962</v>
      </c>
      <c r="J1068" s="11" t="s">
        <v>719</v>
      </c>
      <c r="K1068">
        <v>12</v>
      </c>
      <c r="L1068" s="37">
        <v>5612.4</v>
      </c>
    </row>
    <row r="1069" spans="1:12" x14ac:dyDescent="0.25">
      <c r="A1069" s="26" t="s">
        <v>1966</v>
      </c>
      <c r="B1069" s="27" t="s">
        <v>2386</v>
      </c>
      <c r="C1069" s="11" t="s">
        <v>717</v>
      </c>
      <c r="D1069" t="s">
        <v>787</v>
      </c>
      <c r="E1069" s="2">
        <v>44469</v>
      </c>
      <c r="G1069" s="12" t="s">
        <v>781</v>
      </c>
      <c r="H1069" s="30">
        <v>46030</v>
      </c>
      <c r="I1069" s="30">
        <v>567453</v>
      </c>
      <c r="J1069" s="11" t="s">
        <v>719</v>
      </c>
      <c r="K1069">
        <v>13</v>
      </c>
      <c r="L1069" s="37">
        <v>5983.9000000000005</v>
      </c>
    </row>
    <row r="1070" spans="1:12" x14ac:dyDescent="0.25">
      <c r="A1070" s="26" t="s">
        <v>1967</v>
      </c>
      <c r="B1070" s="27" t="s">
        <v>2387</v>
      </c>
      <c r="C1070" s="11" t="s">
        <v>717</v>
      </c>
      <c r="D1070" t="s">
        <v>787</v>
      </c>
      <c r="E1070" s="2">
        <v>44469</v>
      </c>
      <c r="G1070" s="12" t="s">
        <v>781</v>
      </c>
      <c r="H1070" s="30">
        <v>48500</v>
      </c>
      <c r="I1070" s="30">
        <v>614177</v>
      </c>
      <c r="J1070" s="11" t="s">
        <v>719</v>
      </c>
      <c r="K1070">
        <v>15</v>
      </c>
      <c r="L1070" s="37">
        <v>7275</v>
      </c>
    </row>
    <row r="1071" spans="1:12" x14ac:dyDescent="0.25">
      <c r="A1071" s="26" t="s">
        <v>1968</v>
      </c>
      <c r="B1071" s="27" t="s">
        <v>2388</v>
      </c>
      <c r="C1071" s="11" t="s">
        <v>717</v>
      </c>
      <c r="D1071" t="s">
        <v>784</v>
      </c>
      <c r="E1071" s="2">
        <v>44470</v>
      </c>
      <c r="G1071" s="12" t="s">
        <v>780</v>
      </c>
      <c r="H1071" s="30">
        <v>54979</v>
      </c>
      <c r="I1071" s="30">
        <v>452968</v>
      </c>
      <c r="J1071" s="11" t="s">
        <v>719</v>
      </c>
      <c r="K1071">
        <v>13</v>
      </c>
      <c r="L1071" s="37">
        <v>7147.27</v>
      </c>
    </row>
    <row r="1072" spans="1:12" x14ac:dyDescent="0.25">
      <c r="A1072" s="26" t="s">
        <v>1969</v>
      </c>
      <c r="B1072" s="27" t="s">
        <v>2389</v>
      </c>
      <c r="C1072" s="11" t="s">
        <v>717</v>
      </c>
      <c r="D1072" t="s">
        <v>784</v>
      </c>
      <c r="E1072" s="2">
        <v>44471</v>
      </c>
      <c r="G1072" s="12" t="s">
        <v>799</v>
      </c>
      <c r="H1072" s="30">
        <v>47177</v>
      </c>
      <c r="I1072" s="30">
        <v>394149</v>
      </c>
      <c r="J1072" s="11" t="s">
        <v>720</v>
      </c>
      <c r="K1072">
        <v>15</v>
      </c>
      <c r="L1072" s="37">
        <v>0</v>
      </c>
    </row>
    <row r="1073" spans="1:12" x14ac:dyDescent="0.25">
      <c r="A1073" s="26" t="s">
        <v>1970</v>
      </c>
      <c r="B1073" s="27" t="s">
        <v>2390</v>
      </c>
      <c r="C1073" s="11" t="s">
        <v>717</v>
      </c>
      <c r="D1073" t="s">
        <v>784</v>
      </c>
      <c r="E1073" s="2">
        <v>44472</v>
      </c>
      <c r="G1073" s="12" t="s">
        <v>781</v>
      </c>
      <c r="H1073" s="30">
        <v>50597</v>
      </c>
      <c r="I1073" s="30">
        <v>503315</v>
      </c>
      <c r="J1073" s="11" t="s">
        <v>719</v>
      </c>
      <c r="K1073">
        <v>15</v>
      </c>
      <c r="L1073" s="37">
        <v>7589.5499999999993</v>
      </c>
    </row>
    <row r="1074" spans="1:12" x14ac:dyDescent="0.25">
      <c r="A1074" s="26" t="s">
        <v>1971</v>
      </c>
      <c r="B1074" s="27" t="s">
        <v>2391</v>
      </c>
      <c r="C1074" s="11" t="s">
        <v>717</v>
      </c>
      <c r="D1074" t="s">
        <v>787</v>
      </c>
      <c r="E1074" s="2">
        <v>44473</v>
      </c>
      <c r="G1074" s="12" t="s">
        <v>781</v>
      </c>
      <c r="H1074" s="30">
        <v>52679</v>
      </c>
      <c r="I1074" s="30">
        <v>449937</v>
      </c>
      <c r="J1074" s="11" t="s">
        <v>719</v>
      </c>
      <c r="K1074">
        <v>13</v>
      </c>
      <c r="L1074" s="37">
        <v>6848.27</v>
      </c>
    </row>
    <row r="1075" spans="1:12" x14ac:dyDescent="0.25">
      <c r="A1075" s="26" t="s">
        <v>1972</v>
      </c>
      <c r="B1075" s="27" t="s">
        <v>2392</v>
      </c>
      <c r="C1075" s="11" t="s">
        <v>717</v>
      </c>
      <c r="D1075" t="s">
        <v>784</v>
      </c>
      <c r="E1075" s="2">
        <v>44474</v>
      </c>
      <c r="G1075" s="12" t="s">
        <v>781</v>
      </c>
      <c r="H1075" s="30">
        <v>51627</v>
      </c>
      <c r="I1075" s="30">
        <v>631536</v>
      </c>
      <c r="J1075" s="11" t="s">
        <v>719</v>
      </c>
      <c r="K1075">
        <v>12</v>
      </c>
      <c r="L1075" s="37">
        <v>6195.24</v>
      </c>
    </row>
    <row r="1076" spans="1:12" x14ac:dyDescent="0.25">
      <c r="A1076" s="26" t="s">
        <v>1973</v>
      </c>
      <c r="B1076" s="27" t="s">
        <v>2393</v>
      </c>
      <c r="C1076" s="11" t="s">
        <v>717</v>
      </c>
      <c r="D1076" t="s">
        <v>784</v>
      </c>
      <c r="E1076" s="2">
        <v>44475</v>
      </c>
      <c r="G1076" s="12" t="s">
        <v>781</v>
      </c>
      <c r="H1076" s="30">
        <v>53046</v>
      </c>
      <c r="I1076" s="30">
        <v>379878</v>
      </c>
      <c r="J1076" s="11" t="s">
        <v>719</v>
      </c>
      <c r="K1076">
        <v>12</v>
      </c>
      <c r="L1076" s="37">
        <v>6365.5199999999995</v>
      </c>
    </row>
    <row r="1077" spans="1:12" x14ac:dyDescent="0.25">
      <c r="A1077" s="26" t="s">
        <v>1974</v>
      </c>
      <c r="B1077" s="27" t="s">
        <v>2394</v>
      </c>
      <c r="C1077" s="11" t="s">
        <v>717</v>
      </c>
      <c r="D1077" t="s">
        <v>787</v>
      </c>
      <c r="E1077" s="2">
        <v>44476</v>
      </c>
      <c r="G1077" s="12" t="s">
        <v>799</v>
      </c>
      <c r="H1077" s="30">
        <v>49024</v>
      </c>
      <c r="I1077" s="30">
        <v>474656</v>
      </c>
      <c r="J1077" s="11" t="s">
        <v>720</v>
      </c>
      <c r="K1077">
        <v>15</v>
      </c>
      <c r="L1077" s="37">
        <v>0</v>
      </c>
    </row>
    <row r="1078" spans="1:12" x14ac:dyDescent="0.25">
      <c r="A1078" s="26" t="s">
        <v>1975</v>
      </c>
      <c r="B1078" s="27" t="s">
        <v>2395</v>
      </c>
      <c r="C1078" s="11" t="s">
        <v>717</v>
      </c>
      <c r="D1078" t="s">
        <v>787</v>
      </c>
      <c r="E1078" s="2">
        <v>44476</v>
      </c>
      <c r="G1078" s="12" t="s">
        <v>781</v>
      </c>
      <c r="H1078" s="30">
        <v>46002</v>
      </c>
      <c r="I1078" s="30">
        <v>614168</v>
      </c>
      <c r="J1078" s="11" t="s">
        <v>719</v>
      </c>
      <c r="K1078">
        <v>13</v>
      </c>
      <c r="L1078" s="37">
        <v>5980.26</v>
      </c>
    </row>
    <row r="1079" spans="1:12" x14ac:dyDescent="0.25">
      <c r="A1079" s="26" t="s">
        <v>1976</v>
      </c>
      <c r="B1079" s="27" t="s">
        <v>2396</v>
      </c>
      <c r="C1079" s="11" t="s">
        <v>717</v>
      </c>
      <c r="D1079" t="s">
        <v>784</v>
      </c>
      <c r="E1079" s="2">
        <v>44477</v>
      </c>
      <c r="G1079" s="12" t="s">
        <v>781</v>
      </c>
      <c r="H1079" s="30">
        <v>51949</v>
      </c>
      <c r="I1079" s="30">
        <v>639824</v>
      </c>
      <c r="J1079" s="11" t="s">
        <v>719</v>
      </c>
      <c r="K1079">
        <v>14</v>
      </c>
      <c r="L1079" s="37">
        <v>7272.8600000000006</v>
      </c>
    </row>
    <row r="1080" spans="1:12" x14ac:dyDescent="0.25">
      <c r="A1080" s="26" t="s">
        <v>1977</v>
      </c>
      <c r="B1080" s="27" t="s">
        <v>2397</v>
      </c>
      <c r="C1080" s="11" t="s">
        <v>717</v>
      </c>
      <c r="D1080" t="s">
        <v>784</v>
      </c>
      <c r="E1080" s="2">
        <v>44478</v>
      </c>
      <c r="G1080" s="12" t="s">
        <v>781</v>
      </c>
      <c r="H1080" s="30">
        <v>50403</v>
      </c>
      <c r="I1080" s="30">
        <v>458273</v>
      </c>
      <c r="J1080" s="11" t="s">
        <v>719</v>
      </c>
      <c r="K1080">
        <v>13</v>
      </c>
      <c r="L1080" s="37">
        <v>6552.39</v>
      </c>
    </row>
    <row r="1081" spans="1:12" x14ac:dyDescent="0.25">
      <c r="A1081" s="26" t="s">
        <v>1978</v>
      </c>
      <c r="B1081" s="27" t="s">
        <v>2398</v>
      </c>
      <c r="C1081" s="11" t="s">
        <v>717</v>
      </c>
      <c r="D1081" t="s">
        <v>787</v>
      </c>
      <c r="E1081" s="2">
        <v>44479</v>
      </c>
      <c r="G1081" s="12" t="s">
        <v>799</v>
      </c>
      <c r="H1081" s="30">
        <v>48723</v>
      </c>
      <c r="I1081" s="30">
        <v>470639</v>
      </c>
      <c r="J1081" s="11" t="s">
        <v>720</v>
      </c>
      <c r="K1081">
        <v>15</v>
      </c>
      <c r="L1081" s="37">
        <v>0</v>
      </c>
    </row>
    <row r="1082" spans="1:12" x14ac:dyDescent="0.25">
      <c r="A1082" s="26" t="s">
        <v>1979</v>
      </c>
      <c r="B1082" s="27" t="s">
        <v>2399</v>
      </c>
      <c r="C1082" s="11" t="s">
        <v>717</v>
      </c>
      <c r="D1082" t="s">
        <v>785</v>
      </c>
      <c r="E1082" s="2">
        <v>44480</v>
      </c>
      <c r="G1082" s="12" t="s">
        <v>781</v>
      </c>
      <c r="H1082" s="30">
        <v>53813</v>
      </c>
      <c r="I1082" s="30">
        <v>464174</v>
      </c>
      <c r="J1082" s="11" t="s">
        <v>719</v>
      </c>
      <c r="K1082">
        <v>12</v>
      </c>
      <c r="L1082" s="37">
        <v>6457.5599999999995</v>
      </c>
    </row>
    <row r="1083" spans="1:12" x14ac:dyDescent="0.25">
      <c r="A1083" s="26" t="s">
        <v>1980</v>
      </c>
      <c r="B1083" s="27" t="s">
        <v>2400</v>
      </c>
      <c r="C1083" s="11" t="s">
        <v>717</v>
      </c>
      <c r="D1083" t="s">
        <v>787</v>
      </c>
      <c r="E1083" s="2">
        <v>44480</v>
      </c>
      <c r="G1083" s="12" t="s">
        <v>781</v>
      </c>
      <c r="H1083" s="30">
        <v>48473</v>
      </c>
      <c r="I1083" s="30">
        <v>497998</v>
      </c>
      <c r="J1083" s="11" t="s">
        <v>719</v>
      </c>
      <c r="K1083">
        <v>15</v>
      </c>
      <c r="L1083" s="37">
        <v>7270.95</v>
      </c>
    </row>
    <row r="1084" spans="1:12" x14ac:dyDescent="0.25">
      <c r="A1084" s="26" t="s">
        <v>1981</v>
      </c>
      <c r="B1084" s="27" t="s">
        <v>2401</v>
      </c>
      <c r="C1084" s="11" t="s">
        <v>717</v>
      </c>
      <c r="D1084" t="s">
        <v>787</v>
      </c>
      <c r="E1084" s="2">
        <v>44481</v>
      </c>
      <c r="G1084" s="12" t="s">
        <v>781</v>
      </c>
      <c r="H1084" s="30">
        <v>50244</v>
      </c>
      <c r="I1084" s="30">
        <v>635937</v>
      </c>
      <c r="J1084" s="11" t="s">
        <v>719</v>
      </c>
      <c r="K1084">
        <v>13</v>
      </c>
      <c r="L1084" s="37">
        <v>6531.72</v>
      </c>
    </row>
    <row r="1085" spans="1:12" x14ac:dyDescent="0.25">
      <c r="A1085" s="26" t="s">
        <v>1982</v>
      </c>
      <c r="B1085" s="27" t="s">
        <v>2402</v>
      </c>
      <c r="C1085" s="11" t="s">
        <v>717</v>
      </c>
      <c r="D1085" t="s">
        <v>787</v>
      </c>
      <c r="E1085" s="2">
        <v>44481</v>
      </c>
      <c r="G1085" s="12" t="s">
        <v>781</v>
      </c>
      <c r="H1085" s="30">
        <v>52337</v>
      </c>
      <c r="I1085" s="30">
        <v>394837</v>
      </c>
      <c r="J1085" s="11" t="s">
        <v>719</v>
      </c>
      <c r="K1085">
        <v>13</v>
      </c>
      <c r="L1085" s="37">
        <v>6803.81</v>
      </c>
    </row>
    <row r="1086" spans="1:12" x14ac:dyDescent="0.25">
      <c r="A1086" s="26" t="s">
        <v>1983</v>
      </c>
      <c r="B1086" s="27" t="s">
        <v>2403</v>
      </c>
      <c r="C1086" s="11" t="s">
        <v>717</v>
      </c>
      <c r="D1086" t="s">
        <v>784</v>
      </c>
      <c r="E1086" s="2">
        <v>44482</v>
      </c>
      <c r="G1086" s="12" t="s">
        <v>781</v>
      </c>
      <c r="H1086" s="30">
        <v>49299</v>
      </c>
      <c r="I1086" s="30">
        <v>413031</v>
      </c>
      <c r="J1086" s="11" t="s">
        <v>719</v>
      </c>
      <c r="K1086">
        <v>13</v>
      </c>
      <c r="L1086" s="37">
        <v>6408.87</v>
      </c>
    </row>
    <row r="1087" spans="1:12" x14ac:dyDescent="0.25">
      <c r="A1087" s="26" t="s">
        <v>1984</v>
      </c>
      <c r="B1087" s="27" t="s">
        <v>2404</v>
      </c>
      <c r="C1087" s="11" t="s">
        <v>717</v>
      </c>
      <c r="D1087" t="s">
        <v>787</v>
      </c>
      <c r="E1087" s="2">
        <v>44483</v>
      </c>
      <c r="G1087" s="12" t="s">
        <v>781</v>
      </c>
      <c r="H1087" s="30">
        <v>47321</v>
      </c>
      <c r="I1087" s="30">
        <v>508023</v>
      </c>
      <c r="J1087" s="11" t="s">
        <v>719</v>
      </c>
      <c r="K1087">
        <v>13</v>
      </c>
      <c r="L1087" s="37">
        <v>6151.7300000000005</v>
      </c>
    </row>
    <row r="1088" spans="1:12" x14ac:dyDescent="0.25">
      <c r="A1088" s="26" t="s">
        <v>1985</v>
      </c>
      <c r="B1088" s="27" t="s">
        <v>2405</v>
      </c>
      <c r="C1088" s="11" t="s">
        <v>717</v>
      </c>
      <c r="D1088" t="s">
        <v>785</v>
      </c>
      <c r="E1088" s="2">
        <v>44484</v>
      </c>
      <c r="G1088" s="12" t="s">
        <v>781</v>
      </c>
      <c r="H1088" s="30">
        <v>51656</v>
      </c>
      <c r="I1088" s="30">
        <v>519668</v>
      </c>
      <c r="J1088" s="11" t="s">
        <v>719</v>
      </c>
      <c r="K1088">
        <v>13</v>
      </c>
      <c r="L1088" s="37">
        <v>6715.2800000000007</v>
      </c>
    </row>
    <row r="1089" spans="1:12" x14ac:dyDescent="0.25">
      <c r="A1089" s="26" t="s">
        <v>1986</v>
      </c>
      <c r="B1089" s="27" t="s">
        <v>2406</v>
      </c>
      <c r="C1089" s="11" t="s">
        <v>717</v>
      </c>
      <c r="D1089" t="s">
        <v>787</v>
      </c>
      <c r="E1089" s="2">
        <v>44484</v>
      </c>
      <c r="G1089" s="12" t="s">
        <v>781</v>
      </c>
      <c r="H1089" s="30">
        <v>46948</v>
      </c>
      <c r="I1089" s="30">
        <v>351926</v>
      </c>
      <c r="J1089" s="11" t="s">
        <v>719</v>
      </c>
      <c r="K1089">
        <v>14</v>
      </c>
      <c r="L1089" s="37">
        <v>6572.72</v>
      </c>
    </row>
    <row r="1090" spans="1:12" x14ac:dyDescent="0.25">
      <c r="A1090" s="26" t="s">
        <v>1987</v>
      </c>
      <c r="B1090" s="27" t="s">
        <v>2407</v>
      </c>
      <c r="C1090" s="11" t="s">
        <v>717</v>
      </c>
      <c r="D1090" t="s">
        <v>784</v>
      </c>
      <c r="E1090" s="2">
        <v>44485</v>
      </c>
      <c r="G1090" s="12" t="s">
        <v>781</v>
      </c>
      <c r="H1090" s="30">
        <v>54883</v>
      </c>
      <c r="I1090" s="30">
        <v>473810</v>
      </c>
      <c r="J1090" s="11" t="s">
        <v>719</v>
      </c>
      <c r="K1090">
        <v>12</v>
      </c>
      <c r="L1090" s="37">
        <v>6585.96</v>
      </c>
    </row>
    <row r="1091" spans="1:12" x14ac:dyDescent="0.25">
      <c r="A1091" s="26" t="s">
        <v>1988</v>
      </c>
      <c r="B1091" s="27" t="s">
        <v>2408</v>
      </c>
      <c r="C1091" s="11" t="s">
        <v>717</v>
      </c>
      <c r="D1091" t="s">
        <v>785</v>
      </c>
      <c r="E1091" s="2">
        <v>44486</v>
      </c>
      <c r="G1091" s="12" t="s">
        <v>781</v>
      </c>
      <c r="H1091" s="30">
        <v>52557</v>
      </c>
      <c r="I1091" s="30">
        <v>458455</v>
      </c>
      <c r="J1091" s="11" t="s">
        <v>719</v>
      </c>
      <c r="K1091">
        <v>13</v>
      </c>
      <c r="L1091" s="37">
        <v>6832.41</v>
      </c>
    </row>
    <row r="1092" spans="1:12" x14ac:dyDescent="0.25">
      <c r="A1092" s="26" t="s">
        <v>1989</v>
      </c>
      <c r="B1092" s="27" t="s">
        <v>2409</v>
      </c>
      <c r="C1092" s="11" t="s">
        <v>717</v>
      </c>
      <c r="D1092" t="s">
        <v>784</v>
      </c>
      <c r="E1092" s="2">
        <v>44487</v>
      </c>
      <c r="G1092" s="12" t="s">
        <v>781</v>
      </c>
      <c r="H1092" s="30">
        <v>50172</v>
      </c>
      <c r="I1092" s="30">
        <v>471198</v>
      </c>
      <c r="J1092" s="11" t="s">
        <v>719</v>
      </c>
      <c r="K1092">
        <v>15</v>
      </c>
      <c r="L1092" s="37">
        <v>7525.7999999999993</v>
      </c>
    </row>
    <row r="1093" spans="1:12" x14ac:dyDescent="0.25">
      <c r="A1093" s="26" t="s">
        <v>1990</v>
      </c>
      <c r="B1093" s="27" t="s">
        <v>2410</v>
      </c>
      <c r="C1093" s="11" t="s">
        <v>717</v>
      </c>
      <c r="D1093" t="s">
        <v>784</v>
      </c>
      <c r="E1093" s="2">
        <v>44488</v>
      </c>
      <c r="G1093" s="12" t="s">
        <v>781</v>
      </c>
      <c r="H1093" s="30">
        <v>51038</v>
      </c>
      <c r="I1093" s="30">
        <v>608467</v>
      </c>
      <c r="J1093" s="11" t="s">
        <v>719</v>
      </c>
      <c r="K1093">
        <v>12</v>
      </c>
      <c r="L1093" s="37">
        <v>6124.5599999999995</v>
      </c>
    </row>
    <row r="1094" spans="1:12" x14ac:dyDescent="0.25">
      <c r="A1094" s="26" t="s">
        <v>1991</v>
      </c>
      <c r="B1094" s="27" t="s">
        <v>2411</v>
      </c>
      <c r="C1094" s="11" t="s">
        <v>717</v>
      </c>
      <c r="D1094" t="s">
        <v>787</v>
      </c>
      <c r="E1094" s="2">
        <v>44489</v>
      </c>
      <c r="G1094" s="12" t="s">
        <v>781</v>
      </c>
      <c r="H1094" s="30">
        <v>48998</v>
      </c>
      <c r="I1094" s="30">
        <v>599359</v>
      </c>
      <c r="J1094" s="11" t="s">
        <v>719</v>
      </c>
      <c r="K1094">
        <v>13</v>
      </c>
      <c r="L1094" s="37">
        <v>6369.74</v>
      </c>
    </row>
    <row r="1095" spans="1:12" x14ac:dyDescent="0.25">
      <c r="A1095" s="26" t="s">
        <v>1992</v>
      </c>
      <c r="B1095" s="27" t="s">
        <v>2412</v>
      </c>
      <c r="C1095" s="11" t="s">
        <v>717</v>
      </c>
      <c r="D1095" t="s">
        <v>784</v>
      </c>
      <c r="E1095" s="2">
        <v>44490</v>
      </c>
      <c r="G1095" s="12" t="s">
        <v>781</v>
      </c>
      <c r="H1095" s="30">
        <v>51818</v>
      </c>
      <c r="I1095" s="30">
        <v>532929</v>
      </c>
      <c r="J1095" s="11" t="s">
        <v>719</v>
      </c>
      <c r="K1095">
        <v>15</v>
      </c>
      <c r="L1095" s="37">
        <v>7772.7</v>
      </c>
    </row>
    <row r="1096" spans="1:12" x14ac:dyDescent="0.25">
      <c r="A1096" s="26" t="s">
        <v>1993</v>
      </c>
      <c r="B1096" s="27" t="s">
        <v>2413</v>
      </c>
      <c r="C1096" s="11" t="s">
        <v>717</v>
      </c>
      <c r="D1096" t="s">
        <v>785</v>
      </c>
      <c r="E1096" s="2">
        <v>44491</v>
      </c>
      <c r="G1096" s="12" t="s">
        <v>781</v>
      </c>
      <c r="H1096" s="30">
        <v>54045</v>
      </c>
      <c r="I1096" s="30">
        <v>413175</v>
      </c>
      <c r="J1096" s="11" t="s">
        <v>719</v>
      </c>
      <c r="K1096">
        <v>15</v>
      </c>
      <c r="L1096" s="37">
        <v>8106.75</v>
      </c>
    </row>
    <row r="1097" spans="1:12" x14ac:dyDescent="0.25">
      <c r="A1097" s="26" t="s">
        <v>1994</v>
      </c>
      <c r="B1097" s="27" t="s">
        <v>2414</v>
      </c>
      <c r="C1097" s="11" t="s">
        <v>717</v>
      </c>
      <c r="D1097" t="s">
        <v>784</v>
      </c>
      <c r="E1097" s="2">
        <v>44492</v>
      </c>
      <c r="G1097" s="12" t="s">
        <v>781</v>
      </c>
      <c r="H1097" s="30">
        <v>45876</v>
      </c>
      <c r="I1097" s="30">
        <v>454774</v>
      </c>
      <c r="J1097" s="11" t="s">
        <v>719</v>
      </c>
      <c r="K1097">
        <v>15</v>
      </c>
      <c r="L1097" s="37">
        <v>6881.4</v>
      </c>
    </row>
    <row r="1098" spans="1:12" x14ac:dyDescent="0.25">
      <c r="A1098" s="26" t="s">
        <v>1995</v>
      </c>
      <c r="B1098" s="27" t="s">
        <v>2415</v>
      </c>
      <c r="C1098" s="11" t="s">
        <v>717</v>
      </c>
      <c r="D1098" t="s">
        <v>787</v>
      </c>
      <c r="E1098" s="2">
        <v>44493</v>
      </c>
      <c r="G1098" s="12" t="s">
        <v>781</v>
      </c>
      <c r="H1098" s="30">
        <v>51563</v>
      </c>
      <c r="I1098" s="30">
        <v>350449</v>
      </c>
      <c r="J1098" s="11" t="s">
        <v>719</v>
      </c>
      <c r="K1098">
        <v>14</v>
      </c>
      <c r="L1098" s="37">
        <v>7218.8200000000006</v>
      </c>
    </row>
    <row r="1099" spans="1:12" x14ac:dyDescent="0.25">
      <c r="A1099" s="26" t="s">
        <v>1996</v>
      </c>
      <c r="B1099" s="27" t="s">
        <v>2416</v>
      </c>
      <c r="C1099" s="11" t="s">
        <v>717</v>
      </c>
      <c r="D1099" t="s">
        <v>787</v>
      </c>
      <c r="E1099" s="2">
        <v>44494</v>
      </c>
      <c r="G1099" s="12" t="s">
        <v>781</v>
      </c>
      <c r="H1099" s="30">
        <v>49949</v>
      </c>
      <c r="I1099" s="30">
        <v>380612</v>
      </c>
      <c r="J1099" s="11" t="s">
        <v>719</v>
      </c>
      <c r="K1099">
        <v>15</v>
      </c>
      <c r="L1099" s="37">
        <v>7492.3499999999995</v>
      </c>
    </row>
    <row r="1100" spans="1:12" x14ac:dyDescent="0.25">
      <c r="A1100" s="26" t="s">
        <v>1997</v>
      </c>
      <c r="B1100" s="27" t="s">
        <v>2417</v>
      </c>
      <c r="C1100" s="11" t="s">
        <v>717</v>
      </c>
      <c r="D1100" t="s">
        <v>784</v>
      </c>
      <c r="E1100" s="2">
        <v>44495</v>
      </c>
      <c r="G1100" s="12" t="s">
        <v>799</v>
      </c>
      <c r="H1100" s="30">
        <v>48211</v>
      </c>
      <c r="I1100" s="30">
        <v>410581</v>
      </c>
      <c r="J1100" s="11" t="s">
        <v>720</v>
      </c>
      <c r="K1100">
        <v>15</v>
      </c>
      <c r="L1100" s="37">
        <v>0</v>
      </c>
    </row>
    <row r="1101" spans="1:12" x14ac:dyDescent="0.25">
      <c r="A1101" s="26" t="s">
        <v>1998</v>
      </c>
      <c r="B1101" s="27" t="s">
        <v>2418</v>
      </c>
      <c r="C1101" s="11" t="s">
        <v>717</v>
      </c>
      <c r="D1101" t="s">
        <v>787</v>
      </c>
      <c r="E1101" s="2">
        <v>44495</v>
      </c>
      <c r="G1101" s="12" t="s">
        <v>781</v>
      </c>
      <c r="H1101" s="30">
        <v>51985</v>
      </c>
      <c r="I1101" s="30">
        <v>568584</v>
      </c>
      <c r="J1101" s="11" t="s">
        <v>719</v>
      </c>
      <c r="K1101">
        <v>14</v>
      </c>
      <c r="L1101" s="37">
        <v>7277.9000000000005</v>
      </c>
    </row>
    <row r="1102" spans="1:12" x14ac:dyDescent="0.25">
      <c r="A1102" s="26" t="s">
        <v>1999</v>
      </c>
      <c r="B1102" s="27" t="s">
        <v>2419</v>
      </c>
      <c r="C1102" s="11" t="s">
        <v>717</v>
      </c>
      <c r="D1102" t="s">
        <v>784</v>
      </c>
      <c r="E1102" s="2">
        <v>44496</v>
      </c>
      <c r="G1102" s="12" t="s">
        <v>781</v>
      </c>
      <c r="H1102" s="30">
        <v>52930</v>
      </c>
      <c r="I1102" s="30">
        <v>612039</v>
      </c>
      <c r="J1102" s="11" t="s">
        <v>719</v>
      </c>
      <c r="K1102">
        <v>13</v>
      </c>
      <c r="L1102" s="37">
        <v>6880.9000000000005</v>
      </c>
    </row>
    <row r="1103" spans="1:12" x14ac:dyDescent="0.25">
      <c r="A1103" s="26" t="s">
        <v>2000</v>
      </c>
      <c r="B1103" s="27" t="s">
        <v>2420</v>
      </c>
      <c r="C1103" s="11" t="s">
        <v>717</v>
      </c>
      <c r="D1103" t="s">
        <v>784</v>
      </c>
      <c r="E1103" s="2">
        <v>44497</v>
      </c>
      <c r="G1103" s="12" t="s">
        <v>781</v>
      </c>
      <c r="H1103" s="30">
        <v>51728</v>
      </c>
      <c r="I1103" s="30">
        <v>493087</v>
      </c>
      <c r="J1103" s="11" t="s">
        <v>719</v>
      </c>
      <c r="K1103">
        <v>12</v>
      </c>
      <c r="L1103" s="37">
        <v>6207.36</v>
      </c>
    </row>
    <row r="1104" spans="1:12" x14ac:dyDescent="0.25">
      <c r="A1104" s="26" t="s">
        <v>2001</v>
      </c>
      <c r="B1104" s="27" t="s">
        <v>2421</v>
      </c>
      <c r="C1104" s="11" t="s">
        <v>717</v>
      </c>
      <c r="D1104" t="s">
        <v>784</v>
      </c>
      <c r="E1104" s="2">
        <v>44498</v>
      </c>
      <c r="G1104" s="12" t="s">
        <v>781</v>
      </c>
      <c r="H1104" s="30">
        <v>51018</v>
      </c>
      <c r="I1104" s="30">
        <v>643356</v>
      </c>
      <c r="J1104" s="11" t="s">
        <v>719</v>
      </c>
      <c r="K1104">
        <v>14</v>
      </c>
      <c r="L1104" s="37">
        <v>7142.52</v>
      </c>
    </row>
    <row r="1105" spans="1:12" x14ac:dyDescent="0.25">
      <c r="A1105" s="26" t="s">
        <v>2002</v>
      </c>
      <c r="B1105" s="27" t="s">
        <v>2422</v>
      </c>
      <c r="C1105" s="11" t="s">
        <v>717</v>
      </c>
      <c r="D1105" t="s">
        <v>787</v>
      </c>
      <c r="E1105" s="2">
        <v>44499</v>
      </c>
      <c r="G1105" s="12" t="s">
        <v>781</v>
      </c>
      <c r="H1105" s="30">
        <v>48671</v>
      </c>
      <c r="I1105" s="30">
        <v>631221</v>
      </c>
      <c r="J1105" s="11" t="s">
        <v>719</v>
      </c>
      <c r="K1105">
        <v>15</v>
      </c>
      <c r="L1105" s="37">
        <v>7300.65</v>
      </c>
    </row>
    <row r="1106" spans="1:12" x14ac:dyDescent="0.25">
      <c r="A1106" s="26" t="s">
        <v>2003</v>
      </c>
      <c r="B1106" s="27" t="s">
        <v>2423</v>
      </c>
      <c r="C1106" s="11" t="s">
        <v>717</v>
      </c>
      <c r="D1106" t="s">
        <v>787</v>
      </c>
      <c r="E1106" s="2">
        <v>44501</v>
      </c>
      <c r="G1106" s="12" t="s">
        <v>781</v>
      </c>
      <c r="H1106" s="30">
        <v>51113</v>
      </c>
      <c r="I1106" s="30">
        <v>561699</v>
      </c>
      <c r="J1106" s="11" t="s">
        <v>719</v>
      </c>
      <c r="K1106">
        <v>14</v>
      </c>
      <c r="L1106" s="37">
        <v>7155.8200000000006</v>
      </c>
    </row>
    <row r="1107" spans="1:12" x14ac:dyDescent="0.25">
      <c r="A1107" s="26" t="s">
        <v>2004</v>
      </c>
      <c r="B1107" s="27" t="s">
        <v>2424</v>
      </c>
      <c r="C1107" s="11" t="s">
        <v>717</v>
      </c>
      <c r="D1107" t="s">
        <v>784</v>
      </c>
      <c r="E1107" s="2">
        <v>44502</v>
      </c>
      <c r="G1107" s="12" t="s">
        <v>781</v>
      </c>
      <c r="H1107" s="30">
        <v>50323</v>
      </c>
      <c r="I1107" s="30">
        <v>602008</v>
      </c>
      <c r="J1107" s="11" t="s">
        <v>719</v>
      </c>
      <c r="K1107">
        <v>13</v>
      </c>
      <c r="L1107" s="37">
        <v>6541.99</v>
      </c>
    </row>
    <row r="1108" spans="1:12" x14ac:dyDescent="0.25">
      <c r="A1108" s="26" t="s">
        <v>2005</v>
      </c>
      <c r="B1108" s="27" t="s">
        <v>2425</v>
      </c>
      <c r="C1108" s="11" t="s">
        <v>717</v>
      </c>
      <c r="D1108" t="s">
        <v>785</v>
      </c>
      <c r="E1108" s="2">
        <v>44503</v>
      </c>
      <c r="G1108" s="12" t="s">
        <v>781</v>
      </c>
      <c r="H1108" s="30">
        <v>49055</v>
      </c>
      <c r="I1108" s="30">
        <v>465389</v>
      </c>
      <c r="J1108" s="11" t="s">
        <v>719</v>
      </c>
      <c r="K1108">
        <v>15</v>
      </c>
      <c r="L1108" s="37">
        <v>7358.25</v>
      </c>
    </row>
    <row r="1109" spans="1:12" x14ac:dyDescent="0.25">
      <c r="A1109" s="26" t="s">
        <v>2006</v>
      </c>
      <c r="B1109" s="27" t="s">
        <v>2426</v>
      </c>
      <c r="C1109" s="11" t="s">
        <v>717</v>
      </c>
      <c r="D1109" t="s">
        <v>784</v>
      </c>
      <c r="E1109" s="2">
        <v>44503</v>
      </c>
      <c r="G1109" s="12" t="s">
        <v>781</v>
      </c>
      <c r="H1109" s="30">
        <v>52417</v>
      </c>
      <c r="I1109" s="30">
        <v>374658</v>
      </c>
      <c r="J1109" s="11" t="s">
        <v>719</v>
      </c>
      <c r="K1109">
        <v>12</v>
      </c>
      <c r="L1109" s="37">
        <v>6290.04</v>
      </c>
    </row>
    <row r="1110" spans="1:12" x14ac:dyDescent="0.25">
      <c r="A1110" s="26" t="s">
        <v>2007</v>
      </c>
      <c r="B1110" s="27" t="s">
        <v>2427</v>
      </c>
      <c r="C1110" s="11" t="s">
        <v>717</v>
      </c>
      <c r="D1110" t="s">
        <v>787</v>
      </c>
      <c r="E1110" s="2">
        <v>44504</v>
      </c>
      <c r="G1110" s="12" t="s">
        <v>781</v>
      </c>
      <c r="H1110" s="30">
        <v>52646</v>
      </c>
      <c r="I1110" s="30">
        <v>573375</v>
      </c>
      <c r="J1110" s="11" t="s">
        <v>719</v>
      </c>
      <c r="K1110">
        <v>15</v>
      </c>
      <c r="L1110" s="37">
        <v>7896.9</v>
      </c>
    </row>
    <row r="1111" spans="1:12" x14ac:dyDescent="0.25">
      <c r="A1111" s="26" t="s">
        <v>2008</v>
      </c>
      <c r="B1111" s="27" t="s">
        <v>2428</v>
      </c>
      <c r="C1111" s="11" t="s">
        <v>717</v>
      </c>
      <c r="D1111" t="s">
        <v>784</v>
      </c>
      <c r="E1111" s="2">
        <v>44505</v>
      </c>
      <c r="G1111" s="12" t="s">
        <v>781</v>
      </c>
      <c r="H1111" s="30">
        <v>52528</v>
      </c>
      <c r="I1111" s="30">
        <v>598166</v>
      </c>
      <c r="J1111" s="11" t="s">
        <v>719</v>
      </c>
      <c r="K1111">
        <v>12</v>
      </c>
      <c r="L1111" s="37">
        <v>6303.36</v>
      </c>
    </row>
    <row r="1112" spans="1:12" x14ac:dyDescent="0.25">
      <c r="A1112" s="26" t="s">
        <v>2009</v>
      </c>
      <c r="B1112" s="27" t="s">
        <v>2429</v>
      </c>
      <c r="C1112" s="11" t="s">
        <v>717</v>
      </c>
      <c r="D1112" t="s">
        <v>785</v>
      </c>
      <c r="E1112" s="2">
        <v>44506</v>
      </c>
      <c r="G1112" s="12" t="s">
        <v>781</v>
      </c>
      <c r="H1112" s="30">
        <v>47147</v>
      </c>
      <c r="I1112" s="30">
        <v>631985</v>
      </c>
      <c r="J1112" s="11" t="s">
        <v>719</v>
      </c>
      <c r="K1112">
        <v>12</v>
      </c>
      <c r="L1112" s="37">
        <v>5657.6399999999994</v>
      </c>
    </row>
    <row r="1113" spans="1:12" x14ac:dyDescent="0.25">
      <c r="A1113" s="26" t="s">
        <v>2010</v>
      </c>
      <c r="B1113" s="27" t="s">
        <v>2430</v>
      </c>
      <c r="C1113" s="11" t="s">
        <v>717</v>
      </c>
      <c r="D1113" t="s">
        <v>784</v>
      </c>
      <c r="E1113" s="2">
        <v>44507</v>
      </c>
      <c r="G1113" s="12" t="s">
        <v>781</v>
      </c>
      <c r="H1113" s="30">
        <v>54198</v>
      </c>
      <c r="I1113" s="30">
        <v>583395</v>
      </c>
      <c r="J1113" s="11" t="s">
        <v>719</v>
      </c>
      <c r="K1113">
        <v>15</v>
      </c>
      <c r="L1113" s="37">
        <v>8129.7</v>
      </c>
    </row>
    <row r="1114" spans="1:12" x14ac:dyDescent="0.25">
      <c r="A1114" s="26" t="s">
        <v>2011</v>
      </c>
      <c r="B1114" s="27" t="s">
        <v>2431</v>
      </c>
      <c r="C1114" s="11" t="s">
        <v>717</v>
      </c>
      <c r="D1114" t="s">
        <v>784</v>
      </c>
      <c r="E1114" s="2">
        <v>44507</v>
      </c>
      <c r="G1114" s="12" t="s">
        <v>799</v>
      </c>
      <c r="H1114" s="30">
        <v>45258</v>
      </c>
      <c r="I1114" s="30">
        <v>626630</v>
      </c>
      <c r="J1114" s="11" t="s">
        <v>720</v>
      </c>
      <c r="K1114">
        <v>14</v>
      </c>
      <c r="L1114" s="37">
        <v>0</v>
      </c>
    </row>
    <row r="1115" spans="1:12" x14ac:dyDescent="0.25">
      <c r="A1115" s="26" t="s">
        <v>2012</v>
      </c>
      <c r="B1115" s="27" t="s">
        <v>2432</v>
      </c>
      <c r="C1115" s="11" t="s">
        <v>717</v>
      </c>
      <c r="D1115" t="s">
        <v>784</v>
      </c>
      <c r="E1115" s="2">
        <v>44508</v>
      </c>
      <c r="G1115" s="12" t="s">
        <v>781</v>
      </c>
      <c r="H1115" s="30">
        <v>50416</v>
      </c>
      <c r="I1115" s="30">
        <v>382274</v>
      </c>
      <c r="J1115" s="11" t="s">
        <v>719</v>
      </c>
      <c r="K1115">
        <v>12</v>
      </c>
      <c r="L1115" s="37">
        <v>6049.92</v>
      </c>
    </row>
    <row r="1116" spans="1:12" x14ac:dyDescent="0.25">
      <c r="A1116" s="26" t="s">
        <v>2013</v>
      </c>
      <c r="B1116" s="27" t="s">
        <v>2433</v>
      </c>
      <c r="C1116" s="11" t="s">
        <v>717</v>
      </c>
      <c r="D1116" t="s">
        <v>784</v>
      </c>
      <c r="E1116" s="2">
        <v>44509</v>
      </c>
      <c r="G1116" s="12" t="s">
        <v>781</v>
      </c>
      <c r="H1116" s="30">
        <v>52256</v>
      </c>
      <c r="I1116" s="30">
        <v>433772</v>
      </c>
      <c r="J1116" s="11" t="s">
        <v>719</v>
      </c>
      <c r="K1116">
        <v>13</v>
      </c>
      <c r="L1116" s="37">
        <v>6793.2800000000007</v>
      </c>
    </row>
    <row r="1117" spans="1:12" x14ac:dyDescent="0.25">
      <c r="A1117" s="26" t="s">
        <v>2014</v>
      </c>
      <c r="B1117" s="27" t="s">
        <v>2434</v>
      </c>
      <c r="C1117" s="11" t="s">
        <v>717</v>
      </c>
      <c r="D1117" t="s">
        <v>784</v>
      </c>
      <c r="E1117" s="2">
        <v>44510</v>
      </c>
      <c r="G1117" s="12" t="s">
        <v>781</v>
      </c>
      <c r="H1117" s="30">
        <v>53746</v>
      </c>
      <c r="I1117" s="30">
        <v>624525</v>
      </c>
      <c r="J1117" s="11" t="s">
        <v>719</v>
      </c>
      <c r="K1117">
        <v>15</v>
      </c>
      <c r="L1117" s="37">
        <v>8061.9</v>
      </c>
    </row>
    <row r="1118" spans="1:12" x14ac:dyDescent="0.25">
      <c r="A1118" s="26" t="s">
        <v>2015</v>
      </c>
      <c r="B1118" s="27" t="s">
        <v>2435</v>
      </c>
      <c r="C1118" s="11" t="s">
        <v>717</v>
      </c>
      <c r="D1118" t="s">
        <v>784</v>
      </c>
      <c r="E1118" s="2">
        <v>44511</v>
      </c>
      <c r="G1118" s="12" t="s">
        <v>781</v>
      </c>
      <c r="H1118" s="30">
        <v>47119</v>
      </c>
      <c r="I1118" s="30">
        <v>566591</v>
      </c>
      <c r="J1118" s="11" t="s">
        <v>719</v>
      </c>
      <c r="K1118">
        <v>12</v>
      </c>
      <c r="L1118" s="37">
        <v>5654.28</v>
      </c>
    </row>
    <row r="1119" spans="1:12" x14ac:dyDescent="0.25">
      <c r="A1119" s="26" t="s">
        <v>2016</v>
      </c>
      <c r="B1119" s="27" t="s">
        <v>2436</v>
      </c>
      <c r="C1119" s="11" t="s">
        <v>717</v>
      </c>
      <c r="D1119" t="s">
        <v>785</v>
      </c>
      <c r="E1119" s="2">
        <v>44512</v>
      </c>
      <c r="G1119" s="12" t="s">
        <v>781</v>
      </c>
      <c r="H1119" s="30">
        <v>45445</v>
      </c>
      <c r="I1119" s="30">
        <v>352634</v>
      </c>
      <c r="J1119" s="11" t="s">
        <v>719</v>
      </c>
      <c r="K1119">
        <v>13</v>
      </c>
      <c r="L1119" s="37">
        <v>5907.85</v>
      </c>
    </row>
    <row r="1120" spans="1:12" x14ac:dyDescent="0.25">
      <c r="A1120" s="26" t="s">
        <v>2017</v>
      </c>
      <c r="B1120" s="27" t="s">
        <v>2437</v>
      </c>
      <c r="C1120" s="11" t="s">
        <v>717</v>
      </c>
      <c r="D1120" t="s">
        <v>784</v>
      </c>
      <c r="E1120" s="2">
        <v>44513</v>
      </c>
      <c r="G1120" s="12" t="s">
        <v>781</v>
      </c>
      <c r="H1120" s="30">
        <v>49015</v>
      </c>
      <c r="I1120" s="30">
        <v>375333</v>
      </c>
      <c r="J1120" s="11" t="s">
        <v>719</v>
      </c>
      <c r="K1120">
        <v>12</v>
      </c>
      <c r="L1120" s="37">
        <v>5881.8</v>
      </c>
    </row>
    <row r="1121" spans="1:12" x14ac:dyDescent="0.25">
      <c r="A1121" s="26" t="s">
        <v>2018</v>
      </c>
      <c r="B1121" s="27" t="s">
        <v>2438</v>
      </c>
      <c r="C1121" s="11" t="s">
        <v>717</v>
      </c>
      <c r="D1121" t="s">
        <v>784</v>
      </c>
      <c r="E1121" s="2">
        <v>44514</v>
      </c>
      <c r="G1121" s="12" t="s">
        <v>781</v>
      </c>
      <c r="H1121" s="30">
        <v>45987</v>
      </c>
      <c r="I1121" s="30">
        <v>639146</v>
      </c>
      <c r="J1121" s="11" t="s">
        <v>719</v>
      </c>
      <c r="K1121">
        <v>15</v>
      </c>
      <c r="L1121" s="37">
        <v>6898.05</v>
      </c>
    </row>
    <row r="1122" spans="1:12" x14ac:dyDescent="0.25">
      <c r="A1122" s="26" t="s">
        <v>2019</v>
      </c>
      <c r="B1122" s="27" t="s">
        <v>2439</v>
      </c>
      <c r="C1122" s="11" t="s">
        <v>717</v>
      </c>
      <c r="D1122" t="s">
        <v>784</v>
      </c>
      <c r="E1122" s="2">
        <v>44515</v>
      </c>
      <c r="G1122" s="12" t="s">
        <v>781</v>
      </c>
      <c r="H1122" s="30">
        <v>54829</v>
      </c>
      <c r="I1122" s="30">
        <v>612083</v>
      </c>
      <c r="J1122" s="11" t="s">
        <v>719</v>
      </c>
      <c r="K1122">
        <v>14</v>
      </c>
      <c r="L1122" s="37">
        <v>7676.06</v>
      </c>
    </row>
    <row r="1123" spans="1:12" x14ac:dyDescent="0.25">
      <c r="A1123" s="26" t="s">
        <v>2020</v>
      </c>
      <c r="B1123" s="27" t="s">
        <v>2440</v>
      </c>
      <c r="C1123" s="11" t="s">
        <v>717</v>
      </c>
      <c r="D1123" t="s">
        <v>784</v>
      </c>
      <c r="E1123" s="2">
        <v>44515</v>
      </c>
      <c r="G1123" s="12" t="s">
        <v>781</v>
      </c>
      <c r="H1123" s="30">
        <v>52094</v>
      </c>
      <c r="I1123" s="30">
        <v>602979</v>
      </c>
      <c r="J1123" s="11" t="s">
        <v>719</v>
      </c>
      <c r="K1123">
        <v>12</v>
      </c>
      <c r="L1123" s="37">
        <v>6251.28</v>
      </c>
    </row>
    <row r="1124" spans="1:12" x14ac:dyDescent="0.25">
      <c r="A1124" s="26" t="s">
        <v>2021</v>
      </c>
      <c r="B1124" s="27" t="s">
        <v>2441</v>
      </c>
      <c r="C1124" s="11" t="s">
        <v>717</v>
      </c>
      <c r="D1124" t="s">
        <v>784</v>
      </c>
      <c r="E1124" s="2">
        <v>44516</v>
      </c>
      <c r="G1124" s="12" t="s">
        <v>781</v>
      </c>
      <c r="H1124" s="30">
        <v>47589</v>
      </c>
      <c r="I1124" s="30">
        <v>628572</v>
      </c>
      <c r="J1124" s="11" t="s">
        <v>719</v>
      </c>
      <c r="K1124">
        <v>14</v>
      </c>
      <c r="L1124" s="37">
        <v>6662.4600000000009</v>
      </c>
    </row>
    <row r="1125" spans="1:12" x14ac:dyDescent="0.25">
      <c r="A1125" s="26" t="s">
        <v>2022</v>
      </c>
      <c r="B1125" s="27" t="s">
        <v>2442</v>
      </c>
      <c r="C1125" s="11" t="s">
        <v>717</v>
      </c>
      <c r="D1125" t="s">
        <v>784</v>
      </c>
      <c r="E1125" s="2">
        <v>44517</v>
      </c>
      <c r="G1125" s="12" t="s">
        <v>781</v>
      </c>
      <c r="H1125" s="30">
        <v>54460</v>
      </c>
      <c r="I1125" s="30">
        <v>573609</v>
      </c>
      <c r="J1125" s="11" t="s">
        <v>719</v>
      </c>
      <c r="K1125">
        <v>12</v>
      </c>
      <c r="L1125" s="37">
        <v>6535.2</v>
      </c>
    </row>
    <row r="1126" spans="1:12" x14ac:dyDescent="0.25">
      <c r="A1126" s="26" t="s">
        <v>2023</v>
      </c>
      <c r="B1126" s="27" t="s">
        <v>2443</v>
      </c>
      <c r="C1126" s="11" t="s">
        <v>717</v>
      </c>
      <c r="D1126" t="s">
        <v>784</v>
      </c>
      <c r="E1126" s="2">
        <v>44518</v>
      </c>
      <c r="G1126" s="12" t="s">
        <v>781</v>
      </c>
      <c r="H1126" s="30">
        <v>50379</v>
      </c>
      <c r="I1126" s="30">
        <v>576976</v>
      </c>
      <c r="J1126" s="11" t="s">
        <v>719</v>
      </c>
      <c r="K1126">
        <v>14</v>
      </c>
      <c r="L1126" s="37">
        <v>7053.06</v>
      </c>
    </row>
    <row r="1127" spans="1:12" x14ac:dyDescent="0.25">
      <c r="A1127" s="26" t="s">
        <v>2024</v>
      </c>
      <c r="B1127" s="27" t="s">
        <v>2444</v>
      </c>
      <c r="C1127" s="11" t="s">
        <v>717</v>
      </c>
      <c r="D1127" t="s">
        <v>787</v>
      </c>
      <c r="E1127" s="2">
        <v>44519</v>
      </c>
      <c r="G1127" s="12" t="s">
        <v>781</v>
      </c>
      <c r="H1127" s="30">
        <v>52572</v>
      </c>
      <c r="I1127" s="30">
        <v>473795</v>
      </c>
      <c r="J1127" s="11" t="s">
        <v>719</v>
      </c>
      <c r="K1127">
        <v>14</v>
      </c>
      <c r="L1127" s="37">
        <v>7360.0800000000008</v>
      </c>
    </row>
    <row r="1128" spans="1:12" x14ac:dyDescent="0.25">
      <c r="A1128" s="26" t="s">
        <v>2025</v>
      </c>
      <c r="B1128" s="27" t="s">
        <v>2445</v>
      </c>
      <c r="C1128" s="11" t="s">
        <v>717</v>
      </c>
      <c r="D1128" t="s">
        <v>784</v>
      </c>
      <c r="E1128" s="2">
        <v>44520</v>
      </c>
      <c r="G1128" s="12" t="s">
        <v>781</v>
      </c>
      <c r="H1128" s="30">
        <v>51754</v>
      </c>
      <c r="I1128" s="30">
        <v>442248</v>
      </c>
      <c r="J1128" s="11" t="s">
        <v>719</v>
      </c>
      <c r="K1128">
        <v>13</v>
      </c>
      <c r="L1128" s="37">
        <v>6728.02</v>
      </c>
    </row>
    <row r="1129" spans="1:12" x14ac:dyDescent="0.25">
      <c r="A1129" s="26" t="s">
        <v>2026</v>
      </c>
      <c r="B1129" s="27" t="s">
        <v>2446</v>
      </c>
      <c r="C1129" s="11" t="s">
        <v>717</v>
      </c>
      <c r="D1129" t="s">
        <v>787</v>
      </c>
      <c r="E1129" s="2">
        <v>44521</v>
      </c>
      <c r="G1129" s="12" t="s">
        <v>781</v>
      </c>
      <c r="H1129" s="30">
        <v>53391</v>
      </c>
      <c r="I1129" s="30">
        <v>437446</v>
      </c>
      <c r="J1129" s="11" t="s">
        <v>719</v>
      </c>
      <c r="K1129">
        <v>13</v>
      </c>
      <c r="L1129" s="37">
        <v>6940.83</v>
      </c>
    </row>
    <row r="1130" spans="1:12" x14ac:dyDescent="0.25">
      <c r="A1130" s="26" t="s">
        <v>2027</v>
      </c>
      <c r="B1130" s="27" t="s">
        <v>2447</v>
      </c>
      <c r="C1130" s="11" t="s">
        <v>717</v>
      </c>
      <c r="D1130" t="s">
        <v>787</v>
      </c>
      <c r="E1130" s="2">
        <v>44522</v>
      </c>
      <c r="G1130" s="12" t="s">
        <v>799</v>
      </c>
      <c r="H1130" s="30">
        <v>46684</v>
      </c>
      <c r="I1130" s="30">
        <v>371219</v>
      </c>
      <c r="J1130" s="11" t="s">
        <v>720</v>
      </c>
      <c r="K1130">
        <v>14</v>
      </c>
      <c r="L1130" s="37">
        <v>0</v>
      </c>
    </row>
    <row r="1131" spans="1:12" x14ac:dyDescent="0.25">
      <c r="A1131" s="26" t="s">
        <v>2028</v>
      </c>
      <c r="B1131" s="27" t="s">
        <v>2448</v>
      </c>
      <c r="C1131" s="11" t="s">
        <v>717</v>
      </c>
      <c r="D1131" t="s">
        <v>787</v>
      </c>
      <c r="E1131" s="2">
        <v>44523</v>
      </c>
      <c r="G1131" s="12" t="s">
        <v>781</v>
      </c>
      <c r="H1131" s="30">
        <v>52326</v>
      </c>
      <c r="I1131" s="30">
        <v>567627</v>
      </c>
      <c r="J1131" s="11" t="s">
        <v>719</v>
      </c>
      <c r="K1131">
        <v>13</v>
      </c>
      <c r="L1131" s="37">
        <v>6802.38</v>
      </c>
    </row>
    <row r="1132" spans="1:12" x14ac:dyDescent="0.25">
      <c r="A1132" s="26" t="s">
        <v>2029</v>
      </c>
      <c r="B1132" s="27" t="s">
        <v>2449</v>
      </c>
      <c r="C1132" s="11" t="s">
        <v>717</v>
      </c>
      <c r="D1132" t="s">
        <v>787</v>
      </c>
      <c r="E1132" s="2">
        <v>44524</v>
      </c>
      <c r="G1132" s="12" t="s">
        <v>781</v>
      </c>
      <c r="H1132" s="30">
        <v>54345</v>
      </c>
      <c r="I1132" s="30">
        <v>363959</v>
      </c>
      <c r="J1132" s="11" t="s">
        <v>719</v>
      </c>
      <c r="K1132">
        <v>12</v>
      </c>
      <c r="L1132" s="37">
        <v>6521.4</v>
      </c>
    </row>
    <row r="1133" spans="1:12" x14ac:dyDescent="0.25">
      <c r="A1133" s="26" t="s">
        <v>2030</v>
      </c>
      <c r="B1133" s="27" t="s">
        <v>2450</v>
      </c>
      <c r="C1133" s="11" t="s">
        <v>717</v>
      </c>
      <c r="D1133" t="s">
        <v>787</v>
      </c>
      <c r="E1133" s="2">
        <v>44525</v>
      </c>
      <c r="G1133" s="12" t="s">
        <v>781</v>
      </c>
      <c r="H1133" s="30">
        <v>53025</v>
      </c>
      <c r="I1133" s="30">
        <v>368261</v>
      </c>
      <c r="J1133" s="11" t="s">
        <v>719</v>
      </c>
      <c r="K1133">
        <v>14</v>
      </c>
      <c r="L1133" s="37">
        <v>7423.5000000000009</v>
      </c>
    </row>
    <row r="1134" spans="1:12" x14ac:dyDescent="0.25">
      <c r="A1134" s="26" t="s">
        <v>2031</v>
      </c>
      <c r="B1134" s="27" t="s">
        <v>2451</v>
      </c>
      <c r="C1134" s="11" t="s">
        <v>717</v>
      </c>
      <c r="D1134" t="s">
        <v>784</v>
      </c>
      <c r="E1134" s="2">
        <v>44525</v>
      </c>
      <c r="G1134" s="12" t="s">
        <v>799</v>
      </c>
      <c r="H1134" s="30">
        <v>46348</v>
      </c>
      <c r="I1134" s="30">
        <v>528869</v>
      </c>
      <c r="J1134" s="11" t="s">
        <v>720</v>
      </c>
      <c r="K1134">
        <v>13</v>
      </c>
      <c r="L1134" s="37">
        <v>0</v>
      </c>
    </row>
    <row r="1135" spans="1:12" x14ac:dyDescent="0.25">
      <c r="A1135" s="26" t="s">
        <v>2032</v>
      </c>
      <c r="B1135" s="27" t="s">
        <v>2452</v>
      </c>
      <c r="C1135" s="11" t="s">
        <v>717</v>
      </c>
      <c r="D1135" t="s">
        <v>784</v>
      </c>
      <c r="E1135" s="2">
        <v>44526</v>
      </c>
      <c r="G1135" s="12" t="s">
        <v>781</v>
      </c>
      <c r="H1135" s="30">
        <v>51430</v>
      </c>
      <c r="I1135" s="30">
        <v>504426</v>
      </c>
      <c r="J1135" s="11" t="s">
        <v>719</v>
      </c>
      <c r="K1135">
        <v>12</v>
      </c>
      <c r="L1135" s="37">
        <v>6171.5999999999995</v>
      </c>
    </row>
    <row r="1136" spans="1:12" x14ac:dyDescent="0.25">
      <c r="A1136" s="26" t="s">
        <v>2033</v>
      </c>
      <c r="B1136" s="27" t="s">
        <v>2453</v>
      </c>
      <c r="C1136" s="11" t="s">
        <v>717</v>
      </c>
      <c r="D1136" t="s">
        <v>784</v>
      </c>
      <c r="E1136" s="2">
        <v>44527</v>
      </c>
      <c r="G1136" s="12" t="s">
        <v>781</v>
      </c>
      <c r="H1136" s="30">
        <v>49699</v>
      </c>
      <c r="I1136" s="30">
        <v>353660</v>
      </c>
      <c r="J1136" s="11" t="s">
        <v>719</v>
      </c>
      <c r="K1136">
        <v>13</v>
      </c>
      <c r="L1136" s="37">
        <v>6460.87</v>
      </c>
    </row>
    <row r="1137" spans="1:12" x14ac:dyDescent="0.25">
      <c r="A1137" s="26" t="s">
        <v>2034</v>
      </c>
      <c r="B1137" s="27" t="s">
        <v>2454</v>
      </c>
      <c r="C1137" s="11" t="s">
        <v>717</v>
      </c>
      <c r="D1137" t="s">
        <v>787</v>
      </c>
      <c r="E1137" s="2">
        <v>44528</v>
      </c>
      <c r="G1137" s="12" t="s">
        <v>781</v>
      </c>
      <c r="H1137" s="30">
        <v>53208</v>
      </c>
      <c r="I1137" s="30">
        <v>599583</v>
      </c>
      <c r="J1137" s="11" t="s">
        <v>719</v>
      </c>
      <c r="K1137">
        <v>14</v>
      </c>
      <c r="L1137" s="37">
        <v>7449.1200000000008</v>
      </c>
    </row>
    <row r="1138" spans="1:12" x14ac:dyDescent="0.25">
      <c r="A1138" s="26" t="s">
        <v>2035</v>
      </c>
      <c r="B1138" s="27" t="s">
        <v>2455</v>
      </c>
      <c r="C1138" s="11" t="s">
        <v>717</v>
      </c>
      <c r="D1138" t="s">
        <v>787</v>
      </c>
      <c r="E1138" s="2">
        <v>44529</v>
      </c>
      <c r="G1138" s="12" t="s">
        <v>781</v>
      </c>
      <c r="H1138" s="30">
        <v>49975</v>
      </c>
      <c r="I1138" s="30">
        <v>553167</v>
      </c>
      <c r="J1138" s="11" t="s">
        <v>719</v>
      </c>
      <c r="K1138">
        <v>14</v>
      </c>
      <c r="L1138" s="37">
        <v>6996.5000000000009</v>
      </c>
    </row>
    <row r="1139" spans="1:12" x14ac:dyDescent="0.25">
      <c r="A1139" s="26" t="s">
        <v>2036</v>
      </c>
      <c r="B1139" s="27" t="s">
        <v>2456</v>
      </c>
      <c r="C1139" s="11" t="s">
        <v>717</v>
      </c>
      <c r="D1139" t="s">
        <v>784</v>
      </c>
      <c r="E1139" s="2">
        <v>44530</v>
      </c>
      <c r="G1139" s="12" t="s">
        <v>781</v>
      </c>
      <c r="H1139" s="30">
        <v>50812</v>
      </c>
      <c r="I1139" s="30">
        <v>521691</v>
      </c>
      <c r="J1139" s="11" t="s">
        <v>719</v>
      </c>
      <c r="K1139">
        <v>13</v>
      </c>
      <c r="L1139" s="37">
        <v>6605.56</v>
      </c>
    </row>
    <row r="1140" spans="1:12" x14ac:dyDescent="0.25">
      <c r="A1140" s="26" t="s">
        <v>2037</v>
      </c>
      <c r="B1140" s="27" t="s">
        <v>2457</v>
      </c>
      <c r="C1140" s="11" t="s">
        <v>717</v>
      </c>
      <c r="D1140" t="s">
        <v>784</v>
      </c>
      <c r="E1140" s="2">
        <v>44530</v>
      </c>
      <c r="G1140" s="12" t="s">
        <v>781</v>
      </c>
      <c r="H1140" s="30">
        <v>46419</v>
      </c>
      <c r="I1140" s="30">
        <v>486546</v>
      </c>
      <c r="J1140" s="11" t="s">
        <v>719</v>
      </c>
      <c r="K1140">
        <v>15</v>
      </c>
      <c r="L1140" s="37">
        <v>6962.8499999999995</v>
      </c>
    </row>
    <row r="1141" spans="1:12" x14ac:dyDescent="0.25">
      <c r="A1141" s="26" t="s">
        <v>2038</v>
      </c>
      <c r="B1141" s="27" t="s">
        <v>2458</v>
      </c>
      <c r="C1141" s="11" t="s">
        <v>717</v>
      </c>
      <c r="D1141" t="s">
        <v>785</v>
      </c>
      <c r="E1141" s="2">
        <v>44531</v>
      </c>
      <c r="G1141" s="12" t="s">
        <v>781</v>
      </c>
      <c r="H1141" s="30">
        <v>52759</v>
      </c>
      <c r="I1141" s="30">
        <v>513822</v>
      </c>
      <c r="J1141" s="11" t="s">
        <v>719</v>
      </c>
      <c r="K1141">
        <v>15</v>
      </c>
      <c r="L1141" s="37">
        <v>7913.8499999999995</v>
      </c>
    </row>
    <row r="1142" spans="1:12" x14ac:dyDescent="0.25">
      <c r="A1142" s="26" t="s">
        <v>2039</v>
      </c>
      <c r="B1142" s="27" t="s">
        <v>2459</v>
      </c>
      <c r="C1142" s="11" t="s">
        <v>717</v>
      </c>
      <c r="D1142" t="s">
        <v>784</v>
      </c>
      <c r="E1142" s="2">
        <v>44532</v>
      </c>
      <c r="G1142" s="12" t="s">
        <v>781</v>
      </c>
      <c r="H1142" s="30">
        <v>50657</v>
      </c>
      <c r="I1142" s="30">
        <v>598565</v>
      </c>
      <c r="J1142" s="11" t="s">
        <v>719</v>
      </c>
      <c r="K1142">
        <v>14</v>
      </c>
      <c r="L1142" s="37">
        <v>7091.9800000000005</v>
      </c>
    </row>
    <row r="1143" spans="1:12" x14ac:dyDescent="0.25">
      <c r="A1143" s="26" t="s">
        <v>2040</v>
      </c>
      <c r="B1143" s="27" t="s">
        <v>2460</v>
      </c>
      <c r="C1143" s="11" t="s">
        <v>717</v>
      </c>
      <c r="D1143" t="s">
        <v>787</v>
      </c>
      <c r="E1143" s="2">
        <v>44532</v>
      </c>
      <c r="G1143" s="12" t="s">
        <v>799</v>
      </c>
      <c r="H1143" s="30">
        <v>48040</v>
      </c>
      <c r="I1143" s="30">
        <v>458516</v>
      </c>
      <c r="J1143" s="11" t="s">
        <v>720</v>
      </c>
      <c r="K1143">
        <v>13</v>
      </c>
      <c r="L1143" s="37">
        <v>0</v>
      </c>
    </row>
    <row r="1144" spans="1:12" x14ac:dyDescent="0.25">
      <c r="A1144" s="26" t="s">
        <v>2041</v>
      </c>
      <c r="B1144" s="27" t="s">
        <v>2461</v>
      </c>
      <c r="C1144" s="11" t="s">
        <v>717</v>
      </c>
      <c r="D1144" t="s">
        <v>785</v>
      </c>
      <c r="E1144" s="2">
        <v>44533</v>
      </c>
      <c r="G1144" s="12" t="s">
        <v>781</v>
      </c>
      <c r="H1144" s="30">
        <v>54867</v>
      </c>
      <c r="I1144" s="30">
        <v>618059</v>
      </c>
      <c r="J1144" s="11" t="s">
        <v>719</v>
      </c>
      <c r="K1144">
        <v>14</v>
      </c>
      <c r="L1144" s="37">
        <v>7681.380000000001</v>
      </c>
    </row>
    <row r="1145" spans="1:12" x14ac:dyDescent="0.25">
      <c r="A1145" s="26" t="s">
        <v>2042</v>
      </c>
      <c r="B1145" s="27" t="s">
        <v>2462</v>
      </c>
      <c r="C1145" s="11" t="s">
        <v>717</v>
      </c>
      <c r="D1145" t="s">
        <v>784</v>
      </c>
      <c r="E1145" s="2">
        <v>44534</v>
      </c>
      <c r="G1145" s="12" t="s">
        <v>781</v>
      </c>
      <c r="H1145" s="30">
        <v>49113</v>
      </c>
      <c r="I1145" s="30">
        <v>595926</v>
      </c>
      <c r="J1145" s="11" t="s">
        <v>719</v>
      </c>
      <c r="K1145">
        <v>14</v>
      </c>
      <c r="L1145" s="37">
        <v>6875.8200000000006</v>
      </c>
    </row>
    <row r="1146" spans="1:12" x14ac:dyDescent="0.25">
      <c r="A1146" s="26" t="s">
        <v>2043</v>
      </c>
      <c r="B1146" s="27" t="s">
        <v>2463</v>
      </c>
      <c r="C1146" s="11" t="s">
        <v>717</v>
      </c>
      <c r="D1146" t="s">
        <v>784</v>
      </c>
      <c r="E1146" s="2">
        <v>44535</v>
      </c>
      <c r="G1146" s="12" t="s">
        <v>781</v>
      </c>
      <c r="H1146" s="30">
        <v>55801</v>
      </c>
      <c r="I1146" s="30">
        <v>415527</v>
      </c>
      <c r="J1146" s="11" t="s">
        <v>719</v>
      </c>
      <c r="K1146">
        <v>15</v>
      </c>
      <c r="L1146" s="37">
        <v>8370.15</v>
      </c>
    </row>
    <row r="1147" spans="1:12" x14ac:dyDescent="0.25">
      <c r="A1147" s="26" t="s">
        <v>2044</v>
      </c>
      <c r="B1147" s="27" t="s">
        <v>2464</v>
      </c>
      <c r="C1147" s="11" t="s">
        <v>717</v>
      </c>
      <c r="D1147" t="s">
        <v>784</v>
      </c>
      <c r="E1147" s="2">
        <v>44535</v>
      </c>
      <c r="G1147" s="12" t="s">
        <v>781</v>
      </c>
      <c r="H1147" s="30">
        <v>54487</v>
      </c>
      <c r="I1147" s="30">
        <v>407033</v>
      </c>
      <c r="J1147" s="11" t="s">
        <v>719</v>
      </c>
      <c r="K1147">
        <v>13</v>
      </c>
      <c r="L1147" s="37">
        <v>7083.31</v>
      </c>
    </row>
    <row r="1148" spans="1:12" x14ac:dyDescent="0.25">
      <c r="A1148" s="26" t="s">
        <v>2045</v>
      </c>
      <c r="B1148" s="27" t="s">
        <v>2465</v>
      </c>
      <c r="C1148" s="11" t="s">
        <v>717</v>
      </c>
      <c r="D1148" t="s">
        <v>784</v>
      </c>
      <c r="E1148" s="2">
        <v>44536</v>
      </c>
      <c r="G1148" s="12" t="s">
        <v>781</v>
      </c>
      <c r="H1148" s="30">
        <v>49484</v>
      </c>
      <c r="I1148" s="30">
        <v>476015</v>
      </c>
      <c r="J1148" s="11" t="s">
        <v>719</v>
      </c>
      <c r="K1148">
        <v>12</v>
      </c>
      <c r="L1148" s="37">
        <v>5938.08</v>
      </c>
    </row>
    <row r="1149" spans="1:12" x14ac:dyDescent="0.25">
      <c r="A1149" s="26" t="s">
        <v>2046</v>
      </c>
      <c r="B1149" s="27" t="s">
        <v>2466</v>
      </c>
      <c r="C1149" s="11" t="s">
        <v>717</v>
      </c>
      <c r="D1149" t="s">
        <v>784</v>
      </c>
      <c r="E1149" s="2">
        <v>44537</v>
      </c>
      <c r="G1149" s="12" t="s">
        <v>781</v>
      </c>
      <c r="H1149" s="30">
        <v>53707</v>
      </c>
      <c r="I1149" s="30">
        <v>619256</v>
      </c>
      <c r="J1149" s="11" t="s">
        <v>719</v>
      </c>
      <c r="K1149">
        <v>14</v>
      </c>
      <c r="L1149" s="37">
        <v>7518.9800000000005</v>
      </c>
    </row>
    <row r="1150" spans="1:12" x14ac:dyDescent="0.25">
      <c r="A1150" s="26" t="s">
        <v>2047</v>
      </c>
      <c r="B1150" s="27" t="s">
        <v>2467</v>
      </c>
      <c r="C1150" s="11" t="s">
        <v>717</v>
      </c>
      <c r="D1150" t="s">
        <v>787</v>
      </c>
      <c r="E1150" s="2">
        <v>44538</v>
      </c>
      <c r="G1150" s="12" t="s">
        <v>799</v>
      </c>
      <c r="H1150" s="30">
        <v>47912</v>
      </c>
      <c r="I1150" s="30">
        <v>642062</v>
      </c>
      <c r="J1150" s="11" t="s">
        <v>720</v>
      </c>
      <c r="K1150">
        <v>12</v>
      </c>
      <c r="L1150" s="37">
        <v>0</v>
      </c>
    </row>
    <row r="1151" spans="1:12" x14ac:dyDescent="0.25">
      <c r="A1151" s="26" t="s">
        <v>2048</v>
      </c>
      <c r="B1151" s="27" t="s">
        <v>2468</v>
      </c>
      <c r="C1151" s="11" t="s">
        <v>717</v>
      </c>
      <c r="D1151" t="s">
        <v>784</v>
      </c>
      <c r="E1151" s="2">
        <v>44539</v>
      </c>
      <c r="G1151" s="12" t="s">
        <v>799</v>
      </c>
      <c r="H1151" s="30">
        <v>47899</v>
      </c>
      <c r="I1151" s="30">
        <v>529731</v>
      </c>
      <c r="J1151" s="11" t="s">
        <v>720</v>
      </c>
      <c r="K1151">
        <v>13</v>
      </c>
      <c r="L1151" s="37">
        <v>0</v>
      </c>
    </row>
    <row r="1152" spans="1:12" x14ac:dyDescent="0.25">
      <c r="A1152" s="26" t="s">
        <v>2049</v>
      </c>
      <c r="B1152" s="27" t="s">
        <v>2469</v>
      </c>
      <c r="C1152" s="11" t="s">
        <v>717</v>
      </c>
      <c r="D1152" t="s">
        <v>787</v>
      </c>
      <c r="E1152" s="2">
        <v>44540</v>
      </c>
      <c r="G1152" s="12" t="s">
        <v>781</v>
      </c>
      <c r="H1152" s="30">
        <v>57476</v>
      </c>
      <c r="I1152" s="30">
        <v>472063</v>
      </c>
      <c r="J1152" s="11" t="s">
        <v>719</v>
      </c>
      <c r="K1152">
        <v>14</v>
      </c>
      <c r="L1152" s="37">
        <v>8046.64</v>
      </c>
    </row>
    <row r="1153" spans="1:12" x14ac:dyDescent="0.25">
      <c r="A1153" s="26" t="s">
        <v>2050</v>
      </c>
      <c r="B1153" s="27" t="s">
        <v>2470</v>
      </c>
      <c r="C1153" s="11" t="s">
        <v>717</v>
      </c>
      <c r="D1153" t="s">
        <v>784</v>
      </c>
      <c r="E1153" s="2">
        <v>44541</v>
      </c>
      <c r="G1153" s="12" t="s">
        <v>781</v>
      </c>
      <c r="H1153" s="30">
        <v>49696</v>
      </c>
      <c r="I1153" s="30">
        <v>403107</v>
      </c>
      <c r="J1153" s="11" t="s">
        <v>719</v>
      </c>
      <c r="K1153">
        <v>13</v>
      </c>
      <c r="L1153" s="37">
        <v>6460.4800000000005</v>
      </c>
    </row>
    <row r="1154" spans="1:12" x14ac:dyDescent="0.25">
      <c r="A1154" s="26" t="s">
        <v>2051</v>
      </c>
      <c r="B1154" s="27" t="s">
        <v>2471</v>
      </c>
      <c r="C1154" s="11" t="s">
        <v>717</v>
      </c>
      <c r="D1154" t="s">
        <v>787</v>
      </c>
      <c r="E1154" s="2">
        <v>44542</v>
      </c>
      <c r="G1154" s="12" t="s">
        <v>781</v>
      </c>
      <c r="H1154" s="30">
        <v>51714</v>
      </c>
      <c r="I1154" s="30">
        <v>488469</v>
      </c>
      <c r="J1154" s="11" t="s">
        <v>719</v>
      </c>
      <c r="K1154">
        <v>15</v>
      </c>
      <c r="L1154" s="37">
        <v>7757.0999999999995</v>
      </c>
    </row>
    <row r="1155" spans="1:12" x14ac:dyDescent="0.25">
      <c r="A1155" s="26" t="s">
        <v>2052</v>
      </c>
      <c r="B1155" s="27" t="s">
        <v>2472</v>
      </c>
      <c r="C1155" s="11" t="s">
        <v>717</v>
      </c>
      <c r="D1155" t="s">
        <v>787</v>
      </c>
      <c r="E1155" s="2">
        <v>44543</v>
      </c>
      <c r="G1155" s="12" t="s">
        <v>781</v>
      </c>
      <c r="H1155" s="30">
        <v>54753</v>
      </c>
      <c r="I1155" s="30">
        <v>435877</v>
      </c>
      <c r="J1155" s="11" t="s">
        <v>719</v>
      </c>
      <c r="K1155">
        <v>14</v>
      </c>
      <c r="L1155" s="37">
        <v>7665.420000000001</v>
      </c>
    </row>
    <row r="1156" spans="1:12" x14ac:dyDescent="0.25">
      <c r="A1156" s="26" t="s">
        <v>2053</v>
      </c>
      <c r="B1156" s="27" t="s">
        <v>2473</v>
      </c>
      <c r="C1156" s="11" t="s">
        <v>717</v>
      </c>
      <c r="D1156" t="s">
        <v>784</v>
      </c>
      <c r="E1156" s="2">
        <v>44544</v>
      </c>
      <c r="G1156" s="12" t="s">
        <v>781</v>
      </c>
      <c r="H1156" s="30">
        <v>53223</v>
      </c>
      <c r="I1156" s="30">
        <v>539059</v>
      </c>
      <c r="J1156" s="11" t="s">
        <v>719</v>
      </c>
      <c r="K1156">
        <v>15</v>
      </c>
      <c r="L1156" s="37">
        <v>7983.45</v>
      </c>
    </row>
    <row r="1157" spans="1:12" x14ac:dyDescent="0.25">
      <c r="A1157" s="26" t="s">
        <v>2054</v>
      </c>
      <c r="B1157" s="27" t="s">
        <v>2474</v>
      </c>
      <c r="C1157" s="11" t="s">
        <v>717</v>
      </c>
      <c r="D1157" t="s">
        <v>784</v>
      </c>
      <c r="E1157" s="2">
        <v>44545</v>
      </c>
      <c r="G1157" s="12" t="s">
        <v>781</v>
      </c>
      <c r="H1157" s="30">
        <v>53836</v>
      </c>
      <c r="I1157" s="30">
        <v>553374</v>
      </c>
      <c r="J1157" s="11" t="s">
        <v>719</v>
      </c>
      <c r="K1157">
        <v>15</v>
      </c>
      <c r="L1157" s="37">
        <v>8075.4</v>
      </c>
    </row>
    <row r="1158" spans="1:12" x14ac:dyDescent="0.25">
      <c r="A1158" s="26" t="s">
        <v>2055</v>
      </c>
      <c r="B1158" s="27" t="s">
        <v>2475</v>
      </c>
      <c r="C1158" s="11" t="s">
        <v>717</v>
      </c>
      <c r="D1158" t="s">
        <v>787</v>
      </c>
      <c r="E1158" s="2">
        <v>44546</v>
      </c>
      <c r="G1158" s="12" t="s">
        <v>781</v>
      </c>
      <c r="H1158" s="30">
        <v>50365</v>
      </c>
      <c r="I1158" s="30">
        <v>350821</v>
      </c>
      <c r="J1158" s="11" t="s">
        <v>719</v>
      </c>
      <c r="K1158">
        <v>14</v>
      </c>
      <c r="L1158" s="37">
        <v>7051.1</v>
      </c>
    </row>
    <row r="1159" spans="1:12" x14ac:dyDescent="0.25">
      <c r="A1159" s="26" t="s">
        <v>2056</v>
      </c>
      <c r="B1159" s="27" t="s">
        <v>2476</v>
      </c>
      <c r="C1159" s="11" t="s">
        <v>717</v>
      </c>
      <c r="D1159" t="s">
        <v>784</v>
      </c>
      <c r="E1159" s="2">
        <v>44547</v>
      </c>
      <c r="G1159" s="12" t="s">
        <v>781</v>
      </c>
      <c r="H1159" s="30">
        <v>47841</v>
      </c>
      <c r="I1159" s="30">
        <v>396447</v>
      </c>
      <c r="J1159" s="11" t="s">
        <v>719</v>
      </c>
      <c r="K1159">
        <v>12</v>
      </c>
      <c r="L1159" s="37">
        <v>5740.92</v>
      </c>
    </row>
    <row r="1160" spans="1:12" x14ac:dyDescent="0.25">
      <c r="A1160" s="26" t="s">
        <v>2057</v>
      </c>
      <c r="B1160" s="27" t="s">
        <v>2477</v>
      </c>
      <c r="C1160" s="11" t="s">
        <v>717</v>
      </c>
      <c r="D1160" t="s">
        <v>784</v>
      </c>
      <c r="E1160" s="2">
        <v>44548</v>
      </c>
      <c r="G1160" s="12" t="s">
        <v>799</v>
      </c>
      <c r="H1160" s="30">
        <v>46809</v>
      </c>
      <c r="I1160" s="30">
        <v>395943</v>
      </c>
      <c r="J1160" s="11" t="s">
        <v>720</v>
      </c>
      <c r="K1160">
        <v>13</v>
      </c>
      <c r="L1160" s="37">
        <v>0</v>
      </c>
    </row>
    <row r="1161" spans="1:12" x14ac:dyDescent="0.25">
      <c r="A1161" s="26" t="s">
        <v>2058</v>
      </c>
      <c r="B1161" s="27" t="s">
        <v>2478</v>
      </c>
      <c r="C1161" s="11" t="s">
        <v>717</v>
      </c>
      <c r="D1161" t="s">
        <v>784</v>
      </c>
      <c r="E1161" s="2">
        <v>44549</v>
      </c>
      <c r="G1161" s="12" t="s">
        <v>781</v>
      </c>
      <c r="H1161" s="30">
        <v>49646</v>
      </c>
      <c r="I1161" s="30">
        <v>438665</v>
      </c>
      <c r="J1161" s="11" t="s">
        <v>719</v>
      </c>
      <c r="K1161">
        <v>14</v>
      </c>
      <c r="L1161" s="37">
        <v>6950.4400000000005</v>
      </c>
    </row>
    <row r="1162" spans="1:12" x14ac:dyDescent="0.25">
      <c r="A1162" s="26" t="s">
        <v>2059</v>
      </c>
      <c r="B1162" s="27" t="s">
        <v>2479</v>
      </c>
      <c r="C1162" s="11" t="s">
        <v>717</v>
      </c>
      <c r="D1162" t="s">
        <v>784</v>
      </c>
      <c r="E1162" s="2">
        <v>44550</v>
      </c>
      <c r="G1162" s="12" t="s">
        <v>781</v>
      </c>
      <c r="H1162" s="30">
        <v>53821</v>
      </c>
      <c r="I1162" s="30">
        <v>639637</v>
      </c>
      <c r="J1162" s="11" t="s">
        <v>719</v>
      </c>
      <c r="K1162">
        <v>13</v>
      </c>
      <c r="L1162" s="37">
        <v>6996.7300000000005</v>
      </c>
    </row>
    <row r="1163" spans="1:12" x14ac:dyDescent="0.25">
      <c r="A1163" s="26" t="s">
        <v>2060</v>
      </c>
      <c r="B1163" s="27" t="s">
        <v>2480</v>
      </c>
      <c r="C1163" s="11" t="s">
        <v>717</v>
      </c>
      <c r="D1163" t="s">
        <v>787</v>
      </c>
      <c r="E1163" s="2">
        <v>44550</v>
      </c>
      <c r="G1163" s="12" t="s">
        <v>781</v>
      </c>
      <c r="H1163" s="30">
        <v>47222</v>
      </c>
      <c r="I1163" s="30">
        <v>645941</v>
      </c>
      <c r="J1163" s="11" t="s">
        <v>719</v>
      </c>
      <c r="K1163">
        <v>13</v>
      </c>
      <c r="L1163" s="37">
        <v>6138.8600000000006</v>
      </c>
    </row>
    <row r="1164" spans="1:12" x14ac:dyDescent="0.25">
      <c r="A1164" s="26" t="s">
        <v>2061</v>
      </c>
      <c r="B1164" s="27" t="s">
        <v>2481</v>
      </c>
      <c r="C1164" s="11" t="s">
        <v>717</v>
      </c>
      <c r="D1164" t="s">
        <v>787</v>
      </c>
      <c r="E1164" s="2">
        <v>44551</v>
      </c>
      <c r="G1164" s="12" t="s">
        <v>781</v>
      </c>
      <c r="H1164" s="30">
        <v>47378</v>
      </c>
      <c r="I1164" s="30">
        <v>360388</v>
      </c>
      <c r="J1164" s="11" t="s">
        <v>719</v>
      </c>
      <c r="K1164">
        <v>13</v>
      </c>
      <c r="L1164" s="37">
        <v>6159.14</v>
      </c>
    </row>
    <row r="1165" spans="1:12" x14ac:dyDescent="0.25">
      <c r="A1165" s="26" t="s">
        <v>2062</v>
      </c>
      <c r="B1165" s="27" t="s">
        <v>2482</v>
      </c>
      <c r="C1165" s="11" t="s">
        <v>717</v>
      </c>
      <c r="D1165" t="s">
        <v>785</v>
      </c>
      <c r="E1165" s="2">
        <v>44552</v>
      </c>
      <c r="G1165" s="12" t="s">
        <v>781</v>
      </c>
      <c r="H1165" s="30">
        <v>47826</v>
      </c>
      <c r="I1165" s="30">
        <v>624390</v>
      </c>
      <c r="J1165" s="11" t="s">
        <v>719</v>
      </c>
      <c r="K1165">
        <v>12</v>
      </c>
      <c r="L1165" s="37">
        <v>5739.12</v>
      </c>
    </row>
    <row r="1166" spans="1:12" x14ac:dyDescent="0.25">
      <c r="A1166" s="26" t="s">
        <v>2063</v>
      </c>
      <c r="B1166" s="27" t="s">
        <v>2483</v>
      </c>
      <c r="C1166" s="11" t="s">
        <v>717</v>
      </c>
      <c r="D1166" t="s">
        <v>787</v>
      </c>
      <c r="E1166" s="2">
        <v>44553</v>
      </c>
      <c r="G1166" s="12" t="s">
        <v>781</v>
      </c>
      <c r="H1166" s="30">
        <v>53102</v>
      </c>
      <c r="I1166" s="30">
        <v>504562</v>
      </c>
      <c r="J1166" s="11" t="s">
        <v>719</v>
      </c>
      <c r="K1166">
        <v>13</v>
      </c>
      <c r="L1166" s="37">
        <v>6903.26</v>
      </c>
    </row>
    <row r="1167" spans="1:12" x14ac:dyDescent="0.25">
      <c r="A1167" s="26" t="s">
        <v>2064</v>
      </c>
      <c r="B1167" s="27" t="s">
        <v>2484</v>
      </c>
      <c r="C1167" s="11" t="s">
        <v>717</v>
      </c>
      <c r="D1167" t="s">
        <v>787</v>
      </c>
      <c r="E1167" s="2">
        <v>44554</v>
      </c>
      <c r="G1167" s="12" t="s">
        <v>781</v>
      </c>
      <c r="H1167" s="30">
        <v>48693</v>
      </c>
      <c r="I1167" s="30">
        <v>649672</v>
      </c>
      <c r="J1167" s="11" t="s">
        <v>719</v>
      </c>
      <c r="K1167">
        <v>13</v>
      </c>
      <c r="L1167" s="37">
        <v>6330.09</v>
      </c>
    </row>
    <row r="1168" spans="1:12" x14ac:dyDescent="0.25">
      <c r="A1168" s="26" t="s">
        <v>2065</v>
      </c>
      <c r="B1168" s="27" t="s">
        <v>2485</v>
      </c>
      <c r="C1168" s="11" t="s">
        <v>717</v>
      </c>
      <c r="D1168" t="s">
        <v>787</v>
      </c>
      <c r="E1168" s="2">
        <v>44555</v>
      </c>
      <c r="G1168" s="12" t="s">
        <v>781</v>
      </c>
      <c r="H1168" s="30">
        <v>51376</v>
      </c>
      <c r="I1168" s="30">
        <v>647772</v>
      </c>
      <c r="J1168" s="11" t="s">
        <v>719</v>
      </c>
      <c r="K1168">
        <v>14</v>
      </c>
      <c r="L1168" s="37">
        <v>7192.64</v>
      </c>
    </row>
    <row r="1169" spans="1:12" x14ac:dyDescent="0.25">
      <c r="A1169" s="26" t="s">
        <v>2066</v>
      </c>
      <c r="B1169" s="27" t="s">
        <v>2486</v>
      </c>
      <c r="C1169" s="11" t="s">
        <v>717</v>
      </c>
      <c r="D1169" t="s">
        <v>784</v>
      </c>
      <c r="E1169" s="2">
        <v>44555</v>
      </c>
      <c r="G1169" s="12" t="s">
        <v>781</v>
      </c>
      <c r="H1169" s="30">
        <v>47444</v>
      </c>
      <c r="I1169" s="30">
        <v>609482</v>
      </c>
      <c r="J1169" s="11" t="s">
        <v>719</v>
      </c>
      <c r="K1169">
        <v>14</v>
      </c>
      <c r="L1169" s="37">
        <v>6642.1600000000008</v>
      </c>
    </row>
    <row r="1170" spans="1:12" x14ac:dyDescent="0.25">
      <c r="A1170" s="26" t="s">
        <v>2067</v>
      </c>
      <c r="B1170" s="27" t="s">
        <v>2487</v>
      </c>
      <c r="C1170" s="11" t="s">
        <v>717</v>
      </c>
      <c r="D1170" t="s">
        <v>787</v>
      </c>
      <c r="E1170" s="2">
        <v>44556</v>
      </c>
      <c r="G1170" s="12" t="s">
        <v>781</v>
      </c>
      <c r="H1170" s="30">
        <v>50440</v>
      </c>
      <c r="I1170" s="30">
        <v>427180</v>
      </c>
      <c r="J1170" s="11" t="s">
        <v>719</v>
      </c>
      <c r="K1170">
        <v>14</v>
      </c>
      <c r="L1170" s="37">
        <v>7061.6</v>
      </c>
    </row>
    <row r="1171" spans="1:12" x14ac:dyDescent="0.25">
      <c r="A1171" s="26" t="s">
        <v>2068</v>
      </c>
      <c r="B1171" s="27" t="s">
        <v>2488</v>
      </c>
      <c r="C1171" s="11" t="s">
        <v>717</v>
      </c>
      <c r="D1171" t="s">
        <v>785</v>
      </c>
      <c r="E1171" s="2">
        <v>44557</v>
      </c>
      <c r="G1171" s="12" t="s">
        <v>781</v>
      </c>
      <c r="H1171" s="30">
        <v>56192</v>
      </c>
      <c r="I1171" s="30">
        <v>367529</v>
      </c>
      <c r="J1171" s="11" t="s">
        <v>719</v>
      </c>
      <c r="K1171">
        <v>12</v>
      </c>
      <c r="L1171" s="37">
        <v>6743.04</v>
      </c>
    </row>
    <row r="1172" spans="1:12" x14ac:dyDescent="0.25">
      <c r="A1172" s="26" t="s">
        <v>2069</v>
      </c>
      <c r="B1172" s="27" t="s">
        <v>2489</v>
      </c>
      <c r="C1172" s="11" t="s">
        <v>717</v>
      </c>
      <c r="D1172" t="s">
        <v>784</v>
      </c>
      <c r="E1172" s="2">
        <v>44558</v>
      </c>
      <c r="G1172" s="12" t="s">
        <v>781</v>
      </c>
      <c r="H1172" s="30">
        <v>53150</v>
      </c>
      <c r="I1172" s="30">
        <v>588798</v>
      </c>
      <c r="J1172" s="11" t="s">
        <v>719</v>
      </c>
      <c r="K1172">
        <v>14</v>
      </c>
      <c r="L1172" s="37">
        <v>7441.0000000000009</v>
      </c>
    </row>
    <row r="1173" spans="1:12" x14ac:dyDescent="0.25">
      <c r="A1173" s="26" t="s">
        <v>2070</v>
      </c>
      <c r="B1173" s="27" t="s">
        <v>2490</v>
      </c>
      <c r="C1173" s="11" t="s">
        <v>717</v>
      </c>
      <c r="D1173" t="s">
        <v>785</v>
      </c>
      <c r="E1173" s="2">
        <v>44559</v>
      </c>
      <c r="G1173" s="12" t="s">
        <v>781</v>
      </c>
      <c r="H1173" s="30">
        <v>49808</v>
      </c>
      <c r="I1173" s="30">
        <v>525707</v>
      </c>
      <c r="J1173" s="11" t="s">
        <v>719</v>
      </c>
      <c r="K1173">
        <v>13</v>
      </c>
      <c r="L1173" s="37">
        <v>6475.04</v>
      </c>
    </row>
    <row r="1174" spans="1:12" x14ac:dyDescent="0.25">
      <c r="A1174" s="26" t="s">
        <v>2071</v>
      </c>
      <c r="B1174" s="27" t="s">
        <v>2491</v>
      </c>
      <c r="C1174" s="11" t="s">
        <v>717</v>
      </c>
      <c r="D1174" t="s">
        <v>784</v>
      </c>
      <c r="E1174" s="2">
        <v>44560</v>
      </c>
      <c r="G1174" s="12" t="s">
        <v>781</v>
      </c>
      <c r="H1174" s="30">
        <v>47462</v>
      </c>
      <c r="I1174" s="30">
        <v>512323</v>
      </c>
      <c r="J1174" s="11" t="s">
        <v>719</v>
      </c>
      <c r="K1174">
        <v>15</v>
      </c>
      <c r="L1174" s="37">
        <v>7119.3</v>
      </c>
    </row>
    <row r="1175" spans="1:12" x14ac:dyDescent="0.25">
      <c r="A1175" s="26" t="s">
        <v>2072</v>
      </c>
      <c r="B1175" s="27" t="s">
        <v>2492</v>
      </c>
      <c r="C1175" s="11" t="s">
        <v>717</v>
      </c>
      <c r="D1175" t="s">
        <v>785</v>
      </c>
      <c r="E1175" s="2">
        <v>44561</v>
      </c>
      <c r="G1175" s="12" t="s">
        <v>781</v>
      </c>
      <c r="H1175" s="30">
        <v>60290</v>
      </c>
      <c r="I1175" s="30">
        <v>604791</v>
      </c>
      <c r="J1175" s="11" t="s">
        <v>719</v>
      </c>
      <c r="K1175">
        <v>12</v>
      </c>
      <c r="L1175" s="37">
        <v>7234.8</v>
      </c>
    </row>
    <row r="1176" spans="1:12" x14ac:dyDescent="0.25">
      <c r="A1176" s="10" t="s">
        <v>2516</v>
      </c>
      <c r="B1176" s="18" t="s">
        <v>3048</v>
      </c>
      <c r="C1176" s="11" t="s">
        <v>717</v>
      </c>
      <c r="D1176" t="s">
        <v>784</v>
      </c>
      <c r="E1176" s="2">
        <v>44562</v>
      </c>
      <c r="G1176" s="12" t="s">
        <v>781</v>
      </c>
      <c r="H1176" s="30">
        <v>56272</v>
      </c>
      <c r="I1176" s="30">
        <v>528502</v>
      </c>
      <c r="J1176" s="11" t="s">
        <v>719</v>
      </c>
      <c r="K1176">
        <v>12</v>
      </c>
      <c r="L1176" s="37">
        <v>6752.6399999999994</v>
      </c>
    </row>
    <row r="1177" spans="1:12" x14ac:dyDescent="0.25">
      <c r="A1177" s="26" t="s">
        <v>2517</v>
      </c>
      <c r="B1177" s="27" t="s">
        <v>3049</v>
      </c>
      <c r="C1177" s="11" t="s">
        <v>717</v>
      </c>
      <c r="D1177" t="s">
        <v>784</v>
      </c>
      <c r="E1177" s="2">
        <v>44563</v>
      </c>
      <c r="G1177" s="12" t="s">
        <v>780</v>
      </c>
      <c r="H1177" s="30">
        <v>54856</v>
      </c>
      <c r="I1177" s="30">
        <v>576703</v>
      </c>
      <c r="J1177" s="11" t="s">
        <v>719</v>
      </c>
      <c r="K1177">
        <v>15</v>
      </c>
      <c r="L1177" s="37">
        <v>8228.4</v>
      </c>
    </row>
    <row r="1178" spans="1:12" x14ac:dyDescent="0.25">
      <c r="A1178" s="26" t="s">
        <v>2518</v>
      </c>
      <c r="B1178" s="27" t="s">
        <v>3050</v>
      </c>
      <c r="C1178" s="11" t="s">
        <v>717</v>
      </c>
      <c r="D1178" t="s">
        <v>784</v>
      </c>
      <c r="E1178" s="2">
        <v>44563</v>
      </c>
      <c r="G1178" s="12" t="s">
        <v>799</v>
      </c>
      <c r="H1178" s="30">
        <v>48029</v>
      </c>
      <c r="I1178" s="30">
        <v>454166</v>
      </c>
      <c r="J1178" s="11" t="s">
        <v>720</v>
      </c>
      <c r="K1178">
        <v>11</v>
      </c>
      <c r="L1178" s="37">
        <v>0</v>
      </c>
    </row>
    <row r="1179" spans="1:12" x14ac:dyDescent="0.25">
      <c r="A1179" s="26" t="s">
        <v>2519</v>
      </c>
      <c r="B1179" s="27" t="s">
        <v>3051</v>
      </c>
      <c r="C1179" s="11" t="s">
        <v>717</v>
      </c>
      <c r="D1179" t="s">
        <v>784</v>
      </c>
      <c r="E1179" s="2">
        <v>44564</v>
      </c>
      <c r="G1179" s="12" t="s">
        <v>780</v>
      </c>
      <c r="H1179" s="30">
        <v>53606</v>
      </c>
      <c r="I1179" s="30">
        <v>503029</v>
      </c>
      <c r="J1179" s="11" t="s">
        <v>719</v>
      </c>
      <c r="K1179">
        <v>14</v>
      </c>
      <c r="L1179" s="37">
        <v>7504.8400000000011</v>
      </c>
    </row>
    <row r="1180" spans="1:12" x14ac:dyDescent="0.25">
      <c r="A1180" s="26" t="s">
        <v>2520</v>
      </c>
      <c r="B1180" s="27" t="s">
        <v>3052</v>
      </c>
      <c r="C1180" s="11" t="s">
        <v>717</v>
      </c>
      <c r="D1180" t="s">
        <v>787</v>
      </c>
      <c r="E1180" s="2">
        <v>44565</v>
      </c>
      <c r="G1180" s="12" t="s">
        <v>780</v>
      </c>
      <c r="H1180" s="30">
        <v>54737</v>
      </c>
      <c r="I1180" s="30">
        <v>507193</v>
      </c>
      <c r="J1180" s="11" t="s">
        <v>719</v>
      </c>
      <c r="K1180">
        <v>14</v>
      </c>
      <c r="L1180" s="37">
        <v>7663.18</v>
      </c>
    </row>
    <row r="1181" spans="1:12" x14ac:dyDescent="0.25">
      <c r="A1181" s="26" t="s">
        <v>2521</v>
      </c>
      <c r="B1181" s="27" t="s">
        <v>3053</v>
      </c>
      <c r="C1181" s="11" t="s">
        <v>717</v>
      </c>
      <c r="D1181" t="s">
        <v>784</v>
      </c>
      <c r="E1181" s="2">
        <v>44566</v>
      </c>
      <c r="G1181" s="12" t="s">
        <v>780</v>
      </c>
      <c r="H1181" s="30">
        <v>58703</v>
      </c>
      <c r="I1181" s="30">
        <v>563538</v>
      </c>
      <c r="J1181" s="11" t="s">
        <v>719</v>
      </c>
      <c r="K1181">
        <v>14</v>
      </c>
      <c r="L1181" s="37">
        <v>8218.42</v>
      </c>
    </row>
    <row r="1182" spans="1:12" x14ac:dyDescent="0.25">
      <c r="A1182" s="26" t="s">
        <v>2522</v>
      </c>
      <c r="B1182" s="27" t="s">
        <v>3054</v>
      </c>
      <c r="C1182" s="11" t="s">
        <v>717</v>
      </c>
      <c r="D1182" t="s">
        <v>784</v>
      </c>
      <c r="E1182" s="2">
        <v>44566</v>
      </c>
      <c r="G1182" s="12" t="s">
        <v>780</v>
      </c>
      <c r="H1182" s="30">
        <v>57427</v>
      </c>
      <c r="I1182" s="30">
        <v>476844</v>
      </c>
      <c r="J1182" s="11" t="s">
        <v>719</v>
      </c>
      <c r="K1182">
        <v>14</v>
      </c>
      <c r="L1182" s="37">
        <v>8039.7800000000007</v>
      </c>
    </row>
    <row r="1183" spans="1:12" x14ac:dyDescent="0.25">
      <c r="A1183" s="26" t="s">
        <v>2523</v>
      </c>
      <c r="B1183" s="27" t="s">
        <v>3055</v>
      </c>
      <c r="C1183" s="11" t="s">
        <v>717</v>
      </c>
      <c r="D1183" t="s">
        <v>784</v>
      </c>
      <c r="E1183" s="2">
        <v>44567</v>
      </c>
      <c r="G1183" s="12" t="s">
        <v>781</v>
      </c>
      <c r="H1183" s="30">
        <v>57041</v>
      </c>
      <c r="I1183" s="30">
        <v>500820</v>
      </c>
      <c r="J1183" s="11" t="s">
        <v>719</v>
      </c>
      <c r="K1183">
        <v>12</v>
      </c>
      <c r="L1183" s="37">
        <v>6844.92</v>
      </c>
    </row>
    <row r="1184" spans="1:12" x14ac:dyDescent="0.25">
      <c r="A1184" s="26" t="s">
        <v>2524</v>
      </c>
      <c r="B1184" s="27" t="s">
        <v>3056</v>
      </c>
      <c r="C1184" s="11" t="s">
        <v>717</v>
      </c>
      <c r="D1184" t="s">
        <v>784</v>
      </c>
      <c r="E1184" s="2">
        <v>44568</v>
      </c>
      <c r="G1184" s="12" t="s">
        <v>781</v>
      </c>
      <c r="H1184" s="30">
        <v>55279</v>
      </c>
      <c r="I1184" s="30">
        <v>539104</v>
      </c>
      <c r="J1184" s="11" t="s">
        <v>719</v>
      </c>
      <c r="K1184">
        <v>11</v>
      </c>
      <c r="L1184" s="37">
        <v>6080.69</v>
      </c>
    </row>
    <row r="1185" spans="1:12" x14ac:dyDescent="0.25">
      <c r="A1185" s="26" t="s">
        <v>2525</v>
      </c>
      <c r="B1185" s="27" t="s">
        <v>3057</v>
      </c>
      <c r="C1185" s="11" t="s">
        <v>717</v>
      </c>
      <c r="D1185" t="s">
        <v>785</v>
      </c>
      <c r="E1185" s="2">
        <v>44569</v>
      </c>
      <c r="G1185" s="12" t="s">
        <v>781</v>
      </c>
      <c r="H1185" s="30">
        <v>53888</v>
      </c>
      <c r="I1185" s="30">
        <v>563528</v>
      </c>
      <c r="J1185" s="11" t="s">
        <v>719</v>
      </c>
      <c r="K1185">
        <v>15</v>
      </c>
      <c r="L1185" s="37">
        <v>8083.2</v>
      </c>
    </row>
    <row r="1186" spans="1:12" x14ac:dyDescent="0.25">
      <c r="A1186" s="26" t="s">
        <v>2526</v>
      </c>
      <c r="B1186" s="27" t="s">
        <v>3058</v>
      </c>
      <c r="C1186" s="11" t="s">
        <v>717</v>
      </c>
      <c r="D1186" t="s">
        <v>784</v>
      </c>
      <c r="E1186" s="2">
        <v>44570</v>
      </c>
      <c r="G1186" s="12" t="s">
        <v>781</v>
      </c>
      <c r="H1186" s="30">
        <v>55623</v>
      </c>
      <c r="I1186" s="30">
        <v>476597</v>
      </c>
      <c r="J1186" s="11" t="s">
        <v>719</v>
      </c>
      <c r="K1186">
        <v>13</v>
      </c>
      <c r="L1186" s="37">
        <v>7230.9900000000007</v>
      </c>
    </row>
    <row r="1187" spans="1:12" x14ac:dyDescent="0.25">
      <c r="A1187" s="26" t="s">
        <v>2527</v>
      </c>
      <c r="B1187" s="27" t="s">
        <v>3059</v>
      </c>
      <c r="C1187" s="11" t="s">
        <v>717</v>
      </c>
      <c r="D1187" t="s">
        <v>787</v>
      </c>
      <c r="E1187" s="2">
        <v>44571</v>
      </c>
      <c r="G1187" s="12" t="s">
        <v>780</v>
      </c>
      <c r="H1187" s="30">
        <v>59580</v>
      </c>
      <c r="I1187" s="30">
        <v>579839</v>
      </c>
      <c r="J1187" s="11" t="s">
        <v>719</v>
      </c>
      <c r="K1187">
        <v>15</v>
      </c>
      <c r="L1187" s="37">
        <v>8937</v>
      </c>
    </row>
    <row r="1188" spans="1:12" x14ac:dyDescent="0.25">
      <c r="A1188" s="26" t="s">
        <v>2528</v>
      </c>
      <c r="B1188" s="27" t="s">
        <v>3060</v>
      </c>
      <c r="C1188" s="11" t="s">
        <v>717</v>
      </c>
      <c r="D1188" t="s">
        <v>784</v>
      </c>
      <c r="E1188" s="2">
        <v>44571</v>
      </c>
      <c r="G1188" s="12" t="s">
        <v>799</v>
      </c>
      <c r="H1188" s="30">
        <v>47361</v>
      </c>
      <c r="I1188" s="30">
        <v>564169</v>
      </c>
      <c r="J1188" s="11" t="s">
        <v>720</v>
      </c>
      <c r="K1188">
        <v>13</v>
      </c>
      <c r="L1188" s="37">
        <v>0</v>
      </c>
    </row>
    <row r="1189" spans="1:12" x14ac:dyDescent="0.25">
      <c r="A1189" s="26" t="s">
        <v>2529</v>
      </c>
      <c r="B1189" s="27" t="s">
        <v>3061</v>
      </c>
      <c r="C1189" s="11" t="s">
        <v>717</v>
      </c>
      <c r="D1189" t="s">
        <v>787</v>
      </c>
      <c r="E1189" s="2">
        <v>44572</v>
      </c>
      <c r="G1189" s="12" t="s">
        <v>781</v>
      </c>
      <c r="H1189" s="30">
        <v>59180</v>
      </c>
      <c r="I1189" s="30">
        <v>352089</v>
      </c>
      <c r="J1189" s="11" t="s">
        <v>719</v>
      </c>
      <c r="K1189">
        <v>15</v>
      </c>
      <c r="L1189" s="37">
        <v>8877</v>
      </c>
    </row>
    <row r="1190" spans="1:12" x14ac:dyDescent="0.25">
      <c r="A1190" s="26" t="s">
        <v>2530</v>
      </c>
      <c r="B1190" s="27" t="s">
        <v>3062</v>
      </c>
      <c r="C1190" s="11" t="s">
        <v>717</v>
      </c>
      <c r="D1190" t="s">
        <v>785</v>
      </c>
      <c r="E1190" s="2">
        <v>44573</v>
      </c>
      <c r="G1190" s="12" t="s">
        <v>781</v>
      </c>
      <c r="H1190" s="30">
        <v>57932</v>
      </c>
      <c r="I1190" s="30">
        <v>582891</v>
      </c>
      <c r="J1190" s="11" t="s">
        <v>719</v>
      </c>
      <c r="K1190">
        <v>12</v>
      </c>
      <c r="L1190" s="37">
        <v>6951.84</v>
      </c>
    </row>
    <row r="1191" spans="1:12" x14ac:dyDescent="0.25">
      <c r="A1191" s="26" t="s">
        <v>2531</v>
      </c>
      <c r="B1191" s="27" t="s">
        <v>3063</v>
      </c>
      <c r="C1191" s="11" t="s">
        <v>717</v>
      </c>
      <c r="D1191" t="s">
        <v>784</v>
      </c>
      <c r="E1191" s="2">
        <v>44574</v>
      </c>
      <c r="G1191" s="12" t="s">
        <v>781</v>
      </c>
      <c r="H1191" s="30">
        <v>57173</v>
      </c>
      <c r="I1191" s="30">
        <v>416159</v>
      </c>
      <c r="J1191" s="11" t="s">
        <v>719</v>
      </c>
      <c r="K1191">
        <v>13</v>
      </c>
      <c r="L1191" s="37">
        <v>7432.4900000000007</v>
      </c>
    </row>
    <row r="1192" spans="1:12" x14ac:dyDescent="0.25">
      <c r="A1192" s="26" t="s">
        <v>2532</v>
      </c>
      <c r="B1192" s="27" t="s">
        <v>3064</v>
      </c>
      <c r="C1192" s="11" t="s">
        <v>717</v>
      </c>
      <c r="D1192" t="s">
        <v>787</v>
      </c>
      <c r="E1192" s="2">
        <v>44575</v>
      </c>
      <c r="G1192" s="12" t="s">
        <v>781</v>
      </c>
      <c r="H1192" s="30">
        <v>58580</v>
      </c>
      <c r="I1192" s="30">
        <v>592424</v>
      </c>
      <c r="J1192" s="11" t="s">
        <v>719</v>
      </c>
      <c r="K1192">
        <v>12</v>
      </c>
      <c r="L1192" s="37">
        <v>7029.5999999999995</v>
      </c>
    </row>
    <row r="1193" spans="1:12" x14ac:dyDescent="0.25">
      <c r="A1193" s="26" t="s">
        <v>2533</v>
      </c>
      <c r="B1193" s="27" t="s">
        <v>3065</v>
      </c>
      <c r="C1193" s="11" t="s">
        <v>717</v>
      </c>
      <c r="D1193" t="s">
        <v>784</v>
      </c>
      <c r="E1193" s="2">
        <v>44576</v>
      </c>
      <c r="G1193" s="12" t="s">
        <v>781</v>
      </c>
      <c r="H1193" s="30">
        <v>57615</v>
      </c>
      <c r="I1193" s="30">
        <v>542243</v>
      </c>
      <c r="J1193" s="11" t="s">
        <v>719</v>
      </c>
      <c r="K1193">
        <v>11</v>
      </c>
      <c r="L1193" s="37">
        <v>6337.65</v>
      </c>
    </row>
    <row r="1194" spans="1:12" x14ac:dyDescent="0.25">
      <c r="A1194" s="26" t="s">
        <v>2534</v>
      </c>
      <c r="B1194" s="27" t="s">
        <v>3066</v>
      </c>
      <c r="C1194" s="11" t="s">
        <v>717</v>
      </c>
      <c r="D1194" t="s">
        <v>787</v>
      </c>
      <c r="E1194" s="2">
        <v>44576</v>
      </c>
      <c r="G1194" s="12" t="s">
        <v>781</v>
      </c>
      <c r="H1194" s="30">
        <v>58198</v>
      </c>
      <c r="I1194" s="30">
        <v>519645</v>
      </c>
      <c r="J1194" s="11" t="s">
        <v>719</v>
      </c>
      <c r="K1194">
        <v>13</v>
      </c>
      <c r="L1194" s="37">
        <v>7565.7400000000007</v>
      </c>
    </row>
    <row r="1195" spans="1:12" x14ac:dyDescent="0.25">
      <c r="A1195" s="26" t="s">
        <v>2535</v>
      </c>
      <c r="B1195" s="27" t="s">
        <v>3067</v>
      </c>
      <c r="C1195" s="11" t="s">
        <v>717</v>
      </c>
      <c r="D1195" t="s">
        <v>787</v>
      </c>
      <c r="E1195" s="2">
        <v>44577</v>
      </c>
      <c r="G1195" s="12" t="s">
        <v>781</v>
      </c>
      <c r="H1195" s="30">
        <v>58631</v>
      </c>
      <c r="I1195" s="30">
        <v>558252</v>
      </c>
      <c r="J1195" s="11" t="s">
        <v>719</v>
      </c>
      <c r="K1195">
        <v>11</v>
      </c>
      <c r="L1195" s="37">
        <v>6449.41</v>
      </c>
    </row>
    <row r="1196" spans="1:12" x14ac:dyDescent="0.25">
      <c r="A1196" s="26" t="s">
        <v>2536</v>
      </c>
      <c r="B1196" s="27" t="s">
        <v>3068</v>
      </c>
      <c r="C1196" s="11" t="s">
        <v>717</v>
      </c>
      <c r="D1196" t="s">
        <v>787</v>
      </c>
      <c r="E1196" s="2">
        <v>44578</v>
      </c>
      <c r="G1196" s="12" t="s">
        <v>781</v>
      </c>
      <c r="H1196" s="30">
        <v>58097</v>
      </c>
      <c r="I1196" s="30">
        <v>514416</v>
      </c>
      <c r="J1196" s="11" t="s">
        <v>719</v>
      </c>
      <c r="K1196">
        <v>15</v>
      </c>
      <c r="L1196" s="37">
        <v>8714.5499999999993</v>
      </c>
    </row>
    <row r="1197" spans="1:12" x14ac:dyDescent="0.25">
      <c r="A1197" s="26" t="s">
        <v>2537</v>
      </c>
      <c r="B1197" s="27" t="s">
        <v>3069</v>
      </c>
      <c r="C1197" s="11" t="s">
        <v>717</v>
      </c>
      <c r="D1197" t="s">
        <v>784</v>
      </c>
      <c r="E1197" s="2">
        <v>44579</v>
      </c>
      <c r="G1197" s="12" t="s">
        <v>781</v>
      </c>
      <c r="H1197" s="30">
        <v>50312</v>
      </c>
      <c r="I1197" s="30">
        <v>514029</v>
      </c>
      <c r="J1197" s="11" t="s">
        <v>719</v>
      </c>
      <c r="K1197">
        <v>12</v>
      </c>
      <c r="L1197" s="37">
        <v>6037.44</v>
      </c>
    </row>
    <row r="1198" spans="1:12" x14ac:dyDescent="0.25">
      <c r="A1198" s="26" t="s">
        <v>2538</v>
      </c>
      <c r="B1198" s="27" t="s">
        <v>3070</v>
      </c>
      <c r="C1198" s="11" t="s">
        <v>717</v>
      </c>
      <c r="D1198" t="s">
        <v>784</v>
      </c>
      <c r="E1198" s="2">
        <v>44580</v>
      </c>
      <c r="G1198" s="12" t="s">
        <v>781</v>
      </c>
      <c r="H1198" s="30">
        <v>53818</v>
      </c>
      <c r="I1198" s="30">
        <v>491770</v>
      </c>
      <c r="J1198" s="11" t="s">
        <v>719</v>
      </c>
      <c r="K1198">
        <v>11</v>
      </c>
      <c r="L1198" s="37">
        <v>5919.9800000000005</v>
      </c>
    </row>
    <row r="1199" spans="1:12" x14ac:dyDescent="0.25">
      <c r="A1199" s="26" t="s">
        <v>2539</v>
      </c>
      <c r="B1199" s="27" t="s">
        <v>3071</v>
      </c>
      <c r="C1199" s="11" t="s">
        <v>717</v>
      </c>
      <c r="D1199" t="s">
        <v>785</v>
      </c>
      <c r="E1199" s="2">
        <v>44581</v>
      </c>
      <c r="G1199" s="12" t="s">
        <v>781</v>
      </c>
      <c r="H1199" s="30">
        <v>54675</v>
      </c>
      <c r="I1199" s="30">
        <v>551953</v>
      </c>
      <c r="J1199" s="11" t="s">
        <v>719</v>
      </c>
      <c r="K1199">
        <v>11</v>
      </c>
      <c r="L1199" s="37">
        <v>6014.25</v>
      </c>
    </row>
    <row r="1200" spans="1:12" x14ac:dyDescent="0.25">
      <c r="A1200" s="26" t="s">
        <v>2540</v>
      </c>
      <c r="B1200" s="27" t="s">
        <v>3072</v>
      </c>
      <c r="C1200" s="11" t="s">
        <v>717</v>
      </c>
      <c r="D1200" t="s">
        <v>784</v>
      </c>
      <c r="E1200" s="2">
        <v>44581</v>
      </c>
      <c r="G1200" s="12" t="s">
        <v>780</v>
      </c>
      <c r="H1200" s="30">
        <v>59668</v>
      </c>
      <c r="I1200" s="30">
        <v>597285</v>
      </c>
      <c r="J1200" s="11" t="s">
        <v>719</v>
      </c>
      <c r="K1200">
        <v>13</v>
      </c>
      <c r="L1200" s="37">
        <v>7756.84</v>
      </c>
    </row>
    <row r="1201" spans="1:12" x14ac:dyDescent="0.25">
      <c r="A1201" s="26" t="s">
        <v>2541</v>
      </c>
      <c r="B1201" s="27" t="s">
        <v>3073</v>
      </c>
      <c r="C1201" s="11" t="s">
        <v>717</v>
      </c>
      <c r="D1201" t="s">
        <v>784</v>
      </c>
      <c r="E1201" s="2">
        <v>44582</v>
      </c>
      <c r="G1201" s="12" t="s">
        <v>799</v>
      </c>
      <c r="H1201" s="30">
        <v>45542</v>
      </c>
      <c r="I1201" s="30">
        <v>502987</v>
      </c>
      <c r="J1201" s="11" t="s">
        <v>720</v>
      </c>
      <c r="K1201">
        <v>15</v>
      </c>
      <c r="L1201" s="37">
        <v>0</v>
      </c>
    </row>
    <row r="1202" spans="1:12" x14ac:dyDescent="0.25">
      <c r="A1202" s="26" t="s">
        <v>2542</v>
      </c>
      <c r="B1202" s="27" t="s">
        <v>3074</v>
      </c>
      <c r="C1202" s="11" t="s">
        <v>717</v>
      </c>
      <c r="D1202" t="s">
        <v>785</v>
      </c>
      <c r="E1202" s="2">
        <v>44583</v>
      </c>
      <c r="G1202" s="12" t="s">
        <v>781</v>
      </c>
      <c r="H1202" s="30">
        <v>49690</v>
      </c>
      <c r="I1202" s="30">
        <v>393902</v>
      </c>
      <c r="J1202" s="11" t="s">
        <v>719</v>
      </c>
      <c r="K1202">
        <v>13</v>
      </c>
      <c r="L1202" s="37">
        <v>6459.7</v>
      </c>
    </row>
    <row r="1203" spans="1:12" x14ac:dyDescent="0.25">
      <c r="A1203" s="26" t="s">
        <v>2543</v>
      </c>
      <c r="B1203" s="27" t="s">
        <v>3075</v>
      </c>
      <c r="C1203" s="11" t="s">
        <v>717</v>
      </c>
      <c r="D1203" t="s">
        <v>787</v>
      </c>
      <c r="E1203" s="2">
        <v>44584</v>
      </c>
      <c r="G1203" s="12" t="s">
        <v>781</v>
      </c>
      <c r="H1203" s="30">
        <v>57039</v>
      </c>
      <c r="I1203" s="30">
        <v>462093</v>
      </c>
      <c r="J1203" s="11" t="s">
        <v>719</v>
      </c>
      <c r="K1203">
        <v>12</v>
      </c>
      <c r="L1203" s="37">
        <v>6844.6799999999994</v>
      </c>
    </row>
    <row r="1204" spans="1:12" x14ac:dyDescent="0.25">
      <c r="A1204" s="26" t="s">
        <v>2544</v>
      </c>
      <c r="B1204" s="27" t="s">
        <v>3076</v>
      </c>
      <c r="C1204" s="11" t="s">
        <v>717</v>
      </c>
      <c r="D1204" t="s">
        <v>784</v>
      </c>
      <c r="E1204" s="2">
        <v>44585</v>
      </c>
      <c r="G1204" s="12" t="s">
        <v>781</v>
      </c>
      <c r="H1204" s="30">
        <v>52299</v>
      </c>
      <c r="I1204" s="30">
        <v>410890</v>
      </c>
      <c r="J1204" s="11" t="s">
        <v>719</v>
      </c>
      <c r="K1204">
        <v>11</v>
      </c>
      <c r="L1204" s="37">
        <v>5752.89</v>
      </c>
    </row>
    <row r="1205" spans="1:12" x14ac:dyDescent="0.25">
      <c r="A1205" s="26" t="s">
        <v>2545</v>
      </c>
      <c r="B1205" s="27" t="s">
        <v>3077</v>
      </c>
      <c r="C1205" s="11" t="s">
        <v>717</v>
      </c>
      <c r="D1205" t="s">
        <v>784</v>
      </c>
      <c r="E1205" s="2">
        <v>44586</v>
      </c>
      <c r="G1205" s="12" t="s">
        <v>781</v>
      </c>
      <c r="H1205" s="30">
        <v>51769</v>
      </c>
      <c r="I1205" s="30">
        <v>397325</v>
      </c>
      <c r="J1205" s="11" t="s">
        <v>719</v>
      </c>
      <c r="K1205">
        <v>15</v>
      </c>
      <c r="L1205" s="37">
        <v>7765.3499999999995</v>
      </c>
    </row>
    <row r="1206" spans="1:12" x14ac:dyDescent="0.25">
      <c r="A1206" s="26" t="s">
        <v>2546</v>
      </c>
      <c r="B1206" s="27" t="s">
        <v>3078</v>
      </c>
      <c r="C1206" s="11" t="s">
        <v>717</v>
      </c>
      <c r="D1206" t="s">
        <v>787</v>
      </c>
      <c r="E1206" s="2">
        <v>44587</v>
      </c>
      <c r="G1206" s="12" t="s">
        <v>781</v>
      </c>
      <c r="H1206" s="30">
        <v>54653</v>
      </c>
      <c r="I1206" s="30">
        <v>442781</v>
      </c>
      <c r="J1206" s="11" t="s">
        <v>719</v>
      </c>
      <c r="K1206">
        <v>13</v>
      </c>
      <c r="L1206" s="37">
        <v>7104.89</v>
      </c>
    </row>
    <row r="1207" spans="1:12" x14ac:dyDescent="0.25">
      <c r="A1207" s="26" t="s">
        <v>2547</v>
      </c>
      <c r="B1207" s="27" t="s">
        <v>3079</v>
      </c>
      <c r="C1207" s="11" t="s">
        <v>717</v>
      </c>
      <c r="D1207" t="s">
        <v>787</v>
      </c>
      <c r="E1207" s="2">
        <v>44587</v>
      </c>
      <c r="G1207" s="12" t="s">
        <v>799</v>
      </c>
      <c r="H1207" s="30">
        <v>48721</v>
      </c>
      <c r="I1207" s="30">
        <v>483096</v>
      </c>
      <c r="J1207" s="11" t="s">
        <v>720</v>
      </c>
      <c r="K1207">
        <v>12</v>
      </c>
      <c r="L1207" s="37">
        <v>0</v>
      </c>
    </row>
    <row r="1208" spans="1:12" x14ac:dyDescent="0.25">
      <c r="A1208" s="26" t="s">
        <v>2548</v>
      </c>
      <c r="B1208" s="27" t="s">
        <v>3080</v>
      </c>
      <c r="C1208" s="11" t="s">
        <v>717</v>
      </c>
      <c r="D1208" t="s">
        <v>787</v>
      </c>
      <c r="E1208" s="2">
        <v>44587</v>
      </c>
      <c r="G1208" s="12" t="s">
        <v>781</v>
      </c>
      <c r="H1208" s="30">
        <v>52523</v>
      </c>
      <c r="I1208" s="30">
        <v>460536</v>
      </c>
      <c r="J1208" s="11" t="s">
        <v>719</v>
      </c>
      <c r="K1208">
        <v>13</v>
      </c>
      <c r="L1208" s="37">
        <v>6827.99</v>
      </c>
    </row>
    <row r="1209" spans="1:12" x14ac:dyDescent="0.25">
      <c r="A1209" s="26" t="s">
        <v>2549</v>
      </c>
      <c r="B1209" s="27" t="s">
        <v>3081</v>
      </c>
      <c r="C1209" s="11" t="s">
        <v>717</v>
      </c>
      <c r="D1209" t="s">
        <v>785</v>
      </c>
      <c r="E1209" s="2">
        <v>44588</v>
      </c>
      <c r="G1209" s="12" t="s">
        <v>781</v>
      </c>
      <c r="H1209" s="30">
        <v>54948</v>
      </c>
      <c r="I1209" s="30">
        <v>444714</v>
      </c>
      <c r="J1209" s="11" t="s">
        <v>719</v>
      </c>
      <c r="K1209">
        <v>11</v>
      </c>
      <c r="L1209" s="37">
        <v>6044.28</v>
      </c>
    </row>
    <row r="1210" spans="1:12" x14ac:dyDescent="0.25">
      <c r="A1210" s="26" t="s">
        <v>2550</v>
      </c>
      <c r="B1210" s="27" t="s">
        <v>3082</v>
      </c>
      <c r="C1210" s="11" t="s">
        <v>717</v>
      </c>
      <c r="D1210" t="s">
        <v>785</v>
      </c>
      <c r="E1210" s="2">
        <v>44588</v>
      </c>
      <c r="G1210" s="12" t="s">
        <v>781</v>
      </c>
      <c r="H1210" s="30">
        <v>58400</v>
      </c>
      <c r="I1210" s="30">
        <v>546826</v>
      </c>
      <c r="J1210" s="11" t="s">
        <v>719</v>
      </c>
      <c r="K1210">
        <v>13</v>
      </c>
      <c r="L1210" s="37">
        <v>7592</v>
      </c>
    </row>
    <row r="1211" spans="1:12" x14ac:dyDescent="0.25">
      <c r="A1211" s="26" t="s">
        <v>2551</v>
      </c>
      <c r="B1211" s="27" t="s">
        <v>3083</v>
      </c>
      <c r="C1211" s="11" t="s">
        <v>717</v>
      </c>
      <c r="D1211" t="s">
        <v>787</v>
      </c>
      <c r="E1211" s="2">
        <v>44589</v>
      </c>
      <c r="G1211" s="12" t="s">
        <v>781</v>
      </c>
      <c r="H1211" s="30">
        <v>59165</v>
      </c>
      <c r="I1211" s="30">
        <v>462198</v>
      </c>
      <c r="J1211" s="11" t="s">
        <v>719</v>
      </c>
      <c r="K1211">
        <v>13</v>
      </c>
      <c r="L1211" s="37">
        <v>7691.45</v>
      </c>
    </row>
    <row r="1212" spans="1:12" x14ac:dyDescent="0.25">
      <c r="A1212" s="26" t="s">
        <v>2552</v>
      </c>
      <c r="B1212" s="27" t="s">
        <v>3084</v>
      </c>
      <c r="C1212" s="11" t="s">
        <v>717</v>
      </c>
      <c r="D1212" t="s">
        <v>784</v>
      </c>
      <c r="E1212" s="2">
        <v>44589</v>
      </c>
      <c r="G1212" s="12" t="s">
        <v>781</v>
      </c>
      <c r="H1212" s="30">
        <v>59069</v>
      </c>
      <c r="I1212" s="30">
        <v>381018</v>
      </c>
      <c r="J1212" s="11" t="s">
        <v>719</v>
      </c>
      <c r="K1212">
        <v>14</v>
      </c>
      <c r="L1212" s="37">
        <v>8269.6600000000017</v>
      </c>
    </row>
    <row r="1213" spans="1:12" x14ac:dyDescent="0.25">
      <c r="A1213" s="26" t="s">
        <v>2553</v>
      </c>
      <c r="B1213" s="27" t="s">
        <v>3085</v>
      </c>
      <c r="C1213" s="11" t="s">
        <v>717</v>
      </c>
      <c r="D1213" t="s">
        <v>785</v>
      </c>
      <c r="E1213" s="2">
        <v>44590</v>
      </c>
      <c r="G1213" s="12" t="s">
        <v>781</v>
      </c>
      <c r="H1213" s="30">
        <v>51969</v>
      </c>
      <c r="I1213" s="30">
        <v>457622</v>
      </c>
      <c r="J1213" s="11" t="s">
        <v>719</v>
      </c>
      <c r="K1213">
        <v>15</v>
      </c>
      <c r="L1213" s="37">
        <v>7795.3499999999995</v>
      </c>
    </row>
    <row r="1214" spans="1:12" x14ac:dyDescent="0.25">
      <c r="A1214" s="26" t="s">
        <v>2554</v>
      </c>
      <c r="B1214" s="27" t="s">
        <v>3086</v>
      </c>
      <c r="C1214" s="11" t="s">
        <v>717</v>
      </c>
      <c r="D1214" t="s">
        <v>787</v>
      </c>
      <c r="E1214" s="2">
        <v>44590</v>
      </c>
      <c r="G1214" s="12" t="s">
        <v>799</v>
      </c>
      <c r="H1214" s="30">
        <v>46614</v>
      </c>
      <c r="I1214" s="30">
        <v>389991</v>
      </c>
      <c r="J1214" s="11" t="s">
        <v>720</v>
      </c>
      <c r="K1214">
        <v>15</v>
      </c>
      <c r="L1214" s="37">
        <v>0</v>
      </c>
    </row>
    <row r="1215" spans="1:12" x14ac:dyDescent="0.25">
      <c r="A1215" s="26" t="s">
        <v>2555</v>
      </c>
      <c r="B1215" s="27" t="s">
        <v>3087</v>
      </c>
      <c r="C1215" s="11" t="s">
        <v>717</v>
      </c>
      <c r="D1215" t="s">
        <v>787</v>
      </c>
      <c r="E1215" s="2">
        <v>44590</v>
      </c>
      <c r="G1215" s="12" t="s">
        <v>781</v>
      </c>
      <c r="H1215" s="30">
        <v>54848</v>
      </c>
      <c r="I1215" s="30">
        <v>388272</v>
      </c>
      <c r="J1215" s="11" t="s">
        <v>719</v>
      </c>
      <c r="K1215">
        <v>12</v>
      </c>
      <c r="L1215" s="37">
        <v>6581.7599999999993</v>
      </c>
    </row>
    <row r="1216" spans="1:12" x14ac:dyDescent="0.25">
      <c r="A1216" s="26" t="s">
        <v>2556</v>
      </c>
      <c r="B1216" s="27" t="s">
        <v>3088</v>
      </c>
      <c r="C1216" s="11" t="s">
        <v>717</v>
      </c>
      <c r="D1216" t="s">
        <v>787</v>
      </c>
      <c r="E1216" s="2">
        <v>44591</v>
      </c>
      <c r="G1216" s="12" t="s">
        <v>781</v>
      </c>
      <c r="H1216" s="30">
        <v>50028</v>
      </c>
      <c r="I1216" s="30">
        <v>437770</v>
      </c>
      <c r="J1216" s="11" t="s">
        <v>719</v>
      </c>
      <c r="K1216">
        <v>15</v>
      </c>
      <c r="L1216" s="37">
        <v>7504.2</v>
      </c>
    </row>
    <row r="1217" spans="1:12" x14ac:dyDescent="0.25">
      <c r="A1217" s="26" t="s">
        <v>2557</v>
      </c>
      <c r="B1217" s="27" t="s">
        <v>3089</v>
      </c>
      <c r="C1217" s="11" t="s">
        <v>717</v>
      </c>
      <c r="D1217" t="s">
        <v>784</v>
      </c>
      <c r="E1217" s="2">
        <v>44591</v>
      </c>
      <c r="G1217" s="12" t="s">
        <v>781</v>
      </c>
      <c r="H1217" s="30">
        <v>48084</v>
      </c>
      <c r="I1217" s="30">
        <v>515776</v>
      </c>
      <c r="J1217" s="11" t="s">
        <v>719</v>
      </c>
      <c r="K1217">
        <v>15</v>
      </c>
      <c r="L1217" s="37">
        <v>7212.5999999999995</v>
      </c>
    </row>
    <row r="1218" spans="1:12" x14ac:dyDescent="0.25">
      <c r="A1218" s="26" t="s">
        <v>2558</v>
      </c>
      <c r="B1218" s="27" t="s">
        <v>3090</v>
      </c>
      <c r="C1218" s="11" t="s">
        <v>717</v>
      </c>
      <c r="D1218" t="s">
        <v>784</v>
      </c>
      <c r="E1218" s="2">
        <v>44591</v>
      </c>
      <c r="G1218" s="12" t="s">
        <v>781</v>
      </c>
      <c r="H1218" s="30">
        <v>59757</v>
      </c>
      <c r="I1218" s="30">
        <v>543117</v>
      </c>
      <c r="J1218" s="11" t="s">
        <v>719</v>
      </c>
      <c r="K1218">
        <v>13</v>
      </c>
      <c r="L1218" s="37">
        <v>7768.41</v>
      </c>
    </row>
    <row r="1219" spans="1:12" x14ac:dyDescent="0.25">
      <c r="A1219" s="26" t="s">
        <v>2559</v>
      </c>
      <c r="B1219" s="27" t="s">
        <v>3091</v>
      </c>
      <c r="C1219" s="11" t="s">
        <v>717</v>
      </c>
      <c r="D1219" t="s">
        <v>785</v>
      </c>
      <c r="E1219" s="2">
        <v>44592</v>
      </c>
      <c r="G1219" s="12" t="s">
        <v>781</v>
      </c>
      <c r="H1219" s="30">
        <v>48963</v>
      </c>
      <c r="I1219" s="30">
        <v>576951</v>
      </c>
      <c r="J1219" s="11" t="s">
        <v>719</v>
      </c>
      <c r="K1219">
        <v>12</v>
      </c>
      <c r="L1219" s="37">
        <v>5875.5599999999995</v>
      </c>
    </row>
    <row r="1220" spans="1:12" x14ac:dyDescent="0.25">
      <c r="A1220" s="26" t="s">
        <v>2560</v>
      </c>
      <c r="B1220" s="27" t="s">
        <v>3092</v>
      </c>
      <c r="C1220" s="11" t="s">
        <v>717</v>
      </c>
      <c r="D1220" t="s">
        <v>785</v>
      </c>
      <c r="E1220" s="2">
        <v>44592</v>
      </c>
      <c r="G1220" s="12" t="s">
        <v>781</v>
      </c>
      <c r="H1220" s="30">
        <v>57861</v>
      </c>
      <c r="I1220" s="30">
        <v>560524</v>
      </c>
      <c r="J1220" s="11" t="s">
        <v>719</v>
      </c>
      <c r="K1220">
        <v>11</v>
      </c>
      <c r="L1220" s="37">
        <v>6364.71</v>
      </c>
    </row>
    <row r="1221" spans="1:12" x14ac:dyDescent="0.25">
      <c r="A1221" s="26" t="s">
        <v>2561</v>
      </c>
      <c r="B1221" s="27" t="s">
        <v>3093</v>
      </c>
      <c r="C1221" s="11" t="s">
        <v>717</v>
      </c>
      <c r="D1221" t="s">
        <v>787</v>
      </c>
      <c r="E1221" s="2">
        <v>44593</v>
      </c>
      <c r="G1221" s="12" t="s">
        <v>781</v>
      </c>
      <c r="H1221" s="30">
        <v>57284</v>
      </c>
      <c r="I1221" s="30">
        <v>588725</v>
      </c>
      <c r="J1221" s="11" t="s">
        <v>719</v>
      </c>
      <c r="K1221">
        <v>15</v>
      </c>
      <c r="L1221" s="37">
        <v>8592.6</v>
      </c>
    </row>
    <row r="1222" spans="1:12" x14ac:dyDescent="0.25">
      <c r="A1222" s="26" t="s">
        <v>2562</v>
      </c>
      <c r="B1222" s="27" t="s">
        <v>3094</v>
      </c>
      <c r="C1222" s="11" t="s">
        <v>717</v>
      </c>
      <c r="D1222" t="s">
        <v>784</v>
      </c>
      <c r="E1222" s="2">
        <v>44593</v>
      </c>
      <c r="G1222" s="12" t="s">
        <v>799</v>
      </c>
      <c r="H1222" s="30">
        <v>48791</v>
      </c>
      <c r="I1222" s="30">
        <v>415822</v>
      </c>
      <c r="J1222" s="11" t="s">
        <v>720</v>
      </c>
      <c r="K1222">
        <v>15</v>
      </c>
      <c r="L1222" s="37">
        <v>0</v>
      </c>
    </row>
    <row r="1223" spans="1:12" x14ac:dyDescent="0.25">
      <c r="A1223" s="26" t="s">
        <v>2563</v>
      </c>
      <c r="B1223" s="27" t="s">
        <v>3095</v>
      </c>
      <c r="C1223" s="11" t="s">
        <v>717</v>
      </c>
      <c r="D1223" t="s">
        <v>784</v>
      </c>
      <c r="E1223" s="2">
        <v>44593</v>
      </c>
      <c r="G1223" s="12" t="s">
        <v>799</v>
      </c>
      <c r="H1223" s="30">
        <v>46467</v>
      </c>
      <c r="I1223" s="30">
        <v>434179</v>
      </c>
      <c r="J1223" s="11" t="s">
        <v>720</v>
      </c>
      <c r="K1223">
        <v>13</v>
      </c>
      <c r="L1223" s="37">
        <v>0</v>
      </c>
    </row>
    <row r="1224" spans="1:12" x14ac:dyDescent="0.25">
      <c r="A1224" s="26" t="s">
        <v>2564</v>
      </c>
      <c r="B1224" s="27" t="s">
        <v>3096</v>
      </c>
      <c r="C1224" s="11" t="s">
        <v>717</v>
      </c>
      <c r="D1224" t="s">
        <v>784</v>
      </c>
      <c r="E1224" s="2">
        <v>44594</v>
      </c>
      <c r="G1224" s="12" t="s">
        <v>781</v>
      </c>
      <c r="H1224" s="30">
        <v>53065</v>
      </c>
      <c r="I1224" s="30">
        <v>473490</v>
      </c>
      <c r="J1224" s="11" t="s">
        <v>719</v>
      </c>
      <c r="K1224">
        <v>14</v>
      </c>
      <c r="L1224" s="37">
        <v>7429.1</v>
      </c>
    </row>
    <row r="1225" spans="1:12" x14ac:dyDescent="0.25">
      <c r="A1225" s="26" t="s">
        <v>2565</v>
      </c>
      <c r="B1225" s="27" t="s">
        <v>3097</v>
      </c>
      <c r="C1225" s="11" t="s">
        <v>717</v>
      </c>
      <c r="D1225" t="s">
        <v>787</v>
      </c>
      <c r="E1225" s="2">
        <v>44594</v>
      </c>
      <c r="G1225" s="12" t="s">
        <v>781</v>
      </c>
      <c r="H1225" s="30">
        <v>58705</v>
      </c>
      <c r="I1225" s="30">
        <v>490709</v>
      </c>
      <c r="J1225" s="11" t="s">
        <v>719</v>
      </c>
      <c r="K1225">
        <v>13</v>
      </c>
      <c r="L1225" s="37">
        <v>7631.6500000000005</v>
      </c>
    </row>
    <row r="1226" spans="1:12" x14ac:dyDescent="0.25">
      <c r="A1226" s="26" t="s">
        <v>2566</v>
      </c>
      <c r="B1226" s="27" t="s">
        <v>3098</v>
      </c>
      <c r="C1226" s="11" t="s">
        <v>717</v>
      </c>
      <c r="D1226" t="s">
        <v>787</v>
      </c>
      <c r="E1226" s="2">
        <v>44595</v>
      </c>
      <c r="G1226" s="12" t="s">
        <v>799</v>
      </c>
      <c r="H1226" s="30">
        <v>46001</v>
      </c>
      <c r="I1226" s="30">
        <v>476147</v>
      </c>
      <c r="J1226" s="11" t="s">
        <v>720</v>
      </c>
      <c r="K1226">
        <v>12</v>
      </c>
      <c r="L1226" s="37">
        <v>0</v>
      </c>
    </row>
    <row r="1227" spans="1:12" x14ac:dyDescent="0.25">
      <c r="A1227" s="26" t="s">
        <v>2567</v>
      </c>
      <c r="B1227" s="27" t="s">
        <v>3099</v>
      </c>
      <c r="C1227" s="11" t="s">
        <v>717</v>
      </c>
      <c r="D1227" t="s">
        <v>785</v>
      </c>
      <c r="E1227" s="2">
        <v>44595</v>
      </c>
      <c r="G1227" s="12" t="s">
        <v>781</v>
      </c>
      <c r="H1227" s="30">
        <v>48691</v>
      </c>
      <c r="I1227" s="30">
        <v>467921</v>
      </c>
      <c r="J1227" s="11" t="s">
        <v>719</v>
      </c>
      <c r="K1227">
        <v>13</v>
      </c>
      <c r="L1227" s="37">
        <v>6329.83</v>
      </c>
    </row>
    <row r="1228" spans="1:12" x14ac:dyDescent="0.25">
      <c r="A1228" s="26" t="s">
        <v>2568</v>
      </c>
      <c r="B1228" s="27" t="s">
        <v>3100</v>
      </c>
      <c r="C1228" s="11" t="s">
        <v>717</v>
      </c>
      <c r="D1228" t="s">
        <v>787</v>
      </c>
      <c r="E1228" s="2">
        <v>44596</v>
      </c>
      <c r="G1228" s="12" t="s">
        <v>781</v>
      </c>
      <c r="H1228" s="30">
        <v>46555</v>
      </c>
      <c r="I1228" s="30">
        <v>359084</v>
      </c>
      <c r="J1228" s="11" t="s">
        <v>719</v>
      </c>
      <c r="K1228">
        <v>13</v>
      </c>
      <c r="L1228" s="37">
        <v>6052.1500000000005</v>
      </c>
    </row>
    <row r="1229" spans="1:12" x14ac:dyDescent="0.25">
      <c r="A1229" s="26" t="s">
        <v>2569</v>
      </c>
      <c r="B1229" s="27" t="s">
        <v>3101</v>
      </c>
      <c r="C1229" s="11" t="s">
        <v>717</v>
      </c>
      <c r="D1229" t="s">
        <v>784</v>
      </c>
      <c r="E1229" s="2">
        <v>44597</v>
      </c>
      <c r="G1229" s="12" t="s">
        <v>781</v>
      </c>
      <c r="H1229" s="30">
        <v>52787</v>
      </c>
      <c r="I1229" s="30">
        <v>528843</v>
      </c>
      <c r="J1229" s="11" t="s">
        <v>719</v>
      </c>
      <c r="K1229">
        <v>14</v>
      </c>
      <c r="L1229" s="37">
        <v>7390.18</v>
      </c>
    </row>
    <row r="1230" spans="1:12" x14ac:dyDescent="0.25">
      <c r="A1230" s="26" t="s">
        <v>2570</v>
      </c>
      <c r="B1230" s="27" t="s">
        <v>3102</v>
      </c>
      <c r="C1230" s="11" t="s">
        <v>717</v>
      </c>
      <c r="D1230" t="s">
        <v>787</v>
      </c>
      <c r="E1230" s="2">
        <v>44598</v>
      </c>
      <c r="G1230" s="12" t="s">
        <v>799</v>
      </c>
      <c r="H1230" s="30">
        <v>48110</v>
      </c>
      <c r="I1230" s="30">
        <v>535570</v>
      </c>
      <c r="J1230" s="11" t="s">
        <v>720</v>
      </c>
      <c r="K1230">
        <v>11</v>
      </c>
      <c r="L1230" s="37">
        <v>0</v>
      </c>
    </row>
    <row r="1231" spans="1:12" x14ac:dyDescent="0.25">
      <c r="A1231" s="26" t="s">
        <v>2571</v>
      </c>
      <c r="B1231" s="27" t="s">
        <v>3103</v>
      </c>
      <c r="C1231" s="11" t="s">
        <v>717</v>
      </c>
      <c r="D1231" t="s">
        <v>787</v>
      </c>
      <c r="E1231" s="2">
        <v>44599</v>
      </c>
      <c r="G1231" s="12" t="s">
        <v>781</v>
      </c>
      <c r="H1231" s="30">
        <v>54514</v>
      </c>
      <c r="I1231" s="30">
        <v>365512</v>
      </c>
      <c r="J1231" s="11" t="s">
        <v>719</v>
      </c>
      <c r="K1231">
        <v>14</v>
      </c>
      <c r="L1231" s="37">
        <v>7631.9600000000009</v>
      </c>
    </row>
    <row r="1232" spans="1:12" x14ac:dyDescent="0.25">
      <c r="A1232" s="26" t="s">
        <v>2572</v>
      </c>
      <c r="B1232" s="27" t="s">
        <v>3104</v>
      </c>
      <c r="C1232" s="11" t="s">
        <v>717</v>
      </c>
      <c r="D1232" t="s">
        <v>784</v>
      </c>
      <c r="E1232" s="2">
        <v>44600</v>
      </c>
      <c r="G1232" s="12" t="s">
        <v>781</v>
      </c>
      <c r="H1232" s="30">
        <v>53212</v>
      </c>
      <c r="I1232" s="30">
        <v>502647</v>
      </c>
      <c r="J1232" s="11" t="s">
        <v>719</v>
      </c>
      <c r="K1232">
        <v>15</v>
      </c>
      <c r="L1232" s="37">
        <v>7981.7999999999993</v>
      </c>
    </row>
    <row r="1233" spans="1:12" x14ac:dyDescent="0.25">
      <c r="A1233" s="26" t="s">
        <v>2573</v>
      </c>
      <c r="B1233" s="27" t="s">
        <v>3105</v>
      </c>
      <c r="C1233" s="11" t="s">
        <v>717</v>
      </c>
      <c r="D1233" t="s">
        <v>785</v>
      </c>
      <c r="E1233" s="2">
        <v>44600</v>
      </c>
      <c r="G1233" s="12" t="s">
        <v>781</v>
      </c>
      <c r="H1233" s="30">
        <v>47256</v>
      </c>
      <c r="I1233" s="30">
        <v>483692</v>
      </c>
      <c r="J1233" s="11" t="s">
        <v>719</v>
      </c>
      <c r="K1233">
        <v>13</v>
      </c>
      <c r="L1233" s="37">
        <v>6143.2800000000007</v>
      </c>
    </row>
    <row r="1234" spans="1:12" x14ac:dyDescent="0.25">
      <c r="A1234" s="26" t="s">
        <v>2574</v>
      </c>
      <c r="B1234" s="27" t="s">
        <v>3106</v>
      </c>
      <c r="C1234" s="11" t="s">
        <v>717</v>
      </c>
      <c r="D1234" t="s">
        <v>784</v>
      </c>
      <c r="E1234" s="2">
        <v>44601</v>
      </c>
      <c r="G1234" s="12" t="s">
        <v>781</v>
      </c>
      <c r="H1234" s="30">
        <v>58466</v>
      </c>
      <c r="I1234" s="30">
        <v>368470</v>
      </c>
      <c r="J1234" s="11" t="s">
        <v>719</v>
      </c>
      <c r="K1234">
        <v>11</v>
      </c>
      <c r="L1234" s="37">
        <v>6431.26</v>
      </c>
    </row>
    <row r="1235" spans="1:12" x14ac:dyDescent="0.25">
      <c r="A1235" s="26" t="s">
        <v>2575</v>
      </c>
      <c r="B1235" s="27" t="s">
        <v>3107</v>
      </c>
      <c r="C1235" s="11" t="s">
        <v>717</v>
      </c>
      <c r="D1235" t="s">
        <v>785</v>
      </c>
      <c r="E1235" s="2">
        <v>44602</v>
      </c>
      <c r="G1235" s="12" t="s">
        <v>781</v>
      </c>
      <c r="H1235" s="30">
        <v>53718</v>
      </c>
      <c r="I1235" s="30">
        <v>456168</v>
      </c>
      <c r="J1235" s="11" t="s">
        <v>719</v>
      </c>
      <c r="K1235">
        <v>15</v>
      </c>
      <c r="L1235" s="37">
        <v>8057.7</v>
      </c>
    </row>
    <row r="1236" spans="1:12" x14ac:dyDescent="0.25">
      <c r="A1236" s="26" t="s">
        <v>2576</v>
      </c>
      <c r="B1236" s="27" t="s">
        <v>3108</v>
      </c>
      <c r="C1236" s="11" t="s">
        <v>717</v>
      </c>
      <c r="D1236" t="s">
        <v>785</v>
      </c>
      <c r="E1236" s="2">
        <v>44602</v>
      </c>
      <c r="G1236" s="12" t="s">
        <v>781</v>
      </c>
      <c r="H1236" s="30">
        <v>55846</v>
      </c>
      <c r="I1236" s="30">
        <v>506035</v>
      </c>
      <c r="J1236" s="11" t="s">
        <v>719</v>
      </c>
      <c r="K1236">
        <v>13</v>
      </c>
      <c r="L1236" s="37">
        <v>7259.9800000000005</v>
      </c>
    </row>
    <row r="1237" spans="1:12" x14ac:dyDescent="0.25">
      <c r="A1237" s="26" t="s">
        <v>2577</v>
      </c>
      <c r="B1237" s="27" t="s">
        <v>3109</v>
      </c>
      <c r="C1237" s="11" t="s">
        <v>717</v>
      </c>
      <c r="D1237" t="s">
        <v>784</v>
      </c>
      <c r="E1237" s="2">
        <v>44603</v>
      </c>
      <c r="G1237" s="12" t="s">
        <v>781</v>
      </c>
      <c r="H1237" s="30">
        <v>58217</v>
      </c>
      <c r="I1237" s="30">
        <v>521393</v>
      </c>
      <c r="J1237" s="11" t="s">
        <v>719</v>
      </c>
      <c r="K1237">
        <v>14</v>
      </c>
      <c r="L1237" s="37">
        <v>8150.380000000001</v>
      </c>
    </row>
    <row r="1238" spans="1:12" x14ac:dyDescent="0.25">
      <c r="A1238" s="26" t="s">
        <v>2578</v>
      </c>
      <c r="B1238" s="27" t="s">
        <v>3110</v>
      </c>
      <c r="C1238" s="11" t="s">
        <v>717</v>
      </c>
      <c r="D1238" t="s">
        <v>784</v>
      </c>
      <c r="E1238" s="2">
        <v>44604</v>
      </c>
      <c r="G1238" s="12" t="s">
        <v>781</v>
      </c>
      <c r="H1238" s="30">
        <v>57991</v>
      </c>
      <c r="I1238" s="30">
        <v>582260</v>
      </c>
      <c r="J1238" s="11" t="s">
        <v>719</v>
      </c>
      <c r="K1238">
        <v>11</v>
      </c>
      <c r="L1238" s="37">
        <v>6379.01</v>
      </c>
    </row>
    <row r="1239" spans="1:12" x14ac:dyDescent="0.25">
      <c r="A1239" s="26" t="s">
        <v>2579</v>
      </c>
      <c r="B1239" s="27" t="s">
        <v>3111</v>
      </c>
      <c r="C1239" s="11" t="s">
        <v>717</v>
      </c>
      <c r="D1239" t="s">
        <v>787</v>
      </c>
      <c r="E1239" s="2">
        <v>44605</v>
      </c>
      <c r="G1239" s="12" t="s">
        <v>781</v>
      </c>
      <c r="H1239" s="30">
        <v>53427</v>
      </c>
      <c r="I1239" s="30">
        <v>357206</v>
      </c>
      <c r="J1239" s="11" t="s">
        <v>719</v>
      </c>
      <c r="K1239">
        <v>12</v>
      </c>
      <c r="L1239" s="37">
        <v>6411.24</v>
      </c>
    </row>
    <row r="1240" spans="1:12" x14ac:dyDescent="0.25">
      <c r="A1240" s="26" t="s">
        <v>2580</v>
      </c>
      <c r="B1240" s="27" t="s">
        <v>3112</v>
      </c>
      <c r="C1240" s="11" t="s">
        <v>717</v>
      </c>
      <c r="D1240" t="s">
        <v>787</v>
      </c>
      <c r="E1240" s="2">
        <v>44606</v>
      </c>
      <c r="G1240" s="12" t="s">
        <v>781</v>
      </c>
      <c r="H1240" s="30">
        <v>58992</v>
      </c>
      <c r="I1240" s="30">
        <v>516291</v>
      </c>
      <c r="J1240" s="11" t="s">
        <v>719</v>
      </c>
      <c r="K1240">
        <v>14</v>
      </c>
      <c r="L1240" s="37">
        <v>8258.880000000001</v>
      </c>
    </row>
    <row r="1241" spans="1:12" x14ac:dyDescent="0.25">
      <c r="A1241" s="26" t="s">
        <v>2581</v>
      </c>
      <c r="B1241" s="27" t="s">
        <v>3113</v>
      </c>
      <c r="C1241" s="11" t="s">
        <v>717</v>
      </c>
      <c r="D1241" t="s">
        <v>784</v>
      </c>
      <c r="E1241" s="2">
        <v>44607</v>
      </c>
      <c r="G1241" s="12" t="s">
        <v>781</v>
      </c>
      <c r="H1241" s="30">
        <v>48297</v>
      </c>
      <c r="I1241" s="30">
        <v>525543</v>
      </c>
      <c r="J1241" s="11" t="s">
        <v>719</v>
      </c>
      <c r="K1241">
        <v>11</v>
      </c>
      <c r="L1241" s="37">
        <v>5312.67</v>
      </c>
    </row>
    <row r="1242" spans="1:12" x14ac:dyDescent="0.25">
      <c r="A1242" s="26" t="s">
        <v>2582</v>
      </c>
      <c r="B1242" s="27" t="s">
        <v>3114</v>
      </c>
      <c r="C1242" s="11" t="s">
        <v>717</v>
      </c>
      <c r="D1242" t="s">
        <v>784</v>
      </c>
      <c r="E1242" s="2">
        <v>44608</v>
      </c>
      <c r="G1242" s="12" t="s">
        <v>781</v>
      </c>
      <c r="H1242" s="30">
        <v>47155</v>
      </c>
      <c r="I1242" s="30">
        <v>426432</v>
      </c>
      <c r="J1242" s="11" t="s">
        <v>719</v>
      </c>
      <c r="K1242">
        <v>13</v>
      </c>
      <c r="L1242" s="37">
        <v>6130.1500000000005</v>
      </c>
    </row>
    <row r="1243" spans="1:12" x14ac:dyDescent="0.25">
      <c r="A1243" s="26" t="s">
        <v>2583</v>
      </c>
      <c r="B1243" s="27" t="s">
        <v>3115</v>
      </c>
      <c r="C1243" s="11" t="s">
        <v>717</v>
      </c>
      <c r="D1243" t="s">
        <v>784</v>
      </c>
      <c r="E1243" s="2">
        <v>44609</v>
      </c>
      <c r="G1243" s="12" t="s">
        <v>781</v>
      </c>
      <c r="H1243" s="30">
        <v>56781</v>
      </c>
      <c r="I1243" s="30">
        <v>363206</v>
      </c>
      <c r="J1243" s="11" t="s">
        <v>719</v>
      </c>
      <c r="K1243">
        <v>14</v>
      </c>
      <c r="L1243" s="37">
        <v>7949.3400000000011</v>
      </c>
    </row>
    <row r="1244" spans="1:12" x14ac:dyDescent="0.25">
      <c r="A1244" s="26" t="s">
        <v>2584</v>
      </c>
      <c r="B1244" s="27" t="s">
        <v>3116</v>
      </c>
      <c r="C1244" s="11" t="s">
        <v>717</v>
      </c>
      <c r="D1244" t="s">
        <v>784</v>
      </c>
      <c r="E1244" s="2">
        <v>44609</v>
      </c>
      <c r="G1244" s="12" t="s">
        <v>781</v>
      </c>
      <c r="H1244" s="30">
        <v>57197</v>
      </c>
      <c r="I1244" s="30">
        <v>412898</v>
      </c>
      <c r="J1244" s="11" t="s">
        <v>719</v>
      </c>
      <c r="K1244">
        <v>11</v>
      </c>
      <c r="L1244" s="37">
        <v>6291.67</v>
      </c>
    </row>
    <row r="1245" spans="1:12" x14ac:dyDescent="0.25">
      <c r="A1245" s="26" t="s">
        <v>2585</v>
      </c>
      <c r="B1245" s="27" t="s">
        <v>3117</v>
      </c>
      <c r="C1245" s="11" t="s">
        <v>717</v>
      </c>
      <c r="D1245" t="s">
        <v>787</v>
      </c>
      <c r="E1245" s="2">
        <v>44610</v>
      </c>
      <c r="G1245" s="12" t="s">
        <v>781</v>
      </c>
      <c r="H1245" s="30">
        <v>49037</v>
      </c>
      <c r="I1245" s="30">
        <v>581210</v>
      </c>
      <c r="J1245" s="11" t="s">
        <v>719</v>
      </c>
      <c r="K1245">
        <v>11</v>
      </c>
      <c r="L1245" s="37">
        <v>5394.07</v>
      </c>
    </row>
    <row r="1246" spans="1:12" x14ac:dyDescent="0.25">
      <c r="A1246" s="26" t="s">
        <v>2586</v>
      </c>
      <c r="B1246" s="27" t="s">
        <v>3118</v>
      </c>
      <c r="C1246" s="11" t="s">
        <v>717</v>
      </c>
      <c r="D1246" t="s">
        <v>787</v>
      </c>
      <c r="E1246" s="2">
        <v>44610</v>
      </c>
      <c r="G1246" s="12" t="s">
        <v>781</v>
      </c>
      <c r="H1246" s="30">
        <v>52245</v>
      </c>
      <c r="I1246" s="30">
        <v>507486</v>
      </c>
      <c r="J1246" s="11" t="s">
        <v>719</v>
      </c>
      <c r="K1246">
        <v>15</v>
      </c>
      <c r="L1246" s="37">
        <v>7836.75</v>
      </c>
    </row>
    <row r="1247" spans="1:12" x14ac:dyDescent="0.25">
      <c r="A1247" s="26" t="s">
        <v>2587</v>
      </c>
      <c r="B1247" s="27" t="s">
        <v>3119</v>
      </c>
      <c r="C1247" s="11" t="s">
        <v>717</v>
      </c>
      <c r="D1247" t="s">
        <v>785</v>
      </c>
      <c r="E1247" s="2">
        <v>44611</v>
      </c>
      <c r="G1247" s="12" t="s">
        <v>781</v>
      </c>
      <c r="H1247" s="30">
        <v>48223</v>
      </c>
      <c r="I1247" s="30">
        <v>369260</v>
      </c>
      <c r="J1247" s="11" t="s">
        <v>719</v>
      </c>
      <c r="K1247">
        <v>14</v>
      </c>
      <c r="L1247" s="37">
        <v>6751.22</v>
      </c>
    </row>
    <row r="1248" spans="1:12" x14ac:dyDescent="0.25">
      <c r="A1248" s="26" t="s">
        <v>2588</v>
      </c>
      <c r="B1248" s="27" t="s">
        <v>3120</v>
      </c>
      <c r="C1248" s="11" t="s">
        <v>717</v>
      </c>
      <c r="D1248" t="s">
        <v>785</v>
      </c>
      <c r="E1248" s="2">
        <v>44612</v>
      </c>
      <c r="G1248" s="12" t="s">
        <v>781</v>
      </c>
      <c r="H1248" s="30">
        <v>56936</v>
      </c>
      <c r="I1248" s="30">
        <v>501279</v>
      </c>
      <c r="J1248" s="11" t="s">
        <v>719</v>
      </c>
      <c r="K1248">
        <v>12</v>
      </c>
      <c r="L1248" s="37">
        <v>6832.32</v>
      </c>
    </row>
    <row r="1249" spans="1:12" x14ac:dyDescent="0.25">
      <c r="A1249" s="26" t="s">
        <v>2589</v>
      </c>
      <c r="B1249" s="27" t="s">
        <v>3121</v>
      </c>
      <c r="C1249" s="11" t="s">
        <v>717</v>
      </c>
      <c r="D1249" t="s">
        <v>787</v>
      </c>
      <c r="E1249" s="2">
        <v>44613</v>
      </c>
      <c r="G1249" s="12" t="s">
        <v>781</v>
      </c>
      <c r="H1249" s="30">
        <v>53859</v>
      </c>
      <c r="I1249" s="30">
        <v>551562</v>
      </c>
      <c r="J1249" s="11" t="s">
        <v>719</v>
      </c>
      <c r="K1249">
        <v>12</v>
      </c>
      <c r="L1249" s="37">
        <v>6463.08</v>
      </c>
    </row>
    <row r="1250" spans="1:12" x14ac:dyDescent="0.25">
      <c r="A1250" s="26" t="s">
        <v>2590</v>
      </c>
      <c r="B1250" s="27" t="s">
        <v>3122</v>
      </c>
      <c r="C1250" s="11" t="s">
        <v>717</v>
      </c>
      <c r="D1250" t="s">
        <v>787</v>
      </c>
      <c r="E1250" s="2">
        <v>44614</v>
      </c>
      <c r="G1250" s="12" t="s">
        <v>781</v>
      </c>
      <c r="H1250" s="30">
        <v>46973</v>
      </c>
      <c r="I1250" s="30">
        <v>598996</v>
      </c>
      <c r="J1250" s="11" t="s">
        <v>719</v>
      </c>
      <c r="K1250">
        <v>11</v>
      </c>
      <c r="L1250" s="37">
        <v>5167.03</v>
      </c>
    </row>
    <row r="1251" spans="1:12" x14ac:dyDescent="0.25">
      <c r="A1251" s="26" t="s">
        <v>2591</v>
      </c>
      <c r="B1251" s="27" t="s">
        <v>3123</v>
      </c>
      <c r="C1251" s="11" t="s">
        <v>717</v>
      </c>
      <c r="D1251" t="s">
        <v>784</v>
      </c>
      <c r="E1251" s="2">
        <v>44614</v>
      </c>
      <c r="G1251" s="12" t="s">
        <v>781</v>
      </c>
      <c r="H1251" s="30">
        <v>57445</v>
      </c>
      <c r="I1251" s="30">
        <v>388190</v>
      </c>
      <c r="J1251" s="11" t="s">
        <v>719</v>
      </c>
      <c r="K1251">
        <v>15</v>
      </c>
      <c r="L1251" s="37">
        <v>8616.75</v>
      </c>
    </row>
    <row r="1252" spans="1:12" x14ac:dyDescent="0.25">
      <c r="A1252" s="26" t="s">
        <v>2592</v>
      </c>
      <c r="B1252" s="27" t="s">
        <v>3124</v>
      </c>
      <c r="C1252" s="11" t="s">
        <v>717</v>
      </c>
      <c r="D1252" t="s">
        <v>784</v>
      </c>
      <c r="E1252" s="2">
        <v>44615</v>
      </c>
      <c r="G1252" s="12" t="s">
        <v>781</v>
      </c>
      <c r="H1252" s="30">
        <v>54265</v>
      </c>
      <c r="I1252" s="30">
        <v>555791</v>
      </c>
      <c r="J1252" s="11" t="s">
        <v>719</v>
      </c>
      <c r="K1252">
        <v>11</v>
      </c>
      <c r="L1252" s="37">
        <v>5969.15</v>
      </c>
    </row>
    <row r="1253" spans="1:12" x14ac:dyDescent="0.25">
      <c r="A1253" s="26" t="s">
        <v>2593</v>
      </c>
      <c r="B1253" s="27" t="s">
        <v>3125</v>
      </c>
      <c r="C1253" s="11" t="s">
        <v>717</v>
      </c>
      <c r="D1253" t="s">
        <v>784</v>
      </c>
      <c r="E1253" s="2">
        <v>44615</v>
      </c>
      <c r="G1253" s="12" t="s">
        <v>781</v>
      </c>
      <c r="H1253" s="30">
        <v>51668</v>
      </c>
      <c r="I1253" s="30">
        <v>528149</v>
      </c>
      <c r="J1253" s="11" t="s">
        <v>719</v>
      </c>
      <c r="K1253">
        <v>13</v>
      </c>
      <c r="L1253" s="37">
        <v>6716.84</v>
      </c>
    </row>
    <row r="1254" spans="1:12" x14ac:dyDescent="0.25">
      <c r="A1254" s="26" t="s">
        <v>2594</v>
      </c>
      <c r="B1254" s="27" t="s">
        <v>3126</v>
      </c>
      <c r="C1254" s="11" t="s">
        <v>717</v>
      </c>
      <c r="D1254" t="s">
        <v>784</v>
      </c>
      <c r="E1254" s="2">
        <v>44616</v>
      </c>
      <c r="G1254" s="12" t="s">
        <v>781</v>
      </c>
      <c r="H1254" s="30">
        <v>53525</v>
      </c>
      <c r="I1254" s="30">
        <v>560951</v>
      </c>
      <c r="J1254" s="11" t="s">
        <v>719</v>
      </c>
      <c r="K1254">
        <v>14</v>
      </c>
      <c r="L1254" s="37">
        <v>7493.5000000000009</v>
      </c>
    </row>
    <row r="1255" spans="1:12" x14ac:dyDescent="0.25">
      <c r="A1255" s="26" t="s">
        <v>2595</v>
      </c>
      <c r="B1255" s="27" t="s">
        <v>3127</v>
      </c>
      <c r="C1255" s="11" t="s">
        <v>717</v>
      </c>
      <c r="D1255" t="s">
        <v>787</v>
      </c>
      <c r="E1255" s="2">
        <v>44617</v>
      </c>
      <c r="G1255" s="12" t="s">
        <v>781</v>
      </c>
      <c r="H1255" s="30">
        <v>55215</v>
      </c>
      <c r="I1255" s="30">
        <v>486185</v>
      </c>
      <c r="J1255" s="11" t="s">
        <v>719</v>
      </c>
      <c r="K1255">
        <v>11</v>
      </c>
      <c r="L1255" s="37">
        <v>6073.65</v>
      </c>
    </row>
    <row r="1256" spans="1:12" x14ac:dyDescent="0.25">
      <c r="A1256" s="26" t="s">
        <v>2596</v>
      </c>
      <c r="B1256" s="27" t="s">
        <v>3128</v>
      </c>
      <c r="C1256" s="11" t="s">
        <v>717</v>
      </c>
      <c r="D1256" t="s">
        <v>784</v>
      </c>
      <c r="E1256" s="2">
        <v>44617</v>
      </c>
      <c r="G1256" s="12" t="s">
        <v>781</v>
      </c>
      <c r="H1256" s="30">
        <v>58815</v>
      </c>
      <c r="I1256" s="30">
        <v>587728</v>
      </c>
      <c r="J1256" s="11" t="s">
        <v>719</v>
      </c>
      <c r="K1256">
        <v>11</v>
      </c>
      <c r="L1256" s="37">
        <v>6469.65</v>
      </c>
    </row>
    <row r="1257" spans="1:12" x14ac:dyDescent="0.25">
      <c r="A1257" s="26" t="s">
        <v>2597</v>
      </c>
      <c r="B1257" s="27" t="s">
        <v>3129</v>
      </c>
      <c r="C1257" s="11" t="s">
        <v>717</v>
      </c>
      <c r="D1257" t="s">
        <v>787</v>
      </c>
      <c r="E1257" s="2">
        <v>44618</v>
      </c>
      <c r="G1257" s="12" t="s">
        <v>781</v>
      </c>
      <c r="H1257" s="30">
        <v>56374</v>
      </c>
      <c r="I1257" s="30">
        <v>379676</v>
      </c>
      <c r="J1257" s="11" t="s">
        <v>719</v>
      </c>
      <c r="K1257">
        <v>11</v>
      </c>
      <c r="L1257" s="37">
        <v>6201.14</v>
      </c>
    </row>
    <row r="1258" spans="1:12" x14ac:dyDescent="0.25">
      <c r="A1258" s="26" t="s">
        <v>2598</v>
      </c>
      <c r="B1258" s="27" t="s">
        <v>3130</v>
      </c>
      <c r="C1258" s="11" t="s">
        <v>717</v>
      </c>
      <c r="D1258" t="s">
        <v>787</v>
      </c>
      <c r="E1258" s="2">
        <v>44618</v>
      </c>
      <c r="G1258" s="12" t="s">
        <v>781</v>
      </c>
      <c r="H1258" s="30">
        <v>58490</v>
      </c>
      <c r="I1258" s="30">
        <v>409384</v>
      </c>
      <c r="J1258" s="11" t="s">
        <v>719</v>
      </c>
      <c r="K1258">
        <v>12</v>
      </c>
      <c r="L1258" s="37">
        <v>7018.8</v>
      </c>
    </row>
    <row r="1259" spans="1:12" x14ac:dyDescent="0.25">
      <c r="A1259" s="26" t="s">
        <v>2599</v>
      </c>
      <c r="B1259" s="27" t="s">
        <v>3131</v>
      </c>
      <c r="C1259" s="11" t="s">
        <v>717</v>
      </c>
      <c r="D1259" t="s">
        <v>785</v>
      </c>
      <c r="E1259" s="2">
        <v>44619</v>
      </c>
      <c r="G1259" s="12" t="s">
        <v>781</v>
      </c>
      <c r="H1259" s="30">
        <v>58748</v>
      </c>
      <c r="I1259" s="30">
        <v>593841</v>
      </c>
      <c r="J1259" s="11" t="s">
        <v>719</v>
      </c>
      <c r="K1259">
        <v>12</v>
      </c>
      <c r="L1259" s="37">
        <v>7049.7599999999993</v>
      </c>
    </row>
    <row r="1260" spans="1:12" x14ac:dyDescent="0.25">
      <c r="A1260" s="26" t="s">
        <v>2600</v>
      </c>
      <c r="B1260" s="27" t="s">
        <v>3132</v>
      </c>
      <c r="C1260" s="11" t="s">
        <v>717</v>
      </c>
      <c r="D1260" t="s">
        <v>785</v>
      </c>
      <c r="E1260" s="2">
        <v>44619</v>
      </c>
      <c r="G1260" s="12" t="s">
        <v>781</v>
      </c>
      <c r="H1260" s="30">
        <v>51373</v>
      </c>
      <c r="I1260" s="30">
        <v>400453</v>
      </c>
      <c r="J1260" s="11" t="s">
        <v>719</v>
      </c>
      <c r="K1260">
        <v>11</v>
      </c>
      <c r="L1260" s="37">
        <v>5651.03</v>
      </c>
    </row>
    <row r="1261" spans="1:12" x14ac:dyDescent="0.25">
      <c r="A1261" s="26" t="s">
        <v>2601</v>
      </c>
      <c r="B1261" s="27" t="s">
        <v>3133</v>
      </c>
      <c r="C1261" s="11" t="s">
        <v>717</v>
      </c>
      <c r="D1261" t="s">
        <v>785</v>
      </c>
      <c r="E1261" s="2">
        <v>44619</v>
      </c>
      <c r="G1261" s="12" t="s">
        <v>781</v>
      </c>
      <c r="H1261" s="30">
        <v>59964</v>
      </c>
      <c r="I1261" s="30">
        <v>423223</v>
      </c>
      <c r="J1261" s="11" t="s">
        <v>719</v>
      </c>
      <c r="K1261">
        <v>14</v>
      </c>
      <c r="L1261" s="37">
        <v>8394.9600000000009</v>
      </c>
    </row>
    <row r="1262" spans="1:12" x14ac:dyDescent="0.25">
      <c r="A1262" s="26" t="s">
        <v>2602</v>
      </c>
      <c r="B1262" s="27" t="s">
        <v>3134</v>
      </c>
      <c r="C1262" s="11" t="s">
        <v>717</v>
      </c>
      <c r="D1262" t="s">
        <v>787</v>
      </c>
      <c r="E1262" s="2">
        <v>44619</v>
      </c>
      <c r="G1262" s="12" t="s">
        <v>799</v>
      </c>
      <c r="H1262" s="30">
        <v>46880</v>
      </c>
      <c r="I1262" s="30">
        <v>464246</v>
      </c>
      <c r="J1262" s="11" t="s">
        <v>720</v>
      </c>
      <c r="K1262">
        <v>14</v>
      </c>
      <c r="L1262" s="37">
        <v>0</v>
      </c>
    </row>
    <row r="1263" spans="1:12" x14ac:dyDescent="0.25">
      <c r="A1263" s="26" t="s">
        <v>2603</v>
      </c>
      <c r="B1263" s="27" t="s">
        <v>3135</v>
      </c>
      <c r="C1263" s="11" t="s">
        <v>717</v>
      </c>
      <c r="D1263" t="s">
        <v>785</v>
      </c>
      <c r="E1263" s="2">
        <v>44620</v>
      </c>
      <c r="G1263" s="12" t="s">
        <v>781</v>
      </c>
      <c r="H1263" s="30">
        <v>52044</v>
      </c>
      <c r="I1263" s="30">
        <v>568813</v>
      </c>
      <c r="J1263" s="11" t="s">
        <v>719</v>
      </c>
      <c r="K1263">
        <v>11</v>
      </c>
      <c r="L1263" s="37">
        <v>5724.84</v>
      </c>
    </row>
    <row r="1264" spans="1:12" x14ac:dyDescent="0.25">
      <c r="A1264" s="26" t="s">
        <v>2604</v>
      </c>
      <c r="B1264" s="27" t="s">
        <v>3136</v>
      </c>
      <c r="C1264" s="11" t="s">
        <v>717</v>
      </c>
      <c r="D1264" t="s">
        <v>784</v>
      </c>
      <c r="E1264" s="2">
        <v>44620</v>
      </c>
      <c r="G1264" s="12" t="s">
        <v>781</v>
      </c>
      <c r="H1264" s="30">
        <v>56053</v>
      </c>
      <c r="I1264" s="30">
        <v>471718</v>
      </c>
      <c r="J1264" s="11" t="s">
        <v>719</v>
      </c>
      <c r="K1264">
        <v>11</v>
      </c>
      <c r="L1264" s="37">
        <v>6165.83</v>
      </c>
    </row>
    <row r="1265" spans="1:12" x14ac:dyDescent="0.25">
      <c r="A1265" s="26" t="s">
        <v>2605</v>
      </c>
      <c r="B1265" s="27" t="s">
        <v>3137</v>
      </c>
      <c r="C1265" s="11" t="s">
        <v>717</v>
      </c>
      <c r="D1265" t="s">
        <v>787</v>
      </c>
      <c r="E1265" s="2">
        <v>44620</v>
      </c>
      <c r="G1265" s="12" t="s">
        <v>781</v>
      </c>
      <c r="H1265" s="30">
        <v>48142</v>
      </c>
      <c r="I1265" s="30">
        <v>429974</v>
      </c>
      <c r="J1265" s="11" t="s">
        <v>719</v>
      </c>
      <c r="K1265">
        <v>13</v>
      </c>
      <c r="L1265" s="37">
        <v>6258.46</v>
      </c>
    </row>
    <row r="1266" spans="1:12" x14ac:dyDescent="0.25">
      <c r="A1266" s="26" t="s">
        <v>2606</v>
      </c>
      <c r="B1266" s="27" t="s">
        <v>3138</v>
      </c>
      <c r="C1266" s="11" t="s">
        <v>717</v>
      </c>
      <c r="D1266" t="s">
        <v>784</v>
      </c>
      <c r="E1266" s="2">
        <v>44621</v>
      </c>
      <c r="G1266" s="12" t="s">
        <v>781</v>
      </c>
      <c r="H1266" s="30">
        <v>45408</v>
      </c>
      <c r="I1266" s="30">
        <v>440671</v>
      </c>
      <c r="J1266" s="11" t="s">
        <v>719</v>
      </c>
      <c r="K1266">
        <v>12</v>
      </c>
      <c r="L1266" s="37">
        <v>5448.96</v>
      </c>
    </row>
    <row r="1267" spans="1:12" x14ac:dyDescent="0.25">
      <c r="A1267" s="26" t="s">
        <v>2607</v>
      </c>
      <c r="B1267" s="27" t="s">
        <v>3139</v>
      </c>
      <c r="C1267" s="11" t="s">
        <v>717</v>
      </c>
      <c r="D1267" t="s">
        <v>787</v>
      </c>
      <c r="E1267" s="2">
        <v>44621</v>
      </c>
      <c r="G1267" s="12" t="s">
        <v>799</v>
      </c>
      <c r="H1267" s="30">
        <v>45901</v>
      </c>
      <c r="I1267" s="30">
        <v>518037</v>
      </c>
      <c r="J1267" s="11" t="s">
        <v>720</v>
      </c>
      <c r="K1267">
        <v>14</v>
      </c>
      <c r="L1267" s="37">
        <v>0</v>
      </c>
    </row>
    <row r="1268" spans="1:12" x14ac:dyDescent="0.25">
      <c r="A1268" s="26" t="s">
        <v>2608</v>
      </c>
      <c r="B1268" s="27" t="s">
        <v>3140</v>
      </c>
      <c r="C1268" s="11" t="s">
        <v>717</v>
      </c>
      <c r="D1268" t="s">
        <v>784</v>
      </c>
      <c r="E1268" s="2">
        <v>44621</v>
      </c>
      <c r="G1268" s="12" t="s">
        <v>781</v>
      </c>
      <c r="H1268" s="30">
        <v>55392</v>
      </c>
      <c r="I1268" s="30">
        <v>383722</v>
      </c>
      <c r="J1268" s="11" t="s">
        <v>719</v>
      </c>
      <c r="K1268">
        <v>12</v>
      </c>
      <c r="L1268" s="37">
        <v>6647.04</v>
      </c>
    </row>
    <row r="1269" spans="1:12" x14ac:dyDescent="0.25">
      <c r="A1269" s="26" t="s">
        <v>2609</v>
      </c>
      <c r="B1269" s="27" t="s">
        <v>3141</v>
      </c>
      <c r="C1269" s="11" t="s">
        <v>717</v>
      </c>
      <c r="D1269" t="s">
        <v>787</v>
      </c>
      <c r="E1269" s="2">
        <v>44622</v>
      </c>
      <c r="G1269" s="12" t="s">
        <v>781</v>
      </c>
      <c r="H1269" s="30">
        <v>57785</v>
      </c>
      <c r="I1269" s="30">
        <v>499479</v>
      </c>
      <c r="J1269" s="11" t="s">
        <v>719</v>
      </c>
      <c r="K1269">
        <v>11</v>
      </c>
      <c r="L1269" s="37">
        <v>6356.35</v>
      </c>
    </row>
    <row r="1270" spans="1:12" x14ac:dyDescent="0.25">
      <c r="A1270" s="26" t="s">
        <v>2610</v>
      </c>
      <c r="B1270" s="27" t="s">
        <v>3142</v>
      </c>
      <c r="C1270" s="11" t="s">
        <v>717</v>
      </c>
      <c r="D1270" t="s">
        <v>787</v>
      </c>
      <c r="E1270" s="2">
        <v>44622</v>
      </c>
      <c r="G1270" s="12" t="s">
        <v>799</v>
      </c>
      <c r="H1270" s="30">
        <v>45517</v>
      </c>
      <c r="I1270" s="30">
        <v>503974</v>
      </c>
      <c r="J1270" s="11" t="s">
        <v>720</v>
      </c>
      <c r="K1270">
        <v>14</v>
      </c>
      <c r="L1270" s="37">
        <v>0</v>
      </c>
    </row>
    <row r="1271" spans="1:12" x14ac:dyDescent="0.25">
      <c r="A1271" s="26" t="s">
        <v>2611</v>
      </c>
      <c r="B1271" s="27" t="s">
        <v>3143</v>
      </c>
      <c r="C1271" s="11" t="s">
        <v>717</v>
      </c>
      <c r="D1271" t="s">
        <v>784</v>
      </c>
      <c r="E1271" s="2">
        <v>44623</v>
      </c>
      <c r="G1271" s="12" t="s">
        <v>780</v>
      </c>
      <c r="H1271" s="30">
        <v>59943</v>
      </c>
      <c r="I1271" s="30">
        <v>509434</v>
      </c>
      <c r="J1271" s="11" t="s">
        <v>719</v>
      </c>
      <c r="K1271">
        <v>13</v>
      </c>
      <c r="L1271" s="37">
        <v>7792.59</v>
      </c>
    </row>
    <row r="1272" spans="1:12" x14ac:dyDescent="0.25">
      <c r="A1272" s="26" t="s">
        <v>2612</v>
      </c>
      <c r="B1272" s="27" t="s">
        <v>3144</v>
      </c>
      <c r="C1272" s="11" t="s">
        <v>717</v>
      </c>
      <c r="D1272" t="s">
        <v>784</v>
      </c>
      <c r="E1272" s="2">
        <v>44624</v>
      </c>
      <c r="G1272" s="12" t="s">
        <v>781</v>
      </c>
      <c r="H1272" s="30">
        <v>52290</v>
      </c>
      <c r="I1272" s="30">
        <v>476518</v>
      </c>
      <c r="J1272" s="11" t="s">
        <v>719</v>
      </c>
      <c r="K1272">
        <v>15</v>
      </c>
      <c r="L1272" s="37">
        <v>7843.5</v>
      </c>
    </row>
    <row r="1273" spans="1:12" x14ac:dyDescent="0.25">
      <c r="A1273" s="26" t="s">
        <v>2613</v>
      </c>
      <c r="B1273" s="27" t="s">
        <v>3145</v>
      </c>
      <c r="C1273" s="11" t="s">
        <v>717</v>
      </c>
      <c r="D1273" t="s">
        <v>784</v>
      </c>
      <c r="E1273" s="2">
        <v>44625</v>
      </c>
      <c r="G1273" s="12" t="s">
        <v>781</v>
      </c>
      <c r="H1273" s="30">
        <v>55795</v>
      </c>
      <c r="I1273" s="30">
        <v>474862</v>
      </c>
      <c r="J1273" s="11" t="s">
        <v>719</v>
      </c>
      <c r="K1273">
        <v>15</v>
      </c>
      <c r="L1273" s="37">
        <v>8369.25</v>
      </c>
    </row>
    <row r="1274" spans="1:12" x14ac:dyDescent="0.25">
      <c r="A1274" s="26" t="s">
        <v>2614</v>
      </c>
      <c r="B1274" s="27" t="s">
        <v>3146</v>
      </c>
      <c r="C1274" s="11" t="s">
        <v>717</v>
      </c>
      <c r="D1274" t="s">
        <v>784</v>
      </c>
      <c r="E1274" s="2">
        <v>44626</v>
      </c>
      <c r="G1274" s="12" t="s">
        <v>799</v>
      </c>
      <c r="H1274" s="30">
        <v>46861</v>
      </c>
      <c r="I1274" s="30">
        <v>549229</v>
      </c>
      <c r="J1274" s="11" t="s">
        <v>720</v>
      </c>
      <c r="K1274">
        <v>13</v>
      </c>
      <c r="L1274" s="37">
        <v>0</v>
      </c>
    </row>
    <row r="1275" spans="1:12" x14ac:dyDescent="0.25">
      <c r="A1275" s="26" t="s">
        <v>2615</v>
      </c>
      <c r="B1275" s="27" t="s">
        <v>3147</v>
      </c>
      <c r="C1275" s="11" t="s">
        <v>717</v>
      </c>
      <c r="D1275" t="s">
        <v>787</v>
      </c>
      <c r="E1275" s="2">
        <v>44627</v>
      </c>
      <c r="G1275" s="12" t="s">
        <v>781</v>
      </c>
      <c r="H1275" s="30">
        <v>56881</v>
      </c>
      <c r="I1275" s="30">
        <v>420608</v>
      </c>
      <c r="J1275" s="11" t="s">
        <v>719</v>
      </c>
      <c r="K1275">
        <v>11</v>
      </c>
      <c r="L1275" s="37">
        <v>6256.91</v>
      </c>
    </row>
    <row r="1276" spans="1:12" x14ac:dyDescent="0.25">
      <c r="A1276" s="26" t="s">
        <v>2616</v>
      </c>
      <c r="B1276" s="27" t="s">
        <v>3148</v>
      </c>
      <c r="C1276" s="11" t="s">
        <v>717</v>
      </c>
      <c r="D1276" t="s">
        <v>784</v>
      </c>
      <c r="E1276" s="2">
        <v>44628</v>
      </c>
      <c r="G1276" s="12" t="s">
        <v>781</v>
      </c>
      <c r="H1276" s="30">
        <v>49493</v>
      </c>
      <c r="I1276" s="30">
        <v>418029</v>
      </c>
      <c r="J1276" s="11" t="s">
        <v>719</v>
      </c>
      <c r="K1276">
        <v>14</v>
      </c>
      <c r="L1276" s="37">
        <v>6929.02</v>
      </c>
    </row>
    <row r="1277" spans="1:12" x14ac:dyDescent="0.25">
      <c r="A1277" s="26" t="s">
        <v>2617</v>
      </c>
      <c r="B1277" s="27" t="s">
        <v>3149</v>
      </c>
      <c r="C1277" s="11" t="s">
        <v>717</v>
      </c>
      <c r="D1277" t="s">
        <v>787</v>
      </c>
      <c r="E1277" s="2">
        <v>44628</v>
      </c>
      <c r="G1277" s="12" t="s">
        <v>781</v>
      </c>
      <c r="H1277" s="30">
        <v>45542</v>
      </c>
      <c r="I1277" s="30">
        <v>501006</v>
      </c>
      <c r="J1277" s="11" t="s">
        <v>719</v>
      </c>
      <c r="K1277">
        <v>14</v>
      </c>
      <c r="L1277" s="37">
        <v>6375.880000000001</v>
      </c>
    </row>
    <row r="1278" spans="1:12" x14ac:dyDescent="0.25">
      <c r="A1278" s="26" t="s">
        <v>2618</v>
      </c>
      <c r="B1278" s="27" t="s">
        <v>3150</v>
      </c>
      <c r="C1278" s="11" t="s">
        <v>717</v>
      </c>
      <c r="D1278" t="s">
        <v>784</v>
      </c>
      <c r="E1278" s="2">
        <v>44629</v>
      </c>
      <c r="G1278" s="12" t="s">
        <v>799</v>
      </c>
      <c r="H1278" s="30">
        <v>45779</v>
      </c>
      <c r="I1278" s="30">
        <v>537154</v>
      </c>
      <c r="J1278" s="11" t="s">
        <v>720</v>
      </c>
      <c r="K1278">
        <v>15</v>
      </c>
      <c r="L1278" s="37">
        <v>0</v>
      </c>
    </row>
    <row r="1279" spans="1:12" x14ac:dyDescent="0.25">
      <c r="A1279" s="26" t="s">
        <v>2619</v>
      </c>
      <c r="B1279" s="27" t="s">
        <v>3151</v>
      </c>
      <c r="C1279" s="11" t="s">
        <v>717</v>
      </c>
      <c r="D1279" t="s">
        <v>784</v>
      </c>
      <c r="E1279" s="2">
        <v>44629</v>
      </c>
      <c r="G1279" s="12" t="s">
        <v>781</v>
      </c>
      <c r="H1279" s="30">
        <v>49139</v>
      </c>
      <c r="I1279" s="30">
        <v>548098</v>
      </c>
      <c r="J1279" s="11" t="s">
        <v>719</v>
      </c>
      <c r="K1279">
        <v>13</v>
      </c>
      <c r="L1279" s="37">
        <v>6388.0700000000006</v>
      </c>
    </row>
    <row r="1280" spans="1:12" x14ac:dyDescent="0.25">
      <c r="A1280" s="26" t="s">
        <v>2620</v>
      </c>
      <c r="B1280" s="27" t="s">
        <v>3152</v>
      </c>
      <c r="C1280" s="11" t="s">
        <v>717</v>
      </c>
      <c r="D1280" t="s">
        <v>784</v>
      </c>
      <c r="E1280" s="2">
        <v>44630</v>
      </c>
      <c r="G1280" s="12" t="s">
        <v>781</v>
      </c>
      <c r="H1280" s="30">
        <v>45667</v>
      </c>
      <c r="I1280" s="30">
        <v>560823</v>
      </c>
      <c r="J1280" s="11" t="s">
        <v>719</v>
      </c>
      <c r="K1280">
        <v>14</v>
      </c>
      <c r="L1280" s="37">
        <v>6393.380000000001</v>
      </c>
    </row>
    <row r="1281" spans="1:12" x14ac:dyDescent="0.25">
      <c r="A1281" s="26" t="s">
        <v>2621</v>
      </c>
      <c r="B1281" s="27" t="s">
        <v>3153</v>
      </c>
      <c r="C1281" s="11" t="s">
        <v>717</v>
      </c>
      <c r="D1281" t="s">
        <v>784</v>
      </c>
      <c r="E1281" s="2">
        <v>44630</v>
      </c>
      <c r="G1281" s="12" t="s">
        <v>781</v>
      </c>
      <c r="H1281" s="30">
        <v>52181</v>
      </c>
      <c r="I1281" s="30">
        <v>470659</v>
      </c>
      <c r="J1281" s="11" t="s">
        <v>719</v>
      </c>
      <c r="K1281">
        <v>14</v>
      </c>
      <c r="L1281" s="37">
        <v>7305.3400000000011</v>
      </c>
    </row>
    <row r="1282" spans="1:12" x14ac:dyDescent="0.25">
      <c r="A1282" s="26" t="s">
        <v>2622</v>
      </c>
      <c r="B1282" s="27" t="s">
        <v>3154</v>
      </c>
      <c r="C1282" s="11" t="s">
        <v>717</v>
      </c>
      <c r="D1282" t="s">
        <v>787</v>
      </c>
      <c r="E1282" s="2">
        <v>44631</v>
      </c>
      <c r="G1282" s="12" t="s">
        <v>781</v>
      </c>
      <c r="H1282" s="30">
        <v>50504</v>
      </c>
      <c r="I1282" s="30">
        <v>509772</v>
      </c>
      <c r="J1282" s="11" t="s">
        <v>719</v>
      </c>
      <c r="K1282">
        <v>14</v>
      </c>
      <c r="L1282" s="37">
        <v>7070.56</v>
      </c>
    </row>
    <row r="1283" spans="1:12" x14ac:dyDescent="0.25">
      <c r="A1283" s="26" t="s">
        <v>2623</v>
      </c>
      <c r="B1283" s="27" t="s">
        <v>3155</v>
      </c>
      <c r="C1283" s="11" t="s">
        <v>717</v>
      </c>
      <c r="D1283" t="s">
        <v>787</v>
      </c>
      <c r="E1283" s="2">
        <v>44632</v>
      </c>
      <c r="G1283" s="12" t="s">
        <v>781</v>
      </c>
      <c r="H1283" s="30">
        <v>54606</v>
      </c>
      <c r="I1283" s="30">
        <v>459989</v>
      </c>
      <c r="J1283" s="11" t="s">
        <v>719</v>
      </c>
      <c r="K1283">
        <v>12</v>
      </c>
      <c r="L1283" s="37">
        <v>6552.7199999999993</v>
      </c>
    </row>
    <row r="1284" spans="1:12" x14ac:dyDescent="0.25">
      <c r="A1284" s="26" t="s">
        <v>2624</v>
      </c>
      <c r="B1284" s="27" t="s">
        <v>3156</v>
      </c>
      <c r="C1284" s="11" t="s">
        <v>717</v>
      </c>
      <c r="D1284" t="s">
        <v>784</v>
      </c>
      <c r="E1284" s="2">
        <v>44633</v>
      </c>
      <c r="G1284" s="12" t="s">
        <v>781</v>
      </c>
      <c r="H1284" s="30">
        <v>45313</v>
      </c>
      <c r="I1284" s="30">
        <v>488852</v>
      </c>
      <c r="J1284" s="11" t="s">
        <v>719</v>
      </c>
      <c r="K1284">
        <v>14</v>
      </c>
      <c r="L1284" s="37">
        <v>6343.8200000000006</v>
      </c>
    </row>
    <row r="1285" spans="1:12" x14ac:dyDescent="0.25">
      <c r="A1285" s="26" t="s">
        <v>2625</v>
      </c>
      <c r="B1285" s="27" t="s">
        <v>3157</v>
      </c>
      <c r="C1285" s="11" t="s">
        <v>717</v>
      </c>
      <c r="D1285" t="s">
        <v>784</v>
      </c>
      <c r="E1285" s="2">
        <v>44633</v>
      </c>
      <c r="G1285" s="12" t="s">
        <v>781</v>
      </c>
      <c r="H1285" s="30">
        <v>56861</v>
      </c>
      <c r="I1285" s="30">
        <v>588247</v>
      </c>
      <c r="J1285" s="11" t="s">
        <v>719</v>
      </c>
      <c r="K1285">
        <v>12</v>
      </c>
      <c r="L1285" s="37">
        <v>6823.32</v>
      </c>
    </row>
    <row r="1286" spans="1:12" x14ac:dyDescent="0.25">
      <c r="A1286" s="26" t="s">
        <v>2626</v>
      </c>
      <c r="B1286" s="27" t="s">
        <v>3158</v>
      </c>
      <c r="C1286" s="11" t="s">
        <v>717</v>
      </c>
      <c r="D1286" t="s">
        <v>785</v>
      </c>
      <c r="E1286" s="2">
        <v>44634</v>
      </c>
      <c r="G1286" s="12" t="s">
        <v>781</v>
      </c>
      <c r="H1286" s="30">
        <v>54214</v>
      </c>
      <c r="I1286" s="30">
        <v>383867</v>
      </c>
      <c r="J1286" s="11" t="s">
        <v>719</v>
      </c>
      <c r="K1286">
        <v>13</v>
      </c>
      <c r="L1286" s="37">
        <v>7047.8200000000006</v>
      </c>
    </row>
    <row r="1287" spans="1:12" x14ac:dyDescent="0.25">
      <c r="A1287" s="26" t="s">
        <v>2627</v>
      </c>
      <c r="B1287" s="27" t="s">
        <v>3159</v>
      </c>
      <c r="C1287" s="11" t="s">
        <v>717</v>
      </c>
      <c r="D1287" t="s">
        <v>785</v>
      </c>
      <c r="E1287" s="2">
        <v>44635</v>
      </c>
      <c r="G1287" s="12" t="s">
        <v>781</v>
      </c>
      <c r="H1287" s="30">
        <v>49353</v>
      </c>
      <c r="I1287" s="30">
        <v>393993</v>
      </c>
      <c r="J1287" s="11" t="s">
        <v>719</v>
      </c>
      <c r="K1287">
        <v>13</v>
      </c>
      <c r="L1287" s="37">
        <v>6415.89</v>
      </c>
    </row>
    <row r="1288" spans="1:12" x14ac:dyDescent="0.25">
      <c r="A1288" s="26" t="s">
        <v>2628</v>
      </c>
      <c r="B1288" s="27" t="s">
        <v>3160</v>
      </c>
      <c r="C1288" s="11" t="s">
        <v>717</v>
      </c>
      <c r="D1288" t="s">
        <v>784</v>
      </c>
      <c r="E1288" s="2">
        <v>44636</v>
      </c>
      <c r="G1288" s="12" t="s">
        <v>781</v>
      </c>
      <c r="H1288" s="30">
        <v>58025</v>
      </c>
      <c r="I1288" s="30">
        <v>452857</v>
      </c>
      <c r="J1288" s="11" t="s">
        <v>719</v>
      </c>
      <c r="K1288">
        <v>12</v>
      </c>
      <c r="L1288" s="37">
        <v>6963</v>
      </c>
    </row>
    <row r="1289" spans="1:12" x14ac:dyDescent="0.25">
      <c r="A1289" s="26" t="s">
        <v>2629</v>
      </c>
      <c r="B1289" s="27" t="s">
        <v>3161</v>
      </c>
      <c r="C1289" s="11" t="s">
        <v>717</v>
      </c>
      <c r="D1289" t="s">
        <v>787</v>
      </c>
      <c r="E1289" s="2">
        <v>44637</v>
      </c>
      <c r="G1289" s="12" t="s">
        <v>781</v>
      </c>
      <c r="H1289" s="30">
        <v>48558</v>
      </c>
      <c r="I1289" s="30">
        <v>465847</v>
      </c>
      <c r="J1289" s="11" t="s">
        <v>719</v>
      </c>
      <c r="K1289">
        <v>13</v>
      </c>
      <c r="L1289" s="37">
        <v>6312.54</v>
      </c>
    </row>
    <row r="1290" spans="1:12" x14ac:dyDescent="0.25">
      <c r="A1290" s="26" t="s">
        <v>2630</v>
      </c>
      <c r="B1290" s="27" t="s">
        <v>3162</v>
      </c>
      <c r="C1290" s="11" t="s">
        <v>717</v>
      </c>
      <c r="D1290" t="s">
        <v>784</v>
      </c>
      <c r="E1290" s="2">
        <v>44637</v>
      </c>
      <c r="G1290" s="12" t="s">
        <v>781</v>
      </c>
      <c r="H1290" s="30">
        <v>50409</v>
      </c>
      <c r="I1290" s="30">
        <v>489996</v>
      </c>
      <c r="J1290" s="11" t="s">
        <v>719</v>
      </c>
      <c r="K1290">
        <v>11</v>
      </c>
      <c r="L1290" s="37">
        <v>5544.99</v>
      </c>
    </row>
    <row r="1291" spans="1:12" x14ac:dyDescent="0.25">
      <c r="A1291" s="26" t="s">
        <v>2631</v>
      </c>
      <c r="B1291" s="27" t="s">
        <v>3163</v>
      </c>
      <c r="C1291" s="11" t="s">
        <v>717</v>
      </c>
      <c r="D1291" t="s">
        <v>785</v>
      </c>
      <c r="E1291" s="2">
        <v>44638</v>
      </c>
      <c r="G1291" s="12" t="s">
        <v>799</v>
      </c>
      <c r="H1291" s="30">
        <v>46379</v>
      </c>
      <c r="I1291" s="30">
        <v>461381</v>
      </c>
      <c r="J1291" s="11" t="s">
        <v>720</v>
      </c>
      <c r="K1291">
        <v>15</v>
      </c>
      <c r="L1291" s="37">
        <v>0</v>
      </c>
    </row>
    <row r="1292" spans="1:12" x14ac:dyDescent="0.25">
      <c r="A1292" s="26" t="s">
        <v>2632</v>
      </c>
      <c r="B1292" s="27" t="s">
        <v>3164</v>
      </c>
      <c r="C1292" s="11" t="s">
        <v>717</v>
      </c>
      <c r="D1292" t="s">
        <v>784</v>
      </c>
      <c r="E1292" s="2">
        <v>44638</v>
      </c>
      <c r="G1292" s="12" t="s">
        <v>781</v>
      </c>
      <c r="H1292" s="30">
        <v>50634</v>
      </c>
      <c r="I1292" s="30">
        <v>455551</v>
      </c>
      <c r="J1292" s="11" t="s">
        <v>719</v>
      </c>
      <c r="K1292">
        <v>13</v>
      </c>
      <c r="L1292" s="37">
        <v>6582.42</v>
      </c>
    </row>
    <row r="1293" spans="1:12" x14ac:dyDescent="0.25">
      <c r="A1293" s="26" t="s">
        <v>2633</v>
      </c>
      <c r="B1293" s="27" t="s">
        <v>3165</v>
      </c>
      <c r="C1293" s="11" t="s">
        <v>717</v>
      </c>
      <c r="D1293" t="s">
        <v>785</v>
      </c>
      <c r="E1293" s="2">
        <v>44639</v>
      </c>
      <c r="G1293" s="12" t="s">
        <v>781</v>
      </c>
      <c r="H1293" s="30">
        <v>56125</v>
      </c>
      <c r="I1293" s="30">
        <v>474858</v>
      </c>
      <c r="J1293" s="11" t="s">
        <v>719</v>
      </c>
      <c r="K1293">
        <v>13</v>
      </c>
      <c r="L1293" s="37">
        <v>7296.25</v>
      </c>
    </row>
    <row r="1294" spans="1:12" x14ac:dyDescent="0.25">
      <c r="A1294" s="26" t="s">
        <v>2634</v>
      </c>
      <c r="B1294" s="27" t="s">
        <v>3166</v>
      </c>
      <c r="C1294" s="11" t="s">
        <v>717</v>
      </c>
      <c r="D1294" t="s">
        <v>787</v>
      </c>
      <c r="E1294" s="2">
        <v>44639</v>
      </c>
      <c r="G1294" s="12" t="s">
        <v>781</v>
      </c>
      <c r="H1294" s="30">
        <v>50869</v>
      </c>
      <c r="I1294" s="30">
        <v>559389</v>
      </c>
      <c r="J1294" s="11" t="s">
        <v>719</v>
      </c>
      <c r="K1294">
        <v>15</v>
      </c>
      <c r="L1294" s="37">
        <v>7630.3499999999995</v>
      </c>
    </row>
    <row r="1295" spans="1:12" x14ac:dyDescent="0.25">
      <c r="A1295" s="26" t="s">
        <v>2635</v>
      </c>
      <c r="B1295" s="27" t="s">
        <v>3167</v>
      </c>
      <c r="C1295" s="11" t="s">
        <v>717</v>
      </c>
      <c r="D1295" t="s">
        <v>784</v>
      </c>
      <c r="E1295" s="2">
        <v>44640</v>
      </c>
      <c r="G1295" s="12" t="s">
        <v>781</v>
      </c>
      <c r="H1295" s="30">
        <v>47798</v>
      </c>
      <c r="I1295" s="30">
        <v>517789</v>
      </c>
      <c r="J1295" s="11" t="s">
        <v>719</v>
      </c>
      <c r="K1295">
        <v>14</v>
      </c>
      <c r="L1295" s="37">
        <v>6691.72</v>
      </c>
    </row>
    <row r="1296" spans="1:12" x14ac:dyDescent="0.25">
      <c r="A1296" s="26" t="s">
        <v>2636</v>
      </c>
      <c r="B1296" s="27" t="s">
        <v>3168</v>
      </c>
      <c r="C1296" s="11" t="s">
        <v>717</v>
      </c>
      <c r="D1296" t="s">
        <v>785</v>
      </c>
      <c r="E1296" s="2">
        <v>44641</v>
      </c>
      <c r="G1296" s="12" t="s">
        <v>781</v>
      </c>
      <c r="H1296" s="30">
        <v>53060</v>
      </c>
      <c r="I1296" s="30">
        <v>564877</v>
      </c>
      <c r="J1296" s="11" t="s">
        <v>719</v>
      </c>
      <c r="K1296">
        <v>15</v>
      </c>
      <c r="L1296" s="37">
        <v>7959</v>
      </c>
    </row>
    <row r="1297" spans="1:12" x14ac:dyDescent="0.25">
      <c r="A1297" s="26" t="s">
        <v>2637</v>
      </c>
      <c r="B1297" s="27" t="s">
        <v>3169</v>
      </c>
      <c r="C1297" s="11" t="s">
        <v>717</v>
      </c>
      <c r="D1297" t="s">
        <v>787</v>
      </c>
      <c r="E1297" s="2">
        <v>44642</v>
      </c>
      <c r="G1297" s="12" t="s">
        <v>781</v>
      </c>
      <c r="H1297" s="30">
        <v>51084</v>
      </c>
      <c r="I1297" s="30">
        <v>546772</v>
      </c>
      <c r="J1297" s="11" t="s">
        <v>719</v>
      </c>
      <c r="K1297">
        <v>14</v>
      </c>
      <c r="L1297" s="37">
        <v>7151.7600000000011</v>
      </c>
    </row>
    <row r="1298" spans="1:12" x14ac:dyDescent="0.25">
      <c r="A1298" s="26" t="s">
        <v>2638</v>
      </c>
      <c r="B1298" s="27" t="s">
        <v>3170</v>
      </c>
      <c r="C1298" s="11" t="s">
        <v>717</v>
      </c>
      <c r="D1298" t="s">
        <v>787</v>
      </c>
      <c r="E1298" s="2">
        <v>44643</v>
      </c>
      <c r="G1298" s="12" t="s">
        <v>781</v>
      </c>
      <c r="H1298" s="30">
        <v>46351</v>
      </c>
      <c r="I1298" s="30">
        <v>412927</v>
      </c>
      <c r="J1298" s="11" t="s">
        <v>719</v>
      </c>
      <c r="K1298">
        <v>11</v>
      </c>
      <c r="L1298" s="37">
        <v>5098.6099999999997</v>
      </c>
    </row>
    <row r="1299" spans="1:12" x14ac:dyDescent="0.25">
      <c r="A1299" s="26" t="s">
        <v>2639</v>
      </c>
      <c r="B1299" s="27" t="s">
        <v>3171</v>
      </c>
      <c r="C1299" s="11" t="s">
        <v>717</v>
      </c>
      <c r="D1299" t="s">
        <v>785</v>
      </c>
      <c r="E1299" s="2">
        <v>44644</v>
      </c>
      <c r="G1299" s="12" t="s">
        <v>781</v>
      </c>
      <c r="H1299" s="30">
        <v>53760</v>
      </c>
      <c r="I1299" s="30">
        <v>479762</v>
      </c>
      <c r="J1299" s="11" t="s">
        <v>719</v>
      </c>
      <c r="K1299">
        <v>12</v>
      </c>
      <c r="L1299" s="37">
        <v>6451.2</v>
      </c>
    </row>
    <row r="1300" spans="1:12" x14ac:dyDescent="0.25">
      <c r="A1300" s="26" t="s">
        <v>2640</v>
      </c>
      <c r="B1300" s="27" t="s">
        <v>3172</v>
      </c>
      <c r="C1300" s="11" t="s">
        <v>717</v>
      </c>
      <c r="D1300" t="s">
        <v>787</v>
      </c>
      <c r="E1300" s="2">
        <v>44644</v>
      </c>
      <c r="G1300" s="12" t="s">
        <v>781</v>
      </c>
      <c r="H1300" s="30">
        <v>55629</v>
      </c>
      <c r="I1300" s="30">
        <v>508960</v>
      </c>
      <c r="J1300" s="11" t="s">
        <v>719</v>
      </c>
      <c r="K1300">
        <v>14</v>
      </c>
      <c r="L1300" s="37">
        <v>7788.06</v>
      </c>
    </row>
    <row r="1301" spans="1:12" x14ac:dyDescent="0.25">
      <c r="A1301" s="26" t="s">
        <v>2641</v>
      </c>
      <c r="B1301" s="27" t="s">
        <v>3173</v>
      </c>
      <c r="C1301" s="11" t="s">
        <v>717</v>
      </c>
      <c r="D1301" t="s">
        <v>784</v>
      </c>
      <c r="E1301" s="2">
        <v>44645</v>
      </c>
      <c r="G1301" s="12" t="s">
        <v>781</v>
      </c>
      <c r="H1301" s="30">
        <v>45919</v>
      </c>
      <c r="I1301" s="30">
        <v>421756</v>
      </c>
      <c r="J1301" s="11" t="s">
        <v>719</v>
      </c>
      <c r="K1301">
        <v>13</v>
      </c>
      <c r="L1301" s="37">
        <v>5969.47</v>
      </c>
    </row>
    <row r="1302" spans="1:12" x14ac:dyDescent="0.25">
      <c r="A1302" s="26" t="s">
        <v>2642</v>
      </c>
      <c r="B1302" s="27" t="s">
        <v>3174</v>
      </c>
      <c r="C1302" s="11" t="s">
        <v>717</v>
      </c>
      <c r="D1302" t="s">
        <v>784</v>
      </c>
      <c r="E1302" s="2">
        <v>44645</v>
      </c>
      <c r="G1302" s="12" t="s">
        <v>781</v>
      </c>
      <c r="H1302" s="30">
        <v>45811</v>
      </c>
      <c r="I1302" s="30">
        <v>492217</v>
      </c>
      <c r="J1302" s="11" t="s">
        <v>719</v>
      </c>
      <c r="K1302">
        <v>15</v>
      </c>
      <c r="L1302" s="37">
        <v>6871.65</v>
      </c>
    </row>
    <row r="1303" spans="1:12" x14ac:dyDescent="0.25">
      <c r="A1303" s="26" t="s">
        <v>2643</v>
      </c>
      <c r="B1303" s="27" t="s">
        <v>3175</v>
      </c>
      <c r="C1303" s="11" t="s">
        <v>717</v>
      </c>
      <c r="D1303" t="s">
        <v>787</v>
      </c>
      <c r="E1303" s="2">
        <v>44646</v>
      </c>
      <c r="G1303" s="12" t="s">
        <v>781</v>
      </c>
      <c r="H1303" s="30">
        <v>53114</v>
      </c>
      <c r="I1303" s="30">
        <v>517057</v>
      </c>
      <c r="J1303" s="11" t="s">
        <v>719</v>
      </c>
      <c r="K1303">
        <v>12</v>
      </c>
      <c r="L1303" s="37">
        <v>6373.6799999999994</v>
      </c>
    </row>
    <row r="1304" spans="1:12" x14ac:dyDescent="0.25">
      <c r="A1304" s="26" t="s">
        <v>2644</v>
      </c>
      <c r="B1304" s="27" t="s">
        <v>3176</v>
      </c>
      <c r="C1304" s="11" t="s">
        <v>717</v>
      </c>
      <c r="D1304" t="s">
        <v>784</v>
      </c>
      <c r="E1304" s="2">
        <v>44646</v>
      </c>
      <c r="G1304" s="12" t="s">
        <v>781</v>
      </c>
      <c r="H1304" s="30">
        <v>54824</v>
      </c>
      <c r="I1304" s="30">
        <v>465980</v>
      </c>
      <c r="J1304" s="11" t="s">
        <v>719</v>
      </c>
      <c r="K1304">
        <v>12</v>
      </c>
      <c r="L1304" s="37">
        <v>6578.88</v>
      </c>
    </row>
    <row r="1305" spans="1:12" x14ac:dyDescent="0.25">
      <c r="A1305" s="26" t="s">
        <v>2645</v>
      </c>
      <c r="B1305" s="27" t="s">
        <v>3177</v>
      </c>
      <c r="C1305" s="11" t="s">
        <v>717</v>
      </c>
      <c r="D1305" t="s">
        <v>785</v>
      </c>
      <c r="E1305" s="2">
        <v>44647</v>
      </c>
      <c r="G1305" s="12" t="s">
        <v>781</v>
      </c>
      <c r="H1305" s="30">
        <v>51414</v>
      </c>
      <c r="I1305" s="30">
        <v>486313</v>
      </c>
      <c r="J1305" s="11" t="s">
        <v>719</v>
      </c>
      <c r="K1305">
        <v>15</v>
      </c>
      <c r="L1305" s="37">
        <v>7712.0999999999995</v>
      </c>
    </row>
    <row r="1306" spans="1:12" x14ac:dyDescent="0.25">
      <c r="A1306" s="26" t="s">
        <v>2646</v>
      </c>
      <c r="B1306" s="27" t="s">
        <v>3178</v>
      </c>
      <c r="C1306" s="11" t="s">
        <v>717</v>
      </c>
      <c r="D1306" t="s">
        <v>784</v>
      </c>
      <c r="E1306" s="2">
        <v>44647</v>
      </c>
      <c r="G1306" s="12" t="s">
        <v>781</v>
      </c>
      <c r="H1306" s="30">
        <v>59407</v>
      </c>
      <c r="I1306" s="30">
        <v>579387</v>
      </c>
      <c r="J1306" s="11" t="s">
        <v>719</v>
      </c>
      <c r="K1306">
        <v>13</v>
      </c>
      <c r="L1306" s="37">
        <v>7722.91</v>
      </c>
    </row>
    <row r="1307" spans="1:12" x14ac:dyDescent="0.25">
      <c r="A1307" s="26" t="s">
        <v>2647</v>
      </c>
      <c r="B1307" s="27" t="s">
        <v>3179</v>
      </c>
      <c r="C1307" s="11" t="s">
        <v>717</v>
      </c>
      <c r="D1307" t="s">
        <v>784</v>
      </c>
      <c r="E1307" s="2">
        <v>44648</v>
      </c>
      <c r="G1307" s="12" t="s">
        <v>781</v>
      </c>
      <c r="H1307" s="30">
        <v>48283</v>
      </c>
      <c r="I1307" s="30">
        <v>471608</v>
      </c>
      <c r="J1307" s="11" t="s">
        <v>719</v>
      </c>
      <c r="K1307">
        <v>11</v>
      </c>
      <c r="L1307" s="37">
        <v>5311.13</v>
      </c>
    </row>
    <row r="1308" spans="1:12" x14ac:dyDescent="0.25">
      <c r="A1308" s="26" t="s">
        <v>2648</v>
      </c>
      <c r="B1308" s="27" t="s">
        <v>3180</v>
      </c>
      <c r="C1308" s="11" t="s">
        <v>717</v>
      </c>
      <c r="D1308" t="s">
        <v>785</v>
      </c>
      <c r="E1308" s="2">
        <v>44649</v>
      </c>
      <c r="G1308" s="12" t="s">
        <v>781</v>
      </c>
      <c r="H1308" s="30">
        <v>47753</v>
      </c>
      <c r="I1308" s="30">
        <v>372374</v>
      </c>
      <c r="J1308" s="11" t="s">
        <v>719</v>
      </c>
      <c r="K1308">
        <v>11</v>
      </c>
      <c r="L1308" s="37">
        <v>5252.83</v>
      </c>
    </row>
    <row r="1309" spans="1:12" x14ac:dyDescent="0.25">
      <c r="A1309" s="26" t="s">
        <v>2649</v>
      </c>
      <c r="B1309" s="27" t="s">
        <v>3181</v>
      </c>
      <c r="C1309" s="11" t="s">
        <v>717</v>
      </c>
      <c r="D1309" t="s">
        <v>787</v>
      </c>
      <c r="E1309" s="2">
        <v>44650</v>
      </c>
      <c r="G1309" s="12" t="s">
        <v>780</v>
      </c>
      <c r="H1309" s="30">
        <v>59315</v>
      </c>
      <c r="I1309" s="30">
        <v>583703</v>
      </c>
      <c r="J1309" s="11" t="s">
        <v>719</v>
      </c>
      <c r="K1309">
        <v>15</v>
      </c>
      <c r="L1309" s="37">
        <v>8897.25</v>
      </c>
    </row>
    <row r="1310" spans="1:12" x14ac:dyDescent="0.25">
      <c r="A1310" s="26" t="s">
        <v>2650</v>
      </c>
      <c r="B1310" s="27" t="s">
        <v>3182</v>
      </c>
      <c r="C1310" s="11" t="s">
        <v>717</v>
      </c>
      <c r="D1310" t="s">
        <v>784</v>
      </c>
      <c r="E1310" s="2">
        <v>44651</v>
      </c>
      <c r="G1310" s="12" t="s">
        <v>781</v>
      </c>
      <c r="H1310" s="30">
        <v>53285</v>
      </c>
      <c r="I1310" s="30">
        <v>478811</v>
      </c>
      <c r="J1310" s="11" t="s">
        <v>719</v>
      </c>
      <c r="K1310">
        <v>12</v>
      </c>
      <c r="L1310" s="37">
        <v>6394.2</v>
      </c>
    </row>
    <row r="1311" spans="1:12" x14ac:dyDescent="0.25">
      <c r="A1311" s="26" t="s">
        <v>2651</v>
      </c>
      <c r="B1311" s="27" t="s">
        <v>3183</v>
      </c>
      <c r="C1311" s="11" t="s">
        <v>717</v>
      </c>
      <c r="D1311" t="s">
        <v>787</v>
      </c>
      <c r="E1311" s="2">
        <v>44652</v>
      </c>
      <c r="G1311" s="12" t="s">
        <v>781</v>
      </c>
      <c r="H1311" s="30">
        <v>50726</v>
      </c>
      <c r="I1311" s="30">
        <v>583376</v>
      </c>
      <c r="J1311" s="11" t="s">
        <v>719</v>
      </c>
      <c r="K1311">
        <v>12</v>
      </c>
      <c r="L1311" s="37">
        <v>6087.12</v>
      </c>
    </row>
    <row r="1312" spans="1:12" x14ac:dyDescent="0.25">
      <c r="A1312" s="26" t="s">
        <v>2652</v>
      </c>
      <c r="B1312" s="27" t="s">
        <v>3184</v>
      </c>
      <c r="C1312" s="11" t="s">
        <v>717</v>
      </c>
      <c r="D1312" t="s">
        <v>784</v>
      </c>
      <c r="E1312" s="2">
        <v>44652</v>
      </c>
      <c r="G1312" s="12" t="s">
        <v>781</v>
      </c>
      <c r="H1312" s="30">
        <v>55077</v>
      </c>
      <c r="I1312" s="30">
        <v>513186</v>
      </c>
      <c r="J1312" s="11" t="s">
        <v>719</v>
      </c>
      <c r="K1312">
        <v>14</v>
      </c>
      <c r="L1312" s="37">
        <v>7710.7800000000007</v>
      </c>
    </row>
    <row r="1313" spans="1:12" x14ac:dyDescent="0.25">
      <c r="A1313" s="26" t="s">
        <v>2653</v>
      </c>
      <c r="B1313" s="27" t="s">
        <v>3185</v>
      </c>
      <c r="C1313" s="11" t="s">
        <v>717</v>
      </c>
      <c r="D1313" t="s">
        <v>784</v>
      </c>
      <c r="E1313" s="2">
        <v>44653</v>
      </c>
      <c r="G1313" s="12" t="s">
        <v>781</v>
      </c>
      <c r="H1313" s="30">
        <v>50965</v>
      </c>
      <c r="I1313" s="30">
        <v>472787</v>
      </c>
      <c r="J1313" s="11" t="s">
        <v>719</v>
      </c>
      <c r="K1313">
        <v>11</v>
      </c>
      <c r="L1313" s="37">
        <v>5606.15</v>
      </c>
    </row>
    <row r="1314" spans="1:12" x14ac:dyDescent="0.25">
      <c r="A1314" s="26" t="s">
        <v>2654</v>
      </c>
      <c r="B1314" s="27" t="s">
        <v>3186</v>
      </c>
      <c r="C1314" s="11" t="s">
        <v>717</v>
      </c>
      <c r="D1314" t="s">
        <v>784</v>
      </c>
      <c r="E1314" s="2">
        <v>44654</v>
      </c>
      <c r="G1314" s="12" t="s">
        <v>781</v>
      </c>
      <c r="H1314" s="30">
        <v>47917</v>
      </c>
      <c r="I1314" s="30">
        <v>556746</v>
      </c>
      <c r="J1314" s="11" t="s">
        <v>719</v>
      </c>
      <c r="K1314">
        <v>15</v>
      </c>
      <c r="L1314" s="37">
        <v>7187.55</v>
      </c>
    </row>
    <row r="1315" spans="1:12" x14ac:dyDescent="0.25">
      <c r="A1315" s="26" t="s">
        <v>2655</v>
      </c>
      <c r="B1315" s="27" t="s">
        <v>3187</v>
      </c>
      <c r="C1315" s="11" t="s">
        <v>717</v>
      </c>
      <c r="D1315" t="s">
        <v>785</v>
      </c>
      <c r="E1315" s="2">
        <v>44655</v>
      </c>
      <c r="G1315" s="12" t="s">
        <v>781</v>
      </c>
      <c r="H1315" s="30">
        <v>51151</v>
      </c>
      <c r="I1315" s="30">
        <v>577422</v>
      </c>
      <c r="J1315" s="11" t="s">
        <v>719</v>
      </c>
      <c r="K1315">
        <v>15</v>
      </c>
      <c r="L1315" s="37">
        <v>7672.65</v>
      </c>
    </row>
    <row r="1316" spans="1:12" x14ac:dyDescent="0.25">
      <c r="A1316" s="26" t="s">
        <v>2656</v>
      </c>
      <c r="B1316" s="27" t="s">
        <v>3188</v>
      </c>
      <c r="C1316" s="11" t="s">
        <v>717</v>
      </c>
      <c r="D1316" t="s">
        <v>787</v>
      </c>
      <c r="E1316" s="2">
        <v>44655</v>
      </c>
      <c r="G1316" s="12" t="s">
        <v>781</v>
      </c>
      <c r="H1316" s="30">
        <v>54157</v>
      </c>
      <c r="I1316" s="30">
        <v>535798</v>
      </c>
      <c r="J1316" s="11" t="s">
        <v>719</v>
      </c>
      <c r="K1316">
        <v>12</v>
      </c>
      <c r="L1316" s="37">
        <v>6498.84</v>
      </c>
    </row>
    <row r="1317" spans="1:12" x14ac:dyDescent="0.25">
      <c r="A1317" s="26" t="s">
        <v>2657</v>
      </c>
      <c r="B1317" s="27" t="s">
        <v>3189</v>
      </c>
      <c r="C1317" s="11" t="s">
        <v>717</v>
      </c>
      <c r="D1317" t="s">
        <v>787</v>
      </c>
      <c r="E1317" s="2">
        <v>44656</v>
      </c>
      <c r="G1317" s="12" t="s">
        <v>781</v>
      </c>
      <c r="H1317" s="30">
        <v>51074</v>
      </c>
      <c r="I1317" s="30">
        <v>440571</v>
      </c>
      <c r="J1317" s="11" t="s">
        <v>719</v>
      </c>
      <c r="K1317">
        <v>13</v>
      </c>
      <c r="L1317" s="37">
        <v>6639.62</v>
      </c>
    </row>
    <row r="1318" spans="1:12" x14ac:dyDescent="0.25">
      <c r="A1318" s="26" t="s">
        <v>2658</v>
      </c>
      <c r="B1318" s="27" t="s">
        <v>3190</v>
      </c>
      <c r="C1318" s="11" t="s">
        <v>717</v>
      </c>
      <c r="D1318" t="s">
        <v>787</v>
      </c>
      <c r="E1318" s="2">
        <v>44656</v>
      </c>
      <c r="G1318" s="12" t="s">
        <v>781</v>
      </c>
      <c r="H1318" s="30">
        <v>48703</v>
      </c>
      <c r="I1318" s="30">
        <v>436729</v>
      </c>
      <c r="J1318" s="11" t="s">
        <v>719</v>
      </c>
      <c r="K1318">
        <v>11</v>
      </c>
      <c r="L1318" s="37">
        <v>5357.33</v>
      </c>
    </row>
    <row r="1319" spans="1:12" x14ac:dyDescent="0.25">
      <c r="A1319" s="26" t="s">
        <v>2659</v>
      </c>
      <c r="B1319" s="27" t="s">
        <v>3191</v>
      </c>
      <c r="C1319" s="11" t="s">
        <v>717</v>
      </c>
      <c r="D1319" t="s">
        <v>787</v>
      </c>
      <c r="E1319" s="2">
        <v>44657</v>
      </c>
      <c r="G1319" s="12" t="s">
        <v>781</v>
      </c>
      <c r="H1319" s="30">
        <v>52453</v>
      </c>
      <c r="I1319" s="30">
        <v>443366</v>
      </c>
      <c r="J1319" s="11" t="s">
        <v>719</v>
      </c>
      <c r="K1319">
        <v>15</v>
      </c>
      <c r="L1319" s="37">
        <v>7867.95</v>
      </c>
    </row>
    <row r="1320" spans="1:12" x14ac:dyDescent="0.25">
      <c r="A1320" s="26" t="s">
        <v>2660</v>
      </c>
      <c r="B1320" s="27" t="s">
        <v>3192</v>
      </c>
      <c r="C1320" s="11" t="s">
        <v>717</v>
      </c>
      <c r="D1320" t="s">
        <v>785</v>
      </c>
      <c r="E1320" s="2">
        <v>44657</v>
      </c>
      <c r="G1320" s="12" t="s">
        <v>781</v>
      </c>
      <c r="H1320" s="30">
        <v>55322</v>
      </c>
      <c r="I1320" s="30">
        <v>396162</v>
      </c>
      <c r="J1320" s="11" t="s">
        <v>719</v>
      </c>
      <c r="K1320">
        <v>11</v>
      </c>
      <c r="L1320" s="37">
        <v>6085.42</v>
      </c>
    </row>
    <row r="1321" spans="1:12" x14ac:dyDescent="0.25">
      <c r="A1321" s="26" t="s">
        <v>2661</v>
      </c>
      <c r="B1321" s="27" t="s">
        <v>3193</v>
      </c>
      <c r="C1321" s="11" t="s">
        <v>717</v>
      </c>
      <c r="D1321" t="s">
        <v>787</v>
      </c>
      <c r="E1321" s="2">
        <v>44658</v>
      </c>
      <c r="G1321" s="12" t="s">
        <v>799</v>
      </c>
      <c r="H1321" s="30">
        <v>45864</v>
      </c>
      <c r="I1321" s="30">
        <v>379859</v>
      </c>
      <c r="J1321" s="11" t="s">
        <v>720</v>
      </c>
      <c r="K1321">
        <v>11</v>
      </c>
      <c r="L1321" s="37">
        <v>0</v>
      </c>
    </row>
    <row r="1322" spans="1:12" x14ac:dyDescent="0.25">
      <c r="A1322" s="26" t="s">
        <v>2662</v>
      </c>
      <c r="B1322" s="27" t="s">
        <v>3194</v>
      </c>
      <c r="C1322" s="11" t="s">
        <v>717</v>
      </c>
      <c r="D1322" t="s">
        <v>787</v>
      </c>
      <c r="E1322" s="2">
        <v>44659</v>
      </c>
      <c r="G1322" s="12" t="s">
        <v>781</v>
      </c>
      <c r="H1322" s="30">
        <v>48436</v>
      </c>
      <c r="I1322" s="30">
        <v>538106</v>
      </c>
      <c r="J1322" s="11" t="s">
        <v>719</v>
      </c>
      <c r="K1322">
        <v>13</v>
      </c>
      <c r="L1322" s="37">
        <v>6296.68</v>
      </c>
    </row>
    <row r="1323" spans="1:12" x14ac:dyDescent="0.25">
      <c r="A1323" s="26" t="s">
        <v>2663</v>
      </c>
      <c r="B1323" s="27" t="s">
        <v>3195</v>
      </c>
      <c r="C1323" s="11" t="s">
        <v>717</v>
      </c>
      <c r="D1323" t="s">
        <v>784</v>
      </c>
      <c r="E1323" s="2">
        <v>44660</v>
      </c>
      <c r="G1323" s="12" t="s">
        <v>781</v>
      </c>
      <c r="H1323" s="30">
        <v>53759</v>
      </c>
      <c r="I1323" s="30">
        <v>542557</v>
      </c>
      <c r="J1323" s="11" t="s">
        <v>719</v>
      </c>
      <c r="K1323">
        <v>15</v>
      </c>
      <c r="L1323" s="37">
        <v>8063.8499999999995</v>
      </c>
    </row>
    <row r="1324" spans="1:12" x14ac:dyDescent="0.25">
      <c r="A1324" s="26" t="s">
        <v>2664</v>
      </c>
      <c r="B1324" s="27" t="s">
        <v>3196</v>
      </c>
      <c r="C1324" s="11" t="s">
        <v>717</v>
      </c>
      <c r="D1324" t="s">
        <v>784</v>
      </c>
      <c r="E1324" s="2">
        <v>44661</v>
      </c>
      <c r="G1324" s="12" t="s">
        <v>781</v>
      </c>
      <c r="H1324" s="30">
        <v>59664</v>
      </c>
      <c r="I1324" s="30">
        <v>377252</v>
      </c>
      <c r="J1324" s="11" t="s">
        <v>719</v>
      </c>
      <c r="K1324">
        <v>13</v>
      </c>
      <c r="L1324" s="37">
        <v>7756.3200000000006</v>
      </c>
    </row>
    <row r="1325" spans="1:12" x14ac:dyDescent="0.25">
      <c r="A1325" s="26" t="s">
        <v>2665</v>
      </c>
      <c r="B1325" s="27" t="s">
        <v>3197</v>
      </c>
      <c r="C1325" s="11" t="s">
        <v>717</v>
      </c>
      <c r="D1325" t="s">
        <v>787</v>
      </c>
      <c r="E1325" s="2">
        <v>44662</v>
      </c>
      <c r="G1325" s="12" t="s">
        <v>781</v>
      </c>
      <c r="H1325" s="30">
        <v>54487</v>
      </c>
      <c r="I1325" s="30">
        <v>588846</v>
      </c>
      <c r="J1325" s="11" t="s">
        <v>719</v>
      </c>
      <c r="K1325">
        <v>12</v>
      </c>
      <c r="L1325" s="37">
        <v>6538.44</v>
      </c>
    </row>
    <row r="1326" spans="1:12" x14ac:dyDescent="0.25">
      <c r="A1326" s="26" t="s">
        <v>2666</v>
      </c>
      <c r="B1326" s="27" t="s">
        <v>3198</v>
      </c>
      <c r="C1326" s="11" t="s">
        <v>717</v>
      </c>
      <c r="D1326" t="s">
        <v>785</v>
      </c>
      <c r="E1326" s="2">
        <v>44663</v>
      </c>
      <c r="G1326" s="12" t="s">
        <v>781</v>
      </c>
      <c r="H1326" s="30">
        <v>58419</v>
      </c>
      <c r="I1326" s="30">
        <v>448586</v>
      </c>
      <c r="J1326" s="11" t="s">
        <v>719</v>
      </c>
      <c r="K1326">
        <v>15</v>
      </c>
      <c r="L1326" s="37">
        <v>8762.85</v>
      </c>
    </row>
    <row r="1327" spans="1:12" x14ac:dyDescent="0.25">
      <c r="A1327" s="26" t="s">
        <v>2667</v>
      </c>
      <c r="B1327" s="27" t="s">
        <v>3199</v>
      </c>
      <c r="C1327" s="11" t="s">
        <v>717</v>
      </c>
      <c r="D1327" t="s">
        <v>787</v>
      </c>
      <c r="E1327" s="2">
        <v>44664</v>
      </c>
      <c r="G1327" s="12" t="s">
        <v>781</v>
      </c>
      <c r="H1327" s="30">
        <v>50718</v>
      </c>
      <c r="I1327" s="30">
        <v>435790</v>
      </c>
      <c r="J1327" s="11" t="s">
        <v>719</v>
      </c>
      <c r="K1327">
        <v>14</v>
      </c>
      <c r="L1327" s="37">
        <v>7100.52</v>
      </c>
    </row>
    <row r="1328" spans="1:12" x14ac:dyDescent="0.25">
      <c r="A1328" s="26" t="s">
        <v>2668</v>
      </c>
      <c r="B1328" s="27" t="s">
        <v>3200</v>
      </c>
      <c r="C1328" s="11" t="s">
        <v>717</v>
      </c>
      <c r="D1328" t="s">
        <v>784</v>
      </c>
      <c r="E1328" s="2">
        <v>44665</v>
      </c>
      <c r="G1328" s="12" t="s">
        <v>781</v>
      </c>
      <c r="H1328" s="30">
        <v>54541</v>
      </c>
      <c r="I1328" s="30">
        <v>539092</v>
      </c>
      <c r="J1328" s="11" t="s">
        <v>719</v>
      </c>
      <c r="K1328">
        <v>14</v>
      </c>
      <c r="L1328" s="37">
        <v>7635.7400000000007</v>
      </c>
    </row>
    <row r="1329" spans="1:12" x14ac:dyDescent="0.25">
      <c r="A1329" s="26" t="s">
        <v>2669</v>
      </c>
      <c r="B1329" s="27" t="s">
        <v>3201</v>
      </c>
      <c r="C1329" s="11" t="s">
        <v>717</v>
      </c>
      <c r="D1329" t="s">
        <v>787</v>
      </c>
      <c r="E1329" s="2">
        <v>44665</v>
      </c>
      <c r="G1329" s="12" t="s">
        <v>781</v>
      </c>
      <c r="H1329" s="30">
        <v>54986</v>
      </c>
      <c r="I1329" s="30">
        <v>591509</v>
      </c>
      <c r="J1329" s="11" t="s">
        <v>719</v>
      </c>
      <c r="K1329">
        <v>13</v>
      </c>
      <c r="L1329" s="37">
        <v>7148.18</v>
      </c>
    </row>
    <row r="1330" spans="1:12" x14ac:dyDescent="0.25">
      <c r="A1330" s="26" t="s">
        <v>2670</v>
      </c>
      <c r="B1330" s="27" t="s">
        <v>3202</v>
      </c>
      <c r="C1330" s="11" t="s">
        <v>717</v>
      </c>
      <c r="D1330" t="s">
        <v>784</v>
      </c>
      <c r="E1330" s="2">
        <v>44666</v>
      </c>
      <c r="G1330" s="12" t="s">
        <v>781</v>
      </c>
      <c r="H1330" s="30">
        <v>48301</v>
      </c>
      <c r="I1330" s="30">
        <v>566322</v>
      </c>
      <c r="J1330" s="11" t="s">
        <v>719</v>
      </c>
      <c r="K1330">
        <v>12</v>
      </c>
      <c r="L1330" s="37">
        <v>5796.12</v>
      </c>
    </row>
    <row r="1331" spans="1:12" x14ac:dyDescent="0.25">
      <c r="A1331" s="26" t="s">
        <v>2671</v>
      </c>
      <c r="B1331" s="27" t="s">
        <v>3203</v>
      </c>
      <c r="C1331" s="11" t="s">
        <v>717</v>
      </c>
      <c r="D1331" t="s">
        <v>787</v>
      </c>
      <c r="E1331" s="2">
        <v>44666</v>
      </c>
      <c r="G1331" s="12" t="s">
        <v>799</v>
      </c>
      <c r="H1331" s="30">
        <v>47725</v>
      </c>
      <c r="I1331" s="30">
        <v>352676</v>
      </c>
      <c r="J1331" s="11" t="s">
        <v>720</v>
      </c>
      <c r="K1331">
        <v>13</v>
      </c>
      <c r="L1331" s="37">
        <v>0</v>
      </c>
    </row>
    <row r="1332" spans="1:12" x14ac:dyDescent="0.25">
      <c r="A1332" s="26" t="s">
        <v>2672</v>
      </c>
      <c r="B1332" s="27" t="s">
        <v>3204</v>
      </c>
      <c r="C1332" s="11" t="s">
        <v>717</v>
      </c>
      <c r="D1332" t="s">
        <v>787</v>
      </c>
      <c r="E1332" s="2">
        <v>44667</v>
      </c>
      <c r="G1332" s="12" t="s">
        <v>781</v>
      </c>
      <c r="H1332" s="30">
        <v>56428</v>
      </c>
      <c r="I1332" s="30">
        <v>437083</v>
      </c>
      <c r="J1332" s="11" t="s">
        <v>719</v>
      </c>
      <c r="K1332">
        <v>11</v>
      </c>
      <c r="L1332" s="37">
        <v>6207.08</v>
      </c>
    </row>
    <row r="1333" spans="1:12" x14ac:dyDescent="0.25">
      <c r="A1333" s="26" t="s">
        <v>2673</v>
      </c>
      <c r="B1333" s="27" t="s">
        <v>3205</v>
      </c>
      <c r="C1333" s="11" t="s">
        <v>717</v>
      </c>
      <c r="D1333" t="s">
        <v>787</v>
      </c>
      <c r="E1333" s="2">
        <v>44667</v>
      </c>
      <c r="G1333" s="12" t="s">
        <v>781</v>
      </c>
      <c r="H1333" s="30">
        <v>56340</v>
      </c>
      <c r="I1333" s="30">
        <v>553275</v>
      </c>
      <c r="J1333" s="11" t="s">
        <v>719</v>
      </c>
      <c r="K1333">
        <v>14</v>
      </c>
      <c r="L1333" s="37">
        <v>7887.6</v>
      </c>
    </row>
    <row r="1334" spans="1:12" x14ac:dyDescent="0.25">
      <c r="A1334" s="26" t="s">
        <v>2674</v>
      </c>
      <c r="B1334" s="27" t="s">
        <v>3206</v>
      </c>
      <c r="C1334" s="11" t="s">
        <v>717</v>
      </c>
      <c r="D1334" t="s">
        <v>784</v>
      </c>
      <c r="E1334" s="2">
        <v>44668</v>
      </c>
      <c r="G1334" s="12" t="s">
        <v>781</v>
      </c>
      <c r="H1334" s="30">
        <v>55458</v>
      </c>
      <c r="I1334" s="30">
        <v>370907</v>
      </c>
      <c r="J1334" s="11" t="s">
        <v>719</v>
      </c>
      <c r="K1334">
        <v>14</v>
      </c>
      <c r="L1334" s="37">
        <v>7764.1200000000008</v>
      </c>
    </row>
    <row r="1335" spans="1:12" x14ac:dyDescent="0.25">
      <c r="A1335" s="26" t="s">
        <v>2675</v>
      </c>
      <c r="B1335" s="27" t="s">
        <v>3207</v>
      </c>
      <c r="C1335" s="11" t="s">
        <v>717</v>
      </c>
      <c r="D1335" t="s">
        <v>784</v>
      </c>
      <c r="E1335" s="2">
        <v>44669</v>
      </c>
      <c r="G1335" s="12" t="s">
        <v>781</v>
      </c>
      <c r="H1335" s="30">
        <v>48653</v>
      </c>
      <c r="I1335" s="30">
        <v>406794</v>
      </c>
      <c r="J1335" s="11" t="s">
        <v>719</v>
      </c>
      <c r="K1335">
        <v>14</v>
      </c>
      <c r="L1335" s="37">
        <v>6811.420000000001</v>
      </c>
    </row>
    <row r="1336" spans="1:12" x14ac:dyDescent="0.25">
      <c r="A1336" s="26" t="s">
        <v>2676</v>
      </c>
      <c r="B1336" s="27" t="s">
        <v>3208</v>
      </c>
      <c r="C1336" s="11" t="s">
        <v>717</v>
      </c>
      <c r="D1336" t="s">
        <v>784</v>
      </c>
      <c r="E1336" s="2">
        <v>44669</v>
      </c>
      <c r="G1336" s="12" t="s">
        <v>781</v>
      </c>
      <c r="H1336" s="30">
        <v>54735</v>
      </c>
      <c r="I1336" s="30">
        <v>543276</v>
      </c>
      <c r="J1336" s="11" t="s">
        <v>719</v>
      </c>
      <c r="K1336">
        <v>13</v>
      </c>
      <c r="L1336" s="37">
        <v>7115.55</v>
      </c>
    </row>
    <row r="1337" spans="1:12" x14ac:dyDescent="0.25">
      <c r="A1337" s="26" t="s">
        <v>2677</v>
      </c>
      <c r="B1337" s="27" t="s">
        <v>3209</v>
      </c>
      <c r="C1337" s="11" t="s">
        <v>717</v>
      </c>
      <c r="D1337" t="s">
        <v>784</v>
      </c>
      <c r="E1337" s="2">
        <v>44669</v>
      </c>
      <c r="G1337" s="12" t="s">
        <v>781</v>
      </c>
      <c r="H1337" s="30">
        <v>53329</v>
      </c>
      <c r="I1337" s="30">
        <v>430347</v>
      </c>
      <c r="J1337" s="11" t="s">
        <v>719</v>
      </c>
      <c r="K1337">
        <v>13</v>
      </c>
      <c r="L1337" s="37">
        <v>6932.77</v>
      </c>
    </row>
    <row r="1338" spans="1:12" x14ac:dyDescent="0.25">
      <c r="A1338" s="26" t="s">
        <v>2678</v>
      </c>
      <c r="B1338" s="27" t="s">
        <v>3210</v>
      </c>
      <c r="C1338" s="11" t="s">
        <v>717</v>
      </c>
      <c r="D1338" t="s">
        <v>785</v>
      </c>
      <c r="E1338" s="2">
        <v>44670</v>
      </c>
      <c r="G1338" s="12" t="s">
        <v>781</v>
      </c>
      <c r="H1338" s="30">
        <v>45379</v>
      </c>
      <c r="I1338" s="30">
        <v>374039</v>
      </c>
      <c r="J1338" s="11" t="s">
        <v>719</v>
      </c>
      <c r="K1338">
        <v>15</v>
      </c>
      <c r="L1338" s="37">
        <v>6806.8499999999995</v>
      </c>
    </row>
    <row r="1339" spans="1:12" x14ac:dyDescent="0.25">
      <c r="A1339" s="26" t="s">
        <v>2679</v>
      </c>
      <c r="B1339" s="27" t="s">
        <v>3211</v>
      </c>
      <c r="C1339" s="11" t="s">
        <v>717</v>
      </c>
      <c r="D1339" t="s">
        <v>787</v>
      </c>
      <c r="E1339" s="2">
        <v>44670</v>
      </c>
      <c r="G1339" s="12" t="s">
        <v>781</v>
      </c>
      <c r="H1339" s="30">
        <v>45932</v>
      </c>
      <c r="I1339" s="30">
        <v>408940</v>
      </c>
      <c r="J1339" s="11" t="s">
        <v>719</v>
      </c>
      <c r="K1339">
        <v>13</v>
      </c>
      <c r="L1339" s="37">
        <v>5971.16</v>
      </c>
    </row>
    <row r="1340" spans="1:12" x14ac:dyDescent="0.25">
      <c r="A1340" s="26" t="s">
        <v>2680</v>
      </c>
      <c r="B1340" s="27" t="s">
        <v>3212</v>
      </c>
      <c r="C1340" s="11" t="s">
        <v>717</v>
      </c>
      <c r="D1340" t="s">
        <v>787</v>
      </c>
      <c r="E1340" s="2">
        <v>44671</v>
      </c>
      <c r="G1340" s="12" t="s">
        <v>781</v>
      </c>
      <c r="H1340" s="30">
        <v>55687</v>
      </c>
      <c r="I1340" s="30">
        <v>350404</v>
      </c>
      <c r="J1340" s="11" t="s">
        <v>719</v>
      </c>
      <c r="K1340">
        <v>14</v>
      </c>
      <c r="L1340" s="37">
        <v>7796.18</v>
      </c>
    </row>
    <row r="1341" spans="1:12" x14ac:dyDescent="0.25">
      <c r="A1341" s="26" t="s">
        <v>2681</v>
      </c>
      <c r="B1341" s="27" t="s">
        <v>3213</v>
      </c>
      <c r="C1341" s="11" t="s">
        <v>717</v>
      </c>
      <c r="D1341" t="s">
        <v>787</v>
      </c>
      <c r="E1341" s="2">
        <v>44671</v>
      </c>
      <c r="G1341" s="12" t="s">
        <v>781</v>
      </c>
      <c r="H1341" s="30">
        <v>46429</v>
      </c>
      <c r="I1341" s="30">
        <v>481463</v>
      </c>
      <c r="J1341" s="11" t="s">
        <v>719</v>
      </c>
      <c r="K1341">
        <v>12</v>
      </c>
      <c r="L1341" s="37">
        <v>5571.48</v>
      </c>
    </row>
    <row r="1342" spans="1:12" x14ac:dyDescent="0.25">
      <c r="A1342" s="26" t="s">
        <v>2682</v>
      </c>
      <c r="B1342" s="27" t="s">
        <v>3214</v>
      </c>
      <c r="C1342" s="11" t="s">
        <v>717</v>
      </c>
      <c r="D1342" t="s">
        <v>784</v>
      </c>
      <c r="E1342" s="2">
        <v>44671</v>
      </c>
      <c r="G1342" s="12" t="s">
        <v>781</v>
      </c>
      <c r="H1342" s="30">
        <v>47797</v>
      </c>
      <c r="I1342" s="30">
        <v>467773</v>
      </c>
      <c r="J1342" s="11" t="s">
        <v>719</v>
      </c>
      <c r="K1342">
        <v>14</v>
      </c>
      <c r="L1342" s="37">
        <v>6691.5800000000008</v>
      </c>
    </row>
    <row r="1343" spans="1:12" x14ac:dyDescent="0.25">
      <c r="A1343" s="26" t="s">
        <v>2683</v>
      </c>
      <c r="B1343" s="27" t="s">
        <v>3215</v>
      </c>
      <c r="C1343" s="11" t="s">
        <v>717</v>
      </c>
      <c r="D1343" t="s">
        <v>785</v>
      </c>
      <c r="E1343" s="2">
        <v>44672</v>
      </c>
      <c r="G1343" s="12" t="s">
        <v>781</v>
      </c>
      <c r="H1343" s="30">
        <v>57143</v>
      </c>
      <c r="I1343" s="30">
        <v>482965</v>
      </c>
      <c r="J1343" s="11" t="s">
        <v>719</v>
      </c>
      <c r="K1343">
        <v>13</v>
      </c>
      <c r="L1343" s="37">
        <v>7428.59</v>
      </c>
    </row>
    <row r="1344" spans="1:12" x14ac:dyDescent="0.25">
      <c r="A1344" s="26" t="s">
        <v>2684</v>
      </c>
      <c r="B1344" s="27" t="s">
        <v>3216</v>
      </c>
      <c r="C1344" s="11" t="s">
        <v>717</v>
      </c>
      <c r="D1344" t="s">
        <v>787</v>
      </c>
      <c r="E1344" s="2">
        <v>44673</v>
      </c>
      <c r="G1344" s="12" t="s">
        <v>781</v>
      </c>
      <c r="H1344" s="30">
        <v>51182</v>
      </c>
      <c r="I1344" s="30">
        <v>558852</v>
      </c>
      <c r="J1344" s="11" t="s">
        <v>719</v>
      </c>
      <c r="K1344">
        <v>12</v>
      </c>
      <c r="L1344" s="37">
        <v>6141.84</v>
      </c>
    </row>
    <row r="1345" spans="1:12" x14ac:dyDescent="0.25">
      <c r="A1345" s="26" t="s">
        <v>2685</v>
      </c>
      <c r="B1345" s="27" t="s">
        <v>3217</v>
      </c>
      <c r="C1345" s="11" t="s">
        <v>717</v>
      </c>
      <c r="D1345" t="s">
        <v>787</v>
      </c>
      <c r="E1345" s="2">
        <v>44674</v>
      </c>
      <c r="G1345" s="12" t="s">
        <v>781</v>
      </c>
      <c r="H1345" s="30">
        <v>46108</v>
      </c>
      <c r="I1345" s="30">
        <v>470509</v>
      </c>
      <c r="J1345" s="11" t="s">
        <v>719</v>
      </c>
      <c r="K1345">
        <v>14</v>
      </c>
      <c r="L1345" s="37">
        <v>6455.1200000000008</v>
      </c>
    </row>
    <row r="1346" spans="1:12" x14ac:dyDescent="0.25">
      <c r="A1346" s="26" t="s">
        <v>2686</v>
      </c>
      <c r="B1346" s="27" t="s">
        <v>3218</v>
      </c>
      <c r="C1346" s="11" t="s">
        <v>717</v>
      </c>
      <c r="D1346" t="s">
        <v>784</v>
      </c>
      <c r="E1346" s="2">
        <v>44674</v>
      </c>
      <c r="G1346" s="12" t="s">
        <v>781</v>
      </c>
      <c r="H1346" s="30">
        <v>48000</v>
      </c>
      <c r="I1346" s="30">
        <v>385182</v>
      </c>
      <c r="J1346" s="11" t="s">
        <v>719</v>
      </c>
      <c r="K1346">
        <v>11</v>
      </c>
      <c r="L1346" s="37">
        <v>5280</v>
      </c>
    </row>
    <row r="1347" spans="1:12" x14ac:dyDescent="0.25">
      <c r="A1347" s="26" t="s">
        <v>2687</v>
      </c>
      <c r="B1347" s="27" t="s">
        <v>3219</v>
      </c>
      <c r="C1347" s="11" t="s">
        <v>717</v>
      </c>
      <c r="D1347" t="s">
        <v>787</v>
      </c>
      <c r="E1347" s="2">
        <v>44675</v>
      </c>
      <c r="G1347" s="12" t="s">
        <v>781</v>
      </c>
      <c r="H1347" s="30">
        <v>45368</v>
      </c>
      <c r="I1347" s="30">
        <v>414552</v>
      </c>
      <c r="J1347" s="11" t="s">
        <v>719</v>
      </c>
      <c r="K1347">
        <v>14</v>
      </c>
      <c r="L1347" s="37">
        <v>6351.52</v>
      </c>
    </row>
    <row r="1348" spans="1:12" x14ac:dyDescent="0.25">
      <c r="A1348" s="26" t="s">
        <v>2688</v>
      </c>
      <c r="B1348" s="27" t="s">
        <v>3220</v>
      </c>
      <c r="C1348" s="11" t="s">
        <v>717</v>
      </c>
      <c r="D1348" t="s">
        <v>784</v>
      </c>
      <c r="E1348" s="2">
        <v>44675</v>
      </c>
      <c r="G1348" s="12" t="s">
        <v>781</v>
      </c>
      <c r="H1348" s="30">
        <v>55362</v>
      </c>
      <c r="I1348" s="30">
        <v>383769</v>
      </c>
      <c r="J1348" s="11" t="s">
        <v>719</v>
      </c>
      <c r="K1348">
        <v>13</v>
      </c>
      <c r="L1348" s="37">
        <v>7197.06</v>
      </c>
    </row>
    <row r="1349" spans="1:12" x14ac:dyDescent="0.25">
      <c r="A1349" s="26" t="s">
        <v>2689</v>
      </c>
      <c r="B1349" s="27" t="s">
        <v>3221</v>
      </c>
      <c r="C1349" s="11" t="s">
        <v>717</v>
      </c>
      <c r="D1349" t="s">
        <v>784</v>
      </c>
      <c r="E1349" s="2">
        <v>44676</v>
      </c>
      <c r="G1349" s="12" t="s">
        <v>799</v>
      </c>
      <c r="H1349" s="30">
        <v>47663</v>
      </c>
      <c r="I1349" s="30">
        <v>428258</v>
      </c>
      <c r="J1349" s="11" t="s">
        <v>720</v>
      </c>
      <c r="K1349">
        <v>11</v>
      </c>
      <c r="L1349" s="37">
        <v>0</v>
      </c>
    </row>
    <row r="1350" spans="1:12" x14ac:dyDescent="0.25">
      <c r="A1350" s="26" t="s">
        <v>2690</v>
      </c>
      <c r="B1350" s="27" t="s">
        <v>3222</v>
      </c>
      <c r="C1350" s="11" t="s">
        <v>717</v>
      </c>
      <c r="D1350" t="s">
        <v>787</v>
      </c>
      <c r="E1350" s="2">
        <v>44676</v>
      </c>
      <c r="G1350" s="12" t="s">
        <v>780</v>
      </c>
      <c r="H1350" s="30">
        <v>58110</v>
      </c>
      <c r="I1350" s="30">
        <v>559550</v>
      </c>
      <c r="J1350" s="11" t="s">
        <v>719</v>
      </c>
      <c r="K1350">
        <v>14</v>
      </c>
      <c r="L1350" s="37">
        <v>8135.4000000000005</v>
      </c>
    </row>
    <row r="1351" spans="1:12" x14ac:dyDescent="0.25">
      <c r="A1351" s="26" t="s">
        <v>2691</v>
      </c>
      <c r="B1351" s="27" t="s">
        <v>3223</v>
      </c>
      <c r="C1351" s="11" t="s">
        <v>717</v>
      </c>
      <c r="D1351" t="s">
        <v>784</v>
      </c>
      <c r="E1351" s="2">
        <v>44677</v>
      </c>
      <c r="G1351" s="12" t="s">
        <v>781</v>
      </c>
      <c r="H1351" s="30">
        <v>56377</v>
      </c>
      <c r="I1351" s="30">
        <v>516565</v>
      </c>
      <c r="J1351" s="11" t="s">
        <v>719</v>
      </c>
      <c r="K1351">
        <v>13</v>
      </c>
      <c r="L1351" s="37">
        <v>7329.01</v>
      </c>
    </row>
    <row r="1352" spans="1:12" x14ac:dyDescent="0.25">
      <c r="A1352" s="26" t="s">
        <v>2692</v>
      </c>
      <c r="B1352" s="27" t="s">
        <v>3224</v>
      </c>
      <c r="C1352" s="11" t="s">
        <v>717</v>
      </c>
      <c r="D1352" t="s">
        <v>787</v>
      </c>
      <c r="E1352" s="2">
        <v>44678</v>
      </c>
      <c r="G1352" s="12" t="s">
        <v>781</v>
      </c>
      <c r="H1352" s="30">
        <v>52105</v>
      </c>
      <c r="I1352" s="30">
        <v>438212</v>
      </c>
      <c r="J1352" s="11" t="s">
        <v>719</v>
      </c>
      <c r="K1352">
        <v>14</v>
      </c>
      <c r="L1352" s="37">
        <v>7294.7000000000007</v>
      </c>
    </row>
    <row r="1353" spans="1:12" x14ac:dyDescent="0.25">
      <c r="A1353" s="26" t="s">
        <v>2693</v>
      </c>
      <c r="B1353" s="27" t="s">
        <v>3225</v>
      </c>
      <c r="C1353" s="11" t="s">
        <v>717</v>
      </c>
      <c r="D1353" t="s">
        <v>785</v>
      </c>
      <c r="E1353" s="2">
        <v>44679</v>
      </c>
      <c r="G1353" s="12" t="s">
        <v>780</v>
      </c>
      <c r="H1353" s="30">
        <v>58639</v>
      </c>
      <c r="I1353" s="30">
        <v>494697</v>
      </c>
      <c r="J1353" s="11" t="s">
        <v>719</v>
      </c>
      <c r="K1353">
        <v>11</v>
      </c>
      <c r="L1353" s="37">
        <v>6450.29</v>
      </c>
    </row>
    <row r="1354" spans="1:12" x14ac:dyDescent="0.25">
      <c r="A1354" s="26" t="s">
        <v>2694</v>
      </c>
      <c r="B1354" s="27" t="s">
        <v>3226</v>
      </c>
      <c r="C1354" s="11" t="s">
        <v>717</v>
      </c>
      <c r="D1354" t="s">
        <v>784</v>
      </c>
      <c r="E1354" s="2">
        <v>44680</v>
      </c>
      <c r="G1354" s="12" t="s">
        <v>799</v>
      </c>
      <c r="H1354" s="30">
        <v>47920</v>
      </c>
      <c r="I1354" s="30">
        <v>534281</v>
      </c>
      <c r="J1354" s="11" t="s">
        <v>720</v>
      </c>
      <c r="K1354">
        <v>11</v>
      </c>
      <c r="L1354" s="37">
        <v>0</v>
      </c>
    </row>
    <row r="1355" spans="1:12" x14ac:dyDescent="0.25">
      <c r="A1355" s="26" t="s">
        <v>2695</v>
      </c>
      <c r="B1355" s="27" t="s">
        <v>3227</v>
      </c>
      <c r="C1355" s="11" t="s">
        <v>717</v>
      </c>
      <c r="D1355" t="s">
        <v>784</v>
      </c>
      <c r="E1355" s="2">
        <v>44681</v>
      </c>
      <c r="G1355" s="12" t="s">
        <v>781</v>
      </c>
      <c r="H1355" s="30">
        <v>49783</v>
      </c>
      <c r="I1355" s="30">
        <v>377800</v>
      </c>
      <c r="J1355" s="11" t="s">
        <v>719</v>
      </c>
      <c r="K1355">
        <v>14</v>
      </c>
      <c r="L1355" s="37">
        <v>6969.6200000000008</v>
      </c>
    </row>
    <row r="1356" spans="1:12" x14ac:dyDescent="0.25">
      <c r="A1356" s="26" t="s">
        <v>2696</v>
      </c>
      <c r="B1356" s="27" t="s">
        <v>3228</v>
      </c>
      <c r="C1356" s="11" t="s">
        <v>717</v>
      </c>
      <c r="D1356" t="s">
        <v>785</v>
      </c>
      <c r="E1356" s="2">
        <v>44682</v>
      </c>
      <c r="G1356" s="12" t="s">
        <v>781</v>
      </c>
      <c r="H1356" s="30">
        <v>55897</v>
      </c>
      <c r="I1356" s="30">
        <v>559921</v>
      </c>
      <c r="J1356" s="11" t="s">
        <v>719</v>
      </c>
      <c r="K1356">
        <v>13</v>
      </c>
      <c r="L1356" s="37">
        <v>7266.6100000000006</v>
      </c>
    </row>
    <row r="1357" spans="1:12" x14ac:dyDescent="0.25">
      <c r="A1357" s="26" t="s">
        <v>2697</v>
      </c>
      <c r="B1357" s="27" t="s">
        <v>3229</v>
      </c>
      <c r="C1357" s="11" t="s">
        <v>717</v>
      </c>
      <c r="D1357" t="s">
        <v>785</v>
      </c>
      <c r="E1357" s="2">
        <v>44682</v>
      </c>
      <c r="G1357" s="12" t="s">
        <v>781</v>
      </c>
      <c r="H1357" s="30">
        <v>50077</v>
      </c>
      <c r="I1357" s="30">
        <v>358073</v>
      </c>
      <c r="J1357" s="11" t="s">
        <v>719</v>
      </c>
      <c r="K1357">
        <v>12</v>
      </c>
      <c r="L1357" s="37">
        <v>6009.24</v>
      </c>
    </row>
    <row r="1358" spans="1:12" x14ac:dyDescent="0.25">
      <c r="A1358" s="26" t="s">
        <v>2698</v>
      </c>
      <c r="B1358" s="27" t="s">
        <v>3230</v>
      </c>
      <c r="C1358" s="11" t="s">
        <v>717</v>
      </c>
      <c r="D1358" t="s">
        <v>785</v>
      </c>
      <c r="E1358" s="2">
        <v>44683</v>
      </c>
      <c r="G1358" s="12" t="s">
        <v>781</v>
      </c>
      <c r="H1358" s="30">
        <v>49345</v>
      </c>
      <c r="I1358" s="30">
        <v>443617</v>
      </c>
      <c r="J1358" s="11" t="s">
        <v>719</v>
      </c>
      <c r="K1358">
        <v>13</v>
      </c>
      <c r="L1358" s="37">
        <v>6414.85</v>
      </c>
    </row>
    <row r="1359" spans="1:12" x14ac:dyDescent="0.25">
      <c r="A1359" s="26" t="s">
        <v>2699</v>
      </c>
      <c r="B1359" s="27" t="s">
        <v>3231</v>
      </c>
      <c r="C1359" s="11" t="s">
        <v>717</v>
      </c>
      <c r="D1359" t="s">
        <v>787</v>
      </c>
      <c r="E1359" s="2">
        <v>44684</v>
      </c>
      <c r="G1359" s="12" t="s">
        <v>799</v>
      </c>
      <c r="H1359" s="30">
        <v>45362</v>
      </c>
      <c r="I1359" s="30">
        <v>387898</v>
      </c>
      <c r="J1359" s="11" t="s">
        <v>720</v>
      </c>
      <c r="K1359">
        <v>13</v>
      </c>
      <c r="L1359" s="37">
        <v>0</v>
      </c>
    </row>
    <row r="1360" spans="1:12" x14ac:dyDescent="0.25">
      <c r="A1360" s="26" t="s">
        <v>2700</v>
      </c>
      <c r="B1360" s="27" t="s">
        <v>3232</v>
      </c>
      <c r="C1360" s="11" t="s">
        <v>717</v>
      </c>
      <c r="D1360" t="s">
        <v>784</v>
      </c>
      <c r="E1360" s="2">
        <v>44685</v>
      </c>
      <c r="G1360" s="12" t="s">
        <v>781</v>
      </c>
      <c r="H1360" s="30">
        <v>59577</v>
      </c>
      <c r="I1360" s="30">
        <v>566313</v>
      </c>
      <c r="J1360" s="11" t="s">
        <v>719</v>
      </c>
      <c r="K1360">
        <v>15</v>
      </c>
      <c r="L1360" s="37">
        <v>8936.5499999999993</v>
      </c>
    </row>
    <row r="1361" spans="1:12" x14ac:dyDescent="0.25">
      <c r="A1361" s="26" t="s">
        <v>2701</v>
      </c>
      <c r="B1361" s="27" t="s">
        <v>3233</v>
      </c>
      <c r="C1361" s="11" t="s">
        <v>717</v>
      </c>
      <c r="D1361" t="s">
        <v>787</v>
      </c>
      <c r="E1361" s="2">
        <v>44685</v>
      </c>
      <c r="G1361" s="12" t="s">
        <v>781</v>
      </c>
      <c r="H1361" s="30">
        <v>55354</v>
      </c>
      <c r="I1361" s="30">
        <v>409442</v>
      </c>
      <c r="J1361" s="11" t="s">
        <v>719</v>
      </c>
      <c r="K1361">
        <v>15</v>
      </c>
      <c r="L1361" s="37">
        <v>8303.1</v>
      </c>
    </row>
    <row r="1362" spans="1:12" x14ac:dyDescent="0.25">
      <c r="A1362" s="26" t="s">
        <v>2702</v>
      </c>
      <c r="B1362" s="27" t="s">
        <v>3234</v>
      </c>
      <c r="C1362" s="11" t="s">
        <v>717</v>
      </c>
      <c r="D1362" t="s">
        <v>784</v>
      </c>
      <c r="E1362" s="2">
        <v>44686</v>
      </c>
      <c r="G1362" s="12" t="s">
        <v>781</v>
      </c>
      <c r="H1362" s="30">
        <v>52161</v>
      </c>
      <c r="I1362" s="30">
        <v>483881</v>
      </c>
      <c r="J1362" s="11" t="s">
        <v>719</v>
      </c>
      <c r="K1362">
        <v>14</v>
      </c>
      <c r="L1362" s="37">
        <v>7302.5400000000009</v>
      </c>
    </row>
    <row r="1363" spans="1:12" x14ac:dyDescent="0.25">
      <c r="A1363" s="26" t="s">
        <v>2703</v>
      </c>
      <c r="B1363" s="27" t="s">
        <v>3235</v>
      </c>
      <c r="C1363" s="11" t="s">
        <v>717</v>
      </c>
      <c r="D1363" t="s">
        <v>785</v>
      </c>
      <c r="E1363" s="2">
        <v>44686</v>
      </c>
      <c r="G1363" s="12" t="s">
        <v>781</v>
      </c>
      <c r="H1363" s="30">
        <v>53381</v>
      </c>
      <c r="I1363" s="30">
        <v>402858</v>
      </c>
      <c r="J1363" s="11" t="s">
        <v>719</v>
      </c>
      <c r="K1363">
        <v>12</v>
      </c>
      <c r="L1363" s="37">
        <v>6405.7199999999993</v>
      </c>
    </row>
    <row r="1364" spans="1:12" x14ac:dyDescent="0.25">
      <c r="A1364" s="26" t="s">
        <v>2704</v>
      </c>
      <c r="B1364" s="27" t="s">
        <v>3236</v>
      </c>
      <c r="C1364" s="11" t="s">
        <v>717</v>
      </c>
      <c r="D1364" t="s">
        <v>784</v>
      </c>
      <c r="E1364" s="2">
        <v>44687</v>
      </c>
      <c r="G1364" s="12" t="s">
        <v>780</v>
      </c>
      <c r="H1364" s="30">
        <v>57171</v>
      </c>
      <c r="I1364" s="30">
        <v>595544</v>
      </c>
      <c r="J1364" s="11" t="s">
        <v>719</v>
      </c>
      <c r="K1364">
        <v>15</v>
      </c>
      <c r="L1364" s="37">
        <v>8575.65</v>
      </c>
    </row>
    <row r="1365" spans="1:12" x14ac:dyDescent="0.25">
      <c r="A1365" s="26" t="s">
        <v>2705</v>
      </c>
      <c r="B1365" s="27" t="s">
        <v>3237</v>
      </c>
      <c r="C1365" s="11" t="s">
        <v>717</v>
      </c>
      <c r="D1365" t="s">
        <v>784</v>
      </c>
      <c r="E1365" s="2">
        <v>44688</v>
      </c>
      <c r="G1365" s="12" t="s">
        <v>781</v>
      </c>
      <c r="H1365" s="30">
        <v>50535</v>
      </c>
      <c r="I1365" s="30">
        <v>499836</v>
      </c>
      <c r="J1365" s="11" t="s">
        <v>719</v>
      </c>
      <c r="K1365">
        <v>13</v>
      </c>
      <c r="L1365" s="37">
        <v>6569.55</v>
      </c>
    </row>
    <row r="1366" spans="1:12" x14ac:dyDescent="0.25">
      <c r="A1366" s="26" t="s">
        <v>2706</v>
      </c>
      <c r="B1366" s="27" t="s">
        <v>3238</v>
      </c>
      <c r="C1366" s="11" t="s">
        <v>717</v>
      </c>
      <c r="D1366" t="s">
        <v>784</v>
      </c>
      <c r="E1366" s="2">
        <v>44689</v>
      </c>
      <c r="G1366" s="12" t="s">
        <v>781</v>
      </c>
      <c r="H1366" s="30">
        <v>52034</v>
      </c>
      <c r="I1366" s="30">
        <v>530311</v>
      </c>
      <c r="J1366" s="11" t="s">
        <v>719</v>
      </c>
      <c r="K1366">
        <v>12</v>
      </c>
      <c r="L1366" s="37">
        <v>6244.08</v>
      </c>
    </row>
    <row r="1367" spans="1:12" x14ac:dyDescent="0.25">
      <c r="A1367" s="26" t="s">
        <v>2707</v>
      </c>
      <c r="B1367" s="27" t="s">
        <v>3239</v>
      </c>
      <c r="C1367" s="11" t="s">
        <v>717</v>
      </c>
      <c r="D1367" t="s">
        <v>787</v>
      </c>
      <c r="E1367" s="2">
        <v>44690</v>
      </c>
      <c r="G1367" s="12" t="s">
        <v>781</v>
      </c>
      <c r="H1367" s="30">
        <v>52798</v>
      </c>
      <c r="I1367" s="30">
        <v>627237</v>
      </c>
      <c r="J1367" s="11" t="s">
        <v>719</v>
      </c>
      <c r="K1367">
        <v>14</v>
      </c>
      <c r="L1367" s="37">
        <v>7391.72</v>
      </c>
    </row>
    <row r="1368" spans="1:12" x14ac:dyDescent="0.25">
      <c r="A1368" s="26" t="s">
        <v>2708</v>
      </c>
      <c r="B1368" s="27" t="s">
        <v>3240</v>
      </c>
      <c r="C1368" s="11" t="s">
        <v>717</v>
      </c>
      <c r="D1368" t="s">
        <v>787</v>
      </c>
      <c r="E1368" s="2">
        <v>44691</v>
      </c>
      <c r="G1368" s="12" t="s">
        <v>799</v>
      </c>
      <c r="H1368" s="30">
        <v>45547</v>
      </c>
      <c r="I1368" s="30">
        <v>576287</v>
      </c>
      <c r="J1368" s="11" t="s">
        <v>720</v>
      </c>
      <c r="K1368">
        <v>13</v>
      </c>
      <c r="L1368" s="37">
        <v>0</v>
      </c>
    </row>
    <row r="1369" spans="1:12" x14ac:dyDescent="0.25">
      <c r="A1369" s="26" t="s">
        <v>2709</v>
      </c>
      <c r="B1369" s="27" t="s">
        <v>3241</v>
      </c>
      <c r="C1369" s="11" t="s">
        <v>717</v>
      </c>
      <c r="D1369" t="s">
        <v>787</v>
      </c>
      <c r="E1369" s="2">
        <v>44691</v>
      </c>
      <c r="G1369" s="12" t="s">
        <v>780</v>
      </c>
      <c r="H1369" s="30">
        <v>57418</v>
      </c>
      <c r="I1369" s="30">
        <v>555967</v>
      </c>
      <c r="J1369" s="11" t="s">
        <v>719</v>
      </c>
      <c r="K1369">
        <v>13</v>
      </c>
      <c r="L1369" s="37">
        <v>7464.34</v>
      </c>
    </row>
    <row r="1370" spans="1:12" x14ac:dyDescent="0.25">
      <c r="A1370" s="26" t="s">
        <v>2710</v>
      </c>
      <c r="B1370" s="27" t="s">
        <v>3242</v>
      </c>
      <c r="C1370" s="11" t="s">
        <v>717</v>
      </c>
      <c r="D1370" t="s">
        <v>784</v>
      </c>
      <c r="E1370" s="2">
        <v>44692</v>
      </c>
      <c r="G1370" s="12" t="s">
        <v>781</v>
      </c>
      <c r="H1370" s="30">
        <v>51730</v>
      </c>
      <c r="I1370" s="30">
        <v>423504</v>
      </c>
      <c r="J1370" s="11" t="s">
        <v>719</v>
      </c>
      <c r="K1370">
        <v>13</v>
      </c>
      <c r="L1370" s="37">
        <v>6724.9000000000005</v>
      </c>
    </row>
    <row r="1371" spans="1:12" x14ac:dyDescent="0.25">
      <c r="A1371" s="26" t="s">
        <v>2711</v>
      </c>
      <c r="B1371" s="27" t="s">
        <v>3243</v>
      </c>
      <c r="C1371" s="11" t="s">
        <v>717</v>
      </c>
      <c r="D1371" t="s">
        <v>787</v>
      </c>
      <c r="E1371" s="2">
        <v>44693</v>
      </c>
      <c r="G1371" s="12" t="s">
        <v>780</v>
      </c>
      <c r="H1371" s="30">
        <v>58010</v>
      </c>
      <c r="I1371" s="30">
        <v>536288</v>
      </c>
      <c r="J1371" s="11" t="s">
        <v>719</v>
      </c>
      <c r="K1371">
        <v>12</v>
      </c>
      <c r="L1371" s="37">
        <v>6961.2</v>
      </c>
    </row>
    <row r="1372" spans="1:12" x14ac:dyDescent="0.25">
      <c r="A1372" s="26" t="s">
        <v>2712</v>
      </c>
      <c r="B1372" s="27" t="s">
        <v>3244</v>
      </c>
      <c r="C1372" s="11" t="s">
        <v>717</v>
      </c>
      <c r="D1372" t="s">
        <v>785</v>
      </c>
      <c r="E1372" s="2">
        <v>44693</v>
      </c>
      <c r="G1372" s="12" t="s">
        <v>781</v>
      </c>
      <c r="H1372" s="30">
        <v>48895</v>
      </c>
      <c r="I1372" s="30">
        <v>548526</v>
      </c>
      <c r="J1372" s="11" t="s">
        <v>719</v>
      </c>
      <c r="K1372">
        <v>14</v>
      </c>
      <c r="L1372" s="37">
        <v>6845.3000000000011</v>
      </c>
    </row>
    <row r="1373" spans="1:12" x14ac:dyDescent="0.25">
      <c r="A1373" s="26" t="s">
        <v>2713</v>
      </c>
      <c r="B1373" s="27" t="s">
        <v>3245</v>
      </c>
      <c r="C1373" s="11" t="s">
        <v>717</v>
      </c>
      <c r="D1373" t="s">
        <v>784</v>
      </c>
      <c r="E1373" s="2">
        <v>44694</v>
      </c>
      <c r="G1373" s="12" t="s">
        <v>781</v>
      </c>
      <c r="H1373" s="30">
        <v>58258</v>
      </c>
      <c r="I1373" s="30">
        <v>575776</v>
      </c>
      <c r="J1373" s="11" t="s">
        <v>719</v>
      </c>
      <c r="K1373">
        <v>15</v>
      </c>
      <c r="L1373" s="37">
        <v>8738.6999999999989</v>
      </c>
    </row>
    <row r="1374" spans="1:12" x14ac:dyDescent="0.25">
      <c r="A1374" s="26" t="s">
        <v>2714</v>
      </c>
      <c r="B1374" s="27" t="s">
        <v>3246</v>
      </c>
      <c r="C1374" s="11" t="s">
        <v>717</v>
      </c>
      <c r="D1374" t="s">
        <v>784</v>
      </c>
      <c r="E1374" s="2">
        <v>44695</v>
      </c>
      <c r="G1374" s="12" t="s">
        <v>781</v>
      </c>
      <c r="H1374" s="30">
        <v>53963</v>
      </c>
      <c r="I1374" s="30">
        <v>575931</v>
      </c>
      <c r="J1374" s="11" t="s">
        <v>719</v>
      </c>
      <c r="K1374">
        <v>12</v>
      </c>
      <c r="L1374" s="37">
        <v>6475.5599999999995</v>
      </c>
    </row>
    <row r="1375" spans="1:12" x14ac:dyDescent="0.25">
      <c r="A1375" s="26" t="s">
        <v>2715</v>
      </c>
      <c r="B1375" s="27" t="s">
        <v>3247</v>
      </c>
      <c r="C1375" s="11" t="s">
        <v>717</v>
      </c>
      <c r="D1375" t="s">
        <v>785</v>
      </c>
      <c r="E1375" s="2">
        <v>44695</v>
      </c>
      <c r="G1375" s="12" t="s">
        <v>781</v>
      </c>
      <c r="H1375" s="30">
        <v>46615</v>
      </c>
      <c r="I1375" s="30">
        <v>594909</v>
      </c>
      <c r="J1375" s="11" t="s">
        <v>719</v>
      </c>
      <c r="K1375">
        <v>12</v>
      </c>
      <c r="L1375" s="37">
        <v>5593.8</v>
      </c>
    </row>
    <row r="1376" spans="1:12" x14ac:dyDescent="0.25">
      <c r="A1376" s="26" t="s">
        <v>2716</v>
      </c>
      <c r="B1376" s="27" t="s">
        <v>3248</v>
      </c>
      <c r="C1376" s="11" t="s">
        <v>717</v>
      </c>
      <c r="D1376" t="s">
        <v>784</v>
      </c>
      <c r="E1376" s="2">
        <v>44696</v>
      </c>
      <c r="G1376" s="12" t="s">
        <v>781</v>
      </c>
      <c r="H1376" s="30">
        <v>48093</v>
      </c>
      <c r="I1376" s="30">
        <v>621240</v>
      </c>
      <c r="J1376" s="11" t="s">
        <v>719</v>
      </c>
      <c r="K1376">
        <v>11</v>
      </c>
      <c r="L1376" s="37">
        <v>5290.2300000000005</v>
      </c>
    </row>
    <row r="1377" spans="1:12" x14ac:dyDescent="0.25">
      <c r="A1377" s="26" t="s">
        <v>2717</v>
      </c>
      <c r="B1377" s="27" t="s">
        <v>3249</v>
      </c>
      <c r="C1377" s="11" t="s">
        <v>717</v>
      </c>
      <c r="D1377" t="s">
        <v>785</v>
      </c>
      <c r="E1377" s="2">
        <v>44697</v>
      </c>
      <c r="G1377" s="12" t="s">
        <v>780</v>
      </c>
      <c r="H1377" s="30">
        <v>58475</v>
      </c>
      <c r="I1377" s="30">
        <v>574842</v>
      </c>
      <c r="J1377" s="11" t="s">
        <v>719</v>
      </c>
      <c r="K1377">
        <v>11</v>
      </c>
      <c r="L1377" s="37">
        <v>6432.25</v>
      </c>
    </row>
    <row r="1378" spans="1:12" x14ac:dyDescent="0.25">
      <c r="A1378" s="26" t="s">
        <v>2718</v>
      </c>
      <c r="B1378" s="27" t="s">
        <v>3250</v>
      </c>
      <c r="C1378" s="11" t="s">
        <v>717</v>
      </c>
      <c r="D1378" t="s">
        <v>784</v>
      </c>
      <c r="E1378" s="2">
        <v>44698</v>
      </c>
      <c r="G1378" s="12" t="s">
        <v>799</v>
      </c>
      <c r="H1378" s="30">
        <v>45761</v>
      </c>
      <c r="I1378" s="30">
        <v>428387</v>
      </c>
      <c r="J1378" s="11" t="s">
        <v>720</v>
      </c>
      <c r="K1378">
        <v>11</v>
      </c>
      <c r="L1378" s="37">
        <v>0</v>
      </c>
    </row>
    <row r="1379" spans="1:12" x14ac:dyDescent="0.25">
      <c r="A1379" s="26" t="s">
        <v>2719</v>
      </c>
      <c r="B1379" s="27" t="s">
        <v>3251</v>
      </c>
      <c r="C1379" s="11" t="s">
        <v>717</v>
      </c>
      <c r="D1379" t="s">
        <v>785</v>
      </c>
      <c r="E1379" s="2">
        <v>44699</v>
      </c>
      <c r="G1379" s="12" t="s">
        <v>781</v>
      </c>
      <c r="H1379" s="30">
        <v>54916</v>
      </c>
      <c r="I1379" s="30">
        <v>447529</v>
      </c>
      <c r="J1379" s="11" t="s">
        <v>719</v>
      </c>
      <c r="K1379">
        <v>11</v>
      </c>
      <c r="L1379" s="37">
        <v>6040.76</v>
      </c>
    </row>
    <row r="1380" spans="1:12" x14ac:dyDescent="0.25">
      <c r="A1380" s="26" t="s">
        <v>2720</v>
      </c>
      <c r="B1380" s="27" t="s">
        <v>3252</v>
      </c>
      <c r="C1380" s="11" t="s">
        <v>717</v>
      </c>
      <c r="D1380" t="s">
        <v>787</v>
      </c>
      <c r="E1380" s="2">
        <v>44699</v>
      </c>
      <c r="G1380" s="12" t="s">
        <v>781</v>
      </c>
      <c r="H1380" s="30">
        <v>53880</v>
      </c>
      <c r="I1380" s="30">
        <v>464500</v>
      </c>
      <c r="J1380" s="11" t="s">
        <v>719</v>
      </c>
      <c r="K1380">
        <v>12</v>
      </c>
      <c r="L1380" s="37">
        <v>6465.5999999999995</v>
      </c>
    </row>
    <row r="1381" spans="1:12" x14ac:dyDescent="0.25">
      <c r="A1381" s="26" t="s">
        <v>2721</v>
      </c>
      <c r="B1381" s="27" t="s">
        <v>3253</v>
      </c>
      <c r="C1381" s="11" t="s">
        <v>717</v>
      </c>
      <c r="D1381" t="s">
        <v>787</v>
      </c>
      <c r="E1381" s="2">
        <v>44700</v>
      </c>
      <c r="G1381" s="12" t="s">
        <v>781</v>
      </c>
      <c r="H1381" s="30">
        <v>54350</v>
      </c>
      <c r="I1381" s="30">
        <v>596858</v>
      </c>
      <c r="J1381" s="11" t="s">
        <v>719</v>
      </c>
      <c r="K1381">
        <v>13</v>
      </c>
      <c r="L1381" s="37">
        <v>7065.5</v>
      </c>
    </row>
    <row r="1382" spans="1:12" x14ac:dyDescent="0.25">
      <c r="A1382" s="26" t="s">
        <v>2722</v>
      </c>
      <c r="B1382" s="27" t="s">
        <v>3254</v>
      </c>
      <c r="C1382" s="11" t="s">
        <v>717</v>
      </c>
      <c r="D1382" t="s">
        <v>785</v>
      </c>
      <c r="E1382" s="2">
        <v>44701</v>
      </c>
      <c r="G1382" s="12" t="s">
        <v>781</v>
      </c>
      <c r="H1382" s="30">
        <v>54302</v>
      </c>
      <c r="I1382" s="30">
        <v>400434</v>
      </c>
      <c r="J1382" s="11" t="s">
        <v>719</v>
      </c>
      <c r="K1382">
        <v>11</v>
      </c>
      <c r="L1382" s="37">
        <v>5973.22</v>
      </c>
    </row>
    <row r="1383" spans="1:12" x14ac:dyDescent="0.25">
      <c r="A1383" s="26" t="s">
        <v>2723</v>
      </c>
      <c r="B1383" s="27" t="s">
        <v>3255</v>
      </c>
      <c r="C1383" s="11" t="s">
        <v>717</v>
      </c>
      <c r="D1383" t="s">
        <v>784</v>
      </c>
      <c r="E1383" s="2">
        <v>44702</v>
      </c>
      <c r="G1383" s="12" t="s">
        <v>781</v>
      </c>
      <c r="H1383" s="30">
        <v>53215</v>
      </c>
      <c r="I1383" s="30">
        <v>394235</v>
      </c>
      <c r="J1383" s="11" t="s">
        <v>719</v>
      </c>
      <c r="K1383">
        <v>12</v>
      </c>
      <c r="L1383" s="37">
        <v>6385.8</v>
      </c>
    </row>
    <row r="1384" spans="1:12" x14ac:dyDescent="0.25">
      <c r="A1384" s="26" t="s">
        <v>2724</v>
      </c>
      <c r="B1384" s="27" t="s">
        <v>3256</v>
      </c>
      <c r="C1384" s="11" t="s">
        <v>717</v>
      </c>
      <c r="D1384" t="s">
        <v>784</v>
      </c>
      <c r="E1384" s="2">
        <v>44702</v>
      </c>
      <c r="G1384" s="12" t="s">
        <v>781</v>
      </c>
      <c r="H1384" s="30">
        <v>55066</v>
      </c>
      <c r="I1384" s="30">
        <v>471201</v>
      </c>
      <c r="J1384" s="11" t="s">
        <v>719</v>
      </c>
      <c r="K1384">
        <v>13</v>
      </c>
      <c r="L1384" s="37">
        <v>7158.58</v>
      </c>
    </row>
    <row r="1385" spans="1:12" x14ac:dyDescent="0.25">
      <c r="A1385" s="26" t="s">
        <v>2725</v>
      </c>
      <c r="B1385" s="27" t="s">
        <v>3257</v>
      </c>
      <c r="C1385" s="11" t="s">
        <v>717</v>
      </c>
      <c r="D1385" t="s">
        <v>787</v>
      </c>
      <c r="E1385" s="2">
        <v>44703</v>
      </c>
      <c r="G1385" s="12" t="s">
        <v>781</v>
      </c>
      <c r="H1385" s="30">
        <v>55160</v>
      </c>
      <c r="I1385" s="30">
        <v>550508</v>
      </c>
      <c r="J1385" s="11" t="s">
        <v>719</v>
      </c>
      <c r="K1385">
        <v>13</v>
      </c>
      <c r="L1385" s="37">
        <v>7170.8</v>
      </c>
    </row>
    <row r="1386" spans="1:12" x14ac:dyDescent="0.25">
      <c r="A1386" s="26" t="s">
        <v>2726</v>
      </c>
      <c r="B1386" s="27" t="s">
        <v>3258</v>
      </c>
      <c r="C1386" s="11" t="s">
        <v>717</v>
      </c>
      <c r="D1386" t="s">
        <v>787</v>
      </c>
      <c r="E1386" s="2">
        <v>44704</v>
      </c>
      <c r="G1386" s="12" t="s">
        <v>781</v>
      </c>
      <c r="H1386" s="30">
        <v>50022</v>
      </c>
      <c r="I1386" s="30">
        <v>385858</v>
      </c>
      <c r="J1386" s="11" t="s">
        <v>719</v>
      </c>
      <c r="K1386">
        <v>12</v>
      </c>
      <c r="L1386" s="37">
        <v>6002.6399999999994</v>
      </c>
    </row>
    <row r="1387" spans="1:12" x14ac:dyDescent="0.25">
      <c r="A1387" s="26" t="s">
        <v>2727</v>
      </c>
      <c r="B1387" s="27" t="s">
        <v>3259</v>
      </c>
      <c r="C1387" s="11" t="s">
        <v>717</v>
      </c>
      <c r="D1387" t="s">
        <v>784</v>
      </c>
      <c r="E1387" s="2">
        <v>44705</v>
      </c>
      <c r="G1387" s="12" t="s">
        <v>781</v>
      </c>
      <c r="H1387" s="30">
        <v>48225</v>
      </c>
      <c r="I1387" s="30">
        <v>592147</v>
      </c>
      <c r="J1387" s="11" t="s">
        <v>719</v>
      </c>
      <c r="K1387">
        <v>14</v>
      </c>
      <c r="L1387" s="37">
        <v>6751.5000000000009</v>
      </c>
    </row>
    <row r="1388" spans="1:12" x14ac:dyDescent="0.25">
      <c r="A1388" s="26" t="s">
        <v>2728</v>
      </c>
      <c r="B1388" s="27" t="s">
        <v>3260</v>
      </c>
      <c r="C1388" s="11" t="s">
        <v>717</v>
      </c>
      <c r="D1388" t="s">
        <v>784</v>
      </c>
      <c r="E1388" s="2">
        <v>44705</v>
      </c>
      <c r="G1388" s="12" t="s">
        <v>781</v>
      </c>
      <c r="H1388" s="30">
        <v>56578</v>
      </c>
      <c r="I1388" s="30">
        <v>565585</v>
      </c>
      <c r="J1388" s="11" t="s">
        <v>719</v>
      </c>
      <c r="K1388">
        <v>12</v>
      </c>
      <c r="L1388" s="37">
        <v>6789.36</v>
      </c>
    </row>
    <row r="1389" spans="1:12" x14ac:dyDescent="0.25">
      <c r="A1389" s="26" t="s">
        <v>2729</v>
      </c>
      <c r="B1389" s="27" t="s">
        <v>3261</v>
      </c>
      <c r="C1389" s="11" t="s">
        <v>717</v>
      </c>
      <c r="D1389" t="s">
        <v>784</v>
      </c>
      <c r="E1389" s="2">
        <v>44706</v>
      </c>
      <c r="G1389" s="12" t="s">
        <v>799</v>
      </c>
      <c r="H1389" s="30">
        <v>45204</v>
      </c>
      <c r="I1389" s="30">
        <v>386064</v>
      </c>
      <c r="J1389" s="11" t="s">
        <v>720</v>
      </c>
      <c r="K1389">
        <v>12</v>
      </c>
      <c r="L1389" s="37">
        <v>0</v>
      </c>
    </row>
    <row r="1390" spans="1:12" x14ac:dyDescent="0.25">
      <c r="A1390" s="26" t="s">
        <v>2730</v>
      </c>
      <c r="B1390" s="27" t="s">
        <v>3262</v>
      </c>
      <c r="C1390" s="11" t="s">
        <v>717</v>
      </c>
      <c r="D1390" t="s">
        <v>787</v>
      </c>
      <c r="E1390" s="2">
        <v>44707</v>
      </c>
      <c r="G1390" s="12" t="s">
        <v>781</v>
      </c>
      <c r="H1390" s="30">
        <v>54867</v>
      </c>
      <c r="I1390" s="30">
        <v>592588</v>
      </c>
      <c r="J1390" s="11" t="s">
        <v>719</v>
      </c>
      <c r="K1390">
        <v>11</v>
      </c>
      <c r="L1390" s="37">
        <v>6035.37</v>
      </c>
    </row>
    <row r="1391" spans="1:12" x14ac:dyDescent="0.25">
      <c r="A1391" s="26" t="s">
        <v>2731</v>
      </c>
      <c r="B1391" s="27" t="s">
        <v>3263</v>
      </c>
      <c r="C1391" s="11" t="s">
        <v>717</v>
      </c>
      <c r="D1391" t="s">
        <v>787</v>
      </c>
      <c r="E1391" s="2">
        <v>44708</v>
      </c>
      <c r="G1391" s="12" t="s">
        <v>781</v>
      </c>
      <c r="H1391" s="30">
        <v>57145</v>
      </c>
      <c r="I1391" s="30">
        <v>574144</v>
      </c>
      <c r="J1391" s="11" t="s">
        <v>719</v>
      </c>
      <c r="K1391">
        <v>12</v>
      </c>
      <c r="L1391" s="37">
        <v>6857.4</v>
      </c>
    </row>
    <row r="1392" spans="1:12" x14ac:dyDescent="0.25">
      <c r="A1392" s="26" t="s">
        <v>2732</v>
      </c>
      <c r="B1392" s="27" t="s">
        <v>3264</v>
      </c>
      <c r="C1392" s="11" t="s">
        <v>717</v>
      </c>
      <c r="D1392" t="s">
        <v>787</v>
      </c>
      <c r="E1392" s="2">
        <v>44709</v>
      </c>
      <c r="G1392" s="12" t="s">
        <v>781</v>
      </c>
      <c r="H1392" s="30">
        <v>53232</v>
      </c>
      <c r="I1392" s="30">
        <v>383047</v>
      </c>
      <c r="J1392" s="11" t="s">
        <v>719</v>
      </c>
      <c r="K1392">
        <v>13</v>
      </c>
      <c r="L1392" s="37">
        <v>6920.16</v>
      </c>
    </row>
    <row r="1393" spans="1:12" x14ac:dyDescent="0.25">
      <c r="A1393" s="26" t="s">
        <v>2733</v>
      </c>
      <c r="B1393" s="27" t="s">
        <v>3265</v>
      </c>
      <c r="C1393" s="11" t="s">
        <v>717</v>
      </c>
      <c r="D1393" t="s">
        <v>784</v>
      </c>
      <c r="E1393" s="2">
        <v>44709</v>
      </c>
      <c r="G1393" s="12" t="s">
        <v>781</v>
      </c>
      <c r="H1393" s="30">
        <v>46100</v>
      </c>
      <c r="I1393" s="30">
        <v>534647</v>
      </c>
      <c r="J1393" s="11" t="s">
        <v>719</v>
      </c>
      <c r="K1393">
        <v>14</v>
      </c>
      <c r="L1393" s="37">
        <v>6454.0000000000009</v>
      </c>
    </row>
    <row r="1394" spans="1:12" x14ac:dyDescent="0.25">
      <c r="A1394" s="26" t="s">
        <v>2734</v>
      </c>
      <c r="B1394" s="27" t="s">
        <v>3266</v>
      </c>
      <c r="C1394" s="11" t="s">
        <v>717</v>
      </c>
      <c r="D1394" t="s">
        <v>785</v>
      </c>
      <c r="E1394" s="2">
        <v>44710</v>
      </c>
      <c r="G1394" s="12" t="s">
        <v>781</v>
      </c>
      <c r="H1394" s="30">
        <v>56902</v>
      </c>
      <c r="I1394" s="30">
        <v>688569</v>
      </c>
      <c r="J1394" s="11" t="s">
        <v>719</v>
      </c>
      <c r="K1394">
        <v>13</v>
      </c>
      <c r="L1394" s="37">
        <v>7397.26</v>
      </c>
    </row>
    <row r="1395" spans="1:12" x14ac:dyDescent="0.25">
      <c r="A1395" s="26" t="s">
        <v>2735</v>
      </c>
      <c r="B1395" s="27" t="s">
        <v>3267</v>
      </c>
      <c r="C1395" s="11" t="s">
        <v>717</v>
      </c>
      <c r="D1395" t="s">
        <v>787</v>
      </c>
      <c r="E1395" s="2">
        <v>44710</v>
      </c>
      <c r="G1395" s="12" t="s">
        <v>781</v>
      </c>
      <c r="H1395" s="30">
        <v>52723</v>
      </c>
      <c r="I1395" s="30">
        <v>375354</v>
      </c>
      <c r="J1395" s="11" t="s">
        <v>719</v>
      </c>
      <c r="K1395">
        <v>12</v>
      </c>
      <c r="L1395" s="37">
        <v>6326.76</v>
      </c>
    </row>
    <row r="1396" spans="1:12" x14ac:dyDescent="0.25">
      <c r="A1396" s="26" t="s">
        <v>2736</v>
      </c>
      <c r="B1396" s="27" t="s">
        <v>3268</v>
      </c>
      <c r="C1396" s="11" t="s">
        <v>717</v>
      </c>
      <c r="D1396" t="s">
        <v>784</v>
      </c>
      <c r="E1396" s="2">
        <v>44711</v>
      </c>
      <c r="G1396" s="12" t="s">
        <v>781</v>
      </c>
      <c r="H1396" s="30">
        <v>58096</v>
      </c>
      <c r="I1396" s="30">
        <v>594074</v>
      </c>
      <c r="J1396" s="11" t="s">
        <v>719</v>
      </c>
      <c r="K1396">
        <v>13</v>
      </c>
      <c r="L1396" s="37">
        <v>7552.4800000000005</v>
      </c>
    </row>
    <row r="1397" spans="1:12" x14ac:dyDescent="0.25">
      <c r="A1397" s="26" t="s">
        <v>2737</v>
      </c>
      <c r="B1397" s="27" t="s">
        <v>3269</v>
      </c>
      <c r="C1397" s="11" t="s">
        <v>717</v>
      </c>
      <c r="D1397" t="s">
        <v>784</v>
      </c>
      <c r="E1397" s="2">
        <v>44711</v>
      </c>
      <c r="G1397" s="12" t="s">
        <v>781</v>
      </c>
      <c r="H1397" s="30">
        <v>50790</v>
      </c>
      <c r="I1397" s="30">
        <v>472649</v>
      </c>
      <c r="J1397" s="11" t="s">
        <v>719</v>
      </c>
      <c r="K1397">
        <v>13</v>
      </c>
      <c r="L1397" s="37">
        <v>6602.7</v>
      </c>
    </row>
    <row r="1398" spans="1:12" x14ac:dyDescent="0.25">
      <c r="A1398" s="26" t="s">
        <v>2738</v>
      </c>
      <c r="B1398" s="27" t="s">
        <v>3270</v>
      </c>
      <c r="C1398" s="11" t="s">
        <v>717</v>
      </c>
      <c r="D1398" t="s">
        <v>785</v>
      </c>
      <c r="E1398" s="2">
        <v>44712</v>
      </c>
      <c r="G1398" s="12" t="s">
        <v>780</v>
      </c>
      <c r="H1398" s="30">
        <v>59868</v>
      </c>
      <c r="I1398" s="30">
        <v>354684</v>
      </c>
      <c r="J1398" s="11" t="s">
        <v>719</v>
      </c>
      <c r="K1398">
        <v>15</v>
      </c>
      <c r="L1398" s="37">
        <v>8980.1999999999989</v>
      </c>
    </row>
    <row r="1399" spans="1:12" x14ac:dyDescent="0.25">
      <c r="A1399" s="26" t="s">
        <v>2739</v>
      </c>
      <c r="B1399" s="27" t="s">
        <v>3271</v>
      </c>
      <c r="C1399" s="11" t="s">
        <v>717</v>
      </c>
      <c r="D1399" t="s">
        <v>784</v>
      </c>
      <c r="E1399" s="2">
        <v>44712</v>
      </c>
      <c r="G1399" s="12" t="s">
        <v>781</v>
      </c>
      <c r="H1399" s="30">
        <v>52271</v>
      </c>
      <c r="I1399" s="30">
        <v>538879</v>
      </c>
      <c r="J1399" s="11" t="s">
        <v>719</v>
      </c>
      <c r="K1399">
        <v>13</v>
      </c>
      <c r="L1399" s="37">
        <v>6795.2300000000005</v>
      </c>
    </row>
    <row r="1400" spans="1:12" x14ac:dyDescent="0.25">
      <c r="A1400" s="26" t="s">
        <v>2740</v>
      </c>
      <c r="B1400" s="27" t="s">
        <v>3272</v>
      </c>
      <c r="C1400" s="11" t="s">
        <v>717</v>
      </c>
      <c r="D1400" t="s">
        <v>787</v>
      </c>
      <c r="E1400" s="2">
        <v>44713</v>
      </c>
      <c r="G1400" s="12" t="s">
        <v>781</v>
      </c>
      <c r="H1400" s="30">
        <v>52237</v>
      </c>
      <c r="I1400" s="30">
        <v>597302</v>
      </c>
      <c r="J1400" s="11" t="s">
        <v>719</v>
      </c>
      <c r="K1400">
        <v>14</v>
      </c>
      <c r="L1400" s="37">
        <v>7313.18</v>
      </c>
    </row>
    <row r="1401" spans="1:12" x14ac:dyDescent="0.25">
      <c r="A1401" s="26" t="s">
        <v>2741</v>
      </c>
      <c r="B1401" s="27" t="s">
        <v>3273</v>
      </c>
      <c r="C1401" s="11" t="s">
        <v>717</v>
      </c>
      <c r="D1401" t="s">
        <v>787</v>
      </c>
      <c r="E1401" s="2">
        <v>44714</v>
      </c>
      <c r="G1401" s="12" t="s">
        <v>781</v>
      </c>
      <c r="H1401" s="30">
        <v>53570</v>
      </c>
      <c r="I1401" s="30">
        <v>360703</v>
      </c>
      <c r="J1401" s="11" t="s">
        <v>719</v>
      </c>
      <c r="K1401">
        <v>13</v>
      </c>
      <c r="L1401" s="37">
        <v>6964.1</v>
      </c>
    </row>
    <row r="1402" spans="1:12" x14ac:dyDescent="0.25">
      <c r="A1402" s="26" t="s">
        <v>2742</v>
      </c>
      <c r="B1402" s="27" t="s">
        <v>3274</v>
      </c>
      <c r="C1402" s="11" t="s">
        <v>717</v>
      </c>
      <c r="D1402" t="s">
        <v>787</v>
      </c>
      <c r="E1402" s="2">
        <v>44714</v>
      </c>
      <c r="G1402" s="12" t="s">
        <v>781</v>
      </c>
      <c r="H1402" s="30">
        <v>48218</v>
      </c>
      <c r="I1402" s="30">
        <v>548320</v>
      </c>
      <c r="J1402" s="11" t="s">
        <v>719</v>
      </c>
      <c r="K1402">
        <v>11</v>
      </c>
      <c r="L1402" s="37">
        <v>5303.9800000000005</v>
      </c>
    </row>
    <row r="1403" spans="1:12" x14ac:dyDescent="0.25">
      <c r="A1403" s="26" t="s">
        <v>2743</v>
      </c>
      <c r="B1403" s="27" t="s">
        <v>3275</v>
      </c>
      <c r="C1403" s="11" t="s">
        <v>717</v>
      </c>
      <c r="D1403" t="s">
        <v>784</v>
      </c>
      <c r="E1403" s="2">
        <v>44715</v>
      </c>
      <c r="G1403" s="12" t="s">
        <v>781</v>
      </c>
      <c r="H1403" s="30">
        <v>57460</v>
      </c>
      <c r="I1403" s="30">
        <v>564023</v>
      </c>
      <c r="J1403" s="11" t="s">
        <v>719</v>
      </c>
      <c r="K1403">
        <v>14</v>
      </c>
      <c r="L1403" s="37">
        <v>8044.4000000000005</v>
      </c>
    </row>
    <row r="1404" spans="1:12" x14ac:dyDescent="0.25">
      <c r="A1404" s="26" t="s">
        <v>2744</v>
      </c>
      <c r="B1404" s="27" t="s">
        <v>3276</v>
      </c>
      <c r="C1404" s="11" t="s">
        <v>717</v>
      </c>
      <c r="D1404" t="s">
        <v>787</v>
      </c>
      <c r="E1404" s="2">
        <v>44716</v>
      </c>
      <c r="G1404" s="12" t="s">
        <v>781</v>
      </c>
      <c r="H1404" s="30">
        <v>57093</v>
      </c>
      <c r="I1404" s="30">
        <v>589498</v>
      </c>
      <c r="J1404" s="11" t="s">
        <v>719</v>
      </c>
      <c r="K1404">
        <v>11</v>
      </c>
      <c r="L1404" s="37">
        <v>6280.2300000000005</v>
      </c>
    </row>
    <row r="1405" spans="1:12" x14ac:dyDescent="0.25">
      <c r="A1405" s="26" t="s">
        <v>2745</v>
      </c>
      <c r="B1405" s="27" t="s">
        <v>3277</v>
      </c>
      <c r="C1405" s="11" t="s">
        <v>717</v>
      </c>
      <c r="D1405" t="s">
        <v>787</v>
      </c>
      <c r="E1405" s="2">
        <v>44717</v>
      </c>
      <c r="G1405" s="12" t="s">
        <v>781</v>
      </c>
      <c r="H1405" s="30">
        <v>57949</v>
      </c>
      <c r="I1405" s="30">
        <v>516744</v>
      </c>
      <c r="J1405" s="11" t="s">
        <v>719</v>
      </c>
      <c r="K1405">
        <v>13</v>
      </c>
      <c r="L1405" s="37">
        <v>7533.37</v>
      </c>
    </row>
    <row r="1406" spans="1:12" x14ac:dyDescent="0.25">
      <c r="A1406" s="26" t="s">
        <v>2746</v>
      </c>
      <c r="B1406" s="27" t="s">
        <v>3278</v>
      </c>
      <c r="C1406" s="11" t="s">
        <v>717</v>
      </c>
      <c r="D1406" t="s">
        <v>787</v>
      </c>
      <c r="E1406" s="2">
        <v>44717</v>
      </c>
      <c r="G1406" s="12" t="s">
        <v>781</v>
      </c>
      <c r="H1406" s="30">
        <v>50074</v>
      </c>
      <c r="I1406" s="30">
        <v>440203</v>
      </c>
      <c r="J1406" s="11" t="s">
        <v>719</v>
      </c>
      <c r="K1406">
        <v>15</v>
      </c>
      <c r="L1406" s="37">
        <v>7511.0999999999995</v>
      </c>
    </row>
    <row r="1407" spans="1:12" x14ac:dyDescent="0.25">
      <c r="A1407" s="26" t="s">
        <v>2747</v>
      </c>
      <c r="B1407" s="27" t="s">
        <v>3279</v>
      </c>
      <c r="C1407" s="11" t="s">
        <v>717</v>
      </c>
      <c r="D1407" t="s">
        <v>785</v>
      </c>
      <c r="E1407" s="2">
        <v>44718</v>
      </c>
      <c r="G1407" s="12" t="s">
        <v>781</v>
      </c>
      <c r="H1407" s="30">
        <v>58213</v>
      </c>
      <c r="I1407" s="30">
        <v>519209</v>
      </c>
      <c r="J1407" s="11" t="s">
        <v>719</v>
      </c>
      <c r="K1407">
        <v>11</v>
      </c>
      <c r="L1407" s="37">
        <v>6403.43</v>
      </c>
    </row>
    <row r="1408" spans="1:12" x14ac:dyDescent="0.25">
      <c r="A1408" s="26" t="s">
        <v>2748</v>
      </c>
      <c r="B1408" s="27" t="s">
        <v>3280</v>
      </c>
      <c r="C1408" s="11" t="s">
        <v>717</v>
      </c>
      <c r="D1408" t="s">
        <v>785</v>
      </c>
      <c r="E1408" s="2">
        <v>44719</v>
      </c>
      <c r="G1408" s="12" t="s">
        <v>781</v>
      </c>
      <c r="H1408" s="30">
        <v>57884</v>
      </c>
      <c r="I1408" s="30">
        <v>511075</v>
      </c>
      <c r="J1408" s="11" t="s">
        <v>719</v>
      </c>
      <c r="K1408">
        <v>15</v>
      </c>
      <c r="L1408" s="37">
        <v>8682.6</v>
      </c>
    </row>
    <row r="1409" spans="1:12" x14ac:dyDescent="0.25">
      <c r="A1409" s="26" t="s">
        <v>2749</v>
      </c>
      <c r="B1409" s="27" t="s">
        <v>3281</v>
      </c>
      <c r="C1409" s="11" t="s">
        <v>717</v>
      </c>
      <c r="D1409" t="s">
        <v>787</v>
      </c>
      <c r="E1409" s="2">
        <v>44720</v>
      </c>
      <c r="G1409" s="12" t="s">
        <v>799</v>
      </c>
      <c r="H1409" s="30">
        <v>47144</v>
      </c>
      <c r="I1409" s="30">
        <v>454815</v>
      </c>
      <c r="J1409" s="11" t="s">
        <v>720</v>
      </c>
      <c r="K1409">
        <v>12</v>
      </c>
      <c r="L1409" s="37">
        <v>0</v>
      </c>
    </row>
    <row r="1410" spans="1:12" x14ac:dyDescent="0.25">
      <c r="A1410" s="26" t="s">
        <v>2750</v>
      </c>
      <c r="B1410" s="27" t="s">
        <v>3282</v>
      </c>
      <c r="C1410" s="11" t="s">
        <v>717</v>
      </c>
      <c r="D1410" t="s">
        <v>785</v>
      </c>
      <c r="E1410" s="2">
        <v>44721</v>
      </c>
      <c r="G1410" s="12" t="s">
        <v>781</v>
      </c>
      <c r="H1410" s="30">
        <v>45585</v>
      </c>
      <c r="I1410" s="30">
        <v>427478</v>
      </c>
      <c r="J1410" s="11" t="s">
        <v>719</v>
      </c>
      <c r="K1410">
        <v>13</v>
      </c>
      <c r="L1410" s="37">
        <v>5926.05</v>
      </c>
    </row>
    <row r="1411" spans="1:12" x14ac:dyDescent="0.25">
      <c r="A1411" s="26" t="s">
        <v>2751</v>
      </c>
      <c r="B1411" s="27" t="s">
        <v>3283</v>
      </c>
      <c r="C1411" s="11" t="s">
        <v>717</v>
      </c>
      <c r="D1411" t="s">
        <v>784</v>
      </c>
      <c r="E1411" s="2">
        <v>44722</v>
      </c>
      <c r="G1411" s="12" t="s">
        <v>781</v>
      </c>
      <c r="H1411" s="30">
        <v>57533</v>
      </c>
      <c r="I1411" s="30">
        <v>484553</v>
      </c>
      <c r="J1411" s="11" t="s">
        <v>719</v>
      </c>
      <c r="K1411">
        <v>15</v>
      </c>
      <c r="L1411" s="37">
        <v>8629.9499999999989</v>
      </c>
    </row>
    <row r="1412" spans="1:12" x14ac:dyDescent="0.25">
      <c r="A1412" s="26" t="s">
        <v>2752</v>
      </c>
      <c r="B1412" s="27" t="s">
        <v>3284</v>
      </c>
      <c r="C1412" s="11" t="s">
        <v>717</v>
      </c>
      <c r="D1412" t="s">
        <v>787</v>
      </c>
      <c r="E1412" s="2">
        <v>44722</v>
      </c>
      <c r="G1412" s="12" t="s">
        <v>781</v>
      </c>
      <c r="H1412" s="30">
        <v>54181</v>
      </c>
      <c r="I1412" s="30">
        <v>627783</v>
      </c>
      <c r="J1412" s="11" t="s">
        <v>719</v>
      </c>
      <c r="K1412">
        <v>14</v>
      </c>
      <c r="L1412" s="37">
        <v>7585.3400000000011</v>
      </c>
    </row>
    <row r="1413" spans="1:12" x14ac:dyDescent="0.25">
      <c r="A1413" s="26" t="s">
        <v>2753</v>
      </c>
      <c r="B1413" s="27" t="s">
        <v>3285</v>
      </c>
      <c r="C1413" s="11" t="s">
        <v>717</v>
      </c>
      <c r="D1413" t="s">
        <v>787</v>
      </c>
      <c r="E1413" s="2">
        <v>44723</v>
      </c>
      <c r="G1413" s="12" t="s">
        <v>781</v>
      </c>
      <c r="H1413" s="30">
        <v>50424</v>
      </c>
      <c r="I1413" s="30">
        <v>547287</v>
      </c>
      <c r="J1413" s="11" t="s">
        <v>719</v>
      </c>
      <c r="K1413">
        <v>13</v>
      </c>
      <c r="L1413" s="37">
        <v>6555.12</v>
      </c>
    </row>
    <row r="1414" spans="1:12" x14ac:dyDescent="0.25">
      <c r="A1414" s="26" t="s">
        <v>2754</v>
      </c>
      <c r="B1414" s="27" t="s">
        <v>3286</v>
      </c>
      <c r="C1414" s="11" t="s">
        <v>717</v>
      </c>
      <c r="D1414" t="s">
        <v>787</v>
      </c>
      <c r="E1414" s="2">
        <v>44724</v>
      </c>
      <c r="G1414" s="12" t="s">
        <v>781</v>
      </c>
      <c r="H1414" s="30">
        <v>51472</v>
      </c>
      <c r="I1414" s="30">
        <v>437395</v>
      </c>
      <c r="J1414" s="11" t="s">
        <v>719</v>
      </c>
      <c r="K1414">
        <v>15</v>
      </c>
      <c r="L1414" s="37">
        <v>7720.7999999999993</v>
      </c>
    </row>
    <row r="1415" spans="1:12" x14ac:dyDescent="0.25">
      <c r="A1415" s="26" t="s">
        <v>2755</v>
      </c>
      <c r="B1415" s="27" t="s">
        <v>3287</v>
      </c>
      <c r="C1415" s="11" t="s">
        <v>717</v>
      </c>
      <c r="D1415" t="s">
        <v>784</v>
      </c>
      <c r="E1415" s="2">
        <v>44724</v>
      </c>
      <c r="G1415" s="12" t="s">
        <v>799</v>
      </c>
      <c r="H1415" s="30">
        <v>47766</v>
      </c>
      <c r="I1415" s="30">
        <v>414606</v>
      </c>
      <c r="J1415" s="11" t="s">
        <v>720</v>
      </c>
      <c r="K1415">
        <v>11</v>
      </c>
      <c r="L1415" s="37">
        <v>0</v>
      </c>
    </row>
    <row r="1416" spans="1:12" x14ac:dyDescent="0.25">
      <c r="A1416" s="26" t="s">
        <v>2756</v>
      </c>
      <c r="B1416" s="27" t="s">
        <v>3288</v>
      </c>
      <c r="C1416" s="11" t="s">
        <v>717</v>
      </c>
      <c r="D1416" t="s">
        <v>785</v>
      </c>
      <c r="E1416" s="2">
        <v>44725</v>
      </c>
      <c r="G1416" s="12" t="s">
        <v>781</v>
      </c>
      <c r="H1416" s="30">
        <v>50958</v>
      </c>
      <c r="I1416" s="30">
        <v>461509</v>
      </c>
      <c r="J1416" s="11" t="s">
        <v>719</v>
      </c>
      <c r="K1416">
        <v>12</v>
      </c>
      <c r="L1416" s="37">
        <v>6114.96</v>
      </c>
    </row>
    <row r="1417" spans="1:12" x14ac:dyDescent="0.25">
      <c r="A1417" s="26" t="s">
        <v>2757</v>
      </c>
      <c r="B1417" s="27" t="s">
        <v>3289</v>
      </c>
      <c r="C1417" s="11" t="s">
        <v>717</v>
      </c>
      <c r="D1417" t="s">
        <v>785</v>
      </c>
      <c r="E1417" s="2">
        <v>44726</v>
      </c>
      <c r="G1417" s="12" t="s">
        <v>781</v>
      </c>
      <c r="H1417" s="30">
        <v>56452</v>
      </c>
      <c r="I1417" s="30">
        <v>381471</v>
      </c>
      <c r="J1417" s="11" t="s">
        <v>719</v>
      </c>
      <c r="K1417">
        <v>11</v>
      </c>
      <c r="L1417" s="37">
        <v>6209.72</v>
      </c>
    </row>
    <row r="1418" spans="1:12" x14ac:dyDescent="0.25">
      <c r="A1418" s="26" t="s">
        <v>2758</v>
      </c>
      <c r="B1418" s="27" t="s">
        <v>3290</v>
      </c>
      <c r="C1418" s="11" t="s">
        <v>717</v>
      </c>
      <c r="D1418" t="s">
        <v>787</v>
      </c>
      <c r="E1418" s="2">
        <v>44727</v>
      </c>
      <c r="G1418" s="12" t="s">
        <v>781</v>
      </c>
      <c r="H1418" s="30">
        <v>57509</v>
      </c>
      <c r="I1418" s="30">
        <v>569698</v>
      </c>
      <c r="J1418" s="11" t="s">
        <v>719</v>
      </c>
      <c r="K1418">
        <v>14</v>
      </c>
      <c r="L1418" s="37">
        <v>8051.2600000000011</v>
      </c>
    </row>
    <row r="1419" spans="1:12" x14ac:dyDescent="0.25">
      <c r="A1419" s="26" t="s">
        <v>2759</v>
      </c>
      <c r="B1419" s="27" t="s">
        <v>3291</v>
      </c>
      <c r="C1419" s="11" t="s">
        <v>717</v>
      </c>
      <c r="D1419" t="s">
        <v>784</v>
      </c>
      <c r="E1419" s="2">
        <v>44727</v>
      </c>
      <c r="G1419" s="12" t="s">
        <v>780</v>
      </c>
      <c r="H1419" s="30">
        <v>59438</v>
      </c>
      <c r="I1419" s="30">
        <v>446137</v>
      </c>
      <c r="J1419" s="11" t="s">
        <v>719</v>
      </c>
      <c r="K1419">
        <v>13</v>
      </c>
      <c r="L1419" s="37">
        <v>7726.9400000000005</v>
      </c>
    </row>
    <row r="1420" spans="1:12" x14ac:dyDescent="0.25">
      <c r="A1420" s="26" t="s">
        <v>2760</v>
      </c>
      <c r="B1420" s="27" t="s">
        <v>3292</v>
      </c>
      <c r="C1420" s="11" t="s">
        <v>717</v>
      </c>
      <c r="D1420" t="s">
        <v>787</v>
      </c>
      <c r="E1420" s="2">
        <v>44728</v>
      </c>
      <c r="G1420" s="12" t="s">
        <v>781</v>
      </c>
      <c r="H1420" s="30">
        <v>57986</v>
      </c>
      <c r="I1420" s="30">
        <v>382452</v>
      </c>
      <c r="J1420" s="11" t="s">
        <v>719</v>
      </c>
      <c r="K1420">
        <v>14</v>
      </c>
      <c r="L1420" s="37">
        <v>8118.0400000000009</v>
      </c>
    </row>
    <row r="1421" spans="1:12" x14ac:dyDescent="0.25">
      <c r="A1421" s="26" t="s">
        <v>2761</v>
      </c>
      <c r="B1421" s="27" t="s">
        <v>3293</v>
      </c>
      <c r="C1421" s="11" t="s">
        <v>717</v>
      </c>
      <c r="D1421" t="s">
        <v>785</v>
      </c>
      <c r="E1421" s="2">
        <v>44729</v>
      </c>
      <c r="G1421" s="12" t="s">
        <v>781</v>
      </c>
      <c r="H1421" s="30">
        <v>53281</v>
      </c>
      <c r="I1421" s="30">
        <v>528941</v>
      </c>
      <c r="J1421" s="11" t="s">
        <v>719</v>
      </c>
      <c r="K1421">
        <v>13</v>
      </c>
      <c r="L1421" s="37">
        <v>6926.5300000000007</v>
      </c>
    </row>
    <row r="1422" spans="1:12" x14ac:dyDescent="0.25">
      <c r="A1422" s="26" t="s">
        <v>2762</v>
      </c>
      <c r="B1422" s="27" t="s">
        <v>3294</v>
      </c>
      <c r="C1422" s="11" t="s">
        <v>717</v>
      </c>
      <c r="D1422" t="s">
        <v>787</v>
      </c>
      <c r="E1422" s="2">
        <v>44730</v>
      </c>
      <c r="G1422" s="12" t="s">
        <v>799</v>
      </c>
      <c r="H1422" s="30">
        <v>45591</v>
      </c>
      <c r="I1422" s="30">
        <v>410559</v>
      </c>
      <c r="J1422" s="11" t="s">
        <v>720</v>
      </c>
      <c r="K1422">
        <v>14</v>
      </c>
      <c r="L1422" s="37">
        <v>0</v>
      </c>
    </row>
    <row r="1423" spans="1:12" x14ac:dyDescent="0.25">
      <c r="A1423" s="26" t="s">
        <v>2763</v>
      </c>
      <c r="B1423" s="27" t="s">
        <v>3295</v>
      </c>
      <c r="C1423" s="11" t="s">
        <v>717</v>
      </c>
      <c r="D1423" t="s">
        <v>784</v>
      </c>
      <c r="E1423" s="2">
        <v>44730</v>
      </c>
      <c r="G1423" s="12" t="s">
        <v>781</v>
      </c>
      <c r="H1423" s="30">
        <v>53576</v>
      </c>
      <c r="I1423" s="30">
        <v>443000</v>
      </c>
      <c r="J1423" s="11" t="s">
        <v>719</v>
      </c>
      <c r="K1423">
        <v>12</v>
      </c>
      <c r="L1423" s="37">
        <v>6429.12</v>
      </c>
    </row>
    <row r="1424" spans="1:12" x14ac:dyDescent="0.25">
      <c r="A1424" s="26" t="s">
        <v>2764</v>
      </c>
      <c r="B1424" s="27" t="s">
        <v>3296</v>
      </c>
      <c r="C1424" s="11" t="s">
        <v>717</v>
      </c>
      <c r="D1424" t="s">
        <v>784</v>
      </c>
      <c r="E1424" s="2">
        <v>44731</v>
      </c>
      <c r="G1424" s="12" t="s">
        <v>781</v>
      </c>
      <c r="H1424" s="30">
        <v>46251</v>
      </c>
      <c r="I1424" s="30">
        <v>420222</v>
      </c>
      <c r="J1424" s="11" t="s">
        <v>719</v>
      </c>
      <c r="K1424">
        <v>11</v>
      </c>
      <c r="L1424" s="37">
        <v>5087.6099999999997</v>
      </c>
    </row>
    <row r="1425" spans="1:12" x14ac:dyDescent="0.25">
      <c r="A1425" s="26" t="s">
        <v>2765</v>
      </c>
      <c r="B1425" s="27" t="s">
        <v>3297</v>
      </c>
      <c r="C1425" s="11" t="s">
        <v>717</v>
      </c>
      <c r="D1425" t="s">
        <v>784</v>
      </c>
      <c r="E1425" s="2">
        <v>44731</v>
      </c>
      <c r="G1425" s="12" t="s">
        <v>781</v>
      </c>
      <c r="H1425" s="30">
        <v>47136</v>
      </c>
      <c r="I1425" s="30">
        <v>497859</v>
      </c>
      <c r="J1425" s="11" t="s">
        <v>719</v>
      </c>
      <c r="K1425">
        <v>12</v>
      </c>
      <c r="L1425" s="37">
        <v>5656.32</v>
      </c>
    </row>
    <row r="1426" spans="1:12" x14ac:dyDescent="0.25">
      <c r="A1426" s="26" t="s">
        <v>2766</v>
      </c>
      <c r="B1426" s="27" t="s">
        <v>3298</v>
      </c>
      <c r="C1426" s="11" t="s">
        <v>717</v>
      </c>
      <c r="D1426" t="s">
        <v>785</v>
      </c>
      <c r="E1426" s="2">
        <v>44732</v>
      </c>
      <c r="G1426" s="12" t="s">
        <v>781</v>
      </c>
      <c r="H1426" s="30">
        <v>56419</v>
      </c>
      <c r="I1426" s="30">
        <v>523654</v>
      </c>
      <c r="J1426" s="11" t="s">
        <v>719</v>
      </c>
      <c r="K1426">
        <v>12</v>
      </c>
      <c r="L1426" s="37">
        <v>6770.28</v>
      </c>
    </row>
    <row r="1427" spans="1:12" x14ac:dyDescent="0.25">
      <c r="A1427" s="26" t="s">
        <v>2767</v>
      </c>
      <c r="B1427" s="27" t="s">
        <v>3299</v>
      </c>
      <c r="C1427" s="11" t="s">
        <v>717</v>
      </c>
      <c r="D1427" t="s">
        <v>787</v>
      </c>
      <c r="E1427" s="2">
        <v>44732</v>
      </c>
      <c r="G1427" s="12" t="s">
        <v>781</v>
      </c>
      <c r="H1427" s="30">
        <v>53612</v>
      </c>
      <c r="I1427" s="30">
        <v>478088</v>
      </c>
      <c r="J1427" s="11" t="s">
        <v>719</v>
      </c>
      <c r="K1427">
        <v>11</v>
      </c>
      <c r="L1427" s="37">
        <v>5897.32</v>
      </c>
    </row>
    <row r="1428" spans="1:12" x14ac:dyDescent="0.25">
      <c r="A1428" s="26" t="s">
        <v>2768</v>
      </c>
      <c r="B1428" s="27" t="s">
        <v>3300</v>
      </c>
      <c r="C1428" s="11" t="s">
        <v>717</v>
      </c>
      <c r="D1428" t="s">
        <v>787</v>
      </c>
      <c r="E1428" s="2">
        <v>44733</v>
      </c>
      <c r="G1428" s="12" t="s">
        <v>781</v>
      </c>
      <c r="H1428" s="30">
        <v>45820</v>
      </c>
      <c r="I1428" s="30">
        <v>402789</v>
      </c>
      <c r="J1428" s="11" t="s">
        <v>719</v>
      </c>
      <c r="K1428">
        <v>14</v>
      </c>
      <c r="L1428" s="37">
        <v>6414.8</v>
      </c>
    </row>
    <row r="1429" spans="1:12" x14ac:dyDescent="0.25">
      <c r="A1429" s="26" t="s">
        <v>2769</v>
      </c>
      <c r="B1429" s="27" t="s">
        <v>3301</v>
      </c>
      <c r="C1429" s="11" t="s">
        <v>717</v>
      </c>
      <c r="D1429" t="s">
        <v>784</v>
      </c>
      <c r="E1429" s="2">
        <v>44734</v>
      </c>
      <c r="G1429" s="12" t="s">
        <v>799</v>
      </c>
      <c r="H1429" s="30">
        <v>45196</v>
      </c>
      <c r="I1429" s="30">
        <v>379466</v>
      </c>
      <c r="J1429" s="11" t="s">
        <v>720</v>
      </c>
      <c r="K1429">
        <v>13</v>
      </c>
      <c r="L1429" s="37">
        <v>0</v>
      </c>
    </row>
    <row r="1430" spans="1:12" x14ac:dyDescent="0.25">
      <c r="A1430" s="26" t="s">
        <v>2770</v>
      </c>
      <c r="B1430" s="27" t="s">
        <v>3302</v>
      </c>
      <c r="C1430" s="11" t="s">
        <v>717</v>
      </c>
      <c r="D1430" t="s">
        <v>785</v>
      </c>
      <c r="E1430" s="2">
        <v>44734</v>
      </c>
      <c r="G1430" s="12" t="s">
        <v>781</v>
      </c>
      <c r="H1430" s="30">
        <v>48896</v>
      </c>
      <c r="I1430" s="30">
        <v>413589</v>
      </c>
      <c r="J1430" s="11" t="s">
        <v>719</v>
      </c>
      <c r="K1430">
        <v>12</v>
      </c>
      <c r="L1430" s="37">
        <v>5867.5199999999995</v>
      </c>
    </row>
    <row r="1431" spans="1:12" x14ac:dyDescent="0.25">
      <c r="A1431" s="26" t="s">
        <v>2771</v>
      </c>
      <c r="B1431" s="27" t="s">
        <v>3303</v>
      </c>
      <c r="C1431" s="11" t="s">
        <v>717</v>
      </c>
      <c r="D1431" t="s">
        <v>787</v>
      </c>
      <c r="E1431" s="2">
        <v>44735</v>
      </c>
      <c r="G1431" s="12" t="s">
        <v>781</v>
      </c>
      <c r="H1431" s="30">
        <v>55455</v>
      </c>
      <c r="I1431" s="30">
        <v>454354</v>
      </c>
      <c r="J1431" s="11" t="s">
        <v>719</v>
      </c>
      <c r="K1431">
        <v>12</v>
      </c>
      <c r="L1431" s="37">
        <v>6654.5999999999995</v>
      </c>
    </row>
    <row r="1432" spans="1:12" x14ac:dyDescent="0.25">
      <c r="A1432" s="26" t="s">
        <v>2772</v>
      </c>
      <c r="B1432" s="27" t="s">
        <v>3304</v>
      </c>
      <c r="C1432" s="11" t="s">
        <v>717</v>
      </c>
      <c r="D1432" t="s">
        <v>784</v>
      </c>
      <c r="E1432" s="2">
        <v>44736</v>
      </c>
      <c r="G1432" s="12" t="s">
        <v>781</v>
      </c>
      <c r="H1432" s="30">
        <v>49721</v>
      </c>
      <c r="I1432" s="30">
        <v>545122</v>
      </c>
      <c r="J1432" s="11" t="s">
        <v>719</v>
      </c>
      <c r="K1432">
        <v>13</v>
      </c>
      <c r="L1432" s="37">
        <v>6463.7300000000005</v>
      </c>
    </row>
    <row r="1433" spans="1:12" x14ac:dyDescent="0.25">
      <c r="A1433" s="26" t="s">
        <v>2773</v>
      </c>
      <c r="B1433" s="27" t="s">
        <v>3305</v>
      </c>
      <c r="C1433" s="11" t="s">
        <v>717</v>
      </c>
      <c r="D1433" t="s">
        <v>787</v>
      </c>
      <c r="E1433" s="2">
        <v>44737</v>
      </c>
      <c r="G1433" s="12" t="s">
        <v>781</v>
      </c>
      <c r="H1433" s="30">
        <v>55761</v>
      </c>
      <c r="I1433" s="30">
        <v>526188</v>
      </c>
      <c r="J1433" s="11" t="s">
        <v>719</v>
      </c>
      <c r="K1433">
        <v>12</v>
      </c>
      <c r="L1433" s="37">
        <v>6691.32</v>
      </c>
    </row>
    <row r="1434" spans="1:12" x14ac:dyDescent="0.25">
      <c r="A1434" s="26" t="s">
        <v>2774</v>
      </c>
      <c r="B1434" s="27" t="s">
        <v>3306</v>
      </c>
      <c r="C1434" s="11" t="s">
        <v>717</v>
      </c>
      <c r="D1434" t="s">
        <v>784</v>
      </c>
      <c r="E1434" s="2">
        <v>44737</v>
      </c>
      <c r="G1434" s="12" t="s">
        <v>781</v>
      </c>
      <c r="H1434" s="30">
        <v>55136</v>
      </c>
      <c r="I1434" s="30">
        <v>353024</v>
      </c>
      <c r="J1434" s="11" t="s">
        <v>719</v>
      </c>
      <c r="K1434">
        <v>11</v>
      </c>
      <c r="L1434" s="37">
        <v>6064.96</v>
      </c>
    </row>
    <row r="1435" spans="1:12" x14ac:dyDescent="0.25">
      <c r="A1435" s="26" t="s">
        <v>2775</v>
      </c>
      <c r="B1435" s="27" t="s">
        <v>3307</v>
      </c>
      <c r="C1435" s="11" t="s">
        <v>717</v>
      </c>
      <c r="D1435" t="s">
        <v>787</v>
      </c>
      <c r="E1435" s="2">
        <v>44738</v>
      </c>
      <c r="G1435" s="12" t="s">
        <v>781</v>
      </c>
      <c r="H1435" s="30">
        <v>49376</v>
      </c>
      <c r="I1435" s="30">
        <v>460268</v>
      </c>
      <c r="J1435" s="11" t="s">
        <v>719</v>
      </c>
      <c r="K1435">
        <v>11</v>
      </c>
      <c r="L1435" s="37">
        <v>5431.36</v>
      </c>
    </row>
    <row r="1436" spans="1:12" x14ac:dyDescent="0.25">
      <c r="A1436" s="26" t="s">
        <v>2776</v>
      </c>
      <c r="B1436" s="27" t="s">
        <v>3308</v>
      </c>
      <c r="C1436" s="11" t="s">
        <v>717</v>
      </c>
      <c r="D1436" t="s">
        <v>784</v>
      </c>
      <c r="E1436" s="2">
        <v>44739</v>
      </c>
      <c r="G1436" s="12" t="s">
        <v>781</v>
      </c>
      <c r="H1436" s="30">
        <v>45948</v>
      </c>
      <c r="I1436" s="30">
        <v>513851</v>
      </c>
      <c r="J1436" s="11" t="s">
        <v>719</v>
      </c>
      <c r="K1436">
        <v>13</v>
      </c>
      <c r="L1436" s="37">
        <v>5973.24</v>
      </c>
    </row>
    <row r="1437" spans="1:12" x14ac:dyDescent="0.25">
      <c r="A1437" s="26" t="s">
        <v>2777</v>
      </c>
      <c r="B1437" s="27" t="s">
        <v>3309</v>
      </c>
      <c r="C1437" s="11" t="s">
        <v>717</v>
      </c>
      <c r="D1437" t="s">
        <v>787</v>
      </c>
      <c r="E1437" s="2">
        <v>44739</v>
      </c>
      <c r="G1437" s="12" t="s">
        <v>781</v>
      </c>
      <c r="H1437" s="30">
        <v>53368</v>
      </c>
      <c r="I1437" s="30">
        <v>575665</v>
      </c>
      <c r="J1437" s="11" t="s">
        <v>719</v>
      </c>
      <c r="K1437">
        <v>13</v>
      </c>
      <c r="L1437" s="37">
        <v>6937.84</v>
      </c>
    </row>
    <row r="1438" spans="1:12" x14ac:dyDescent="0.25">
      <c r="A1438" s="26" t="s">
        <v>2778</v>
      </c>
      <c r="B1438" s="27" t="s">
        <v>3310</v>
      </c>
      <c r="C1438" s="11" t="s">
        <v>717</v>
      </c>
      <c r="D1438" t="s">
        <v>784</v>
      </c>
      <c r="E1438" s="2">
        <v>44740</v>
      </c>
      <c r="G1438" s="12" t="s">
        <v>781</v>
      </c>
      <c r="H1438" s="30">
        <v>55937</v>
      </c>
      <c r="I1438" s="30">
        <v>525945</v>
      </c>
      <c r="J1438" s="11" t="s">
        <v>719</v>
      </c>
      <c r="K1438">
        <v>13</v>
      </c>
      <c r="L1438" s="37">
        <v>7271.81</v>
      </c>
    </row>
    <row r="1439" spans="1:12" x14ac:dyDescent="0.25">
      <c r="A1439" s="26" t="s">
        <v>2779</v>
      </c>
      <c r="B1439" s="27" t="s">
        <v>3311</v>
      </c>
      <c r="C1439" s="11" t="s">
        <v>717</v>
      </c>
      <c r="D1439" t="s">
        <v>787</v>
      </c>
      <c r="E1439" s="2">
        <v>44741</v>
      </c>
      <c r="G1439" s="12" t="s">
        <v>781</v>
      </c>
      <c r="H1439" s="30">
        <v>54480</v>
      </c>
      <c r="I1439" s="30">
        <v>367128</v>
      </c>
      <c r="J1439" s="11" t="s">
        <v>719</v>
      </c>
      <c r="K1439">
        <v>13</v>
      </c>
      <c r="L1439" s="37">
        <v>7082.4000000000005</v>
      </c>
    </row>
    <row r="1440" spans="1:12" x14ac:dyDescent="0.25">
      <c r="A1440" s="26" t="s">
        <v>2780</v>
      </c>
      <c r="B1440" s="27" t="s">
        <v>3312</v>
      </c>
      <c r="C1440" s="11" t="s">
        <v>717</v>
      </c>
      <c r="D1440" t="s">
        <v>784</v>
      </c>
      <c r="E1440" s="2">
        <v>44741</v>
      </c>
      <c r="G1440" s="12" t="s">
        <v>781</v>
      </c>
      <c r="H1440" s="30">
        <v>49157</v>
      </c>
      <c r="I1440" s="30">
        <v>491390</v>
      </c>
      <c r="J1440" s="11" t="s">
        <v>719</v>
      </c>
      <c r="K1440">
        <v>12</v>
      </c>
      <c r="L1440" s="37">
        <v>5898.84</v>
      </c>
    </row>
    <row r="1441" spans="1:12" x14ac:dyDescent="0.25">
      <c r="A1441" s="26" t="s">
        <v>2781</v>
      </c>
      <c r="B1441" s="27" t="s">
        <v>3313</v>
      </c>
      <c r="C1441" s="11" t="s">
        <v>717</v>
      </c>
      <c r="D1441" t="s">
        <v>787</v>
      </c>
      <c r="E1441" s="2">
        <v>44741</v>
      </c>
      <c r="G1441" s="12" t="s">
        <v>781</v>
      </c>
      <c r="H1441" s="30">
        <v>51062</v>
      </c>
      <c r="I1441" s="30">
        <v>406877</v>
      </c>
      <c r="J1441" s="11" t="s">
        <v>719</v>
      </c>
      <c r="K1441">
        <v>14</v>
      </c>
      <c r="L1441" s="37">
        <v>7148.68</v>
      </c>
    </row>
    <row r="1442" spans="1:12" x14ac:dyDescent="0.25">
      <c r="A1442" s="26" t="s">
        <v>2782</v>
      </c>
      <c r="B1442" s="27" t="s">
        <v>3314</v>
      </c>
      <c r="C1442" s="11" t="s">
        <v>717</v>
      </c>
      <c r="D1442" t="s">
        <v>784</v>
      </c>
      <c r="E1442" s="2">
        <v>44742</v>
      </c>
      <c r="G1442" s="12" t="s">
        <v>781</v>
      </c>
      <c r="H1442" s="30">
        <v>56702</v>
      </c>
      <c r="I1442" s="30">
        <v>409530</v>
      </c>
      <c r="J1442" s="11" t="s">
        <v>719</v>
      </c>
      <c r="K1442">
        <v>13</v>
      </c>
      <c r="L1442" s="37">
        <v>7371.26</v>
      </c>
    </row>
    <row r="1443" spans="1:12" x14ac:dyDescent="0.25">
      <c r="A1443" s="26" t="s">
        <v>2783</v>
      </c>
      <c r="B1443" s="27" t="s">
        <v>3315</v>
      </c>
      <c r="C1443" s="11" t="s">
        <v>717</v>
      </c>
      <c r="D1443" t="s">
        <v>784</v>
      </c>
      <c r="E1443" s="2">
        <v>44742</v>
      </c>
      <c r="G1443" s="12" t="s">
        <v>781</v>
      </c>
      <c r="H1443" s="30">
        <v>45554</v>
      </c>
      <c r="I1443" s="30">
        <v>484877</v>
      </c>
      <c r="J1443" s="11" t="s">
        <v>719</v>
      </c>
      <c r="K1443">
        <v>14</v>
      </c>
      <c r="L1443" s="37">
        <v>6377.56</v>
      </c>
    </row>
    <row r="1444" spans="1:12" x14ac:dyDescent="0.25">
      <c r="A1444" s="26" t="s">
        <v>2784</v>
      </c>
      <c r="B1444" s="27" t="s">
        <v>3316</v>
      </c>
      <c r="C1444" s="11" t="s">
        <v>717</v>
      </c>
      <c r="D1444" t="s">
        <v>785</v>
      </c>
      <c r="E1444" s="2">
        <v>44743</v>
      </c>
      <c r="G1444" s="12" t="s">
        <v>781</v>
      </c>
      <c r="H1444" s="30">
        <v>58736</v>
      </c>
      <c r="I1444" s="30">
        <v>463288</v>
      </c>
      <c r="J1444" s="11" t="s">
        <v>719</v>
      </c>
      <c r="K1444">
        <v>15</v>
      </c>
      <c r="L1444" s="37">
        <v>8810.4</v>
      </c>
    </row>
    <row r="1445" spans="1:12" x14ac:dyDescent="0.25">
      <c r="A1445" s="26" t="s">
        <v>2785</v>
      </c>
      <c r="B1445" s="27" t="s">
        <v>3317</v>
      </c>
      <c r="C1445" s="11" t="s">
        <v>717</v>
      </c>
      <c r="D1445" t="s">
        <v>787</v>
      </c>
      <c r="E1445" s="2">
        <v>44743</v>
      </c>
      <c r="G1445" s="12" t="s">
        <v>781</v>
      </c>
      <c r="H1445" s="30">
        <v>50634</v>
      </c>
      <c r="I1445" s="30">
        <v>489869</v>
      </c>
      <c r="J1445" s="11" t="s">
        <v>719</v>
      </c>
      <c r="K1445">
        <v>15</v>
      </c>
      <c r="L1445" s="37">
        <v>7595.0999999999995</v>
      </c>
    </row>
    <row r="1446" spans="1:12" x14ac:dyDescent="0.25">
      <c r="A1446" s="26" t="s">
        <v>2786</v>
      </c>
      <c r="B1446" s="27" t="s">
        <v>3318</v>
      </c>
      <c r="C1446" s="11" t="s">
        <v>717</v>
      </c>
      <c r="D1446" t="s">
        <v>784</v>
      </c>
      <c r="E1446" s="2">
        <v>44744</v>
      </c>
      <c r="G1446" s="12" t="s">
        <v>781</v>
      </c>
      <c r="H1446" s="30">
        <v>57013</v>
      </c>
      <c r="I1446" s="30">
        <v>590152</v>
      </c>
      <c r="J1446" s="11" t="s">
        <v>719</v>
      </c>
      <c r="K1446">
        <v>14</v>
      </c>
      <c r="L1446" s="37">
        <v>7981.8200000000006</v>
      </c>
    </row>
    <row r="1447" spans="1:12" x14ac:dyDescent="0.25">
      <c r="A1447" s="26" t="s">
        <v>2787</v>
      </c>
      <c r="B1447" s="27" t="s">
        <v>3319</v>
      </c>
      <c r="C1447" s="11" t="s">
        <v>717</v>
      </c>
      <c r="D1447" t="s">
        <v>785</v>
      </c>
      <c r="E1447" s="2">
        <v>44745</v>
      </c>
      <c r="G1447" s="12" t="s">
        <v>781</v>
      </c>
      <c r="H1447" s="30">
        <v>54781</v>
      </c>
      <c r="I1447" s="30">
        <v>541592</v>
      </c>
      <c r="J1447" s="11" t="s">
        <v>719</v>
      </c>
      <c r="K1447">
        <v>14</v>
      </c>
      <c r="L1447" s="37">
        <v>7669.3400000000011</v>
      </c>
    </row>
    <row r="1448" spans="1:12" x14ac:dyDescent="0.25">
      <c r="A1448" s="26" t="s">
        <v>2788</v>
      </c>
      <c r="B1448" s="27" t="s">
        <v>3320</v>
      </c>
      <c r="C1448" s="11" t="s">
        <v>717</v>
      </c>
      <c r="D1448" t="s">
        <v>787</v>
      </c>
      <c r="E1448" s="2">
        <v>44746</v>
      </c>
      <c r="G1448" s="12" t="s">
        <v>780</v>
      </c>
      <c r="H1448" s="30">
        <v>59561</v>
      </c>
      <c r="I1448" s="30">
        <v>552772</v>
      </c>
      <c r="J1448" s="11" t="s">
        <v>719</v>
      </c>
      <c r="K1448">
        <v>11</v>
      </c>
      <c r="L1448" s="37">
        <v>6551.71</v>
      </c>
    </row>
    <row r="1449" spans="1:12" x14ac:dyDescent="0.25">
      <c r="A1449" s="26" t="s">
        <v>2789</v>
      </c>
      <c r="B1449" s="27" t="s">
        <v>3321</v>
      </c>
      <c r="C1449" s="11" t="s">
        <v>717</v>
      </c>
      <c r="D1449" t="s">
        <v>787</v>
      </c>
      <c r="E1449" s="2">
        <v>44746</v>
      </c>
      <c r="G1449" s="12" t="s">
        <v>781</v>
      </c>
      <c r="H1449" s="30">
        <v>53446</v>
      </c>
      <c r="I1449" s="30">
        <v>433364</v>
      </c>
      <c r="J1449" s="11" t="s">
        <v>719</v>
      </c>
      <c r="K1449">
        <v>12</v>
      </c>
      <c r="L1449" s="37">
        <v>6413.5199999999995</v>
      </c>
    </row>
    <row r="1450" spans="1:12" x14ac:dyDescent="0.25">
      <c r="A1450" s="26" t="s">
        <v>2790</v>
      </c>
      <c r="B1450" s="27" t="s">
        <v>3322</v>
      </c>
      <c r="C1450" s="11" t="s">
        <v>717</v>
      </c>
      <c r="D1450" t="s">
        <v>785</v>
      </c>
      <c r="E1450" s="2">
        <v>44747</v>
      </c>
      <c r="G1450" s="12" t="s">
        <v>781</v>
      </c>
      <c r="H1450" s="30">
        <v>56965</v>
      </c>
      <c r="I1450" s="30">
        <v>556431</v>
      </c>
      <c r="J1450" s="11" t="s">
        <v>719</v>
      </c>
      <c r="K1450">
        <v>14</v>
      </c>
      <c r="L1450" s="37">
        <v>7975.1</v>
      </c>
    </row>
    <row r="1451" spans="1:12" x14ac:dyDescent="0.25">
      <c r="A1451" s="26" t="s">
        <v>2791</v>
      </c>
      <c r="B1451" s="27" t="s">
        <v>3323</v>
      </c>
      <c r="C1451" s="11" t="s">
        <v>717</v>
      </c>
      <c r="D1451" t="s">
        <v>784</v>
      </c>
      <c r="E1451" s="2">
        <v>44747</v>
      </c>
      <c r="G1451" s="12" t="s">
        <v>781</v>
      </c>
      <c r="H1451" s="30">
        <v>54975</v>
      </c>
      <c r="I1451" s="30">
        <v>463344</v>
      </c>
      <c r="J1451" s="11" t="s">
        <v>719</v>
      </c>
      <c r="K1451">
        <v>15</v>
      </c>
      <c r="L1451" s="37">
        <v>8246.25</v>
      </c>
    </row>
    <row r="1452" spans="1:12" x14ac:dyDescent="0.25">
      <c r="A1452" s="26" t="s">
        <v>2792</v>
      </c>
      <c r="B1452" s="27" t="s">
        <v>3324</v>
      </c>
      <c r="C1452" s="11" t="s">
        <v>717</v>
      </c>
      <c r="D1452" t="s">
        <v>787</v>
      </c>
      <c r="E1452" s="2">
        <v>44748</v>
      </c>
      <c r="G1452" s="12" t="s">
        <v>781</v>
      </c>
      <c r="H1452" s="30">
        <v>50844</v>
      </c>
      <c r="I1452" s="30">
        <v>478647</v>
      </c>
      <c r="J1452" s="11" t="s">
        <v>719</v>
      </c>
      <c r="K1452">
        <v>11</v>
      </c>
      <c r="L1452" s="37">
        <v>5592.84</v>
      </c>
    </row>
    <row r="1453" spans="1:12" x14ac:dyDescent="0.25">
      <c r="A1453" s="26" t="s">
        <v>2793</v>
      </c>
      <c r="B1453" s="27" t="s">
        <v>3325</v>
      </c>
      <c r="C1453" s="11" t="s">
        <v>717</v>
      </c>
      <c r="D1453" t="s">
        <v>784</v>
      </c>
      <c r="E1453" s="2">
        <v>44749</v>
      </c>
      <c r="G1453" s="12" t="s">
        <v>780</v>
      </c>
      <c r="H1453" s="30">
        <v>59754</v>
      </c>
      <c r="I1453" s="30">
        <v>428367</v>
      </c>
      <c r="J1453" s="11" t="s">
        <v>719</v>
      </c>
      <c r="K1453">
        <v>11</v>
      </c>
      <c r="L1453" s="37">
        <v>6572.94</v>
      </c>
    </row>
    <row r="1454" spans="1:12" x14ac:dyDescent="0.25">
      <c r="A1454" s="26" t="s">
        <v>2794</v>
      </c>
      <c r="B1454" s="27" t="s">
        <v>3326</v>
      </c>
      <c r="C1454" s="11" t="s">
        <v>717</v>
      </c>
      <c r="D1454" t="s">
        <v>787</v>
      </c>
      <c r="E1454" s="2">
        <v>44749</v>
      </c>
      <c r="G1454" s="12" t="s">
        <v>781</v>
      </c>
      <c r="H1454" s="30">
        <v>53526</v>
      </c>
      <c r="I1454" s="30">
        <v>567467</v>
      </c>
      <c r="J1454" s="11" t="s">
        <v>719</v>
      </c>
      <c r="K1454">
        <v>11</v>
      </c>
      <c r="L1454" s="37">
        <v>5887.86</v>
      </c>
    </row>
    <row r="1455" spans="1:12" x14ac:dyDescent="0.25">
      <c r="A1455" s="26" t="s">
        <v>2795</v>
      </c>
      <c r="B1455" s="27" t="s">
        <v>3327</v>
      </c>
      <c r="C1455" s="11" t="s">
        <v>717</v>
      </c>
      <c r="D1455" t="s">
        <v>784</v>
      </c>
      <c r="E1455" s="2">
        <v>44750</v>
      </c>
      <c r="G1455" s="12" t="s">
        <v>781</v>
      </c>
      <c r="H1455" s="30">
        <v>50277</v>
      </c>
      <c r="I1455" s="30">
        <v>387612</v>
      </c>
      <c r="J1455" s="11" t="s">
        <v>719</v>
      </c>
      <c r="K1455">
        <v>13</v>
      </c>
      <c r="L1455" s="37">
        <v>6536.01</v>
      </c>
    </row>
    <row r="1456" spans="1:12" x14ac:dyDescent="0.25">
      <c r="A1456" s="26" t="s">
        <v>2796</v>
      </c>
      <c r="B1456" s="27" t="s">
        <v>3328</v>
      </c>
      <c r="C1456" s="11" t="s">
        <v>717</v>
      </c>
      <c r="D1456" t="s">
        <v>784</v>
      </c>
      <c r="E1456" s="2">
        <v>44751</v>
      </c>
      <c r="G1456" s="12" t="s">
        <v>781</v>
      </c>
      <c r="H1456" s="30">
        <v>50269</v>
      </c>
      <c r="I1456" s="30">
        <v>579317</v>
      </c>
      <c r="J1456" s="11" t="s">
        <v>719</v>
      </c>
      <c r="K1456">
        <v>13</v>
      </c>
      <c r="L1456" s="37">
        <v>6534.97</v>
      </c>
    </row>
    <row r="1457" spans="1:12" x14ac:dyDescent="0.25">
      <c r="A1457" s="26" t="s">
        <v>2797</v>
      </c>
      <c r="B1457" s="27" t="s">
        <v>3329</v>
      </c>
      <c r="C1457" s="11" t="s">
        <v>717</v>
      </c>
      <c r="D1457" t="s">
        <v>787</v>
      </c>
      <c r="E1457" s="2">
        <v>44752</v>
      </c>
      <c r="G1457" s="12" t="s">
        <v>781</v>
      </c>
      <c r="H1457" s="30">
        <v>52789</v>
      </c>
      <c r="I1457" s="30">
        <v>574394</v>
      </c>
      <c r="J1457" s="11" t="s">
        <v>719</v>
      </c>
      <c r="K1457">
        <v>15</v>
      </c>
      <c r="L1457" s="37">
        <v>7918.3499999999995</v>
      </c>
    </row>
    <row r="1458" spans="1:12" x14ac:dyDescent="0.25">
      <c r="A1458" s="26" t="s">
        <v>2798</v>
      </c>
      <c r="B1458" s="27" t="s">
        <v>3330</v>
      </c>
      <c r="C1458" s="11" t="s">
        <v>717</v>
      </c>
      <c r="D1458" t="s">
        <v>787</v>
      </c>
      <c r="E1458" s="2">
        <v>44753</v>
      </c>
      <c r="G1458" s="12" t="s">
        <v>799</v>
      </c>
      <c r="H1458" s="30">
        <v>45589</v>
      </c>
      <c r="I1458" s="30">
        <v>456157</v>
      </c>
      <c r="J1458" s="11" t="s">
        <v>720</v>
      </c>
      <c r="K1458">
        <v>13</v>
      </c>
      <c r="L1458" s="37">
        <v>0</v>
      </c>
    </row>
    <row r="1459" spans="1:12" x14ac:dyDescent="0.25">
      <c r="A1459" s="26" t="s">
        <v>2799</v>
      </c>
      <c r="B1459" s="27" t="s">
        <v>3331</v>
      </c>
      <c r="C1459" s="11" t="s">
        <v>717</v>
      </c>
      <c r="D1459" t="s">
        <v>787</v>
      </c>
      <c r="E1459" s="2">
        <v>44754</v>
      </c>
      <c r="G1459" s="12" t="s">
        <v>781</v>
      </c>
      <c r="H1459" s="30">
        <v>49459</v>
      </c>
      <c r="I1459" s="30">
        <v>567744</v>
      </c>
      <c r="J1459" s="11" t="s">
        <v>719</v>
      </c>
      <c r="K1459">
        <v>12</v>
      </c>
      <c r="L1459" s="37">
        <v>5935.08</v>
      </c>
    </row>
    <row r="1460" spans="1:12" x14ac:dyDescent="0.25">
      <c r="A1460" s="26" t="s">
        <v>2800</v>
      </c>
      <c r="B1460" s="27" t="s">
        <v>3332</v>
      </c>
      <c r="C1460" s="11" t="s">
        <v>717</v>
      </c>
      <c r="D1460" t="s">
        <v>787</v>
      </c>
      <c r="E1460" s="2">
        <v>44754</v>
      </c>
      <c r="G1460" s="12" t="s">
        <v>781</v>
      </c>
      <c r="H1460" s="30">
        <v>55339</v>
      </c>
      <c r="I1460" s="30">
        <v>454351</v>
      </c>
      <c r="J1460" s="11" t="s">
        <v>719</v>
      </c>
      <c r="K1460">
        <v>12</v>
      </c>
      <c r="L1460" s="37">
        <v>6640.6799999999994</v>
      </c>
    </row>
    <row r="1461" spans="1:12" x14ac:dyDescent="0.25">
      <c r="A1461" s="26" t="s">
        <v>2801</v>
      </c>
      <c r="B1461" s="27" t="s">
        <v>3333</v>
      </c>
      <c r="C1461" s="11" t="s">
        <v>717</v>
      </c>
      <c r="D1461" t="s">
        <v>784</v>
      </c>
      <c r="E1461" s="2">
        <v>44755</v>
      </c>
      <c r="G1461" s="12" t="s">
        <v>781</v>
      </c>
      <c r="H1461" s="30">
        <v>57845</v>
      </c>
      <c r="I1461" s="30">
        <v>580778</v>
      </c>
      <c r="J1461" s="11" t="s">
        <v>719</v>
      </c>
      <c r="K1461">
        <v>13</v>
      </c>
      <c r="L1461" s="37">
        <v>7519.85</v>
      </c>
    </row>
    <row r="1462" spans="1:12" x14ac:dyDescent="0.25">
      <c r="A1462" s="26" t="s">
        <v>2802</v>
      </c>
      <c r="B1462" s="27" t="s">
        <v>3334</v>
      </c>
      <c r="C1462" s="11" t="s">
        <v>717</v>
      </c>
      <c r="D1462" t="s">
        <v>787</v>
      </c>
      <c r="E1462" s="2">
        <v>44756</v>
      </c>
      <c r="G1462" s="12" t="s">
        <v>781</v>
      </c>
      <c r="H1462" s="30">
        <v>52280</v>
      </c>
      <c r="I1462" s="30">
        <v>546612</v>
      </c>
      <c r="J1462" s="11" t="s">
        <v>719</v>
      </c>
      <c r="K1462">
        <v>14</v>
      </c>
      <c r="L1462" s="37">
        <v>7319.2000000000007</v>
      </c>
    </row>
    <row r="1463" spans="1:12" x14ac:dyDescent="0.25">
      <c r="A1463" s="26" t="s">
        <v>2803</v>
      </c>
      <c r="B1463" s="27" t="s">
        <v>3335</v>
      </c>
      <c r="C1463" s="11" t="s">
        <v>717</v>
      </c>
      <c r="D1463" t="s">
        <v>787</v>
      </c>
      <c r="E1463" s="2">
        <v>44757</v>
      </c>
      <c r="G1463" s="12" t="s">
        <v>781</v>
      </c>
      <c r="H1463" s="30">
        <v>47827</v>
      </c>
      <c r="I1463" s="30">
        <v>489291</v>
      </c>
      <c r="J1463" s="11" t="s">
        <v>719</v>
      </c>
      <c r="K1463">
        <v>14</v>
      </c>
      <c r="L1463" s="37">
        <v>6695.7800000000007</v>
      </c>
    </row>
    <row r="1464" spans="1:12" x14ac:dyDescent="0.25">
      <c r="A1464" s="26" t="s">
        <v>2804</v>
      </c>
      <c r="B1464" s="27" t="s">
        <v>3336</v>
      </c>
      <c r="C1464" s="11" t="s">
        <v>717</v>
      </c>
      <c r="D1464" t="s">
        <v>787</v>
      </c>
      <c r="E1464" s="2">
        <v>44757</v>
      </c>
      <c r="G1464" s="12" t="s">
        <v>781</v>
      </c>
      <c r="H1464" s="30">
        <v>53452</v>
      </c>
      <c r="I1464" s="30">
        <v>545426</v>
      </c>
      <c r="J1464" s="11" t="s">
        <v>719</v>
      </c>
      <c r="K1464">
        <v>13</v>
      </c>
      <c r="L1464" s="37">
        <v>6948.76</v>
      </c>
    </row>
    <row r="1465" spans="1:12" x14ac:dyDescent="0.25">
      <c r="A1465" s="26" t="s">
        <v>2805</v>
      </c>
      <c r="B1465" s="27" t="s">
        <v>3337</v>
      </c>
      <c r="C1465" s="11" t="s">
        <v>717</v>
      </c>
      <c r="D1465" t="s">
        <v>787</v>
      </c>
      <c r="E1465" s="2">
        <v>44758</v>
      </c>
      <c r="G1465" s="12" t="s">
        <v>781</v>
      </c>
      <c r="H1465" s="30">
        <v>48842</v>
      </c>
      <c r="I1465" s="30">
        <v>491889</v>
      </c>
      <c r="J1465" s="11" t="s">
        <v>719</v>
      </c>
      <c r="K1465">
        <v>11</v>
      </c>
      <c r="L1465" s="37">
        <v>5372.62</v>
      </c>
    </row>
    <row r="1466" spans="1:12" x14ac:dyDescent="0.25">
      <c r="A1466" s="26" t="s">
        <v>2806</v>
      </c>
      <c r="B1466" s="27" t="s">
        <v>3338</v>
      </c>
      <c r="C1466" s="11" t="s">
        <v>717</v>
      </c>
      <c r="D1466" t="s">
        <v>784</v>
      </c>
      <c r="E1466" s="2">
        <v>44759</v>
      </c>
      <c r="G1466" s="12" t="s">
        <v>781</v>
      </c>
      <c r="H1466" s="30">
        <v>50056</v>
      </c>
      <c r="I1466" s="30">
        <v>522359</v>
      </c>
      <c r="J1466" s="11" t="s">
        <v>719</v>
      </c>
      <c r="K1466">
        <v>15</v>
      </c>
      <c r="L1466" s="37">
        <v>7508.4</v>
      </c>
    </row>
    <row r="1467" spans="1:12" x14ac:dyDescent="0.25">
      <c r="A1467" s="26" t="s">
        <v>2807</v>
      </c>
      <c r="B1467" s="27" t="s">
        <v>3339</v>
      </c>
      <c r="C1467" s="11" t="s">
        <v>717</v>
      </c>
      <c r="D1467" t="s">
        <v>784</v>
      </c>
      <c r="E1467" s="2">
        <v>44760</v>
      </c>
      <c r="G1467" s="12" t="s">
        <v>781</v>
      </c>
      <c r="H1467" s="30">
        <v>56457</v>
      </c>
      <c r="I1467" s="30">
        <v>499468</v>
      </c>
      <c r="J1467" s="11" t="s">
        <v>719</v>
      </c>
      <c r="K1467">
        <v>13</v>
      </c>
      <c r="L1467" s="37">
        <v>7339.41</v>
      </c>
    </row>
    <row r="1468" spans="1:12" x14ac:dyDescent="0.25">
      <c r="A1468" s="26" t="s">
        <v>2808</v>
      </c>
      <c r="B1468" s="27" t="s">
        <v>3340</v>
      </c>
      <c r="C1468" s="11" t="s">
        <v>717</v>
      </c>
      <c r="D1468" t="s">
        <v>787</v>
      </c>
      <c r="E1468" s="2">
        <v>44761</v>
      </c>
      <c r="G1468" s="12" t="s">
        <v>780</v>
      </c>
      <c r="H1468" s="30">
        <v>59481</v>
      </c>
      <c r="I1468" s="30">
        <v>539923</v>
      </c>
      <c r="J1468" s="11" t="s">
        <v>719</v>
      </c>
      <c r="K1468">
        <v>12</v>
      </c>
      <c r="L1468" s="37">
        <v>7137.7199999999993</v>
      </c>
    </row>
    <row r="1469" spans="1:12" x14ac:dyDescent="0.25">
      <c r="A1469" s="26" t="s">
        <v>2809</v>
      </c>
      <c r="B1469" s="27" t="s">
        <v>3341</v>
      </c>
      <c r="C1469" s="11" t="s">
        <v>717</v>
      </c>
      <c r="D1469" t="s">
        <v>784</v>
      </c>
      <c r="E1469" s="2">
        <v>44762</v>
      </c>
      <c r="G1469" s="12" t="s">
        <v>781</v>
      </c>
      <c r="H1469" s="30">
        <v>56282</v>
      </c>
      <c r="I1469" s="30">
        <v>581720</v>
      </c>
      <c r="J1469" s="11" t="s">
        <v>719</v>
      </c>
      <c r="K1469">
        <v>12</v>
      </c>
      <c r="L1469" s="37">
        <v>6753.84</v>
      </c>
    </row>
    <row r="1470" spans="1:12" x14ac:dyDescent="0.25">
      <c r="A1470" s="26" t="s">
        <v>2810</v>
      </c>
      <c r="B1470" s="27" t="s">
        <v>3342</v>
      </c>
      <c r="C1470" s="11" t="s">
        <v>717</v>
      </c>
      <c r="D1470" t="s">
        <v>787</v>
      </c>
      <c r="E1470" s="2">
        <v>44762</v>
      </c>
      <c r="G1470" s="12" t="s">
        <v>799</v>
      </c>
      <c r="H1470" s="30">
        <v>46939</v>
      </c>
      <c r="I1470" s="30">
        <v>453475</v>
      </c>
      <c r="J1470" s="11" t="s">
        <v>720</v>
      </c>
      <c r="K1470">
        <v>13</v>
      </c>
      <c r="L1470" s="37">
        <v>0</v>
      </c>
    </row>
    <row r="1471" spans="1:12" x14ac:dyDescent="0.25">
      <c r="A1471" s="26" t="s">
        <v>2811</v>
      </c>
      <c r="B1471" s="27" t="s">
        <v>3343</v>
      </c>
      <c r="C1471" s="11" t="s">
        <v>717</v>
      </c>
      <c r="D1471" t="s">
        <v>784</v>
      </c>
      <c r="E1471" s="2">
        <v>44763</v>
      </c>
      <c r="G1471" s="12" t="s">
        <v>780</v>
      </c>
      <c r="H1471" s="30">
        <v>58871</v>
      </c>
      <c r="I1471" s="30">
        <v>356679</v>
      </c>
      <c r="J1471" s="11" t="s">
        <v>719</v>
      </c>
      <c r="K1471">
        <v>14</v>
      </c>
      <c r="L1471" s="37">
        <v>8241.94</v>
      </c>
    </row>
    <row r="1472" spans="1:12" x14ac:dyDescent="0.25">
      <c r="A1472" s="26" t="s">
        <v>2812</v>
      </c>
      <c r="B1472" s="27" t="s">
        <v>3344</v>
      </c>
      <c r="C1472" s="11" t="s">
        <v>717</v>
      </c>
      <c r="D1472" t="s">
        <v>787</v>
      </c>
      <c r="E1472" s="2">
        <v>44764</v>
      </c>
      <c r="G1472" s="12" t="s">
        <v>781</v>
      </c>
      <c r="H1472" s="30">
        <v>50098</v>
      </c>
      <c r="I1472" s="30">
        <v>589827</v>
      </c>
      <c r="J1472" s="11" t="s">
        <v>719</v>
      </c>
      <c r="K1472">
        <v>12</v>
      </c>
      <c r="L1472" s="37">
        <v>6011.76</v>
      </c>
    </row>
    <row r="1473" spans="1:12" x14ac:dyDescent="0.25">
      <c r="A1473" s="26" t="s">
        <v>2813</v>
      </c>
      <c r="B1473" s="27" t="s">
        <v>3345</v>
      </c>
      <c r="C1473" s="11" t="s">
        <v>717</v>
      </c>
      <c r="D1473" t="s">
        <v>785</v>
      </c>
      <c r="E1473" s="2">
        <v>44764</v>
      </c>
      <c r="G1473" s="12" t="s">
        <v>781</v>
      </c>
      <c r="H1473" s="30">
        <v>45456</v>
      </c>
      <c r="I1473" s="30">
        <v>538091</v>
      </c>
      <c r="J1473" s="11" t="s">
        <v>719</v>
      </c>
      <c r="K1473">
        <v>15</v>
      </c>
      <c r="L1473" s="37">
        <v>6818.4</v>
      </c>
    </row>
    <row r="1474" spans="1:12" x14ac:dyDescent="0.25">
      <c r="A1474" s="26" t="s">
        <v>2814</v>
      </c>
      <c r="B1474" s="27" t="s">
        <v>3346</v>
      </c>
      <c r="C1474" s="11" t="s">
        <v>717</v>
      </c>
      <c r="D1474" t="s">
        <v>787</v>
      </c>
      <c r="E1474" s="2">
        <v>44765</v>
      </c>
      <c r="G1474" s="12" t="s">
        <v>781</v>
      </c>
      <c r="H1474" s="30">
        <v>46374</v>
      </c>
      <c r="I1474" s="30">
        <v>477228</v>
      </c>
      <c r="J1474" s="11" t="s">
        <v>719</v>
      </c>
      <c r="K1474">
        <v>12</v>
      </c>
      <c r="L1474" s="37">
        <v>5564.88</v>
      </c>
    </row>
    <row r="1475" spans="1:12" x14ac:dyDescent="0.25">
      <c r="A1475" s="26" t="s">
        <v>2815</v>
      </c>
      <c r="B1475" s="27" t="s">
        <v>3347</v>
      </c>
      <c r="C1475" s="11" t="s">
        <v>717</v>
      </c>
      <c r="D1475" t="s">
        <v>785</v>
      </c>
      <c r="E1475" s="2">
        <v>44766</v>
      </c>
      <c r="G1475" s="12" t="s">
        <v>781</v>
      </c>
      <c r="H1475" s="30">
        <v>49497</v>
      </c>
      <c r="I1475" s="30">
        <v>470136</v>
      </c>
      <c r="J1475" s="11" t="s">
        <v>719</v>
      </c>
      <c r="K1475">
        <v>14</v>
      </c>
      <c r="L1475" s="37">
        <v>6929.5800000000008</v>
      </c>
    </row>
    <row r="1476" spans="1:12" x14ac:dyDescent="0.25">
      <c r="A1476" s="26" t="s">
        <v>2816</v>
      </c>
      <c r="B1476" s="27" t="s">
        <v>3348</v>
      </c>
      <c r="C1476" s="11" t="s">
        <v>717</v>
      </c>
      <c r="D1476" t="s">
        <v>784</v>
      </c>
      <c r="E1476" s="2">
        <v>44767</v>
      </c>
      <c r="G1476" s="12" t="s">
        <v>799</v>
      </c>
      <c r="H1476" s="30">
        <v>45146</v>
      </c>
      <c r="I1476" s="30">
        <v>424591</v>
      </c>
      <c r="J1476" s="11" t="s">
        <v>720</v>
      </c>
      <c r="K1476">
        <v>14</v>
      </c>
      <c r="L1476" s="37">
        <v>0</v>
      </c>
    </row>
    <row r="1477" spans="1:12" x14ac:dyDescent="0.25">
      <c r="A1477" s="26" t="s">
        <v>2817</v>
      </c>
      <c r="B1477" s="27" t="s">
        <v>3349</v>
      </c>
      <c r="C1477" s="11" t="s">
        <v>717</v>
      </c>
      <c r="D1477" t="s">
        <v>785</v>
      </c>
      <c r="E1477" s="2">
        <v>44767</v>
      </c>
      <c r="G1477" s="12" t="s">
        <v>781</v>
      </c>
      <c r="H1477" s="30">
        <v>53187</v>
      </c>
      <c r="I1477" s="30">
        <v>505766</v>
      </c>
      <c r="J1477" s="11" t="s">
        <v>719</v>
      </c>
      <c r="K1477">
        <v>11</v>
      </c>
      <c r="L1477" s="37">
        <v>5850.57</v>
      </c>
    </row>
    <row r="1478" spans="1:12" x14ac:dyDescent="0.25">
      <c r="A1478" s="26" t="s">
        <v>2818</v>
      </c>
      <c r="B1478" s="27" t="s">
        <v>3350</v>
      </c>
      <c r="C1478" s="11" t="s">
        <v>717</v>
      </c>
      <c r="D1478" t="s">
        <v>787</v>
      </c>
      <c r="E1478" s="2">
        <v>44768</v>
      </c>
      <c r="G1478" s="12" t="s">
        <v>781</v>
      </c>
      <c r="H1478" s="30">
        <v>55764</v>
      </c>
      <c r="I1478" s="30">
        <v>472803</v>
      </c>
      <c r="J1478" s="11" t="s">
        <v>719</v>
      </c>
      <c r="K1478">
        <v>14</v>
      </c>
      <c r="L1478" s="37">
        <v>7806.9600000000009</v>
      </c>
    </row>
    <row r="1479" spans="1:12" x14ac:dyDescent="0.25">
      <c r="A1479" s="26" t="s">
        <v>2819</v>
      </c>
      <c r="B1479" s="27" t="s">
        <v>3351</v>
      </c>
      <c r="C1479" s="11" t="s">
        <v>717</v>
      </c>
      <c r="D1479" t="s">
        <v>787</v>
      </c>
      <c r="E1479" s="2">
        <v>44768</v>
      </c>
      <c r="G1479" s="12" t="s">
        <v>781</v>
      </c>
      <c r="H1479" s="30">
        <v>47911</v>
      </c>
      <c r="I1479" s="30">
        <v>536498</v>
      </c>
      <c r="J1479" s="11" t="s">
        <v>719</v>
      </c>
      <c r="K1479">
        <v>11</v>
      </c>
      <c r="L1479" s="37">
        <v>5270.21</v>
      </c>
    </row>
    <row r="1480" spans="1:12" x14ac:dyDescent="0.25">
      <c r="A1480" s="26" t="s">
        <v>2820</v>
      </c>
      <c r="B1480" s="27" t="s">
        <v>3352</v>
      </c>
      <c r="C1480" s="11" t="s">
        <v>717</v>
      </c>
      <c r="D1480" t="s">
        <v>785</v>
      </c>
      <c r="E1480" s="2">
        <v>44769</v>
      </c>
      <c r="G1480" s="12" t="s">
        <v>781</v>
      </c>
      <c r="H1480" s="30">
        <v>54599</v>
      </c>
      <c r="I1480" s="30">
        <v>601037</v>
      </c>
      <c r="J1480" s="11" t="s">
        <v>719</v>
      </c>
      <c r="K1480">
        <v>12</v>
      </c>
      <c r="L1480" s="37">
        <v>6551.88</v>
      </c>
    </row>
    <row r="1481" spans="1:12" x14ac:dyDescent="0.25">
      <c r="A1481" s="26" t="s">
        <v>2821</v>
      </c>
      <c r="B1481" s="27" t="s">
        <v>3353</v>
      </c>
      <c r="C1481" s="11" t="s">
        <v>717</v>
      </c>
      <c r="D1481" t="s">
        <v>785</v>
      </c>
      <c r="E1481" s="2">
        <v>44770</v>
      </c>
      <c r="G1481" s="12" t="s">
        <v>781</v>
      </c>
      <c r="H1481" s="30">
        <v>55921</v>
      </c>
      <c r="I1481" s="30">
        <v>583300</v>
      </c>
      <c r="J1481" s="11" t="s">
        <v>719</v>
      </c>
      <c r="K1481">
        <v>14</v>
      </c>
      <c r="L1481" s="37">
        <v>7828.9400000000005</v>
      </c>
    </row>
    <row r="1482" spans="1:12" x14ac:dyDescent="0.25">
      <c r="A1482" s="26" t="s">
        <v>2822</v>
      </c>
      <c r="B1482" s="27" t="s">
        <v>3354</v>
      </c>
      <c r="C1482" s="11" t="s">
        <v>717</v>
      </c>
      <c r="D1482" t="s">
        <v>784</v>
      </c>
      <c r="E1482" s="2">
        <v>44770</v>
      </c>
      <c r="G1482" s="12" t="s">
        <v>799</v>
      </c>
      <c r="H1482" s="30">
        <v>45443</v>
      </c>
      <c r="I1482" s="30">
        <v>394837</v>
      </c>
      <c r="J1482" s="11" t="s">
        <v>720</v>
      </c>
      <c r="K1482">
        <v>13</v>
      </c>
      <c r="L1482" s="37">
        <v>0</v>
      </c>
    </row>
    <row r="1483" spans="1:12" x14ac:dyDescent="0.25">
      <c r="A1483" s="26" t="s">
        <v>2823</v>
      </c>
      <c r="B1483" s="27" t="s">
        <v>3355</v>
      </c>
      <c r="C1483" s="11" t="s">
        <v>717</v>
      </c>
      <c r="D1483" t="s">
        <v>787</v>
      </c>
      <c r="E1483" s="2">
        <v>44771</v>
      </c>
      <c r="G1483" s="12" t="s">
        <v>781</v>
      </c>
      <c r="H1483" s="30">
        <v>53583</v>
      </c>
      <c r="I1483" s="30">
        <v>540103</v>
      </c>
      <c r="J1483" s="11" t="s">
        <v>719</v>
      </c>
      <c r="K1483">
        <v>11</v>
      </c>
      <c r="L1483" s="37">
        <v>5894.13</v>
      </c>
    </row>
    <row r="1484" spans="1:12" x14ac:dyDescent="0.25">
      <c r="A1484" s="26" t="s">
        <v>2824</v>
      </c>
      <c r="B1484" s="27" t="s">
        <v>3356</v>
      </c>
      <c r="C1484" s="11" t="s">
        <v>717</v>
      </c>
      <c r="D1484" t="s">
        <v>787</v>
      </c>
      <c r="E1484" s="2">
        <v>44771</v>
      </c>
      <c r="G1484" s="12" t="s">
        <v>781</v>
      </c>
      <c r="H1484" s="30">
        <v>51331</v>
      </c>
      <c r="I1484" s="30">
        <v>370101</v>
      </c>
      <c r="J1484" s="11" t="s">
        <v>719</v>
      </c>
      <c r="K1484">
        <v>15</v>
      </c>
      <c r="L1484" s="37">
        <v>7699.65</v>
      </c>
    </row>
    <row r="1485" spans="1:12" x14ac:dyDescent="0.25">
      <c r="A1485" s="26" t="s">
        <v>2825</v>
      </c>
      <c r="B1485" s="27" t="s">
        <v>3357</v>
      </c>
      <c r="C1485" s="11" t="s">
        <v>717</v>
      </c>
      <c r="D1485" t="s">
        <v>785</v>
      </c>
      <c r="E1485" s="2">
        <v>44772</v>
      </c>
      <c r="G1485" s="12" t="s">
        <v>781</v>
      </c>
      <c r="H1485" s="30">
        <v>53968</v>
      </c>
      <c r="I1485" s="30">
        <v>420940</v>
      </c>
      <c r="J1485" s="11" t="s">
        <v>719</v>
      </c>
      <c r="K1485">
        <v>11</v>
      </c>
      <c r="L1485" s="37">
        <v>5936.4800000000005</v>
      </c>
    </row>
    <row r="1486" spans="1:12" x14ac:dyDescent="0.25">
      <c r="A1486" s="26" t="s">
        <v>2826</v>
      </c>
      <c r="B1486" s="27" t="s">
        <v>3358</v>
      </c>
      <c r="C1486" s="11" t="s">
        <v>717</v>
      </c>
      <c r="D1486" t="s">
        <v>787</v>
      </c>
      <c r="E1486" s="2">
        <v>44772</v>
      </c>
      <c r="G1486" s="12" t="s">
        <v>781</v>
      </c>
      <c r="H1486" s="30">
        <v>55482</v>
      </c>
      <c r="I1486" s="30">
        <v>429435</v>
      </c>
      <c r="J1486" s="11" t="s">
        <v>719</v>
      </c>
      <c r="K1486">
        <v>11</v>
      </c>
      <c r="L1486" s="37">
        <v>6103.02</v>
      </c>
    </row>
    <row r="1487" spans="1:12" x14ac:dyDescent="0.25">
      <c r="A1487" s="26" t="s">
        <v>2827</v>
      </c>
      <c r="B1487" s="27" t="s">
        <v>3359</v>
      </c>
      <c r="C1487" s="11" t="s">
        <v>717</v>
      </c>
      <c r="D1487" t="s">
        <v>784</v>
      </c>
      <c r="E1487" s="2">
        <v>44773</v>
      </c>
      <c r="G1487" s="12" t="s">
        <v>781</v>
      </c>
      <c r="H1487" s="30">
        <v>47164</v>
      </c>
      <c r="I1487" s="30">
        <v>545427</v>
      </c>
      <c r="J1487" s="11" t="s">
        <v>719</v>
      </c>
      <c r="K1487">
        <v>14</v>
      </c>
      <c r="L1487" s="37">
        <v>6602.9600000000009</v>
      </c>
    </row>
    <row r="1488" spans="1:12" x14ac:dyDescent="0.25">
      <c r="A1488" s="26" t="s">
        <v>2828</v>
      </c>
      <c r="B1488" s="27" t="s">
        <v>3360</v>
      </c>
      <c r="C1488" s="11" t="s">
        <v>717</v>
      </c>
      <c r="D1488" t="s">
        <v>784</v>
      </c>
      <c r="E1488" s="2">
        <v>44774</v>
      </c>
      <c r="G1488" s="12" t="s">
        <v>781</v>
      </c>
      <c r="H1488" s="30">
        <v>48279</v>
      </c>
      <c r="I1488" s="30">
        <v>591102</v>
      </c>
      <c r="J1488" s="11" t="s">
        <v>719</v>
      </c>
      <c r="K1488">
        <v>11</v>
      </c>
      <c r="L1488" s="37">
        <v>5310.69</v>
      </c>
    </row>
    <row r="1489" spans="1:12" x14ac:dyDescent="0.25">
      <c r="A1489" s="26" t="s">
        <v>2829</v>
      </c>
      <c r="B1489" s="27" t="s">
        <v>3361</v>
      </c>
      <c r="C1489" s="11" t="s">
        <v>717</v>
      </c>
      <c r="D1489" t="s">
        <v>784</v>
      </c>
      <c r="E1489" s="2">
        <v>44775</v>
      </c>
      <c r="G1489" s="12" t="s">
        <v>781</v>
      </c>
      <c r="H1489" s="30">
        <v>56526</v>
      </c>
      <c r="I1489" s="30">
        <v>561240</v>
      </c>
      <c r="J1489" s="11" t="s">
        <v>719</v>
      </c>
      <c r="K1489">
        <v>13</v>
      </c>
      <c r="L1489" s="37">
        <v>7348.38</v>
      </c>
    </row>
    <row r="1490" spans="1:12" x14ac:dyDescent="0.25">
      <c r="A1490" s="26" t="s">
        <v>2830</v>
      </c>
      <c r="B1490" s="27" t="s">
        <v>3362</v>
      </c>
      <c r="C1490" s="11" t="s">
        <v>717</v>
      </c>
      <c r="D1490" t="s">
        <v>784</v>
      </c>
      <c r="E1490" s="2">
        <v>44776</v>
      </c>
      <c r="G1490" s="12" t="s">
        <v>781</v>
      </c>
      <c r="H1490" s="30">
        <v>48474</v>
      </c>
      <c r="I1490" s="30">
        <v>436694</v>
      </c>
      <c r="J1490" s="11" t="s">
        <v>719</v>
      </c>
      <c r="K1490">
        <v>15</v>
      </c>
      <c r="L1490" s="37">
        <v>7271.0999999999995</v>
      </c>
    </row>
    <row r="1491" spans="1:12" x14ac:dyDescent="0.25">
      <c r="A1491" s="26" t="s">
        <v>2831</v>
      </c>
      <c r="B1491" s="27" t="s">
        <v>3363</v>
      </c>
      <c r="C1491" s="11" t="s">
        <v>717</v>
      </c>
      <c r="D1491" t="s">
        <v>784</v>
      </c>
      <c r="E1491" s="2">
        <v>44777</v>
      </c>
      <c r="G1491" s="12" t="s">
        <v>781</v>
      </c>
      <c r="H1491" s="30">
        <v>52684</v>
      </c>
      <c r="I1491" s="30">
        <v>599813</v>
      </c>
      <c r="J1491" s="11" t="s">
        <v>719</v>
      </c>
      <c r="K1491">
        <v>15</v>
      </c>
      <c r="L1491" s="37">
        <v>7902.5999999999995</v>
      </c>
    </row>
    <row r="1492" spans="1:12" x14ac:dyDescent="0.25">
      <c r="A1492" s="26" t="s">
        <v>2832</v>
      </c>
      <c r="B1492" s="27" t="s">
        <v>3364</v>
      </c>
      <c r="C1492" s="11" t="s">
        <v>717</v>
      </c>
      <c r="D1492" t="s">
        <v>787</v>
      </c>
      <c r="E1492" s="2">
        <v>44777</v>
      </c>
      <c r="G1492" s="12" t="s">
        <v>781</v>
      </c>
      <c r="H1492" s="30">
        <v>48376</v>
      </c>
      <c r="I1492" s="30">
        <v>544888</v>
      </c>
      <c r="J1492" s="11" t="s">
        <v>719</v>
      </c>
      <c r="K1492">
        <v>11</v>
      </c>
      <c r="L1492" s="37">
        <v>5321.36</v>
      </c>
    </row>
    <row r="1493" spans="1:12" x14ac:dyDescent="0.25">
      <c r="A1493" s="26" t="s">
        <v>2833</v>
      </c>
      <c r="B1493" s="27" t="s">
        <v>3365</v>
      </c>
      <c r="C1493" s="11" t="s">
        <v>717</v>
      </c>
      <c r="D1493" t="s">
        <v>784</v>
      </c>
      <c r="E1493" s="2">
        <v>44778</v>
      </c>
      <c r="G1493" s="12" t="s">
        <v>781</v>
      </c>
      <c r="H1493" s="30">
        <v>54879</v>
      </c>
      <c r="I1493" s="30">
        <v>444723</v>
      </c>
      <c r="J1493" s="11" t="s">
        <v>719</v>
      </c>
      <c r="K1493">
        <v>12</v>
      </c>
      <c r="L1493" s="37">
        <v>6585.48</v>
      </c>
    </row>
    <row r="1494" spans="1:12" x14ac:dyDescent="0.25">
      <c r="A1494" s="26" t="s">
        <v>2834</v>
      </c>
      <c r="B1494" s="27" t="s">
        <v>3366</v>
      </c>
      <c r="C1494" s="11" t="s">
        <v>717</v>
      </c>
      <c r="D1494" t="s">
        <v>784</v>
      </c>
      <c r="E1494" s="2">
        <v>44778</v>
      </c>
      <c r="G1494" s="12" t="s">
        <v>781</v>
      </c>
      <c r="H1494" s="30">
        <v>49307</v>
      </c>
      <c r="I1494" s="30">
        <v>414089</v>
      </c>
      <c r="J1494" s="11" t="s">
        <v>719</v>
      </c>
      <c r="K1494">
        <v>11</v>
      </c>
      <c r="L1494" s="37">
        <v>5423.77</v>
      </c>
    </row>
    <row r="1495" spans="1:12" x14ac:dyDescent="0.25">
      <c r="A1495" s="26" t="s">
        <v>2835</v>
      </c>
      <c r="B1495" s="27" t="s">
        <v>3367</v>
      </c>
      <c r="C1495" s="11" t="s">
        <v>717</v>
      </c>
      <c r="D1495" t="s">
        <v>784</v>
      </c>
      <c r="E1495" s="2">
        <v>44779</v>
      </c>
      <c r="G1495" s="12" t="s">
        <v>781</v>
      </c>
      <c r="H1495" s="30">
        <v>54110</v>
      </c>
      <c r="I1495" s="30">
        <v>486648</v>
      </c>
      <c r="J1495" s="11" t="s">
        <v>719</v>
      </c>
      <c r="K1495">
        <v>15</v>
      </c>
      <c r="L1495" s="37">
        <v>8116.5</v>
      </c>
    </row>
    <row r="1496" spans="1:12" x14ac:dyDescent="0.25">
      <c r="A1496" s="26" t="s">
        <v>2836</v>
      </c>
      <c r="B1496" s="27" t="s">
        <v>3368</v>
      </c>
      <c r="C1496" s="11" t="s">
        <v>717</v>
      </c>
      <c r="D1496" t="s">
        <v>784</v>
      </c>
      <c r="E1496" s="2">
        <v>44780</v>
      </c>
      <c r="G1496" s="12" t="s">
        <v>781</v>
      </c>
      <c r="H1496" s="30">
        <v>52415</v>
      </c>
      <c r="I1496" s="30">
        <v>458207</v>
      </c>
      <c r="J1496" s="11" t="s">
        <v>719</v>
      </c>
      <c r="K1496">
        <v>11</v>
      </c>
      <c r="L1496" s="37">
        <v>5765.65</v>
      </c>
    </row>
    <row r="1497" spans="1:12" x14ac:dyDescent="0.25">
      <c r="A1497" s="26" t="s">
        <v>2837</v>
      </c>
      <c r="B1497" s="27" t="s">
        <v>3369</v>
      </c>
      <c r="C1497" s="11" t="s">
        <v>717</v>
      </c>
      <c r="D1497" t="s">
        <v>784</v>
      </c>
      <c r="E1497" s="2">
        <v>44781</v>
      </c>
      <c r="G1497" s="12" t="s">
        <v>781</v>
      </c>
      <c r="H1497" s="30">
        <v>49253</v>
      </c>
      <c r="I1497" s="30">
        <v>581578</v>
      </c>
      <c r="J1497" s="11" t="s">
        <v>719</v>
      </c>
      <c r="K1497">
        <v>14</v>
      </c>
      <c r="L1497" s="37">
        <v>6895.420000000001</v>
      </c>
    </row>
    <row r="1498" spans="1:12" x14ac:dyDescent="0.25">
      <c r="A1498" s="26" t="s">
        <v>2838</v>
      </c>
      <c r="B1498" s="27" t="s">
        <v>3370</v>
      </c>
      <c r="C1498" s="11" t="s">
        <v>717</v>
      </c>
      <c r="D1498" t="s">
        <v>784</v>
      </c>
      <c r="E1498" s="2">
        <v>44782</v>
      </c>
      <c r="G1498" s="12" t="s">
        <v>781</v>
      </c>
      <c r="H1498" s="30">
        <v>54495</v>
      </c>
      <c r="I1498" s="30">
        <v>451091</v>
      </c>
      <c r="J1498" s="11" t="s">
        <v>719</v>
      </c>
      <c r="K1498">
        <v>11</v>
      </c>
      <c r="L1498" s="37">
        <v>5994.45</v>
      </c>
    </row>
    <row r="1499" spans="1:12" x14ac:dyDescent="0.25">
      <c r="A1499" s="26" t="s">
        <v>2839</v>
      </c>
      <c r="B1499" s="27" t="s">
        <v>3371</v>
      </c>
      <c r="C1499" s="11" t="s">
        <v>717</v>
      </c>
      <c r="D1499" t="s">
        <v>787</v>
      </c>
      <c r="E1499" s="2">
        <v>44783</v>
      </c>
      <c r="G1499" s="12" t="s">
        <v>799</v>
      </c>
      <c r="H1499" s="30">
        <v>46245</v>
      </c>
      <c r="I1499" s="30">
        <v>369079</v>
      </c>
      <c r="J1499" s="11" t="s">
        <v>720</v>
      </c>
      <c r="K1499">
        <v>13</v>
      </c>
      <c r="L1499" s="37">
        <v>0</v>
      </c>
    </row>
    <row r="1500" spans="1:12" x14ac:dyDescent="0.25">
      <c r="A1500" s="26" t="s">
        <v>2840</v>
      </c>
      <c r="B1500" s="27" t="s">
        <v>3372</v>
      </c>
      <c r="C1500" s="11" t="s">
        <v>717</v>
      </c>
      <c r="D1500" t="s">
        <v>787</v>
      </c>
      <c r="E1500" s="2">
        <v>44783</v>
      </c>
      <c r="G1500" s="12" t="s">
        <v>781</v>
      </c>
      <c r="H1500" s="30">
        <v>58790</v>
      </c>
      <c r="I1500" s="30">
        <v>545483</v>
      </c>
      <c r="J1500" s="11" t="s">
        <v>719</v>
      </c>
      <c r="K1500">
        <v>15</v>
      </c>
      <c r="L1500" s="37">
        <v>8818.5</v>
      </c>
    </row>
    <row r="1501" spans="1:12" x14ac:dyDescent="0.25">
      <c r="A1501" s="26" t="s">
        <v>2841</v>
      </c>
      <c r="B1501" s="27" t="s">
        <v>3373</v>
      </c>
      <c r="C1501" s="11" t="s">
        <v>717</v>
      </c>
      <c r="D1501" t="s">
        <v>784</v>
      </c>
      <c r="E1501" s="2">
        <v>44784</v>
      </c>
      <c r="G1501" s="12" t="s">
        <v>781</v>
      </c>
      <c r="H1501" s="30">
        <v>57981</v>
      </c>
      <c r="I1501" s="30">
        <v>522552</v>
      </c>
      <c r="J1501" s="11" t="s">
        <v>719</v>
      </c>
      <c r="K1501">
        <v>14</v>
      </c>
      <c r="L1501" s="37">
        <v>8117.3400000000011</v>
      </c>
    </row>
    <row r="1502" spans="1:12" x14ac:dyDescent="0.25">
      <c r="A1502" s="26" t="s">
        <v>2842</v>
      </c>
      <c r="B1502" s="27" t="s">
        <v>3374</v>
      </c>
      <c r="C1502" s="11" t="s">
        <v>717</v>
      </c>
      <c r="D1502" t="s">
        <v>784</v>
      </c>
      <c r="E1502" s="2">
        <v>44785</v>
      </c>
      <c r="G1502" s="12" t="s">
        <v>781</v>
      </c>
      <c r="H1502" s="30">
        <v>58639</v>
      </c>
      <c r="I1502" s="30">
        <v>585249</v>
      </c>
      <c r="J1502" s="11" t="s">
        <v>719</v>
      </c>
      <c r="K1502">
        <v>15</v>
      </c>
      <c r="L1502" s="37">
        <v>8795.85</v>
      </c>
    </row>
    <row r="1503" spans="1:12" x14ac:dyDescent="0.25">
      <c r="A1503" s="26" t="s">
        <v>2843</v>
      </c>
      <c r="B1503" s="27" t="s">
        <v>3375</v>
      </c>
      <c r="C1503" s="11" t="s">
        <v>717</v>
      </c>
      <c r="D1503" t="s">
        <v>787</v>
      </c>
      <c r="E1503" s="2">
        <v>44785</v>
      </c>
      <c r="G1503" s="12" t="s">
        <v>781</v>
      </c>
      <c r="H1503" s="30">
        <v>58061</v>
      </c>
      <c r="I1503" s="30">
        <v>399387</v>
      </c>
      <c r="J1503" s="11" t="s">
        <v>719</v>
      </c>
      <c r="K1503">
        <v>13</v>
      </c>
      <c r="L1503" s="37">
        <v>7547.93</v>
      </c>
    </row>
    <row r="1504" spans="1:12" x14ac:dyDescent="0.25">
      <c r="A1504" s="26" t="s">
        <v>2844</v>
      </c>
      <c r="B1504" s="27" t="s">
        <v>3376</v>
      </c>
      <c r="C1504" s="11" t="s">
        <v>717</v>
      </c>
      <c r="D1504" t="s">
        <v>787</v>
      </c>
      <c r="E1504" s="2">
        <v>44786</v>
      </c>
      <c r="G1504" s="12" t="s">
        <v>781</v>
      </c>
      <c r="H1504" s="30">
        <v>56132</v>
      </c>
      <c r="I1504" s="30">
        <v>480156</v>
      </c>
      <c r="J1504" s="11" t="s">
        <v>719</v>
      </c>
      <c r="K1504">
        <v>11</v>
      </c>
      <c r="L1504" s="37">
        <v>6174.52</v>
      </c>
    </row>
    <row r="1505" spans="1:12" x14ac:dyDescent="0.25">
      <c r="A1505" s="26" t="s">
        <v>2845</v>
      </c>
      <c r="B1505" s="27" t="s">
        <v>3377</v>
      </c>
      <c r="C1505" s="11" t="s">
        <v>717</v>
      </c>
      <c r="D1505" t="s">
        <v>787</v>
      </c>
      <c r="E1505" s="2">
        <v>44787</v>
      </c>
      <c r="G1505" s="12" t="s">
        <v>781</v>
      </c>
      <c r="H1505" s="30">
        <v>49065</v>
      </c>
      <c r="I1505" s="30">
        <v>574113</v>
      </c>
      <c r="J1505" s="11" t="s">
        <v>719</v>
      </c>
      <c r="K1505">
        <v>11</v>
      </c>
      <c r="L1505" s="37">
        <v>5397.15</v>
      </c>
    </row>
    <row r="1506" spans="1:12" x14ac:dyDescent="0.25">
      <c r="A1506" s="26" t="s">
        <v>2846</v>
      </c>
      <c r="B1506" s="27" t="s">
        <v>3378</v>
      </c>
      <c r="C1506" s="11" t="s">
        <v>717</v>
      </c>
      <c r="D1506" t="s">
        <v>787</v>
      </c>
      <c r="E1506" s="2">
        <v>44788</v>
      </c>
      <c r="G1506" s="12" t="s">
        <v>799</v>
      </c>
      <c r="H1506" s="30">
        <v>46839</v>
      </c>
      <c r="I1506" s="30">
        <v>412619</v>
      </c>
      <c r="J1506" s="11" t="s">
        <v>720</v>
      </c>
      <c r="K1506">
        <v>13</v>
      </c>
      <c r="L1506" s="37">
        <v>0</v>
      </c>
    </row>
    <row r="1507" spans="1:12" x14ac:dyDescent="0.25">
      <c r="A1507" s="26" t="s">
        <v>2847</v>
      </c>
      <c r="B1507" s="27" t="s">
        <v>3379</v>
      </c>
      <c r="C1507" s="11" t="s">
        <v>717</v>
      </c>
      <c r="D1507" t="s">
        <v>787</v>
      </c>
      <c r="E1507" s="2">
        <v>44788</v>
      </c>
      <c r="G1507" s="12" t="s">
        <v>781</v>
      </c>
      <c r="H1507" s="30">
        <v>57360</v>
      </c>
      <c r="I1507" s="30">
        <v>503008</v>
      </c>
      <c r="J1507" s="11" t="s">
        <v>719</v>
      </c>
      <c r="K1507">
        <v>14</v>
      </c>
      <c r="L1507" s="37">
        <v>8030.4000000000005</v>
      </c>
    </row>
    <row r="1508" spans="1:12" x14ac:dyDescent="0.25">
      <c r="A1508" s="26" t="s">
        <v>2848</v>
      </c>
      <c r="B1508" s="27" t="s">
        <v>3380</v>
      </c>
      <c r="C1508" s="11" t="s">
        <v>717</v>
      </c>
      <c r="D1508" t="s">
        <v>787</v>
      </c>
      <c r="E1508" s="2">
        <v>44789</v>
      </c>
      <c r="G1508" s="12" t="s">
        <v>781</v>
      </c>
      <c r="H1508" s="30">
        <v>48147</v>
      </c>
      <c r="I1508" s="30">
        <v>478498</v>
      </c>
      <c r="J1508" s="11" t="s">
        <v>719</v>
      </c>
      <c r="K1508">
        <v>11</v>
      </c>
      <c r="L1508" s="37">
        <v>5296.17</v>
      </c>
    </row>
    <row r="1509" spans="1:12" x14ac:dyDescent="0.25">
      <c r="A1509" s="26" t="s">
        <v>2849</v>
      </c>
      <c r="B1509" s="27" t="s">
        <v>3381</v>
      </c>
      <c r="C1509" s="11" t="s">
        <v>717</v>
      </c>
      <c r="D1509" t="s">
        <v>787</v>
      </c>
      <c r="E1509" s="2">
        <v>44790</v>
      </c>
      <c r="G1509" s="12" t="s">
        <v>781</v>
      </c>
      <c r="H1509" s="30">
        <v>47412</v>
      </c>
      <c r="I1509" s="30">
        <v>458854</v>
      </c>
      <c r="J1509" s="11" t="s">
        <v>719</v>
      </c>
      <c r="K1509">
        <v>15</v>
      </c>
      <c r="L1509" s="37">
        <v>7111.8</v>
      </c>
    </row>
    <row r="1510" spans="1:12" x14ac:dyDescent="0.25">
      <c r="A1510" s="26" t="s">
        <v>2850</v>
      </c>
      <c r="B1510" s="27" t="s">
        <v>3382</v>
      </c>
      <c r="C1510" s="11" t="s">
        <v>717</v>
      </c>
      <c r="D1510" t="s">
        <v>787</v>
      </c>
      <c r="E1510" s="2">
        <v>44790</v>
      </c>
      <c r="G1510" s="12" t="s">
        <v>781</v>
      </c>
      <c r="H1510" s="30">
        <v>48852</v>
      </c>
      <c r="I1510" s="30">
        <v>407696</v>
      </c>
      <c r="J1510" s="11" t="s">
        <v>719</v>
      </c>
      <c r="K1510">
        <v>12</v>
      </c>
      <c r="L1510" s="37">
        <v>5862.24</v>
      </c>
    </row>
    <row r="1511" spans="1:12" x14ac:dyDescent="0.25">
      <c r="A1511" s="26" t="s">
        <v>2851</v>
      </c>
      <c r="B1511" s="27" t="s">
        <v>3383</v>
      </c>
      <c r="C1511" s="11" t="s">
        <v>717</v>
      </c>
      <c r="D1511" t="s">
        <v>787</v>
      </c>
      <c r="E1511" s="2">
        <v>44791</v>
      </c>
      <c r="G1511" s="12" t="s">
        <v>781</v>
      </c>
      <c r="H1511" s="30">
        <v>55005</v>
      </c>
      <c r="I1511" s="30">
        <v>350419</v>
      </c>
      <c r="J1511" s="11" t="s">
        <v>719</v>
      </c>
      <c r="K1511">
        <v>14</v>
      </c>
      <c r="L1511" s="37">
        <v>7700.7000000000007</v>
      </c>
    </row>
    <row r="1512" spans="1:12" x14ac:dyDescent="0.25">
      <c r="A1512" s="26" t="s">
        <v>2852</v>
      </c>
      <c r="B1512" s="27" t="s">
        <v>3384</v>
      </c>
      <c r="C1512" s="11" t="s">
        <v>717</v>
      </c>
      <c r="D1512" t="s">
        <v>785</v>
      </c>
      <c r="E1512" s="2">
        <v>44791</v>
      </c>
      <c r="G1512" s="12" t="s">
        <v>781</v>
      </c>
      <c r="H1512" s="30">
        <v>53248</v>
      </c>
      <c r="I1512" s="30">
        <v>444199</v>
      </c>
      <c r="J1512" s="11" t="s">
        <v>719</v>
      </c>
      <c r="K1512">
        <v>14</v>
      </c>
      <c r="L1512" s="37">
        <v>7454.7200000000012</v>
      </c>
    </row>
    <row r="1513" spans="1:12" x14ac:dyDescent="0.25">
      <c r="A1513" s="26" t="s">
        <v>2853</v>
      </c>
      <c r="B1513" s="27" t="s">
        <v>3385</v>
      </c>
      <c r="C1513" s="11" t="s">
        <v>717</v>
      </c>
      <c r="D1513" t="s">
        <v>787</v>
      </c>
      <c r="E1513" s="2">
        <v>44792</v>
      </c>
      <c r="G1513" s="12" t="s">
        <v>781</v>
      </c>
      <c r="H1513" s="30">
        <v>47847</v>
      </c>
      <c r="I1513" s="30">
        <v>437999</v>
      </c>
      <c r="J1513" s="11" t="s">
        <v>719</v>
      </c>
      <c r="K1513">
        <v>14</v>
      </c>
      <c r="L1513" s="37">
        <v>6698.5800000000008</v>
      </c>
    </row>
    <row r="1514" spans="1:12" x14ac:dyDescent="0.25">
      <c r="A1514" s="26" t="s">
        <v>2854</v>
      </c>
      <c r="B1514" s="27" t="s">
        <v>3386</v>
      </c>
      <c r="C1514" s="11" t="s">
        <v>717</v>
      </c>
      <c r="D1514" t="s">
        <v>785</v>
      </c>
      <c r="E1514" s="2">
        <v>44793</v>
      </c>
      <c r="G1514" s="12" t="s">
        <v>781</v>
      </c>
      <c r="H1514" s="30">
        <v>50909</v>
      </c>
      <c r="I1514" s="30">
        <v>545618</v>
      </c>
      <c r="J1514" s="11" t="s">
        <v>719</v>
      </c>
      <c r="K1514">
        <v>11</v>
      </c>
      <c r="L1514" s="37">
        <v>5599.99</v>
      </c>
    </row>
    <row r="1515" spans="1:12" x14ac:dyDescent="0.25">
      <c r="A1515" s="26" t="s">
        <v>2855</v>
      </c>
      <c r="B1515" s="27" t="s">
        <v>3387</v>
      </c>
      <c r="C1515" s="11" t="s">
        <v>717</v>
      </c>
      <c r="D1515" t="s">
        <v>785</v>
      </c>
      <c r="E1515" s="2">
        <v>44793</v>
      </c>
      <c r="G1515" s="12" t="s">
        <v>799</v>
      </c>
      <c r="H1515" s="30">
        <v>48693</v>
      </c>
      <c r="I1515" s="30">
        <v>593018</v>
      </c>
      <c r="J1515" s="11" t="s">
        <v>720</v>
      </c>
      <c r="K1515">
        <v>11</v>
      </c>
      <c r="L1515" s="37">
        <v>0</v>
      </c>
    </row>
    <row r="1516" spans="1:12" x14ac:dyDescent="0.25">
      <c r="A1516" s="26" t="s">
        <v>2856</v>
      </c>
      <c r="B1516" s="27" t="s">
        <v>3388</v>
      </c>
      <c r="C1516" s="11" t="s">
        <v>717</v>
      </c>
      <c r="D1516" t="s">
        <v>784</v>
      </c>
      <c r="E1516" s="2">
        <v>44794</v>
      </c>
      <c r="G1516" s="12" t="s">
        <v>781</v>
      </c>
      <c r="H1516" s="30">
        <v>52373</v>
      </c>
      <c r="I1516" s="30">
        <v>453403</v>
      </c>
      <c r="J1516" s="11" t="s">
        <v>719</v>
      </c>
      <c r="K1516">
        <v>14</v>
      </c>
      <c r="L1516" s="37">
        <v>7332.22</v>
      </c>
    </row>
    <row r="1517" spans="1:12" x14ac:dyDescent="0.25">
      <c r="A1517" s="26" t="s">
        <v>2857</v>
      </c>
      <c r="B1517" s="27" t="s">
        <v>3389</v>
      </c>
      <c r="C1517" s="11" t="s">
        <v>717</v>
      </c>
      <c r="D1517" t="s">
        <v>784</v>
      </c>
      <c r="E1517" s="2">
        <v>44795</v>
      </c>
      <c r="G1517" s="12" t="s">
        <v>781</v>
      </c>
      <c r="H1517" s="30">
        <v>54391</v>
      </c>
      <c r="I1517" s="30">
        <v>426697</v>
      </c>
      <c r="J1517" s="11" t="s">
        <v>719</v>
      </c>
      <c r="K1517">
        <v>15</v>
      </c>
      <c r="L1517" s="37">
        <v>8158.65</v>
      </c>
    </row>
    <row r="1518" spans="1:12" x14ac:dyDescent="0.25">
      <c r="A1518" s="26" t="s">
        <v>2858</v>
      </c>
      <c r="B1518" s="27" t="s">
        <v>3390</v>
      </c>
      <c r="C1518" s="11" t="s">
        <v>717</v>
      </c>
      <c r="D1518" t="s">
        <v>784</v>
      </c>
      <c r="E1518" s="2">
        <v>44795</v>
      </c>
      <c r="G1518" s="12" t="s">
        <v>781</v>
      </c>
      <c r="H1518" s="30">
        <v>47237</v>
      </c>
      <c r="I1518" s="30">
        <v>552321</v>
      </c>
      <c r="J1518" s="11" t="s">
        <v>719</v>
      </c>
      <c r="K1518">
        <v>11</v>
      </c>
      <c r="L1518" s="37">
        <v>5196.07</v>
      </c>
    </row>
    <row r="1519" spans="1:12" x14ac:dyDescent="0.25">
      <c r="A1519" s="26" t="s">
        <v>2859</v>
      </c>
      <c r="B1519" s="27" t="s">
        <v>3391</v>
      </c>
      <c r="C1519" s="11" t="s">
        <v>717</v>
      </c>
      <c r="D1519" t="s">
        <v>784</v>
      </c>
      <c r="E1519" s="2">
        <v>44796</v>
      </c>
      <c r="G1519" s="12" t="s">
        <v>781</v>
      </c>
      <c r="H1519" s="30">
        <v>49121</v>
      </c>
      <c r="I1519" s="30">
        <v>411843</v>
      </c>
      <c r="J1519" s="11" t="s">
        <v>719</v>
      </c>
      <c r="K1519">
        <v>12</v>
      </c>
      <c r="L1519" s="37">
        <v>5894.5199999999995</v>
      </c>
    </row>
    <row r="1520" spans="1:12" x14ac:dyDescent="0.25">
      <c r="A1520" s="26" t="s">
        <v>2860</v>
      </c>
      <c r="B1520" s="27" t="s">
        <v>3392</v>
      </c>
      <c r="C1520" s="11" t="s">
        <v>717</v>
      </c>
      <c r="D1520" t="s">
        <v>784</v>
      </c>
      <c r="E1520" s="2">
        <v>44796</v>
      </c>
      <c r="G1520" s="12" t="s">
        <v>781</v>
      </c>
      <c r="H1520" s="30">
        <v>58860</v>
      </c>
      <c r="I1520" s="30">
        <v>518592</v>
      </c>
      <c r="J1520" s="11" t="s">
        <v>719</v>
      </c>
      <c r="K1520">
        <v>14</v>
      </c>
      <c r="L1520" s="37">
        <v>8240.4000000000015</v>
      </c>
    </row>
    <row r="1521" spans="1:12" x14ac:dyDescent="0.25">
      <c r="A1521" s="26" t="s">
        <v>2861</v>
      </c>
      <c r="B1521" s="27" t="s">
        <v>3393</v>
      </c>
      <c r="C1521" s="11" t="s">
        <v>717</v>
      </c>
      <c r="D1521" t="s">
        <v>787</v>
      </c>
      <c r="E1521" s="2">
        <v>44797</v>
      </c>
      <c r="G1521" s="12" t="s">
        <v>781</v>
      </c>
      <c r="H1521" s="30">
        <v>52154</v>
      </c>
      <c r="I1521" s="30">
        <v>401939</v>
      </c>
      <c r="J1521" s="11" t="s">
        <v>719</v>
      </c>
      <c r="K1521">
        <v>13</v>
      </c>
      <c r="L1521" s="37">
        <v>6780.02</v>
      </c>
    </row>
    <row r="1522" spans="1:12" x14ac:dyDescent="0.25">
      <c r="A1522" s="26" t="s">
        <v>2862</v>
      </c>
      <c r="B1522" s="27" t="s">
        <v>3394</v>
      </c>
      <c r="C1522" s="11" t="s">
        <v>717</v>
      </c>
      <c r="D1522" t="s">
        <v>785</v>
      </c>
      <c r="E1522" s="2">
        <v>44798</v>
      </c>
      <c r="G1522" s="12" t="s">
        <v>781</v>
      </c>
      <c r="H1522" s="30">
        <v>48066</v>
      </c>
      <c r="I1522" s="30">
        <v>569320</v>
      </c>
      <c r="J1522" s="11" t="s">
        <v>719</v>
      </c>
      <c r="K1522">
        <v>14</v>
      </c>
      <c r="L1522" s="37">
        <v>6729.2400000000007</v>
      </c>
    </row>
    <row r="1523" spans="1:12" x14ac:dyDescent="0.25">
      <c r="A1523" s="26" t="s">
        <v>2863</v>
      </c>
      <c r="B1523" s="27" t="s">
        <v>3395</v>
      </c>
      <c r="C1523" s="11" t="s">
        <v>717</v>
      </c>
      <c r="D1523" t="s">
        <v>784</v>
      </c>
      <c r="E1523" s="2">
        <v>44799</v>
      </c>
      <c r="G1523" s="12" t="s">
        <v>799</v>
      </c>
      <c r="H1523" s="30">
        <v>47380</v>
      </c>
      <c r="I1523" s="30">
        <v>518696</v>
      </c>
      <c r="J1523" s="11" t="s">
        <v>720</v>
      </c>
      <c r="K1523">
        <v>15</v>
      </c>
      <c r="L1523" s="37">
        <v>0</v>
      </c>
    </row>
    <row r="1524" spans="1:12" x14ac:dyDescent="0.25">
      <c r="A1524" s="26" t="s">
        <v>2864</v>
      </c>
      <c r="B1524" s="27" t="s">
        <v>3396</v>
      </c>
      <c r="C1524" s="11" t="s">
        <v>717</v>
      </c>
      <c r="D1524" t="s">
        <v>784</v>
      </c>
      <c r="E1524" s="2">
        <v>44800</v>
      </c>
      <c r="G1524" s="12" t="s">
        <v>781</v>
      </c>
      <c r="H1524" s="30">
        <v>53933</v>
      </c>
      <c r="I1524" s="30">
        <v>389698</v>
      </c>
      <c r="J1524" s="11" t="s">
        <v>719</v>
      </c>
      <c r="K1524">
        <v>13</v>
      </c>
      <c r="L1524" s="37">
        <v>7011.29</v>
      </c>
    </row>
    <row r="1525" spans="1:12" x14ac:dyDescent="0.25">
      <c r="A1525" s="26" t="s">
        <v>2865</v>
      </c>
      <c r="B1525" s="27" t="s">
        <v>3397</v>
      </c>
      <c r="C1525" s="11" t="s">
        <v>717</v>
      </c>
      <c r="D1525" t="s">
        <v>784</v>
      </c>
      <c r="E1525" s="2">
        <v>44800</v>
      </c>
      <c r="G1525" s="12" t="s">
        <v>781</v>
      </c>
      <c r="H1525" s="30">
        <v>58540</v>
      </c>
      <c r="I1525" s="30">
        <v>584317</v>
      </c>
      <c r="J1525" s="11" t="s">
        <v>719</v>
      </c>
      <c r="K1525">
        <v>14</v>
      </c>
      <c r="L1525" s="37">
        <v>8195.6</v>
      </c>
    </row>
    <row r="1526" spans="1:12" x14ac:dyDescent="0.25">
      <c r="A1526" s="26" t="s">
        <v>2866</v>
      </c>
      <c r="B1526" s="27" t="s">
        <v>3398</v>
      </c>
      <c r="C1526" s="11" t="s">
        <v>717</v>
      </c>
      <c r="D1526" t="s">
        <v>787</v>
      </c>
      <c r="E1526" s="2">
        <v>44801</v>
      </c>
      <c r="G1526" s="12" t="s">
        <v>781</v>
      </c>
      <c r="H1526" s="30">
        <v>47996</v>
      </c>
      <c r="I1526" s="30">
        <v>532722</v>
      </c>
      <c r="J1526" s="11" t="s">
        <v>719</v>
      </c>
      <c r="K1526">
        <v>12</v>
      </c>
      <c r="L1526" s="37">
        <v>5759.5199999999995</v>
      </c>
    </row>
    <row r="1527" spans="1:12" x14ac:dyDescent="0.25">
      <c r="A1527" s="26" t="s">
        <v>2867</v>
      </c>
      <c r="B1527" s="27" t="s">
        <v>3399</v>
      </c>
      <c r="C1527" s="11" t="s">
        <v>717</v>
      </c>
      <c r="D1527" t="s">
        <v>784</v>
      </c>
      <c r="E1527" s="2">
        <v>44801</v>
      </c>
      <c r="G1527" s="12" t="s">
        <v>781</v>
      </c>
      <c r="H1527" s="30">
        <v>54701</v>
      </c>
      <c r="I1527" s="30">
        <v>547328</v>
      </c>
      <c r="J1527" s="11" t="s">
        <v>719</v>
      </c>
      <c r="K1527">
        <v>12</v>
      </c>
      <c r="L1527" s="37">
        <v>6564.12</v>
      </c>
    </row>
    <row r="1528" spans="1:12" x14ac:dyDescent="0.25">
      <c r="A1528" s="26" t="s">
        <v>2868</v>
      </c>
      <c r="B1528" s="27" t="s">
        <v>3400</v>
      </c>
      <c r="C1528" s="11" t="s">
        <v>717</v>
      </c>
      <c r="D1528" t="s">
        <v>787</v>
      </c>
      <c r="E1528" s="2">
        <v>44802</v>
      </c>
      <c r="G1528" s="12" t="s">
        <v>781</v>
      </c>
      <c r="H1528" s="30">
        <v>56906</v>
      </c>
      <c r="I1528" s="30">
        <v>413096</v>
      </c>
      <c r="J1528" s="11" t="s">
        <v>719</v>
      </c>
      <c r="K1528">
        <v>15</v>
      </c>
      <c r="L1528" s="37">
        <v>8535.9</v>
      </c>
    </row>
    <row r="1529" spans="1:12" x14ac:dyDescent="0.25">
      <c r="A1529" s="26" t="s">
        <v>2869</v>
      </c>
      <c r="B1529" s="27" t="s">
        <v>3401</v>
      </c>
      <c r="C1529" s="11" t="s">
        <v>717</v>
      </c>
      <c r="D1529" t="s">
        <v>785</v>
      </c>
      <c r="E1529" s="2">
        <v>44803</v>
      </c>
      <c r="G1529" s="12" t="s">
        <v>781</v>
      </c>
      <c r="H1529" s="30">
        <v>56424</v>
      </c>
      <c r="I1529" s="30">
        <v>553375</v>
      </c>
      <c r="J1529" s="11" t="s">
        <v>719</v>
      </c>
      <c r="K1529">
        <v>13</v>
      </c>
      <c r="L1529" s="37">
        <v>7335.12</v>
      </c>
    </row>
    <row r="1530" spans="1:12" x14ac:dyDescent="0.25">
      <c r="A1530" s="26" t="s">
        <v>2870</v>
      </c>
      <c r="B1530" s="27" t="s">
        <v>3402</v>
      </c>
      <c r="C1530" s="11" t="s">
        <v>717</v>
      </c>
      <c r="D1530" t="s">
        <v>784</v>
      </c>
      <c r="E1530" s="2">
        <v>44803</v>
      </c>
      <c r="G1530" s="12" t="s">
        <v>781</v>
      </c>
      <c r="H1530" s="30">
        <v>57607</v>
      </c>
      <c r="I1530" s="30">
        <v>538616</v>
      </c>
      <c r="J1530" s="11" t="s">
        <v>719</v>
      </c>
      <c r="K1530">
        <v>14</v>
      </c>
      <c r="L1530" s="37">
        <v>8064.9800000000005</v>
      </c>
    </row>
    <row r="1531" spans="1:12" x14ac:dyDescent="0.25">
      <c r="A1531" s="26" t="s">
        <v>2871</v>
      </c>
      <c r="B1531" s="27" t="s">
        <v>3403</v>
      </c>
      <c r="C1531" s="11" t="s">
        <v>717</v>
      </c>
      <c r="D1531" t="s">
        <v>784</v>
      </c>
      <c r="E1531" s="2">
        <v>44804</v>
      </c>
      <c r="G1531" s="12" t="s">
        <v>781</v>
      </c>
      <c r="H1531" s="30">
        <v>56736</v>
      </c>
      <c r="I1531" s="30">
        <v>573454</v>
      </c>
      <c r="J1531" s="11" t="s">
        <v>719</v>
      </c>
      <c r="K1531">
        <v>14</v>
      </c>
      <c r="L1531" s="37">
        <v>7943.0400000000009</v>
      </c>
    </row>
    <row r="1532" spans="1:12" x14ac:dyDescent="0.25">
      <c r="A1532" s="26" t="s">
        <v>2872</v>
      </c>
      <c r="B1532" s="27" t="s">
        <v>3404</v>
      </c>
      <c r="C1532" s="11" t="s">
        <v>717</v>
      </c>
      <c r="D1532" t="s">
        <v>787</v>
      </c>
      <c r="E1532" s="2">
        <v>44805</v>
      </c>
      <c r="G1532" s="12" t="s">
        <v>781</v>
      </c>
      <c r="H1532" s="30">
        <v>57596</v>
      </c>
      <c r="I1532" s="30">
        <v>430254</v>
      </c>
      <c r="J1532" s="11" t="s">
        <v>719</v>
      </c>
      <c r="K1532">
        <v>15</v>
      </c>
      <c r="L1532" s="37">
        <v>8639.4</v>
      </c>
    </row>
    <row r="1533" spans="1:12" x14ac:dyDescent="0.25">
      <c r="A1533" s="26" t="s">
        <v>2873</v>
      </c>
      <c r="B1533" s="27" t="s">
        <v>3405</v>
      </c>
      <c r="C1533" s="11" t="s">
        <v>717</v>
      </c>
      <c r="D1533" t="s">
        <v>785</v>
      </c>
      <c r="E1533" s="2">
        <v>44806</v>
      </c>
      <c r="G1533" s="12" t="s">
        <v>781</v>
      </c>
      <c r="H1533" s="30">
        <v>45822</v>
      </c>
      <c r="I1533" s="30">
        <v>434161</v>
      </c>
      <c r="J1533" s="11" t="s">
        <v>719</v>
      </c>
      <c r="K1533">
        <v>14</v>
      </c>
      <c r="L1533" s="37">
        <v>6415.0800000000008</v>
      </c>
    </row>
    <row r="1534" spans="1:12" x14ac:dyDescent="0.25">
      <c r="A1534" s="26" t="s">
        <v>2874</v>
      </c>
      <c r="B1534" s="27" t="s">
        <v>3406</v>
      </c>
      <c r="C1534" s="11" t="s">
        <v>717</v>
      </c>
      <c r="D1534" t="s">
        <v>785</v>
      </c>
      <c r="E1534" s="2">
        <v>44807</v>
      </c>
      <c r="G1534" s="12" t="s">
        <v>781</v>
      </c>
      <c r="H1534" s="30">
        <v>53538</v>
      </c>
      <c r="I1534" s="30">
        <v>503391</v>
      </c>
      <c r="J1534" s="11" t="s">
        <v>719</v>
      </c>
      <c r="K1534">
        <v>14</v>
      </c>
      <c r="L1534" s="37">
        <v>7495.3200000000006</v>
      </c>
    </row>
    <row r="1535" spans="1:12" x14ac:dyDescent="0.25">
      <c r="A1535" s="26" t="s">
        <v>2875</v>
      </c>
      <c r="B1535" s="27" t="s">
        <v>3407</v>
      </c>
      <c r="C1535" s="11" t="s">
        <v>717</v>
      </c>
      <c r="D1535" t="s">
        <v>787</v>
      </c>
      <c r="E1535" s="2">
        <v>44808</v>
      </c>
      <c r="G1535" s="12" t="s">
        <v>781</v>
      </c>
      <c r="H1535" s="30">
        <v>57483</v>
      </c>
      <c r="I1535" s="30">
        <v>448029</v>
      </c>
      <c r="J1535" s="11" t="s">
        <v>719</v>
      </c>
      <c r="K1535">
        <v>13</v>
      </c>
      <c r="L1535" s="37">
        <v>7472.79</v>
      </c>
    </row>
    <row r="1536" spans="1:12" x14ac:dyDescent="0.25">
      <c r="A1536" s="26" t="s">
        <v>2876</v>
      </c>
      <c r="B1536" s="27" t="s">
        <v>3408</v>
      </c>
      <c r="C1536" s="11" t="s">
        <v>717</v>
      </c>
      <c r="D1536" t="s">
        <v>784</v>
      </c>
      <c r="E1536" s="2">
        <v>44808</v>
      </c>
      <c r="G1536" s="12" t="s">
        <v>781</v>
      </c>
      <c r="H1536" s="30">
        <v>58987</v>
      </c>
      <c r="I1536" s="30">
        <v>514179</v>
      </c>
      <c r="J1536" s="11" t="s">
        <v>719</v>
      </c>
      <c r="K1536">
        <v>12</v>
      </c>
      <c r="L1536" s="37">
        <v>7078.44</v>
      </c>
    </row>
    <row r="1537" spans="1:12" x14ac:dyDescent="0.25">
      <c r="A1537" s="26" t="s">
        <v>2877</v>
      </c>
      <c r="B1537" s="27" t="s">
        <v>3409</v>
      </c>
      <c r="C1537" s="11" t="s">
        <v>717</v>
      </c>
      <c r="D1537" t="s">
        <v>787</v>
      </c>
      <c r="E1537" s="2">
        <v>44809</v>
      </c>
      <c r="G1537" s="12" t="s">
        <v>781</v>
      </c>
      <c r="H1537" s="30">
        <v>58459</v>
      </c>
      <c r="I1537" s="30">
        <v>419830</v>
      </c>
      <c r="J1537" s="11" t="s">
        <v>719</v>
      </c>
      <c r="K1537">
        <v>13</v>
      </c>
      <c r="L1537" s="37">
        <v>7599.67</v>
      </c>
    </row>
    <row r="1538" spans="1:12" x14ac:dyDescent="0.25">
      <c r="A1538" s="26" t="s">
        <v>2878</v>
      </c>
      <c r="B1538" s="27" t="s">
        <v>3410</v>
      </c>
      <c r="C1538" s="11" t="s">
        <v>717</v>
      </c>
      <c r="D1538" t="s">
        <v>787</v>
      </c>
      <c r="E1538" s="2">
        <v>44809</v>
      </c>
      <c r="G1538" s="12" t="s">
        <v>781</v>
      </c>
      <c r="H1538" s="30">
        <v>55651</v>
      </c>
      <c r="I1538" s="30">
        <v>493746</v>
      </c>
      <c r="J1538" s="11" t="s">
        <v>719</v>
      </c>
      <c r="K1538">
        <v>14</v>
      </c>
      <c r="L1538" s="37">
        <v>7791.14</v>
      </c>
    </row>
    <row r="1539" spans="1:12" x14ac:dyDescent="0.25">
      <c r="A1539" s="26" t="s">
        <v>2879</v>
      </c>
      <c r="B1539" s="27" t="s">
        <v>3411</v>
      </c>
      <c r="C1539" s="11" t="s">
        <v>717</v>
      </c>
      <c r="D1539" t="s">
        <v>784</v>
      </c>
      <c r="E1539" s="2">
        <v>44810</v>
      </c>
      <c r="G1539" s="12" t="s">
        <v>781</v>
      </c>
      <c r="H1539" s="30">
        <v>59036</v>
      </c>
      <c r="I1539" s="30">
        <v>578950</v>
      </c>
      <c r="J1539" s="11" t="s">
        <v>719</v>
      </c>
      <c r="K1539">
        <v>12</v>
      </c>
      <c r="L1539" s="37">
        <v>7084.32</v>
      </c>
    </row>
    <row r="1540" spans="1:12" x14ac:dyDescent="0.25">
      <c r="A1540" s="26" t="s">
        <v>2880</v>
      </c>
      <c r="B1540" s="27" t="s">
        <v>3412</v>
      </c>
      <c r="C1540" s="11" t="s">
        <v>717</v>
      </c>
      <c r="D1540" t="s">
        <v>784</v>
      </c>
      <c r="E1540" s="2">
        <v>44811</v>
      </c>
      <c r="G1540" s="12" t="s">
        <v>799</v>
      </c>
      <c r="H1540" s="30">
        <v>46579</v>
      </c>
      <c r="I1540" s="30">
        <v>513851</v>
      </c>
      <c r="J1540" s="11" t="s">
        <v>720</v>
      </c>
      <c r="K1540">
        <v>15</v>
      </c>
      <c r="L1540" s="37">
        <v>0</v>
      </c>
    </row>
    <row r="1541" spans="1:12" x14ac:dyDescent="0.25">
      <c r="A1541" s="26" t="s">
        <v>2881</v>
      </c>
      <c r="B1541" s="27" t="s">
        <v>3413</v>
      </c>
      <c r="C1541" s="11" t="s">
        <v>717</v>
      </c>
      <c r="D1541" t="s">
        <v>784</v>
      </c>
      <c r="E1541" s="2">
        <v>44812</v>
      </c>
      <c r="G1541" s="12" t="s">
        <v>781</v>
      </c>
      <c r="H1541" s="30">
        <v>57577</v>
      </c>
      <c r="I1541" s="30">
        <v>456172</v>
      </c>
      <c r="J1541" s="11" t="s">
        <v>719</v>
      </c>
      <c r="K1541">
        <v>14</v>
      </c>
      <c r="L1541" s="37">
        <v>8060.7800000000007</v>
      </c>
    </row>
    <row r="1542" spans="1:12" x14ac:dyDescent="0.25">
      <c r="A1542" s="26" t="s">
        <v>2882</v>
      </c>
      <c r="B1542" s="27" t="s">
        <v>3414</v>
      </c>
      <c r="C1542" s="11" t="s">
        <v>717</v>
      </c>
      <c r="D1542" t="s">
        <v>784</v>
      </c>
      <c r="E1542" s="2">
        <v>44812</v>
      </c>
      <c r="G1542" s="12" t="s">
        <v>781</v>
      </c>
      <c r="H1542" s="30">
        <v>50908</v>
      </c>
      <c r="I1542" s="30">
        <v>541642</v>
      </c>
      <c r="J1542" s="11" t="s">
        <v>719</v>
      </c>
      <c r="K1542">
        <v>15</v>
      </c>
      <c r="L1542" s="37">
        <v>7636.2</v>
      </c>
    </row>
    <row r="1543" spans="1:12" x14ac:dyDescent="0.25">
      <c r="A1543" s="26" t="s">
        <v>2883</v>
      </c>
      <c r="B1543" s="27" t="s">
        <v>3415</v>
      </c>
      <c r="C1543" s="11" t="s">
        <v>717</v>
      </c>
      <c r="D1543" t="s">
        <v>785</v>
      </c>
      <c r="E1543" s="2">
        <v>44813</v>
      </c>
      <c r="G1543" s="12" t="s">
        <v>781</v>
      </c>
      <c r="H1543" s="30">
        <v>48976</v>
      </c>
      <c r="I1543" s="30">
        <v>528964</v>
      </c>
      <c r="J1543" s="11" t="s">
        <v>719</v>
      </c>
      <c r="K1543">
        <v>12</v>
      </c>
      <c r="L1543" s="37">
        <v>5877.12</v>
      </c>
    </row>
    <row r="1544" spans="1:12" x14ac:dyDescent="0.25">
      <c r="A1544" s="26" t="s">
        <v>2884</v>
      </c>
      <c r="B1544" s="27" t="s">
        <v>3416</v>
      </c>
      <c r="C1544" s="11" t="s">
        <v>717</v>
      </c>
      <c r="D1544" t="s">
        <v>785</v>
      </c>
      <c r="E1544" s="2">
        <v>44814</v>
      </c>
      <c r="G1544" s="12" t="s">
        <v>781</v>
      </c>
      <c r="H1544" s="30">
        <v>49429</v>
      </c>
      <c r="I1544" s="30">
        <v>422433</v>
      </c>
      <c r="J1544" s="11" t="s">
        <v>719</v>
      </c>
      <c r="K1544">
        <v>11</v>
      </c>
      <c r="L1544" s="37">
        <v>5437.19</v>
      </c>
    </row>
    <row r="1545" spans="1:12" x14ac:dyDescent="0.25">
      <c r="A1545" s="26" t="s">
        <v>2885</v>
      </c>
      <c r="B1545" s="27" t="s">
        <v>3417</v>
      </c>
      <c r="C1545" s="11" t="s">
        <v>717</v>
      </c>
      <c r="D1545" t="s">
        <v>784</v>
      </c>
      <c r="E1545" s="2">
        <v>44814</v>
      </c>
      <c r="G1545" s="12" t="s">
        <v>781</v>
      </c>
      <c r="H1545" s="30">
        <v>48148</v>
      </c>
      <c r="I1545" s="30">
        <v>407610</v>
      </c>
      <c r="J1545" s="11" t="s">
        <v>719</v>
      </c>
      <c r="K1545">
        <v>14</v>
      </c>
      <c r="L1545" s="37">
        <v>6740.72</v>
      </c>
    </row>
    <row r="1546" spans="1:12" x14ac:dyDescent="0.25">
      <c r="A1546" s="26" t="s">
        <v>2886</v>
      </c>
      <c r="B1546" s="27" t="s">
        <v>3418</v>
      </c>
      <c r="C1546" s="11" t="s">
        <v>717</v>
      </c>
      <c r="D1546" t="s">
        <v>784</v>
      </c>
      <c r="E1546" s="2">
        <v>44815</v>
      </c>
      <c r="G1546" s="12" t="s">
        <v>799</v>
      </c>
      <c r="H1546" s="30">
        <v>45894</v>
      </c>
      <c r="I1546" s="30">
        <v>520584</v>
      </c>
      <c r="J1546" s="11" t="s">
        <v>720</v>
      </c>
      <c r="K1546">
        <v>14</v>
      </c>
      <c r="L1546" s="37">
        <v>0</v>
      </c>
    </row>
    <row r="1547" spans="1:12" x14ac:dyDescent="0.25">
      <c r="A1547" s="26" t="s">
        <v>2887</v>
      </c>
      <c r="B1547" s="27" t="s">
        <v>3419</v>
      </c>
      <c r="C1547" s="11" t="s">
        <v>717</v>
      </c>
      <c r="D1547" t="s">
        <v>784</v>
      </c>
      <c r="E1547" s="2">
        <v>44816</v>
      </c>
      <c r="G1547" s="12" t="s">
        <v>781</v>
      </c>
      <c r="H1547" s="30">
        <v>53921</v>
      </c>
      <c r="I1547" s="30">
        <v>373385</v>
      </c>
      <c r="J1547" s="11" t="s">
        <v>719</v>
      </c>
      <c r="K1547">
        <v>12</v>
      </c>
      <c r="L1547" s="37">
        <v>6470.5199999999995</v>
      </c>
    </row>
    <row r="1548" spans="1:12" x14ac:dyDescent="0.25">
      <c r="A1548" s="26" t="s">
        <v>2888</v>
      </c>
      <c r="B1548" s="27" t="s">
        <v>3420</v>
      </c>
      <c r="C1548" s="11" t="s">
        <v>717</v>
      </c>
      <c r="D1548" t="s">
        <v>784</v>
      </c>
      <c r="E1548" s="2">
        <v>44816</v>
      </c>
      <c r="G1548" s="12" t="s">
        <v>781</v>
      </c>
      <c r="H1548" s="30">
        <v>48069</v>
      </c>
      <c r="I1548" s="30">
        <v>549689</v>
      </c>
      <c r="J1548" s="11" t="s">
        <v>719</v>
      </c>
      <c r="K1548">
        <v>13</v>
      </c>
      <c r="L1548" s="37">
        <v>6248.97</v>
      </c>
    </row>
    <row r="1549" spans="1:12" x14ac:dyDescent="0.25">
      <c r="A1549" s="26" t="s">
        <v>2889</v>
      </c>
      <c r="B1549" s="27" t="s">
        <v>3421</v>
      </c>
      <c r="C1549" s="11" t="s">
        <v>717</v>
      </c>
      <c r="D1549" t="s">
        <v>785</v>
      </c>
      <c r="E1549" s="2">
        <v>44817</v>
      </c>
      <c r="G1549" s="12" t="s">
        <v>781</v>
      </c>
      <c r="H1549" s="30">
        <v>57428</v>
      </c>
      <c r="I1549" s="30">
        <v>387089</v>
      </c>
      <c r="J1549" s="11" t="s">
        <v>719</v>
      </c>
      <c r="K1549">
        <v>15</v>
      </c>
      <c r="L1549" s="37">
        <v>8614.1999999999989</v>
      </c>
    </row>
    <row r="1550" spans="1:12" x14ac:dyDescent="0.25">
      <c r="A1550" s="26" t="s">
        <v>2890</v>
      </c>
      <c r="B1550" s="27" t="s">
        <v>3422</v>
      </c>
      <c r="C1550" s="11" t="s">
        <v>717</v>
      </c>
      <c r="D1550" t="s">
        <v>785</v>
      </c>
      <c r="E1550" s="2">
        <v>44818</v>
      </c>
      <c r="G1550" s="12" t="s">
        <v>781</v>
      </c>
      <c r="H1550" s="30">
        <v>47584</v>
      </c>
      <c r="I1550" s="30">
        <v>491709</v>
      </c>
      <c r="J1550" s="11" t="s">
        <v>719</v>
      </c>
      <c r="K1550">
        <v>14</v>
      </c>
      <c r="L1550" s="37">
        <v>6661.76</v>
      </c>
    </row>
    <row r="1551" spans="1:12" x14ac:dyDescent="0.25">
      <c r="A1551" s="26" t="s">
        <v>2891</v>
      </c>
      <c r="B1551" s="27" t="s">
        <v>3423</v>
      </c>
      <c r="C1551" s="11" t="s">
        <v>717</v>
      </c>
      <c r="D1551" t="s">
        <v>787</v>
      </c>
      <c r="E1551" s="2">
        <v>44819</v>
      </c>
      <c r="G1551" s="12" t="s">
        <v>781</v>
      </c>
      <c r="H1551" s="30">
        <v>57842</v>
      </c>
      <c r="I1551" s="30">
        <v>578601</v>
      </c>
      <c r="J1551" s="11" t="s">
        <v>719</v>
      </c>
      <c r="K1551">
        <v>14</v>
      </c>
      <c r="L1551" s="37">
        <v>8097.880000000001</v>
      </c>
    </row>
    <row r="1552" spans="1:12" x14ac:dyDescent="0.25">
      <c r="A1552" s="26" t="s">
        <v>2892</v>
      </c>
      <c r="B1552" s="27" t="s">
        <v>3424</v>
      </c>
      <c r="C1552" s="11" t="s">
        <v>717</v>
      </c>
      <c r="D1552" t="s">
        <v>784</v>
      </c>
      <c r="E1552" s="2">
        <v>44819</v>
      </c>
      <c r="G1552" s="12" t="s">
        <v>781</v>
      </c>
      <c r="H1552" s="30">
        <v>57401</v>
      </c>
      <c r="I1552" s="30">
        <v>415508</v>
      </c>
      <c r="J1552" s="11" t="s">
        <v>719</v>
      </c>
      <c r="K1552">
        <v>12</v>
      </c>
      <c r="L1552" s="37">
        <v>6888.12</v>
      </c>
    </row>
    <row r="1553" spans="1:12" x14ac:dyDescent="0.25">
      <c r="A1553" s="26" t="s">
        <v>2893</v>
      </c>
      <c r="B1553" s="27" t="s">
        <v>3425</v>
      </c>
      <c r="C1553" s="11" t="s">
        <v>717</v>
      </c>
      <c r="D1553" t="s">
        <v>784</v>
      </c>
      <c r="E1553" s="2">
        <v>44820</v>
      </c>
      <c r="G1553" s="12" t="s">
        <v>781</v>
      </c>
      <c r="H1553" s="30">
        <v>45248</v>
      </c>
      <c r="I1553" s="30">
        <v>513260</v>
      </c>
      <c r="J1553" s="11" t="s">
        <v>719</v>
      </c>
      <c r="K1553">
        <v>14</v>
      </c>
      <c r="L1553" s="37">
        <v>6334.72</v>
      </c>
    </row>
    <row r="1554" spans="1:12" x14ac:dyDescent="0.25">
      <c r="A1554" s="26" t="s">
        <v>2894</v>
      </c>
      <c r="B1554" s="27" t="s">
        <v>3426</v>
      </c>
      <c r="C1554" s="11" t="s">
        <v>717</v>
      </c>
      <c r="D1554" t="s">
        <v>785</v>
      </c>
      <c r="E1554" s="2">
        <v>44821</v>
      </c>
      <c r="G1554" s="12" t="s">
        <v>781</v>
      </c>
      <c r="H1554" s="30">
        <v>51476</v>
      </c>
      <c r="I1554" s="30">
        <v>444984</v>
      </c>
      <c r="J1554" s="11" t="s">
        <v>719</v>
      </c>
      <c r="K1554">
        <v>12</v>
      </c>
      <c r="L1554" s="37">
        <v>6177.12</v>
      </c>
    </row>
    <row r="1555" spans="1:12" x14ac:dyDescent="0.25">
      <c r="A1555" s="26" t="s">
        <v>2895</v>
      </c>
      <c r="B1555" s="27" t="s">
        <v>3427</v>
      </c>
      <c r="C1555" s="11" t="s">
        <v>717</v>
      </c>
      <c r="D1555" t="s">
        <v>784</v>
      </c>
      <c r="E1555" s="2">
        <v>44822</v>
      </c>
      <c r="G1555" s="12" t="s">
        <v>781</v>
      </c>
      <c r="H1555" s="30">
        <v>49442</v>
      </c>
      <c r="I1555" s="30">
        <v>564317</v>
      </c>
      <c r="J1555" s="11" t="s">
        <v>719</v>
      </c>
      <c r="K1555">
        <v>12</v>
      </c>
      <c r="L1555" s="37">
        <v>5933.04</v>
      </c>
    </row>
    <row r="1556" spans="1:12" x14ac:dyDescent="0.25">
      <c r="A1556" s="26" t="s">
        <v>2896</v>
      </c>
      <c r="B1556" s="27" t="s">
        <v>3428</v>
      </c>
      <c r="C1556" s="11" t="s">
        <v>717</v>
      </c>
      <c r="D1556" t="s">
        <v>787</v>
      </c>
      <c r="E1556" s="2">
        <v>44822</v>
      </c>
      <c r="G1556" s="12" t="s">
        <v>781</v>
      </c>
      <c r="H1556" s="30">
        <v>49601</v>
      </c>
      <c r="I1556" s="30">
        <v>564312</v>
      </c>
      <c r="J1556" s="11" t="s">
        <v>719</v>
      </c>
      <c r="K1556">
        <v>13</v>
      </c>
      <c r="L1556" s="37">
        <v>6448.13</v>
      </c>
    </row>
    <row r="1557" spans="1:12" x14ac:dyDescent="0.25">
      <c r="A1557" s="26" t="s">
        <v>2897</v>
      </c>
      <c r="B1557" s="27" t="s">
        <v>3429</v>
      </c>
      <c r="C1557" s="11" t="s">
        <v>717</v>
      </c>
      <c r="D1557" t="s">
        <v>785</v>
      </c>
      <c r="E1557" s="2">
        <v>44823</v>
      </c>
      <c r="G1557" s="12" t="s">
        <v>781</v>
      </c>
      <c r="H1557" s="30">
        <v>45700</v>
      </c>
      <c r="I1557" s="30">
        <v>568919</v>
      </c>
      <c r="J1557" s="11" t="s">
        <v>719</v>
      </c>
      <c r="K1557">
        <v>13</v>
      </c>
      <c r="L1557" s="37">
        <v>5941</v>
      </c>
    </row>
    <row r="1558" spans="1:12" x14ac:dyDescent="0.25">
      <c r="A1558" s="26" t="s">
        <v>2898</v>
      </c>
      <c r="B1558" s="27" t="s">
        <v>3430</v>
      </c>
      <c r="C1558" s="11" t="s">
        <v>717</v>
      </c>
      <c r="D1558" t="s">
        <v>784</v>
      </c>
      <c r="E1558" s="2">
        <v>44824</v>
      </c>
      <c r="G1558" s="12" t="s">
        <v>780</v>
      </c>
      <c r="H1558" s="30">
        <v>59806</v>
      </c>
      <c r="I1558" s="30">
        <v>462629</v>
      </c>
      <c r="J1558" s="11" t="s">
        <v>719</v>
      </c>
      <c r="K1558">
        <v>15</v>
      </c>
      <c r="L1558" s="37">
        <v>8970.9</v>
      </c>
    </row>
    <row r="1559" spans="1:12" x14ac:dyDescent="0.25">
      <c r="A1559" s="26" t="s">
        <v>2899</v>
      </c>
      <c r="B1559" s="27" t="s">
        <v>3431</v>
      </c>
      <c r="C1559" s="11" t="s">
        <v>717</v>
      </c>
      <c r="D1559" t="s">
        <v>787</v>
      </c>
      <c r="E1559" s="2">
        <v>44824</v>
      </c>
      <c r="G1559" s="12" t="s">
        <v>781</v>
      </c>
      <c r="H1559" s="30">
        <v>48817</v>
      </c>
      <c r="I1559" s="30">
        <v>497550</v>
      </c>
      <c r="J1559" s="11" t="s">
        <v>719</v>
      </c>
      <c r="K1559">
        <v>12</v>
      </c>
      <c r="L1559" s="37">
        <v>5858.04</v>
      </c>
    </row>
    <row r="1560" spans="1:12" x14ac:dyDescent="0.25">
      <c r="A1560" s="26" t="s">
        <v>2900</v>
      </c>
      <c r="B1560" s="27" t="s">
        <v>3432</v>
      </c>
      <c r="C1560" s="11" t="s">
        <v>717</v>
      </c>
      <c r="D1560" t="s">
        <v>787</v>
      </c>
      <c r="E1560" s="2">
        <v>44825</v>
      </c>
      <c r="G1560" s="12" t="s">
        <v>781</v>
      </c>
      <c r="H1560" s="30">
        <v>50347</v>
      </c>
      <c r="I1560" s="30">
        <v>545030</v>
      </c>
      <c r="J1560" s="11" t="s">
        <v>719</v>
      </c>
      <c r="K1560">
        <v>14</v>
      </c>
      <c r="L1560" s="37">
        <v>7048.5800000000008</v>
      </c>
    </row>
    <row r="1561" spans="1:12" x14ac:dyDescent="0.25">
      <c r="A1561" s="26" t="s">
        <v>2901</v>
      </c>
      <c r="B1561" s="27" t="s">
        <v>3433</v>
      </c>
      <c r="C1561" s="11" t="s">
        <v>717</v>
      </c>
      <c r="D1561" t="s">
        <v>785</v>
      </c>
      <c r="E1561" s="2">
        <v>44826</v>
      </c>
      <c r="G1561" s="12" t="s">
        <v>781</v>
      </c>
      <c r="H1561" s="30">
        <v>48297</v>
      </c>
      <c r="I1561" s="30">
        <v>527248</v>
      </c>
      <c r="J1561" s="11" t="s">
        <v>719</v>
      </c>
      <c r="K1561">
        <v>13</v>
      </c>
      <c r="L1561" s="37">
        <v>6278.6100000000006</v>
      </c>
    </row>
    <row r="1562" spans="1:12" x14ac:dyDescent="0.25">
      <c r="A1562" s="26" t="s">
        <v>2902</v>
      </c>
      <c r="B1562" s="27" t="s">
        <v>3434</v>
      </c>
      <c r="C1562" s="11" t="s">
        <v>717</v>
      </c>
      <c r="D1562" t="s">
        <v>784</v>
      </c>
      <c r="E1562" s="2">
        <v>44826</v>
      </c>
      <c r="G1562" s="12" t="s">
        <v>781</v>
      </c>
      <c r="H1562" s="30">
        <v>50140</v>
      </c>
      <c r="I1562" s="30">
        <v>540034</v>
      </c>
      <c r="J1562" s="11" t="s">
        <v>719</v>
      </c>
      <c r="K1562">
        <v>14</v>
      </c>
      <c r="L1562" s="37">
        <v>7019.6</v>
      </c>
    </row>
    <row r="1563" spans="1:12" x14ac:dyDescent="0.25">
      <c r="A1563" s="26" t="s">
        <v>2903</v>
      </c>
      <c r="B1563" s="27" t="s">
        <v>3435</v>
      </c>
      <c r="C1563" s="11" t="s">
        <v>717</v>
      </c>
      <c r="D1563" t="s">
        <v>785</v>
      </c>
      <c r="E1563" s="2">
        <v>44827</v>
      </c>
      <c r="G1563" s="12" t="s">
        <v>781</v>
      </c>
      <c r="H1563" s="30">
        <v>50177</v>
      </c>
      <c r="I1563" s="30">
        <v>506284</v>
      </c>
      <c r="J1563" s="11" t="s">
        <v>719</v>
      </c>
      <c r="K1563">
        <v>13</v>
      </c>
      <c r="L1563" s="37">
        <v>6523.01</v>
      </c>
    </row>
    <row r="1564" spans="1:12" x14ac:dyDescent="0.25">
      <c r="A1564" s="26" t="s">
        <v>2904</v>
      </c>
      <c r="B1564" s="27" t="s">
        <v>3436</v>
      </c>
      <c r="C1564" s="11" t="s">
        <v>717</v>
      </c>
      <c r="D1564" t="s">
        <v>784</v>
      </c>
      <c r="E1564" s="2">
        <v>44828</v>
      </c>
      <c r="G1564" s="12" t="s">
        <v>781</v>
      </c>
      <c r="H1564" s="30">
        <v>55832</v>
      </c>
      <c r="I1564" s="30">
        <v>567297</v>
      </c>
      <c r="J1564" s="11" t="s">
        <v>719</v>
      </c>
      <c r="K1564">
        <v>12</v>
      </c>
      <c r="L1564" s="37">
        <v>6699.84</v>
      </c>
    </row>
    <row r="1565" spans="1:12" x14ac:dyDescent="0.25">
      <c r="A1565" s="26" t="s">
        <v>2905</v>
      </c>
      <c r="B1565" s="27" t="s">
        <v>3437</v>
      </c>
      <c r="C1565" s="11" t="s">
        <v>717</v>
      </c>
      <c r="D1565" t="s">
        <v>785</v>
      </c>
      <c r="E1565" s="2">
        <v>44829</v>
      </c>
      <c r="G1565" s="12" t="s">
        <v>781</v>
      </c>
      <c r="H1565" s="30">
        <v>51901</v>
      </c>
      <c r="I1565" s="30">
        <v>468139</v>
      </c>
      <c r="J1565" s="11" t="s">
        <v>719</v>
      </c>
      <c r="K1565">
        <v>15</v>
      </c>
      <c r="L1565" s="37">
        <v>7785.15</v>
      </c>
    </row>
    <row r="1566" spans="1:12" x14ac:dyDescent="0.25">
      <c r="A1566" s="26" t="s">
        <v>2906</v>
      </c>
      <c r="B1566" s="27" t="s">
        <v>3438</v>
      </c>
      <c r="C1566" s="11" t="s">
        <v>717</v>
      </c>
      <c r="D1566" t="s">
        <v>784</v>
      </c>
      <c r="E1566" s="2">
        <v>44830</v>
      </c>
      <c r="G1566" s="12" t="s">
        <v>781</v>
      </c>
      <c r="H1566" s="30">
        <v>54745</v>
      </c>
      <c r="I1566" s="30">
        <v>451839</v>
      </c>
      <c r="J1566" s="11" t="s">
        <v>719</v>
      </c>
      <c r="K1566">
        <v>15</v>
      </c>
      <c r="L1566" s="37">
        <v>8211.75</v>
      </c>
    </row>
    <row r="1567" spans="1:12" x14ac:dyDescent="0.25">
      <c r="A1567" s="26" t="s">
        <v>2907</v>
      </c>
      <c r="B1567" s="27" t="s">
        <v>3439</v>
      </c>
      <c r="C1567" s="11" t="s">
        <v>717</v>
      </c>
      <c r="D1567" t="s">
        <v>787</v>
      </c>
      <c r="E1567" s="2">
        <v>44830</v>
      </c>
      <c r="G1567" s="12" t="s">
        <v>781</v>
      </c>
      <c r="H1567" s="30">
        <v>50032</v>
      </c>
      <c r="I1567" s="30">
        <v>540417</v>
      </c>
      <c r="J1567" s="11" t="s">
        <v>719</v>
      </c>
      <c r="K1567">
        <v>11</v>
      </c>
      <c r="L1567" s="37">
        <v>5503.52</v>
      </c>
    </row>
    <row r="1568" spans="1:12" x14ac:dyDescent="0.25">
      <c r="A1568" s="26" t="s">
        <v>2908</v>
      </c>
      <c r="B1568" s="27" t="s">
        <v>3440</v>
      </c>
      <c r="C1568" s="11" t="s">
        <v>717</v>
      </c>
      <c r="D1568" t="s">
        <v>784</v>
      </c>
      <c r="E1568" s="2">
        <v>44831</v>
      </c>
      <c r="G1568" s="12" t="s">
        <v>781</v>
      </c>
      <c r="H1568" s="30">
        <v>54773</v>
      </c>
      <c r="I1568" s="30">
        <v>354772</v>
      </c>
      <c r="J1568" s="11" t="s">
        <v>719</v>
      </c>
      <c r="K1568">
        <v>13</v>
      </c>
      <c r="L1568" s="37">
        <v>7120.4900000000007</v>
      </c>
    </row>
    <row r="1569" spans="1:12" x14ac:dyDescent="0.25">
      <c r="A1569" s="26" t="s">
        <v>2909</v>
      </c>
      <c r="B1569" s="27" t="s">
        <v>3441</v>
      </c>
      <c r="C1569" s="11" t="s">
        <v>717</v>
      </c>
      <c r="D1569" t="s">
        <v>785</v>
      </c>
      <c r="E1569" s="2">
        <v>44831</v>
      </c>
      <c r="G1569" s="12" t="s">
        <v>781</v>
      </c>
      <c r="H1569" s="30">
        <v>50677</v>
      </c>
      <c r="I1569" s="30">
        <v>498171</v>
      </c>
      <c r="J1569" s="11" t="s">
        <v>719</v>
      </c>
      <c r="K1569">
        <v>12</v>
      </c>
      <c r="L1569" s="37">
        <v>6081.24</v>
      </c>
    </row>
    <row r="1570" spans="1:12" x14ac:dyDescent="0.25">
      <c r="A1570" s="26" t="s">
        <v>2910</v>
      </c>
      <c r="B1570" s="27" t="s">
        <v>3442</v>
      </c>
      <c r="C1570" s="11" t="s">
        <v>717</v>
      </c>
      <c r="D1570" t="s">
        <v>784</v>
      </c>
      <c r="E1570" s="2">
        <v>44832</v>
      </c>
      <c r="G1570" s="12" t="s">
        <v>781</v>
      </c>
      <c r="H1570" s="30">
        <v>51296</v>
      </c>
      <c r="I1570" s="30">
        <v>574491</v>
      </c>
      <c r="J1570" s="11" t="s">
        <v>719</v>
      </c>
      <c r="K1570">
        <v>14</v>
      </c>
      <c r="L1570" s="37">
        <v>7181.4400000000005</v>
      </c>
    </row>
    <row r="1571" spans="1:12" x14ac:dyDescent="0.25">
      <c r="A1571" s="26" t="s">
        <v>2911</v>
      </c>
      <c r="B1571" s="27" t="s">
        <v>3443</v>
      </c>
      <c r="C1571" s="11" t="s">
        <v>717</v>
      </c>
      <c r="D1571" t="s">
        <v>787</v>
      </c>
      <c r="E1571" s="2">
        <v>44832</v>
      </c>
      <c r="G1571" s="12" t="s">
        <v>781</v>
      </c>
      <c r="H1571" s="30">
        <v>52500</v>
      </c>
      <c r="I1571" s="30">
        <v>536560</v>
      </c>
      <c r="J1571" s="11" t="s">
        <v>719</v>
      </c>
      <c r="K1571">
        <v>13</v>
      </c>
      <c r="L1571" s="37">
        <v>6825</v>
      </c>
    </row>
    <row r="1572" spans="1:12" x14ac:dyDescent="0.25">
      <c r="A1572" s="26" t="s">
        <v>2912</v>
      </c>
      <c r="B1572" s="27" t="s">
        <v>3444</v>
      </c>
      <c r="C1572" s="11" t="s">
        <v>717</v>
      </c>
      <c r="D1572" t="s">
        <v>787</v>
      </c>
      <c r="E1572" s="2">
        <v>44833</v>
      </c>
      <c r="G1572" s="12" t="s">
        <v>799</v>
      </c>
      <c r="H1572" s="30">
        <v>46856</v>
      </c>
      <c r="I1572" s="30">
        <v>587616</v>
      </c>
      <c r="J1572" s="11" t="s">
        <v>720</v>
      </c>
      <c r="K1572">
        <v>14</v>
      </c>
      <c r="L1572" s="37">
        <v>0</v>
      </c>
    </row>
    <row r="1573" spans="1:12" x14ac:dyDescent="0.25">
      <c r="A1573" s="26" t="s">
        <v>2913</v>
      </c>
      <c r="B1573" s="27" t="s">
        <v>3445</v>
      </c>
      <c r="C1573" s="11" t="s">
        <v>717</v>
      </c>
      <c r="D1573" t="s">
        <v>784</v>
      </c>
      <c r="E1573" s="2">
        <v>44833</v>
      </c>
      <c r="G1573" s="12" t="s">
        <v>781</v>
      </c>
      <c r="H1573" s="30">
        <v>52931</v>
      </c>
      <c r="I1573" s="30">
        <v>519300</v>
      </c>
      <c r="J1573" s="11" t="s">
        <v>719</v>
      </c>
      <c r="K1573">
        <v>14</v>
      </c>
      <c r="L1573" s="37">
        <v>7410.3400000000011</v>
      </c>
    </row>
    <row r="1574" spans="1:12" x14ac:dyDescent="0.25">
      <c r="A1574" s="26" t="s">
        <v>2914</v>
      </c>
      <c r="B1574" s="27" t="s">
        <v>3446</v>
      </c>
      <c r="C1574" s="11" t="s">
        <v>717</v>
      </c>
      <c r="D1574" t="s">
        <v>787</v>
      </c>
      <c r="E1574" s="2">
        <v>44834</v>
      </c>
      <c r="G1574" s="12" t="s">
        <v>799</v>
      </c>
      <c r="H1574" s="30">
        <v>46142</v>
      </c>
      <c r="I1574" s="30">
        <v>415898</v>
      </c>
      <c r="J1574" s="11" t="s">
        <v>720</v>
      </c>
      <c r="K1574">
        <v>11</v>
      </c>
      <c r="L1574" s="37">
        <v>0</v>
      </c>
    </row>
    <row r="1575" spans="1:12" x14ac:dyDescent="0.25">
      <c r="A1575" s="26" t="s">
        <v>2915</v>
      </c>
      <c r="B1575" s="27" t="s">
        <v>3447</v>
      </c>
      <c r="C1575" s="11" t="s">
        <v>717</v>
      </c>
      <c r="D1575" t="s">
        <v>787</v>
      </c>
      <c r="E1575" s="2">
        <v>44834</v>
      </c>
      <c r="G1575" s="12" t="s">
        <v>781</v>
      </c>
      <c r="H1575" s="30">
        <v>57112</v>
      </c>
      <c r="I1575" s="30">
        <v>495483</v>
      </c>
      <c r="J1575" s="11" t="s">
        <v>719</v>
      </c>
      <c r="K1575">
        <v>11</v>
      </c>
      <c r="L1575" s="37">
        <v>6282.32</v>
      </c>
    </row>
    <row r="1576" spans="1:12" x14ac:dyDescent="0.25">
      <c r="A1576" s="26" t="s">
        <v>2916</v>
      </c>
      <c r="B1576" s="27" t="s">
        <v>3448</v>
      </c>
      <c r="C1576" s="11" t="s">
        <v>717</v>
      </c>
      <c r="D1576" t="s">
        <v>784</v>
      </c>
      <c r="E1576" s="2">
        <v>44835</v>
      </c>
      <c r="G1576" s="12" t="s">
        <v>781</v>
      </c>
      <c r="H1576" s="30">
        <v>50836</v>
      </c>
      <c r="I1576" s="30">
        <v>595432</v>
      </c>
      <c r="J1576" s="11" t="s">
        <v>719</v>
      </c>
      <c r="K1576">
        <v>12</v>
      </c>
      <c r="L1576" s="37">
        <v>6100.32</v>
      </c>
    </row>
    <row r="1577" spans="1:12" x14ac:dyDescent="0.25">
      <c r="A1577" s="26" t="s">
        <v>2917</v>
      </c>
      <c r="B1577" s="27" t="s">
        <v>3449</v>
      </c>
      <c r="C1577" s="11" t="s">
        <v>717</v>
      </c>
      <c r="D1577" t="s">
        <v>787</v>
      </c>
      <c r="E1577" s="2">
        <v>44836</v>
      </c>
      <c r="G1577" s="12" t="s">
        <v>781</v>
      </c>
      <c r="H1577" s="30">
        <v>56146</v>
      </c>
      <c r="I1577" s="30">
        <v>578710</v>
      </c>
      <c r="J1577" s="11" t="s">
        <v>719</v>
      </c>
      <c r="K1577">
        <v>12</v>
      </c>
      <c r="L1577" s="37">
        <v>6737.5199999999995</v>
      </c>
    </row>
    <row r="1578" spans="1:12" x14ac:dyDescent="0.25">
      <c r="A1578" s="26" t="s">
        <v>2918</v>
      </c>
      <c r="B1578" s="27" t="s">
        <v>3450</v>
      </c>
      <c r="C1578" s="11" t="s">
        <v>717</v>
      </c>
      <c r="D1578" t="s">
        <v>787</v>
      </c>
      <c r="E1578" s="2">
        <v>44836</v>
      </c>
      <c r="G1578" s="12" t="s">
        <v>781</v>
      </c>
      <c r="H1578" s="30">
        <v>54177</v>
      </c>
      <c r="I1578" s="30">
        <v>586504</v>
      </c>
      <c r="J1578" s="11" t="s">
        <v>719</v>
      </c>
      <c r="K1578">
        <v>11</v>
      </c>
      <c r="L1578" s="37">
        <v>5959.47</v>
      </c>
    </row>
    <row r="1579" spans="1:12" x14ac:dyDescent="0.25">
      <c r="A1579" s="26" t="s">
        <v>2919</v>
      </c>
      <c r="B1579" s="27" t="s">
        <v>3451</v>
      </c>
      <c r="C1579" s="11" t="s">
        <v>717</v>
      </c>
      <c r="D1579" t="s">
        <v>784</v>
      </c>
      <c r="E1579" s="2">
        <v>44837</v>
      </c>
      <c r="G1579" s="12" t="s">
        <v>781</v>
      </c>
      <c r="H1579" s="30">
        <v>49500</v>
      </c>
      <c r="I1579" s="30">
        <v>547908</v>
      </c>
      <c r="J1579" s="11" t="s">
        <v>719</v>
      </c>
      <c r="K1579">
        <v>13</v>
      </c>
      <c r="L1579" s="37">
        <v>6435</v>
      </c>
    </row>
    <row r="1580" spans="1:12" x14ac:dyDescent="0.25">
      <c r="A1580" s="26" t="s">
        <v>2920</v>
      </c>
      <c r="B1580" s="27" t="s">
        <v>3452</v>
      </c>
      <c r="C1580" s="11" t="s">
        <v>717</v>
      </c>
      <c r="D1580" t="s">
        <v>784</v>
      </c>
      <c r="E1580" s="2">
        <v>44838</v>
      </c>
      <c r="G1580" s="12" t="s">
        <v>799</v>
      </c>
      <c r="H1580" s="30">
        <v>46529</v>
      </c>
      <c r="I1580" s="30">
        <v>552707</v>
      </c>
      <c r="J1580" s="11" t="s">
        <v>720</v>
      </c>
      <c r="K1580">
        <v>11</v>
      </c>
      <c r="L1580" s="37">
        <v>0</v>
      </c>
    </row>
    <row r="1581" spans="1:12" x14ac:dyDescent="0.25">
      <c r="A1581" s="26" t="s">
        <v>2921</v>
      </c>
      <c r="B1581" s="27" t="s">
        <v>3453</v>
      </c>
      <c r="C1581" s="11" t="s">
        <v>717</v>
      </c>
      <c r="D1581" t="s">
        <v>784</v>
      </c>
      <c r="E1581" s="2">
        <v>44838</v>
      </c>
      <c r="G1581" s="12" t="s">
        <v>781</v>
      </c>
      <c r="H1581" s="30">
        <v>50638</v>
      </c>
      <c r="I1581" s="30">
        <v>470154</v>
      </c>
      <c r="J1581" s="11" t="s">
        <v>719</v>
      </c>
      <c r="K1581">
        <v>15</v>
      </c>
      <c r="L1581" s="37">
        <v>7595.7</v>
      </c>
    </row>
    <row r="1582" spans="1:12" x14ac:dyDescent="0.25">
      <c r="A1582" s="26" t="s">
        <v>2922</v>
      </c>
      <c r="B1582" s="27" t="s">
        <v>3454</v>
      </c>
      <c r="C1582" s="11" t="s">
        <v>717</v>
      </c>
      <c r="D1582" t="s">
        <v>787</v>
      </c>
      <c r="E1582" s="2">
        <v>44839</v>
      </c>
      <c r="G1582" s="12" t="s">
        <v>781</v>
      </c>
      <c r="H1582" s="30">
        <v>54406</v>
      </c>
      <c r="I1582" s="30">
        <v>530597</v>
      </c>
      <c r="J1582" s="11" t="s">
        <v>719</v>
      </c>
      <c r="K1582">
        <v>15</v>
      </c>
      <c r="L1582" s="37">
        <v>8160.9</v>
      </c>
    </row>
    <row r="1583" spans="1:12" x14ac:dyDescent="0.25">
      <c r="A1583" s="26" t="s">
        <v>2923</v>
      </c>
      <c r="B1583" s="27" t="s">
        <v>3455</v>
      </c>
      <c r="C1583" s="11" t="s">
        <v>717</v>
      </c>
      <c r="D1583" t="s">
        <v>784</v>
      </c>
      <c r="E1583" s="2">
        <v>44839</v>
      </c>
      <c r="G1583" s="12" t="s">
        <v>781</v>
      </c>
      <c r="H1583" s="30">
        <v>58221</v>
      </c>
      <c r="I1583" s="30">
        <v>446254</v>
      </c>
      <c r="J1583" s="11" t="s">
        <v>719</v>
      </c>
      <c r="K1583">
        <v>13</v>
      </c>
      <c r="L1583" s="37">
        <v>7568.7300000000005</v>
      </c>
    </row>
    <row r="1584" spans="1:12" x14ac:dyDescent="0.25">
      <c r="A1584" s="26" t="s">
        <v>2924</v>
      </c>
      <c r="B1584" s="27" t="s">
        <v>3456</v>
      </c>
      <c r="C1584" s="11" t="s">
        <v>717</v>
      </c>
      <c r="D1584" t="s">
        <v>784</v>
      </c>
      <c r="E1584" s="2">
        <v>44840</v>
      </c>
      <c r="G1584" s="12" t="s">
        <v>781</v>
      </c>
      <c r="H1584" s="30">
        <v>55187</v>
      </c>
      <c r="I1584" s="30">
        <v>391913</v>
      </c>
      <c r="J1584" s="11" t="s">
        <v>719</v>
      </c>
      <c r="K1584">
        <v>15</v>
      </c>
      <c r="L1584" s="37">
        <v>8278.0499999999993</v>
      </c>
    </row>
    <row r="1585" spans="1:12" x14ac:dyDescent="0.25">
      <c r="A1585" s="26" t="s">
        <v>2925</v>
      </c>
      <c r="B1585" s="27" t="s">
        <v>3457</v>
      </c>
      <c r="C1585" s="11" t="s">
        <v>717</v>
      </c>
      <c r="D1585" t="s">
        <v>785</v>
      </c>
      <c r="E1585" s="2">
        <v>44841</v>
      </c>
      <c r="G1585" s="12" t="s">
        <v>799</v>
      </c>
      <c r="H1585" s="30">
        <v>45303</v>
      </c>
      <c r="I1585" s="30">
        <v>416275</v>
      </c>
      <c r="J1585" s="11" t="s">
        <v>720</v>
      </c>
      <c r="K1585">
        <v>11</v>
      </c>
      <c r="L1585" s="37">
        <v>0</v>
      </c>
    </row>
    <row r="1586" spans="1:12" x14ac:dyDescent="0.25">
      <c r="A1586" s="26" t="s">
        <v>2926</v>
      </c>
      <c r="B1586" s="27" t="s">
        <v>3458</v>
      </c>
      <c r="C1586" s="11" t="s">
        <v>717</v>
      </c>
      <c r="D1586" t="s">
        <v>787</v>
      </c>
      <c r="E1586" s="2">
        <v>44842</v>
      </c>
      <c r="G1586" s="12" t="s">
        <v>781</v>
      </c>
      <c r="H1586" s="30">
        <v>49679</v>
      </c>
      <c r="I1586" s="30">
        <v>496048</v>
      </c>
      <c r="J1586" s="11" t="s">
        <v>719</v>
      </c>
      <c r="K1586">
        <v>12</v>
      </c>
      <c r="L1586" s="37">
        <v>5961.48</v>
      </c>
    </row>
    <row r="1587" spans="1:12" x14ac:dyDescent="0.25">
      <c r="A1587" s="26" t="s">
        <v>2927</v>
      </c>
      <c r="B1587" s="27" t="s">
        <v>3459</v>
      </c>
      <c r="C1587" s="11" t="s">
        <v>717</v>
      </c>
      <c r="D1587" t="s">
        <v>787</v>
      </c>
      <c r="E1587" s="2">
        <v>44843</v>
      </c>
      <c r="G1587" s="12" t="s">
        <v>781</v>
      </c>
      <c r="H1587" s="30">
        <v>46507</v>
      </c>
      <c r="I1587" s="30">
        <v>520413</v>
      </c>
      <c r="J1587" s="11" t="s">
        <v>719</v>
      </c>
      <c r="K1587">
        <v>11</v>
      </c>
      <c r="L1587" s="37">
        <v>5115.7700000000004</v>
      </c>
    </row>
    <row r="1588" spans="1:12" x14ac:dyDescent="0.25">
      <c r="A1588" s="26" t="s">
        <v>2928</v>
      </c>
      <c r="B1588" s="27" t="s">
        <v>3460</v>
      </c>
      <c r="C1588" s="11" t="s">
        <v>717</v>
      </c>
      <c r="D1588" t="s">
        <v>784</v>
      </c>
      <c r="E1588" s="2">
        <v>44844</v>
      </c>
      <c r="G1588" s="12" t="s">
        <v>781</v>
      </c>
      <c r="H1588" s="30">
        <v>51672</v>
      </c>
      <c r="I1588" s="30">
        <v>364699</v>
      </c>
      <c r="J1588" s="11" t="s">
        <v>719</v>
      </c>
      <c r="K1588">
        <v>11</v>
      </c>
      <c r="L1588" s="37">
        <v>5683.92</v>
      </c>
    </row>
    <row r="1589" spans="1:12" x14ac:dyDescent="0.25">
      <c r="A1589" s="26" t="s">
        <v>2929</v>
      </c>
      <c r="B1589" s="27" t="s">
        <v>3461</v>
      </c>
      <c r="C1589" s="11" t="s">
        <v>717</v>
      </c>
      <c r="D1589" t="s">
        <v>787</v>
      </c>
      <c r="E1589" s="2">
        <v>44844</v>
      </c>
      <c r="G1589" s="12" t="s">
        <v>781</v>
      </c>
      <c r="H1589" s="30">
        <v>56525</v>
      </c>
      <c r="I1589" s="30">
        <v>593765</v>
      </c>
      <c r="J1589" s="11" t="s">
        <v>719</v>
      </c>
      <c r="K1589">
        <v>11</v>
      </c>
      <c r="L1589" s="37">
        <v>6217.75</v>
      </c>
    </row>
    <row r="1590" spans="1:12" x14ac:dyDescent="0.25">
      <c r="A1590" s="26" t="s">
        <v>2930</v>
      </c>
      <c r="B1590" s="27" t="s">
        <v>3462</v>
      </c>
      <c r="C1590" s="11" t="s">
        <v>717</v>
      </c>
      <c r="D1590" t="s">
        <v>787</v>
      </c>
      <c r="E1590" s="2">
        <v>44845</v>
      </c>
      <c r="G1590" s="12" t="s">
        <v>781</v>
      </c>
      <c r="H1590" s="30">
        <v>49713</v>
      </c>
      <c r="I1590" s="30">
        <v>581877</v>
      </c>
      <c r="J1590" s="11" t="s">
        <v>719</v>
      </c>
      <c r="K1590">
        <v>12</v>
      </c>
      <c r="L1590" s="37">
        <v>5965.5599999999995</v>
      </c>
    </row>
    <row r="1591" spans="1:12" x14ac:dyDescent="0.25">
      <c r="A1591" s="26" t="s">
        <v>2931</v>
      </c>
      <c r="B1591" s="27" t="s">
        <v>3463</v>
      </c>
      <c r="C1591" s="11" t="s">
        <v>717</v>
      </c>
      <c r="D1591" t="s">
        <v>785</v>
      </c>
      <c r="E1591" s="2">
        <v>44846</v>
      </c>
      <c r="G1591" s="12" t="s">
        <v>781</v>
      </c>
      <c r="H1591" s="30">
        <v>46380</v>
      </c>
      <c r="I1591" s="30">
        <v>530524</v>
      </c>
      <c r="J1591" s="11" t="s">
        <v>719</v>
      </c>
      <c r="K1591">
        <v>14</v>
      </c>
      <c r="L1591" s="37">
        <v>6493.2000000000007</v>
      </c>
    </row>
    <row r="1592" spans="1:12" x14ac:dyDescent="0.25">
      <c r="A1592" s="26" t="s">
        <v>2932</v>
      </c>
      <c r="B1592" s="27" t="s">
        <v>3464</v>
      </c>
      <c r="C1592" s="11" t="s">
        <v>717</v>
      </c>
      <c r="D1592" t="s">
        <v>784</v>
      </c>
      <c r="E1592" s="2">
        <v>44846</v>
      </c>
      <c r="G1592" s="12" t="s">
        <v>781</v>
      </c>
      <c r="H1592" s="30">
        <v>45279</v>
      </c>
      <c r="I1592" s="30">
        <v>446742</v>
      </c>
      <c r="J1592" s="11" t="s">
        <v>719</v>
      </c>
      <c r="K1592">
        <v>11</v>
      </c>
      <c r="L1592" s="37">
        <v>4980.6899999999996</v>
      </c>
    </row>
    <row r="1593" spans="1:12" x14ac:dyDescent="0.25">
      <c r="A1593" s="26" t="s">
        <v>2933</v>
      </c>
      <c r="B1593" s="27" t="s">
        <v>3465</v>
      </c>
      <c r="C1593" s="11" t="s">
        <v>717</v>
      </c>
      <c r="D1593" t="s">
        <v>784</v>
      </c>
      <c r="E1593" s="2">
        <v>44847</v>
      </c>
      <c r="G1593" s="12" t="s">
        <v>781</v>
      </c>
      <c r="H1593" s="30">
        <v>58818</v>
      </c>
      <c r="I1593" s="30">
        <v>368715</v>
      </c>
      <c r="J1593" s="11" t="s">
        <v>719</v>
      </c>
      <c r="K1593">
        <v>13</v>
      </c>
      <c r="L1593" s="37">
        <v>7646.34</v>
      </c>
    </row>
    <row r="1594" spans="1:12" x14ac:dyDescent="0.25">
      <c r="A1594" s="26" t="s">
        <v>2934</v>
      </c>
      <c r="B1594" s="27" t="s">
        <v>3466</v>
      </c>
      <c r="C1594" s="11" t="s">
        <v>717</v>
      </c>
      <c r="D1594" t="s">
        <v>785</v>
      </c>
      <c r="E1594" s="2">
        <v>44848</v>
      </c>
      <c r="G1594" s="12" t="s">
        <v>781</v>
      </c>
      <c r="H1594" s="30">
        <v>49782</v>
      </c>
      <c r="I1594" s="30">
        <v>459997</v>
      </c>
      <c r="J1594" s="11" t="s">
        <v>719</v>
      </c>
      <c r="K1594">
        <v>15</v>
      </c>
      <c r="L1594" s="37">
        <v>7467.2999999999993</v>
      </c>
    </row>
    <row r="1595" spans="1:12" x14ac:dyDescent="0.25">
      <c r="A1595" s="26" t="s">
        <v>2935</v>
      </c>
      <c r="B1595" s="27" t="s">
        <v>3467</v>
      </c>
      <c r="C1595" s="11" t="s">
        <v>717</v>
      </c>
      <c r="D1595" t="s">
        <v>785</v>
      </c>
      <c r="E1595" s="2">
        <v>44849</v>
      </c>
      <c r="G1595" s="12" t="s">
        <v>781</v>
      </c>
      <c r="H1595" s="30">
        <v>48102</v>
      </c>
      <c r="I1595" s="30">
        <v>582953</v>
      </c>
      <c r="J1595" s="11" t="s">
        <v>719</v>
      </c>
      <c r="K1595">
        <v>11</v>
      </c>
      <c r="L1595" s="37">
        <v>5291.22</v>
      </c>
    </row>
    <row r="1596" spans="1:12" x14ac:dyDescent="0.25">
      <c r="A1596" s="26" t="s">
        <v>2936</v>
      </c>
      <c r="B1596" s="27" t="s">
        <v>3468</v>
      </c>
      <c r="C1596" s="11" t="s">
        <v>717</v>
      </c>
      <c r="D1596" t="s">
        <v>787</v>
      </c>
      <c r="E1596" s="2">
        <v>44849</v>
      </c>
      <c r="G1596" s="12" t="s">
        <v>799</v>
      </c>
      <c r="H1596" s="30">
        <v>45049</v>
      </c>
      <c r="I1596" s="30">
        <v>454600</v>
      </c>
      <c r="J1596" s="11" t="s">
        <v>720</v>
      </c>
      <c r="K1596">
        <v>12</v>
      </c>
      <c r="L1596" s="37">
        <v>0</v>
      </c>
    </row>
    <row r="1597" spans="1:12" x14ac:dyDescent="0.25">
      <c r="A1597" s="26" t="s">
        <v>2937</v>
      </c>
      <c r="B1597" s="27" t="s">
        <v>3469</v>
      </c>
      <c r="C1597" s="11" t="s">
        <v>717</v>
      </c>
      <c r="D1597" t="s">
        <v>787</v>
      </c>
      <c r="E1597" s="2">
        <v>44850</v>
      </c>
      <c r="G1597" s="12" t="s">
        <v>781</v>
      </c>
      <c r="H1597" s="30">
        <v>55020</v>
      </c>
      <c r="I1597" s="30">
        <v>432313</v>
      </c>
      <c r="J1597" s="11" t="s">
        <v>719</v>
      </c>
      <c r="K1597">
        <v>15</v>
      </c>
      <c r="L1597" s="37">
        <v>8253</v>
      </c>
    </row>
    <row r="1598" spans="1:12" x14ac:dyDescent="0.25">
      <c r="A1598" s="26" t="s">
        <v>2938</v>
      </c>
      <c r="B1598" s="27" t="s">
        <v>3470</v>
      </c>
      <c r="C1598" s="11" t="s">
        <v>717</v>
      </c>
      <c r="D1598" t="s">
        <v>785</v>
      </c>
      <c r="E1598" s="2">
        <v>44851</v>
      </c>
      <c r="G1598" s="12" t="s">
        <v>781</v>
      </c>
      <c r="H1598" s="30">
        <v>45763</v>
      </c>
      <c r="I1598" s="30">
        <v>566106</v>
      </c>
      <c r="J1598" s="11" t="s">
        <v>719</v>
      </c>
      <c r="K1598">
        <v>13</v>
      </c>
      <c r="L1598" s="37">
        <v>5949.1900000000005</v>
      </c>
    </row>
    <row r="1599" spans="1:12" x14ac:dyDescent="0.25">
      <c r="A1599" s="26" t="s">
        <v>2939</v>
      </c>
      <c r="B1599" s="27" t="s">
        <v>3471</v>
      </c>
      <c r="C1599" s="11" t="s">
        <v>717</v>
      </c>
      <c r="D1599" t="s">
        <v>785</v>
      </c>
      <c r="E1599" s="2">
        <v>44852</v>
      </c>
      <c r="G1599" s="12" t="s">
        <v>781</v>
      </c>
      <c r="H1599" s="30">
        <v>52267</v>
      </c>
      <c r="I1599" s="30">
        <v>570409</v>
      </c>
      <c r="J1599" s="11" t="s">
        <v>719</v>
      </c>
      <c r="K1599">
        <v>11</v>
      </c>
      <c r="L1599" s="37">
        <v>5749.37</v>
      </c>
    </row>
    <row r="1600" spans="1:12" x14ac:dyDescent="0.25">
      <c r="A1600" s="26" t="s">
        <v>2940</v>
      </c>
      <c r="B1600" s="27" t="s">
        <v>3472</v>
      </c>
      <c r="C1600" s="11" t="s">
        <v>717</v>
      </c>
      <c r="D1600" t="s">
        <v>787</v>
      </c>
      <c r="E1600" s="2">
        <v>44852</v>
      </c>
      <c r="G1600" s="12" t="s">
        <v>781</v>
      </c>
      <c r="H1600" s="30">
        <v>51548</v>
      </c>
      <c r="I1600" s="30">
        <v>415588</v>
      </c>
      <c r="J1600" s="11" t="s">
        <v>719</v>
      </c>
      <c r="K1600">
        <v>14</v>
      </c>
      <c r="L1600" s="37">
        <v>7216.72</v>
      </c>
    </row>
    <row r="1601" spans="1:12" x14ac:dyDescent="0.25">
      <c r="A1601" s="26" t="s">
        <v>2941</v>
      </c>
      <c r="B1601" s="27" t="s">
        <v>3473</v>
      </c>
      <c r="C1601" s="11" t="s">
        <v>717</v>
      </c>
      <c r="D1601" t="s">
        <v>787</v>
      </c>
      <c r="E1601" s="2">
        <v>44853</v>
      </c>
      <c r="G1601" s="12" t="s">
        <v>781</v>
      </c>
      <c r="H1601" s="30">
        <v>46943</v>
      </c>
      <c r="I1601" s="30">
        <v>422488</v>
      </c>
      <c r="J1601" s="11" t="s">
        <v>719</v>
      </c>
      <c r="K1601">
        <v>14</v>
      </c>
      <c r="L1601" s="37">
        <v>6572.02</v>
      </c>
    </row>
    <row r="1602" spans="1:12" x14ac:dyDescent="0.25">
      <c r="A1602" s="26" t="s">
        <v>2942</v>
      </c>
      <c r="B1602" s="27" t="s">
        <v>3474</v>
      </c>
      <c r="C1602" s="11" t="s">
        <v>717</v>
      </c>
      <c r="D1602" t="s">
        <v>787</v>
      </c>
      <c r="E1602" s="2">
        <v>44854</v>
      </c>
      <c r="G1602" s="12" t="s">
        <v>781</v>
      </c>
      <c r="H1602" s="30">
        <v>52649</v>
      </c>
      <c r="I1602" s="30">
        <v>512408</v>
      </c>
      <c r="J1602" s="11" t="s">
        <v>719</v>
      </c>
      <c r="K1602">
        <v>15</v>
      </c>
      <c r="L1602" s="37">
        <v>7897.3499999999995</v>
      </c>
    </row>
    <row r="1603" spans="1:12" x14ac:dyDescent="0.25">
      <c r="A1603" s="26" t="s">
        <v>2943</v>
      </c>
      <c r="B1603" s="27" t="s">
        <v>3475</v>
      </c>
      <c r="C1603" s="11" t="s">
        <v>717</v>
      </c>
      <c r="D1603" t="s">
        <v>787</v>
      </c>
      <c r="E1603" s="2">
        <v>44854</v>
      </c>
      <c r="G1603" s="12" t="s">
        <v>799</v>
      </c>
      <c r="H1603" s="30">
        <v>45327</v>
      </c>
      <c r="I1603" s="30">
        <v>389434</v>
      </c>
      <c r="J1603" s="11" t="s">
        <v>720</v>
      </c>
      <c r="K1603">
        <v>14</v>
      </c>
      <c r="L1603" s="37">
        <v>0</v>
      </c>
    </row>
    <row r="1604" spans="1:12" x14ac:dyDescent="0.25">
      <c r="A1604" s="26" t="s">
        <v>2944</v>
      </c>
      <c r="B1604" s="27" t="s">
        <v>3476</v>
      </c>
      <c r="C1604" s="11" t="s">
        <v>717</v>
      </c>
      <c r="D1604" t="s">
        <v>784</v>
      </c>
      <c r="E1604" s="2">
        <v>44855</v>
      </c>
      <c r="G1604" s="12" t="s">
        <v>781</v>
      </c>
      <c r="H1604" s="30">
        <v>54082</v>
      </c>
      <c r="I1604" s="30">
        <v>507518</v>
      </c>
      <c r="J1604" s="11" t="s">
        <v>719</v>
      </c>
      <c r="K1604">
        <v>12</v>
      </c>
      <c r="L1604" s="37">
        <v>6489.84</v>
      </c>
    </row>
    <row r="1605" spans="1:12" x14ac:dyDescent="0.25">
      <c r="A1605" s="26" t="s">
        <v>2945</v>
      </c>
      <c r="B1605" s="27" t="s">
        <v>3477</v>
      </c>
      <c r="C1605" s="11" t="s">
        <v>717</v>
      </c>
      <c r="D1605" t="s">
        <v>785</v>
      </c>
      <c r="E1605" s="2">
        <v>44856</v>
      </c>
      <c r="G1605" s="12" t="s">
        <v>781</v>
      </c>
      <c r="H1605" s="30">
        <v>47419</v>
      </c>
      <c r="I1605" s="30">
        <v>406518</v>
      </c>
      <c r="J1605" s="11" t="s">
        <v>719</v>
      </c>
      <c r="K1605">
        <v>15</v>
      </c>
      <c r="L1605" s="37">
        <v>7112.8499999999995</v>
      </c>
    </row>
    <row r="1606" spans="1:12" x14ac:dyDescent="0.25">
      <c r="A1606" s="26" t="s">
        <v>2946</v>
      </c>
      <c r="B1606" s="27" t="s">
        <v>3478</v>
      </c>
      <c r="C1606" s="11" t="s">
        <v>717</v>
      </c>
      <c r="D1606" t="s">
        <v>784</v>
      </c>
      <c r="E1606" s="2">
        <v>44856</v>
      </c>
      <c r="G1606" s="12" t="s">
        <v>781</v>
      </c>
      <c r="H1606" s="30">
        <v>54455</v>
      </c>
      <c r="I1606" s="30">
        <v>582357</v>
      </c>
      <c r="J1606" s="11" t="s">
        <v>719</v>
      </c>
      <c r="K1606">
        <v>12</v>
      </c>
      <c r="L1606" s="37">
        <v>6534.5999999999995</v>
      </c>
    </row>
    <row r="1607" spans="1:12" x14ac:dyDescent="0.25">
      <c r="A1607" s="26" t="s">
        <v>2947</v>
      </c>
      <c r="B1607" s="27" t="s">
        <v>3479</v>
      </c>
      <c r="C1607" s="11" t="s">
        <v>717</v>
      </c>
      <c r="D1607" t="s">
        <v>784</v>
      </c>
      <c r="E1607" s="2">
        <v>44857</v>
      </c>
      <c r="G1607" s="12" t="s">
        <v>781</v>
      </c>
      <c r="H1607" s="30">
        <v>51412</v>
      </c>
      <c r="I1607" s="30">
        <v>402944</v>
      </c>
      <c r="J1607" s="11" t="s">
        <v>719</v>
      </c>
      <c r="K1607">
        <v>13</v>
      </c>
      <c r="L1607" s="37">
        <v>6683.56</v>
      </c>
    </row>
    <row r="1608" spans="1:12" x14ac:dyDescent="0.25">
      <c r="A1608" s="26" t="s">
        <v>2948</v>
      </c>
      <c r="B1608" s="27" t="s">
        <v>3480</v>
      </c>
      <c r="C1608" s="11" t="s">
        <v>717</v>
      </c>
      <c r="D1608" t="s">
        <v>784</v>
      </c>
      <c r="E1608" s="2">
        <v>44858</v>
      </c>
      <c r="G1608" s="12" t="s">
        <v>781</v>
      </c>
      <c r="H1608" s="30">
        <v>59820</v>
      </c>
      <c r="I1608" s="30">
        <v>403482</v>
      </c>
      <c r="J1608" s="11" t="s">
        <v>719</v>
      </c>
      <c r="K1608">
        <v>15</v>
      </c>
      <c r="L1608" s="37">
        <v>8973</v>
      </c>
    </row>
    <row r="1609" spans="1:12" x14ac:dyDescent="0.25">
      <c r="A1609" s="26" t="s">
        <v>2949</v>
      </c>
      <c r="B1609" s="27" t="s">
        <v>3481</v>
      </c>
      <c r="C1609" s="11" t="s">
        <v>717</v>
      </c>
      <c r="D1609" t="s">
        <v>787</v>
      </c>
      <c r="E1609" s="2">
        <v>44859</v>
      </c>
      <c r="G1609" s="12" t="s">
        <v>781</v>
      </c>
      <c r="H1609" s="30">
        <v>54268</v>
      </c>
      <c r="I1609" s="30">
        <v>486159</v>
      </c>
      <c r="J1609" s="11" t="s">
        <v>719</v>
      </c>
      <c r="K1609">
        <v>12</v>
      </c>
      <c r="L1609" s="37">
        <v>6512.16</v>
      </c>
    </row>
    <row r="1610" spans="1:12" x14ac:dyDescent="0.25">
      <c r="A1610" s="26" t="s">
        <v>2950</v>
      </c>
      <c r="B1610" s="27" t="s">
        <v>3482</v>
      </c>
      <c r="C1610" s="11" t="s">
        <v>717</v>
      </c>
      <c r="D1610" t="s">
        <v>785</v>
      </c>
      <c r="E1610" s="2">
        <v>44860</v>
      </c>
      <c r="G1610" s="12" t="s">
        <v>781</v>
      </c>
      <c r="H1610" s="30">
        <v>48543</v>
      </c>
      <c r="I1610" s="30">
        <v>515651</v>
      </c>
      <c r="J1610" s="11" t="s">
        <v>719</v>
      </c>
      <c r="K1610">
        <v>15</v>
      </c>
      <c r="L1610" s="37">
        <v>7281.45</v>
      </c>
    </row>
    <row r="1611" spans="1:12" x14ac:dyDescent="0.25">
      <c r="A1611" s="26" t="s">
        <v>2951</v>
      </c>
      <c r="B1611" s="27" t="s">
        <v>3483</v>
      </c>
      <c r="C1611" s="11" t="s">
        <v>717</v>
      </c>
      <c r="D1611" t="s">
        <v>785</v>
      </c>
      <c r="E1611" s="2">
        <v>44860</v>
      </c>
      <c r="G1611" s="12" t="s">
        <v>781</v>
      </c>
      <c r="H1611" s="30">
        <v>48920</v>
      </c>
      <c r="I1611" s="30">
        <v>499164</v>
      </c>
      <c r="J1611" s="11" t="s">
        <v>719</v>
      </c>
      <c r="K1611">
        <v>14</v>
      </c>
      <c r="L1611" s="37">
        <v>6848.8000000000011</v>
      </c>
    </row>
    <row r="1612" spans="1:12" x14ac:dyDescent="0.25">
      <c r="A1612" s="26" t="s">
        <v>2952</v>
      </c>
      <c r="B1612" s="27" t="s">
        <v>3484</v>
      </c>
      <c r="C1612" s="11" t="s">
        <v>717</v>
      </c>
      <c r="D1612" t="s">
        <v>787</v>
      </c>
      <c r="E1612" s="2">
        <v>44861</v>
      </c>
      <c r="G1612" s="12" t="s">
        <v>781</v>
      </c>
      <c r="H1612" s="30">
        <v>45241</v>
      </c>
      <c r="I1612" s="30">
        <v>355971</v>
      </c>
      <c r="J1612" s="11" t="s">
        <v>719</v>
      </c>
      <c r="K1612">
        <v>14</v>
      </c>
      <c r="L1612" s="37">
        <v>6333.7400000000007</v>
      </c>
    </row>
    <row r="1613" spans="1:12" x14ac:dyDescent="0.25">
      <c r="A1613" s="26" t="s">
        <v>2953</v>
      </c>
      <c r="B1613" s="27" t="s">
        <v>3485</v>
      </c>
      <c r="C1613" s="11" t="s">
        <v>717</v>
      </c>
      <c r="D1613" t="s">
        <v>784</v>
      </c>
      <c r="E1613" s="2">
        <v>44862</v>
      </c>
      <c r="G1613" s="12" t="s">
        <v>781</v>
      </c>
      <c r="H1613" s="30">
        <v>59834</v>
      </c>
      <c r="I1613" s="30">
        <v>416946</v>
      </c>
      <c r="J1613" s="11" t="s">
        <v>719</v>
      </c>
      <c r="K1613">
        <v>14</v>
      </c>
      <c r="L1613" s="37">
        <v>8376.76</v>
      </c>
    </row>
    <row r="1614" spans="1:12" x14ac:dyDescent="0.25">
      <c r="A1614" s="26" t="s">
        <v>2954</v>
      </c>
      <c r="B1614" s="27" t="s">
        <v>3486</v>
      </c>
      <c r="C1614" s="11" t="s">
        <v>717</v>
      </c>
      <c r="D1614" t="s">
        <v>785</v>
      </c>
      <c r="E1614" s="2">
        <v>44862</v>
      </c>
      <c r="G1614" s="12" t="s">
        <v>781</v>
      </c>
      <c r="H1614" s="30">
        <v>56814</v>
      </c>
      <c r="I1614" s="30">
        <v>590706</v>
      </c>
      <c r="J1614" s="11" t="s">
        <v>719</v>
      </c>
      <c r="K1614">
        <v>12</v>
      </c>
      <c r="L1614" s="37">
        <v>6817.6799999999994</v>
      </c>
    </row>
    <row r="1615" spans="1:12" x14ac:dyDescent="0.25">
      <c r="A1615" s="26" t="s">
        <v>2955</v>
      </c>
      <c r="B1615" s="27" t="s">
        <v>3487</v>
      </c>
      <c r="C1615" s="11" t="s">
        <v>717</v>
      </c>
      <c r="D1615" t="s">
        <v>785</v>
      </c>
      <c r="E1615" s="2">
        <v>44863</v>
      </c>
      <c r="G1615" s="12" t="s">
        <v>781</v>
      </c>
      <c r="H1615" s="30">
        <v>46110</v>
      </c>
      <c r="I1615" s="30">
        <v>451045</v>
      </c>
      <c r="J1615" s="11" t="s">
        <v>719</v>
      </c>
      <c r="K1615">
        <v>13</v>
      </c>
      <c r="L1615" s="37">
        <v>5994.3</v>
      </c>
    </row>
    <row r="1616" spans="1:12" x14ac:dyDescent="0.25">
      <c r="A1616" s="26" t="s">
        <v>2956</v>
      </c>
      <c r="B1616" s="27" t="s">
        <v>3488</v>
      </c>
      <c r="C1616" s="11" t="s">
        <v>717</v>
      </c>
      <c r="D1616" t="s">
        <v>785</v>
      </c>
      <c r="E1616" s="2">
        <v>44863</v>
      </c>
      <c r="G1616" s="12" t="s">
        <v>781</v>
      </c>
      <c r="H1616" s="30">
        <v>55033</v>
      </c>
      <c r="I1616" s="30">
        <v>452730</v>
      </c>
      <c r="J1616" s="11" t="s">
        <v>719</v>
      </c>
      <c r="K1616">
        <v>11</v>
      </c>
      <c r="L1616" s="37">
        <v>6053.63</v>
      </c>
    </row>
    <row r="1617" spans="1:12" x14ac:dyDescent="0.25">
      <c r="A1617" s="26" t="s">
        <v>2957</v>
      </c>
      <c r="B1617" s="27" t="s">
        <v>3489</v>
      </c>
      <c r="C1617" s="11" t="s">
        <v>717</v>
      </c>
      <c r="D1617" t="s">
        <v>787</v>
      </c>
      <c r="E1617" s="2">
        <v>44864</v>
      </c>
      <c r="G1617" s="12" t="s">
        <v>781</v>
      </c>
      <c r="H1617" s="30">
        <v>59489</v>
      </c>
      <c r="I1617" s="30">
        <v>367804</v>
      </c>
      <c r="J1617" s="11" t="s">
        <v>719</v>
      </c>
      <c r="K1617">
        <v>15</v>
      </c>
      <c r="L1617" s="37">
        <v>8923.35</v>
      </c>
    </row>
    <row r="1618" spans="1:12" x14ac:dyDescent="0.25">
      <c r="A1618" s="26" t="s">
        <v>2958</v>
      </c>
      <c r="B1618" s="27" t="s">
        <v>3490</v>
      </c>
      <c r="C1618" s="11" t="s">
        <v>717</v>
      </c>
      <c r="D1618" t="s">
        <v>787</v>
      </c>
      <c r="E1618" s="2">
        <v>44864</v>
      </c>
      <c r="G1618" s="12" t="s">
        <v>781</v>
      </c>
      <c r="H1618" s="30">
        <v>45143</v>
      </c>
      <c r="I1618" s="30">
        <v>564218</v>
      </c>
      <c r="J1618" s="11" t="s">
        <v>719</v>
      </c>
      <c r="K1618">
        <v>11</v>
      </c>
      <c r="L1618" s="37">
        <v>4965.7300000000005</v>
      </c>
    </row>
    <row r="1619" spans="1:12" x14ac:dyDescent="0.25">
      <c r="A1619" s="26" t="s">
        <v>2959</v>
      </c>
      <c r="B1619" s="27" t="s">
        <v>3491</v>
      </c>
      <c r="C1619" s="11" t="s">
        <v>717</v>
      </c>
      <c r="D1619" t="s">
        <v>787</v>
      </c>
      <c r="E1619" s="2">
        <v>44864</v>
      </c>
      <c r="G1619" s="12" t="s">
        <v>781</v>
      </c>
      <c r="H1619" s="30">
        <v>56813</v>
      </c>
      <c r="I1619" s="30">
        <v>475067</v>
      </c>
      <c r="J1619" s="11" t="s">
        <v>719</v>
      </c>
      <c r="K1619">
        <v>11</v>
      </c>
      <c r="L1619" s="37">
        <v>6249.43</v>
      </c>
    </row>
    <row r="1620" spans="1:12" x14ac:dyDescent="0.25">
      <c r="A1620" s="26" t="s">
        <v>2960</v>
      </c>
      <c r="B1620" s="27" t="s">
        <v>3492</v>
      </c>
      <c r="C1620" s="11" t="s">
        <v>717</v>
      </c>
      <c r="D1620" t="s">
        <v>784</v>
      </c>
      <c r="E1620" s="2">
        <v>44866</v>
      </c>
      <c r="G1620" s="12" t="s">
        <v>781</v>
      </c>
      <c r="H1620" s="30">
        <v>53855</v>
      </c>
      <c r="I1620" s="30">
        <v>598756</v>
      </c>
      <c r="J1620" s="11" t="s">
        <v>719</v>
      </c>
      <c r="K1620">
        <v>14</v>
      </c>
      <c r="L1620" s="37">
        <v>7539.7000000000007</v>
      </c>
    </row>
    <row r="1621" spans="1:12" x14ac:dyDescent="0.25">
      <c r="A1621" s="26" t="s">
        <v>2961</v>
      </c>
      <c r="B1621" s="27" t="s">
        <v>3493</v>
      </c>
      <c r="C1621" s="11" t="s">
        <v>717</v>
      </c>
      <c r="D1621" t="s">
        <v>785</v>
      </c>
      <c r="E1621" s="2">
        <v>44867</v>
      </c>
      <c r="G1621" s="12" t="s">
        <v>781</v>
      </c>
      <c r="H1621" s="30">
        <v>56933</v>
      </c>
      <c r="I1621" s="30">
        <v>449582</v>
      </c>
      <c r="J1621" s="11" t="s">
        <v>719</v>
      </c>
      <c r="K1621">
        <v>14</v>
      </c>
      <c r="L1621" s="37">
        <v>7970.6200000000008</v>
      </c>
    </row>
    <row r="1622" spans="1:12" x14ac:dyDescent="0.25">
      <c r="A1622" s="26" t="s">
        <v>2962</v>
      </c>
      <c r="B1622" s="27" t="s">
        <v>3494</v>
      </c>
      <c r="C1622" s="11" t="s">
        <v>717</v>
      </c>
      <c r="D1622" t="s">
        <v>785</v>
      </c>
      <c r="E1622" s="2">
        <v>44868</v>
      </c>
      <c r="G1622" s="12" t="s">
        <v>781</v>
      </c>
      <c r="H1622" s="30">
        <v>46851</v>
      </c>
      <c r="I1622" s="30">
        <v>488493</v>
      </c>
      <c r="J1622" s="11" t="s">
        <v>719</v>
      </c>
      <c r="K1622">
        <v>13</v>
      </c>
      <c r="L1622" s="37">
        <v>6090.63</v>
      </c>
    </row>
    <row r="1623" spans="1:12" x14ac:dyDescent="0.25">
      <c r="A1623" s="26" t="s">
        <v>2963</v>
      </c>
      <c r="B1623" s="27" t="s">
        <v>3495</v>
      </c>
      <c r="C1623" s="11" t="s">
        <v>717</v>
      </c>
      <c r="D1623" t="s">
        <v>787</v>
      </c>
      <c r="E1623" s="2">
        <v>44868</v>
      </c>
      <c r="G1623" s="12" t="s">
        <v>781</v>
      </c>
      <c r="H1623" s="30">
        <v>52768</v>
      </c>
      <c r="I1623" s="30">
        <v>394726</v>
      </c>
      <c r="J1623" s="11" t="s">
        <v>719</v>
      </c>
      <c r="K1623">
        <v>15</v>
      </c>
      <c r="L1623" s="37">
        <v>7915.2</v>
      </c>
    </row>
    <row r="1624" spans="1:12" x14ac:dyDescent="0.25">
      <c r="A1624" s="26" t="s">
        <v>2964</v>
      </c>
      <c r="B1624" s="27" t="s">
        <v>3496</v>
      </c>
      <c r="C1624" s="11" t="s">
        <v>717</v>
      </c>
      <c r="D1624" t="s">
        <v>787</v>
      </c>
      <c r="E1624" s="2">
        <v>44869</v>
      </c>
      <c r="G1624" s="12" t="s">
        <v>781</v>
      </c>
      <c r="H1624" s="30">
        <v>54965</v>
      </c>
      <c r="I1624" s="30">
        <v>583532</v>
      </c>
      <c r="J1624" s="11" t="s">
        <v>719</v>
      </c>
      <c r="K1624">
        <v>15</v>
      </c>
      <c r="L1624" s="37">
        <v>8244.75</v>
      </c>
    </row>
    <row r="1625" spans="1:12" x14ac:dyDescent="0.25">
      <c r="A1625" s="26" t="s">
        <v>2965</v>
      </c>
      <c r="B1625" s="27" t="s">
        <v>3497</v>
      </c>
      <c r="C1625" s="11" t="s">
        <v>717</v>
      </c>
      <c r="D1625" t="s">
        <v>784</v>
      </c>
      <c r="E1625" s="2">
        <v>44870</v>
      </c>
      <c r="G1625" s="12" t="s">
        <v>781</v>
      </c>
      <c r="H1625" s="30">
        <v>50146</v>
      </c>
      <c r="I1625" s="30">
        <v>544028</v>
      </c>
      <c r="J1625" s="11" t="s">
        <v>719</v>
      </c>
      <c r="K1625">
        <v>13</v>
      </c>
      <c r="L1625" s="37">
        <v>6518.9800000000005</v>
      </c>
    </row>
    <row r="1626" spans="1:12" x14ac:dyDescent="0.25">
      <c r="A1626" s="26" t="s">
        <v>2966</v>
      </c>
      <c r="B1626" s="27" t="s">
        <v>3498</v>
      </c>
      <c r="C1626" s="11" t="s">
        <v>717</v>
      </c>
      <c r="D1626" t="s">
        <v>785</v>
      </c>
      <c r="E1626" s="2">
        <v>44870</v>
      </c>
      <c r="G1626" s="12" t="s">
        <v>781</v>
      </c>
      <c r="H1626" s="30">
        <v>56865</v>
      </c>
      <c r="I1626" s="30">
        <v>497531</v>
      </c>
      <c r="J1626" s="11" t="s">
        <v>719</v>
      </c>
      <c r="K1626">
        <v>13</v>
      </c>
      <c r="L1626" s="37">
        <v>7392.45</v>
      </c>
    </row>
    <row r="1627" spans="1:12" x14ac:dyDescent="0.25">
      <c r="A1627" s="26" t="s">
        <v>2967</v>
      </c>
      <c r="B1627" s="27" t="s">
        <v>3499</v>
      </c>
      <c r="C1627" s="11" t="s">
        <v>717</v>
      </c>
      <c r="D1627" t="s">
        <v>784</v>
      </c>
      <c r="E1627" s="2">
        <v>44871</v>
      </c>
      <c r="G1627" s="12" t="s">
        <v>781</v>
      </c>
      <c r="H1627" s="30">
        <v>55424</v>
      </c>
      <c r="I1627" s="30">
        <v>423513</v>
      </c>
      <c r="J1627" s="11" t="s">
        <v>719</v>
      </c>
      <c r="K1627">
        <v>11</v>
      </c>
      <c r="L1627" s="37">
        <v>6096.64</v>
      </c>
    </row>
    <row r="1628" spans="1:12" x14ac:dyDescent="0.25">
      <c r="A1628" s="26" t="s">
        <v>2968</v>
      </c>
      <c r="B1628" s="27" t="s">
        <v>3500</v>
      </c>
      <c r="C1628" s="11" t="s">
        <v>717</v>
      </c>
      <c r="D1628" t="s">
        <v>784</v>
      </c>
      <c r="E1628" s="2">
        <v>44872</v>
      </c>
      <c r="G1628" s="12" t="s">
        <v>799</v>
      </c>
      <c r="H1628" s="30">
        <v>46805</v>
      </c>
      <c r="I1628" s="30">
        <v>564312</v>
      </c>
      <c r="J1628" s="11" t="s">
        <v>720</v>
      </c>
      <c r="K1628">
        <v>13</v>
      </c>
      <c r="L1628" s="37">
        <v>0</v>
      </c>
    </row>
    <row r="1629" spans="1:12" x14ac:dyDescent="0.25">
      <c r="A1629" s="26" t="s">
        <v>2969</v>
      </c>
      <c r="B1629" s="27" t="s">
        <v>3501</v>
      </c>
      <c r="C1629" s="11" t="s">
        <v>717</v>
      </c>
      <c r="D1629" t="s">
        <v>787</v>
      </c>
      <c r="E1629" s="2">
        <v>44873</v>
      </c>
      <c r="G1629" s="12" t="s">
        <v>781</v>
      </c>
      <c r="H1629" s="30">
        <v>49497</v>
      </c>
      <c r="I1629" s="30">
        <v>542971</v>
      </c>
      <c r="J1629" s="11" t="s">
        <v>719</v>
      </c>
      <c r="K1629">
        <v>15</v>
      </c>
      <c r="L1629" s="37">
        <v>7424.5499999999993</v>
      </c>
    </row>
    <row r="1630" spans="1:12" x14ac:dyDescent="0.25">
      <c r="A1630" s="26" t="s">
        <v>2970</v>
      </c>
      <c r="B1630" s="27" t="s">
        <v>3502</v>
      </c>
      <c r="C1630" s="11" t="s">
        <v>717</v>
      </c>
      <c r="D1630" t="s">
        <v>787</v>
      </c>
      <c r="E1630" s="2">
        <v>44874</v>
      </c>
      <c r="G1630" s="12" t="s">
        <v>781</v>
      </c>
      <c r="H1630" s="30">
        <v>53124</v>
      </c>
      <c r="I1630" s="30">
        <v>550988</v>
      </c>
      <c r="J1630" s="11" t="s">
        <v>719</v>
      </c>
      <c r="K1630">
        <v>13</v>
      </c>
      <c r="L1630" s="37">
        <v>6906.12</v>
      </c>
    </row>
    <row r="1631" spans="1:12" x14ac:dyDescent="0.25">
      <c r="A1631" s="26" t="s">
        <v>2971</v>
      </c>
      <c r="B1631" s="27" t="s">
        <v>3503</v>
      </c>
      <c r="C1631" s="11" t="s">
        <v>717</v>
      </c>
      <c r="D1631" t="s">
        <v>787</v>
      </c>
      <c r="E1631" s="2">
        <v>44875</v>
      </c>
      <c r="G1631" s="12" t="s">
        <v>781</v>
      </c>
      <c r="H1631" s="30">
        <v>54203</v>
      </c>
      <c r="I1631" s="30">
        <v>498660</v>
      </c>
      <c r="J1631" s="11" t="s">
        <v>719</v>
      </c>
      <c r="K1631">
        <v>11</v>
      </c>
      <c r="L1631" s="37">
        <v>5962.33</v>
      </c>
    </row>
    <row r="1632" spans="1:12" x14ac:dyDescent="0.25">
      <c r="A1632" s="26" t="s">
        <v>2972</v>
      </c>
      <c r="B1632" s="27" t="s">
        <v>3504</v>
      </c>
      <c r="C1632" s="11" t="s">
        <v>717</v>
      </c>
      <c r="D1632" t="s">
        <v>785</v>
      </c>
      <c r="E1632" s="2">
        <v>44876</v>
      </c>
      <c r="G1632" s="12" t="s">
        <v>781</v>
      </c>
      <c r="H1632" s="30">
        <v>52634</v>
      </c>
      <c r="I1632" s="30">
        <v>425376</v>
      </c>
      <c r="J1632" s="11" t="s">
        <v>719</v>
      </c>
      <c r="K1632">
        <v>14</v>
      </c>
      <c r="L1632" s="37">
        <v>7368.7600000000011</v>
      </c>
    </row>
    <row r="1633" spans="1:12" x14ac:dyDescent="0.25">
      <c r="A1633" s="26" t="s">
        <v>2973</v>
      </c>
      <c r="B1633" s="27" t="s">
        <v>3505</v>
      </c>
      <c r="C1633" s="11" t="s">
        <v>717</v>
      </c>
      <c r="D1633" t="s">
        <v>787</v>
      </c>
      <c r="E1633" s="2">
        <v>44877</v>
      </c>
      <c r="G1633" s="12" t="s">
        <v>781</v>
      </c>
      <c r="H1633" s="30">
        <v>56676</v>
      </c>
      <c r="I1633" s="30">
        <v>351225</v>
      </c>
      <c r="J1633" s="11" t="s">
        <v>719</v>
      </c>
      <c r="K1633">
        <v>13</v>
      </c>
      <c r="L1633" s="37">
        <v>7367.88</v>
      </c>
    </row>
    <row r="1634" spans="1:12" x14ac:dyDescent="0.25">
      <c r="A1634" s="26" t="s">
        <v>2974</v>
      </c>
      <c r="B1634" s="27" t="s">
        <v>3506</v>
      </c>
      <c r="C1634" s="11" t="s">
        <v>717</v>
      </c>
      <c r="D1634" t="s">
        <v>784</v>
      </c>
      <c r="E1634" s="2">
        <v>44877</v>
      </c>
      <c r="G1634" s="12" t="s">
        <v>781</v>
      </c>
      <c r="H1634" s="30">
        <v>59080</v>
      </c>
      <c r="I1634" s="30">
        <v>539904</v>
      </c>
      <c r="J1634" s="11" t="s">
        <v>719</v>
      </c>
      <c r="K1634">
        <v>15</v>
      </c>
      <c r="L1634" s="37">
        <v>8862</v>
      </c>
    </row>
    <row r="1635" spans="1:12" x14ac:dyDescent="0.25">
      <c r="A1635" s="26" t="s">
        <v>2975</v>
      </c>
      <c r="B1635" s="27" t="s">
        <v>3507</v>
      </c>
      <c r="C1635" s="11" t="s">
        <v>717</v>
      </c>
      <c r="D1635" t="s">
        <v>785</v>
      </c>
      <c r="E1635" s="2">
        <v>44878</v>
      </c>
      <c r="G1635" s="12" t="s">
        <v>781</v>
      </c>
      <c r="H1635" s="30">
        <v>51730</v>
      </c>
      <c r="I1635" s="30">
        <v>370017</v>
      </c>
      <c r="J1635" s="11" t="s">
        <v>719</v>
      </c>
      <c r="K1635">
        <v>12</v>
      </c>
      <c r="L1635" s="37">
        <v>6207.5999999999995</v>
      </c>
    </row>
    <row r="1636" spans="1:12" x14ac:dyDescent="0.25">
      <c r="A1636" s="26" t="s">
        <v>2976</v>
      </c>
      <c r="B1636" s="27" t="s">
        <v>3508</v>
      </c>
      <c r="C1636" s="11" t="s">
        <v>717</v>
      </c>
      <c r="D1636" t="s">
        <v>787</v>
      </c>
      <c r="E1636" s="2">
        <v>44879</v>
      </c>
      <c r="G1636" s="12" t="s">
        <v>781</v>
      </c>
      <c r="H1636" s="30">
        <v>49406</v>
      </c>
      <c r="I1636" s="30">
        <v>426115</v>
      </c>
      <c r="J1636" s="11" t="s">
        <v>719</v>
      </c>
      <c r="K1636">
        <v>12</v>
      </c>
      <c r="L1636" s="37">
        <v>5928.7199999999993</v>
      </c>
    </row>
    <row r="1637" spans="1:12" x14ac:dyDescent="0.25">
      <c r="A1637" s="26" t="s">
        <v>2977</v>
      </c>
      <c r="B1637" s="27" t="s">
        <v>3509</v>
      </c>
      <c r="C1637" s="11" t="s">
        <v>717</v>
      </c>
      <c r="D1637" t="s">
        <v>785</v>
      </c>
      <c r="E1637" s="2">
        <v>44880</v>
      </c>
      <c r="G1637" s="12" t="s">
        <v>781</v>
      </c>
      <c r="H1637" s="30">
        <v>48460</v>
      </c>
      <c r="I1637" s="30">
        <v>490836</v>
      </c>
      <c r="J1637" s="11" t="s">
        <v>719</v>
      </c>
      <c r="K1637">
        <v>15</v>
      </c>
      <c r="L1637" s="37">
        <v>7269</v>
      </c>
    </row>
    <row r="1638" spans="1:12" x14ac:dyDescent="0.25">
      <c r="A1638" s="26" t="s">
        <v>2978</v>
      </c>
      <c r="B1638" s="27" t="s">
        <v>3510</v>
      </c>
      <c r="C1638" s="11" t="s">
        <v>717</v>
      </c>
      <c r="D1638" t="s">
        <v>784</v>
      </c>
      <c r="E1638" s="2">
        <v>44880</v>
      </c>
      <c r="G1638" s="12" t="s">
        <v>781</v>
      </c>
      <c r="H1638" s="30">
        <v>54600</v>
      </c>
      <c r="I1638" s="30">
        <v>356170</v>
      </c>
      <c r="J1638" s="11" t="s">
        <v>719</v>
      </c>
      <c r="K1638">
        <v>13</v>
      </c>
      <c r="L1638" s="37">
        <v>7098</v>
      </c>
    </row>
    <row r="1639" spans="1:12" x14ac:dyDescent="0.25">
      <c r="A1639" s="26" t="s">
        <v>2979</v>
      </c>
      <c r="B1639" s="27" t="s">
        <v>3511</v>
      </c>
      <c r="C1639" s="11" t="s">
        <v>717</v>
      </c>
      <c r="D1639" t="s">
        <v>784</v>
      </c>
      <c r="E1639" s="2">
        <v>44881</v>
      </c>
      <c r="G1639" s="12" t="s">
        <v>781</v>
      </c>
      <c r="H1639" s="30">
        <v>57236</v>
      </c>
      <c r="I1639" s="30">
        <v>427765</v>
      </c>
      <c r="J1639" s="11" t="s">
        <v>719</v>
      </c>
      <c r="K1639">
        <v>13</v>
      </c>
      <c r="L1639" s="37">
        <v>7440.68</v>
      </c>
    </row>
    <row r="1640" spans="1:12" x14ac:dyDescent="0.25">
      <c r="A1640" s="26" t="s">
        <v>2980</v>
      </c>
      <c r="B1640" s="27" t="s">
        <v>3512</v>
      </c>
      <c r="C1640" s="11" t="s">
        <v>717</v>
      </c>
      <c r="D1640" t="s">
        <v>784</v>
      </c>
      <c r="E1640" s="2">
        <v>44882</v>
      </c>
      <c r="G1640" s="12" t="s">
        <v>781</v>
      </c>
      <c r="H1640" s="30">
        <v>58499</v>
      </c>
      <c r="I1640" s="30">
        <v>599092</v>
      </c>
      <c r="J1640" s="11" t="s">
        <v>719</v>
      </c>
      <c r="K1640">
        <v>12</v>
      </c>
      <c r="L1640" s="37">
        <v>7019.88</v>
      </c>
    </row>
    <row r="1641" spans="1:12" x14ac:dyDescent="0.25">
      <c r="A1641" s="26" t="s">
        <v>2981</v>
      </c>
      <c r="B1641" s="27" t="s">
        <v>3513</v>
      </c>
      <c r="C1641" s="11" t="s">
        <v>717</v>
      </c>
      <c r="D1641" t="s">
        <v>784</v>
      </c>
      <c r="E1641" s="2">
        <v>44882</v>
      </c>
      <c r="G1641" s="12" t="s">
        <v>799</v>
      </c>
      <c r="H1641" s="30">
        <v>45996</v>
      </c>
      <c r="I1641" s="30">
        <v>511193</v>
      </c>
      <c r="J1641" s="11" t="s">
        <v>720</v>
      </c>
      <c r="K1641">
        <v>13</v>
      </c>
      <c r="L1641" s="37">
        <v>0</v>
      </c>
    </row>
    <row r="1642" spans="1:12" x14ac:dyDescent="0.25">
      <c r="A1642" s="26" t="s">
        <v>2982</v>
      </c>
      <c r="B1642" s="27" t="s">
        <v>3514</v>
      </c>
      <c r="C1642" s="11" t="s">
        <v>717</v>
      </c>
      <c r="D1642" t="s">
        <v>787</v>
      </c>
      <c r="E1642" s="2">
        <v>44883</v>
      </c>
      <c r="G1642" s="12" t="s">
        <v>781</v>
      </c>
      <c r="H1642" s="30">
        <v>54392</v>
      </c>
      <c r="I1642" s="30">
        <v>464236</v>
      </c>
      <c r="J1642" s="11" t="s">
        <v>719</v>
      </c>
      <c r="K1642">
        <v>11</v>
      </c>
      <c r="L1642" s="37">
        <v>5983.12</v>
      </c>
    </row>
    <row r="1643" spans="1:12" x14ac:dyDescent="0.25">
      <c r="A1643" s="26" t="s">
        <v>2983</v>
      </c>
      <c r="B1643" s="27" t="s">
        <v>3515</v>
      </c>
      <c r="C1643" s="11" t="s">
        <v>717</v>
      </c>
      <c r="D1643" t="s">
        <v>785</v>
      </c>
      <c r="E1643" s="2">
        <v>44883</v>
      </c>
      <c r="G1643" s="12" t="s">
        <v>781</v>
      </c>
      <c r="H1643" s="30">
        <v>47885</v>
      </c>
      <c r="I1643" s="30">
        <v>399004</v>
      </c>
      <c r="J1643" s="11" t="s">
        <v>719</v>
      </c>
      <c r="K1643">
        <v>13</v>
      </c>
      <c r="L1643" s="37">
        <v>6225.05</v>
      </c>
    </row>
    <row r="1644" spans="1:12" x14ac:dyDescent="0.25">
      <c r="A1644" s="26" t="s">
        <v>2984</v>
      </c>
      <c r="B1644" s="27" t="s">
        <v>3516</v>
      </c>
      <c r="C1644" s="11" t="s">
        <v>717</v>
      </c>
      <c r="D1644" t="s">
        <v>787</v>
      </c>
      <c r="E1644" s="2">
        <v>44884</v>
      </c>
      <c r="G1644" s="12" t="s">
        <v>799</v>
      </c>
      <c r="H1644" s="30">
        <v>48008</v>
      </c>
      <c r="I1644" s="30">
        <v>351289</v>
      </c>
      <c r="J1644" s="11" t="s">
        <v>720</v>
      </c>
      <c r="K1644">
        <v>15</v>
      </c>
      <c r="L1644" s="37">
        <v>0</v>
      </c>
    </row>
    <row r="1645" spans="1:12" x14ac:dyDescent="0.25">
      <c r="A1645" s="26" t="s">
        <v>2985</v>
      </c>
      <c r="B1645" s="27" t="s">
        <v>3517</v>
      </c>
      <c r="C1645" s="11" t="s">
        <v>717</v>
      </c>
      <c r="D1645" t="s">
        <v>784</v>
      </c>
      <c r="E1645" s="2">
        <v>44885</v>
      </c>
      <c r="G1645" s="12" t="s">
        <v>781</v>
      </c>
      <c r="H1645" s="30">
        <v>49284</v>
      </c>
      <c r="I1645" s="30">
        <v>572437</v>
      </c>
      <c r="J1645" s="11" t="s">
        <v>719</v>
      </c>
      <c r="K1645">
        <v>12</v>
      </c>
      <c r="L1645" s="37">
        <v>5914.08</v>
      </c>
    </row>
    <row r="1646" spans="1:12" x14ac:dyDescent="0.25">
      <c r="A1646" s="26" t="s">
        <v>2986</v>
      </c>
      <c r="B1646" s="27" t="s">
        <v>3518</v>
      </c>
      <c r="C1646" s="11" t="s">
        <v>717</v>
      </c>
      <c r="D1646" t="s">
        <v>787</v>
      </c>
      <c r="E1646" s="2">
        <v>44886</v>
      </c>
      <c r="G1646" s="12" t="s">
        <v>781</v>
      </c>
      <c r="H1646" s="30">
        <v>54126</v>
      </c>
      <c r="I1646" s="30">
        <v>496224</v>
      </c>
      <c r="J1646" s="11" t="s">
        <v>719</v>
      </c>
      <c r="K1646">
        <v>15</v>
      </c>
      <c r="L1646" s="37">
        <v>8118.9</v>
      </c>
    </row>
    <row r="1647" spans="1:12" x14ac:dyDescent="0.25">
      <c r="A1647" s="26" t="s">
        <v>2987</v>
      </c>
      <c r="B1647" s="27" t="s">
        <v>3519</v>
      </c>
      <c r="C1647" s="11" t="s">
        <v>717</v>
      </c>
      <c r="D1647" t="s">
        <v>784</v>
      </c>
      <c r="E1647" s="2">
        <v>44887</v>
      </c>
      <c r="G1647" s="12" t="s">
        <v>781</v>
      </c>
      <c r="H1647" s="30">
        <v>45441</v>
      </c>
      <c r="I1647" s="30">
        <v>556260</v>
      </c>
      <c r="J1647" s="11" t="s">
        <v>719</v>
      </c>
      <c r="K1647">
        <v>11</v>
      </c>
      <c r="L1647" s="37">
        <v>4998.51</v>
      </c>
    </row>
    <row r="1648" spans="1:12" x14ac:dyDescent="0.25">
      <c r="A1648" s="26" t="s">
        <v>2988</v>
      </c>
      <c r="B1648" s="27" t="s">
        <v>3520</v>
      </c>
      <c r="C1648" s="11" t="s">
        <v>717</v>
      </c>
      <c r="D1648" t="s">
        <v>784</v>
      </c>
      <c r="E1648" s="2">
        <v>44887</v>
      </c>
      <c r="G1648" s="12" t="s">
        <v>781</v>
      </c>
      <c r="H1648" s="30">
        <v>52245</v>
      </c>
      <c r="I1648" s="30">
        <v>480425</v>
      </c>
      <c r="J1648" s="11" t="s">
        <v>719</v>
      </c>
      <c r="K1648">
        <v>11</v>
      </c>
      <c r="L1648" s="37">
        <v>5746.95</v>
      </c>
    </row>
    <row r="1649" spans="1:12" x14ac:dyDescent="0.25">
      <c r="A1649" s="26" t="s">
        <v>2989</v>
      </c>
      <c r="B1649" s="27" t="s">
        <v>3521</v>
      </c>
      <c r="C1649" s="11" t="s">
        <v>717</v>
      </c>
      <c r="D1649" t="s">
        <v>787</v>
      </c>
      <c r="E1649" s="2">
        <v>44888</v>
      </c>
      <c r="G1649" s="12" t="s">
        <v>799</v>
      </c>
      <c r="H1649" s="30">
        <v>48244</v>
      </c>
      <c r="I1649" s="30">
        <v>384775</v>
      </c>
      <c r="J1649" s="11" t="s">
        <v>720</v>
      </c>
      <c r="K1649">
        <v>11</v>
      </c>
      <c r="L1649" s="37">
        <v>0</v>
      </c>
    </row>
    <row r="1650" spans="1:12" x14ac:dyDescent="0.25">
      <c r="A1650" s="26" t="s">
        <v>2990</v>
      </c>
      <c r="B1650" s="27" t="s">
        <v>3522</v>
      </c>
      <c r="C1650" s="11" t="s">
        <v>717</v>
      </c>
      <c r="D1650" t="s">
        <v>784</v>
      </c>
      <c r="E1650" s="2">
        <v>44888</v>
      </c>
      <c r="G1650" s="12" t="s">
        <v>781</v>
      </c>
      <c r="H1650" s="30">
        <v>50850</v>
      </c>
      <c r="I1650" s="30">
        <v>555900</v>
      </c>
      <c r="J1650" s="11" t="s">
        <v>719</v>
      </c>
      <c r="K1650">
        <v>11</v>
      </c>
      <c r="L1650" s="37">
        <v>5593.5</v>
      </c>
    </row>
    <row r="1651" spans="1:12" x14ac:dyDescent="0.25">
      <c r="A1651" s="26" t="s">
        <v>2991</v>
      </c>
      <c r="B1651" s="27" t="s">
        <v>3523</v>
      </c>
      <c r="C1651" s="11" t="s">
        <v>717</v>
      </c>
      <c r="D1651" t="s">
        <v>784</v>
      </c>
      <c r="E1651" s="2">
        <v>44889</v>
      </c>
      <c r="G1651" s="12" t="s">
        <v>781</v>
      </c>
      <c r="H1651" s="30">
        <v>53204</v>
      </c>
      <c r="I1651" s="30">
        <v>352113</v>
      </c>
      <c r="J1651" s="11" t="s">
        <v>719</v>
      </c>
      <c r="K1651">
        <v>13</v>
      </c>
      <c r="L1651" s="37">
        <v>6916.52</v>
      </c>
    </row>
    <row r="1652" spans="1:12" x14ac:dyDescent="0.25">
      <c r="A1652" s="26" t="s">
        <v>2992</v>
      </c>
      <c r="B1652" s="27" t="s">
        <v>3524</v>
      </c>
      <c r="C1652" s="11" t="s">
        <v>717</v>
      </c>
      <c r="D1652" t="s">
        <v>784</v>
      </c>
      <c r="E1652" s="2">
        <v>44889</v>
      </c>
      <c r="G1652" s="12" t="s">
        <v>781</v>
      </c>
      <c r="H1652" s="30">
        <v>54883</v>
      </c>
      <c r="I1652" s="30">
        <v>377175</v>
      </c>
      <c r="J1652" s="11" t="s">
        <v>719</v>
      </c>
      <c r="K1652">
        <v>14</v>
      </c>
      <c r="L1652" s="37">
        <v>7683.6200000000008</v>
      </c>
    </row>
    <row r="1653" spans="1:12" x14ac:dyDescent="0.25">
      <c r="A1653" s="26" t="s">
        <v>2993</v>
      </c>
      <c r="B1653" s="27" t="s">
        <v>3525</v>
      </c>
      <c r="C1653" s="11" t="s">
        <v>717</v>
      </c>
      <c r="D1653" t="s">
        <v>787</v>
      </c>
      <c r="E1653" s="2">
        <v>44890</v>
      </c>
      <c r="G1653" s="12" t="s">
        <v>781</v>
      </c>
      <c r="H1653" s="30">
        <v>56796</v>
      </c>
      <c r="I1653" s="30">
        <v>530172</v>
      </c>
      <c r="J1653" s="11" t="s">
        <v>719</v>
      </c>
      <c r="K1653">
        <v>14</v>
      </c>
      <c r="L1653" s="37">
        <v>7951.4400000000005</v>
      </c>
    </row>
    <row r="1654" spans="1:12" x14ac:dyDescent="0.25">
      <c r="A1654" s="26" t="s">
        <v>2994</v>
      </c>
      <c r="B1654" s="27" t="s">
        <v>3526</v>
      </c>
      <c r="C1654" s="11" t="s">
        <v>717</v>
      </c>
      <c r="D1654" t="s">
        <v>787</v>
      </c>
      <c r="E1654" s="2">
        <v>44890</v>
      </c>
      <c r="G1654" s="12" t="s">
        <v>781</v>
      </c>
      <c r="H1654" s="30">
        <v>57967</v>
      </c>
      <c r="I1654" s="30">
        <v>575151</v>
      </c>
      <c r="J1654" s="11" t="s">
        <v>719</v>
      </c>
      <c r="K1654">
        <v>11</v>
      </c>
      <c r="L1654" s="37">
        <v>6376.37</v>
      </c>
    </row>
    <row r="1655" spans="1:12" x14ac:dyDescent="0.25">
      <c r="A1655" s="26" t="s">
        <v>2995</v>
      </c>
      <c r="B1655" s="27" t="s">
        <v>3527</v>
      </c>
      <c r="C1655" s="11" t="s">
        <v>717</v>
      </c>
      <c r="D1655" t="s">
        <v>784</v>
      </c>
      <c r="E1655" s="2">
        <v>44891</v>
      </c>
      <c r="G1655" s="12" t="s">
        <v>781</v>
      </c>
      <c r="H1655" s="30">
        <v>56953</v>
      </c>
      <c r="I1655" s="30">
        <v>548514</v>
      </c>
      <c r="J1655" s="11" t="s">
        <v>719</v>
      </c>
      <c r="K1655">
        <v>12</v>
      </c>
      <c r="L1655" s="37">
        <v>6834.36</v>
      </c>
    </row>
    <row r="1656" spans="1:12" x14ac:dyDescent="0.25">
      <c r="A1656" s="26" t="s">
        <v>2996</v>
      </c>
      <c r="B1656" s="27" t="s">
        <v>3528</v>
      </c>
      <c r="C1656" s="11" t="s">
        <v>717</v>
      </c>
      <c r="D1656" t="s">
        <v>785</v>
      </c>
      <c r="E1656" s="2">
        <v>44891</v>
      </c>
      <c r="G1656" s="12" t="s">
        <v>781</v>
      </c>
      <c r="H1656" s="30">
        <v>56565</v>
      </c>
      <c r="I1656" s="30">
        <v>373335</v>
      </c>
      <c r="J1656" s="11" t="s">
        <v>719</v>
      </c>
      <c r="K1656">
        <v>14</v>
      </c>
      <c r="L1656" s="37">
        <v>7919.1</v>
      </c>
    </row>
    <row r="1657" spans="1:12" x14ac:dyDescent="0.25">
      <c r="A1657" s="26" t="s">
        <v>2997</v>
      </c>
      <c r="B1657" s="27" t="s">
        <v>3529</v>
      </c>
      <c r="C1657" s="11" t="s">
        <v>717</v>
      </c>
      <c r="D1657" t="s">
        <v>784</v>
      </c>
      <c r="E1657" s="2">
        <v>44892</v>
      </c>
      <c r="G1657" s="12" t="s">
        <v>781</v>
      </c>
      <c r="H1657" s="30">
        <v>49092</v>
      </c>
      <c r="I1657" s="30">
        <v>397503</v>
      </c>
      <c r="J1657" s="11" t="s">
        <v>719</v>
      </c>
      <c r="K1657">
        <v>13</v>
      </c>
      <c r="L1657" s="37">
        <v>6381.96</v>
      </c>
    </row>
    <row r="1658" spans="1:12" x14ac:dyDescent="0.25">
      <c r="A1658" s="26" t="s">
        <v>2998</v>
      </c>
      <c r="B1658" s="27" t="s">
        <v>3530</v>
      </c>
      <c r="C1658" s="11" t="s">
        <v>717</v>
      </c>
      <c r="D1658" t="s">
        <v>784</v>
      </c>
      <c r="E1658" s="2">
        <v>44893</v>
      </c>
      <c r="G1658" s="12" t="s">
        <v>781</v>
      </c>
      <c r="H1658" s="30">
        <v>58907</v>
      </c>
      <c r="I1658" s="30">
        <v>399911</v>
      </c>
      <c r="J1658" s="11" t="s">
        <v>719</v>
      </c>
      <c r="K1658">
        <v>12</v>
      </c>
      <c r="L1658" s="37">
        <v>7068.84</v>
      </c>
    </row>
    <row r="1659" spans="1:12" x14ac:dyDescent="0.25">
      <c r="A1659" s="26" t="s">
        <v>2999</v>
      </c>
      <c r="B1659" s="27" t="s">
        <v>3531</v>
      </c>
      <c r="C1659" s="11" t="s">
        <v>717</v>
      </c>
      <c r="D1659" t="s">
        <v>784</v>
      </c>
      <c r="E1659" s="2">
        <v>44893</v>
      </c>
      <c r="G1659" s="12" t="s">
        <v>781</v>
      </c>
      <c r="H1659" s="30">
        <v>52815</v>
      </c>
      <c r="I1659" s="30">
        <v>476279</v>
      </c>
      <c r="J1659" s="11" t="s">
        <v>719</v>
      </c>
      <c r="K1659">
        <v>13</v>
      </c>
      <c r="L1659" s="37">
        <v>6865.95</v>
      </c>
    </row>
    <row r="1660" spans="1:12" x14ac:dyDescent="0.25">
      <c r="A1660" s="26" t="s">
        <v>3000</v>
      </c>
      <c r="B1660" s="27" t="s">
        <v>3532</v>
      </c>
      <c r="C1660" s="11" t="s">
        <v>717</v>
      </c>
      <c r="D1660" t="s">
        <v>787</v>
      </c>
      <c r="E1660" s="2">
        <v>44894</v>
      </c>
      <c r="G1660" s="12" t="s">
        <v>781</v>
      </c>
      <c r="H1660" s="30">
        <v>52839</v>
      </c>
      <c r="I1660" s="30">
        <v>409692</v>
      </c>
      <c r="J1660" s="11" t="s">
        <v>719</v>
      </c>
      <c r="K1660">
        <v>13</v>
      </c>
      <c r="L1660" s="37">
        <v>6869.0700000000006</v>
      </c>
    </row>
    <row r="1661" spans="1:12" x14ac:dyDescent="0.25">
      <c r="A1661" s="26" t="s">
        <v>3001</v>
      </c>
      <c r="B1661" s="27" t="s">
        <v>3533</v>
      </c>
      <c r="C1661" s="11" t="s">
        <v>717</v>
      </c>
      <c r="D1661" t="s">
        <v>784</v>
      </c>
      <c r="E1661" s="2">
        <v>44894</v>
      </c>
      <c r="G1661" s="12" t="s">
        <v>781</v>
      </c>
      <c r="H1661" s="30">
        <v>46121</v>
      </c>
      <c r="I1661" s="30">
        <v>433922</v>
      </c>
      <c r="J1661" s="11" t="s">
        <v>719</v>
      </c>
      <c r="K1661">
        <v>13</v>
      </c>
      <c r="L1661" s="37">
        <v>5995.7300000000005</v>
      </c>
    </row>
    <row r="1662" spans="1:12" x14ac:dyDescent="0.25">
      <c r="A1662" s="26" t="s">
        <v>3002</v>
      </c>
      <c r="B1662" s="27" t="s">
        <v>3534</v>
      </c>
      <c r="C1662" s="11" t="s">
        <v>717</v>
      </c>
      <c r="D1662" t="s">
        <v>784</v>
      </c>
      <c r="E1662" s="2">
        <v>44895</v>
      </c>
      <c r="G1662" s="12" t="s">
        <v>781</v>
      </c>
      <c r="H1662" s="30">
        <v>54773</v>
      </c>
      <c r="I1662" s="30">
        <v>477305</v>
      </c>
      <c r="J1662" s="11" t="s">
        <v>719</v>
      </c>
      <c r="K1662">
        <v>13</v>
      </c>
      <c r="L1662" s="37">
        <v>7120.4900000000007</v>
      </c>
    </row>
    <row r="1663" spans="1:12" x14ac:dyDescent="0.25">
      <c r="A1663" s="26" t="s">
        <v>3003</v>
      </c>
      <c r="B1663" s="27" t="s">
        <v>3535</v>
      </c>
      <c r="C1663" s="11" t="s">
        <v>717</v>
      </c>
      <c r="D1663" t="s">
        <v>784</v>
      </c>
      <c r="E1663" s="2">
        <v>44895</v>
      </c>
      <c r="G1663" s="12" t="s">
        <v>781</v>
      </c>
      <c r="H1663" s="30">
        <v>50305</v>
      </c>
      <c r="I1663" s="30">
        <v>448370</v>
      </c>
      <c r="J1663" s="11" t="s">
        <v>719</v>
      </c>
      <c r="K1663">
        <v>14</v>
      </c>
      <c r="L1663" s="37">
        <v>7042.7000000000007</v>
      </c>
    </row>
    <row r="1664" spans="1:12" x14ac:dyDescent="0.25">
      <c r="A1664" s="26" t="s">
        <v>3004</v>
      </c>
      <c r="B1664" s="27" t="s">
        <v>3536</v>
      </c>
      <c r="C1664" s="11" t="s">
        <v>717</v>
      </c>
      <c r="D1664" t="s">
        <v>787</v>
      </c>
      <c r="E1664" s="2">
        <v>44896</v>
      </c>
      <c r="G1664" s="12" t="s">
        <v>781</v>
      </c>
      <c r="H1664" s="30">
        <v>53586</v>
      </c>
      <c r="I1664" s="30">
        <v>584285</v>
      </c>
      <c r="J1664" s="11" t="s">
        <v>719</v>
      </c>
      <c r="K1664">
        <v>15</v>
      </c>
      <c r="L1664" s="37">
        <v>8037.9</v>
      </c>
    </row>
    <row r="1665" spans="1:12" x14ac:dyDescent="0.25">
      <c r="A1665" s="26" t="s">
        <v>3005</v>
      </c>
      <c r="B1665" s="27" t="s">
        <v>3537</v>
      </c>
      <c r="C1665" s="11" t="s">
        <v>717</v>
      </c>
      <c r="D1665" t="s">
        <v>785</v>
      </c>
      <c r="E1665" s="2">
        <v>44897</v>
      </c>
      <c r="G1665" s="12" t="s">
        <v>781</v>
      </c>
      <c r="H1665" s="30">
        <v>55214</v>
      </c>
      <c r="I1665" s="30">
        <v>474800</v>
      </c>
      <c r="J1665" s="11" t="s">
        <v>719</v>
      </c>
      <c r="K1665">
        <v>11</v>
      </c>
      <c r="L1665" s="37">
        <v>6073.54</v>
      </c>
    </row>
    <row r="1666" spans="1:12" x14ac:dyDescent="0.25">
      <c r="A1666" s="26" t="s">
        <v>3006</v>
      </c>
      <c r="B1666" s="27" t="s">
        <v>3538</v>
      </c>
      <c r="C1666" s="11" t="s">
        <v>717</v>
      </c>
      <c r="D1666" t="s">
        <v>784</v>
      </c>
      <c r="E1666" s="2">
        <v>44898</v>
      </c>
      <c r="G1666" s="12" t="s">
        <v>781</v>
      </c>
      <c r="H1666" s="30">
        <v>56557</v>
      </c>
      <c r="I1666" s="30">
        <v>597193</v>
      </c>
      <c r="J1666" s="11" t="s">
        <v>719</v>
      </c>
      <c r="K1666">
        <v>15</v>
      </c>
      <c r="L1666" s="37">
        <v>8483.5499999999993</v>
      </c>
    </row>
    <row r="1667" spans="1:12" x14ac:dyDescent="0.25">
      <c r="A1667" s="26" t="s">
        <v>3007</v>
      </c>
      <c r="B1667" s="27" t="s">
        <v>3539</v>
      </c>
      <c r="C1667" s="11" t="s">
        <v>717</v>
      </c>
      <c r="D1667" t="s">
        <v>785</v>
      </c>
      <c r="E1667" s="2">
        <v>44898</v>
      </c>
      <c r="G1667" s="12" t="s">
        <v>781</v>
      </c>
      <c r="H1667" s="30">
        <v>56005</v>
      </c>
      <c r="I1667" s="30">
        <v>363242</v>
      </c>
      <c r="J1667" s="11" t="s">
        <v>719</v>
      </c>
      <c r="K1667">
        <v>12</v>
      </c>
      <c r="L1667" s="37">
        <v>6720.5999999999995</v>
      </c>
    </row>
    <row r="1668" spans="1:12" x14ac:dyDescent="0.25">
      <c r="A1668" s="26" t="s">
        <v>3008</v>
      </c>
      <c r="B1668" s="27" t="s">
        <v>3540</v>
      </c>
      <c r="C1668" s="11" t="s">
        <v>717</v>
      </c>
      <c r="D1668" t="s">
        <v>784</v>
      </c>
      <c r="E1668" s="2">
        <v>44899</v>
      </c>
      <c r="G1668" s="12" t="s">
        <v>781</v>
      </c>
      <c r="H1668" s="30">
        <v>53108</v>
      </c>
      <c r="I1668" s="30">
        <v>418274</v>
      </c>
      <c r="J1668" s="11" t="s">
        <v>719</v>
      </c>
      <c r="K1668">
        <v>11</v>
      </c>
      <c r="L1668" s="37">
        <v>5841.88</v>
      </c>
    </row>
    <row r="1669" spans="1:12" x14ac:dyDescent="0.25">
      <c r="A1669" s="26" t="s">
        <v>3009</v>
      </c>
      <c r="B1669" s="27" t="s">
        <v>3541</v>
      </c>
      <c r="C1669" s="11" t="s">
        <v>717</v>
      </c>
      <c r="D1669" t="s">
        <v>784</v>
      </c>
      <c r="E1669" s="2">
        <v>44900</v>
      </c>
      <c r="G1669" s="12" t="s">
        <v>780</v>
      </c>
      <c r="H1669" s="30">
        <v>59955</v>
      </c>
      <c r="I1669" s="30">
        <v>409045</v>
      </c>
      <c r="J1669" s="11" t="s">
        <v>719</v>
      </c>
      <c r="K1669">
        <v>11</v>
      </c>
      <c r="L1669" s="37">
        <v>6595.05</v>
      </c>
    </row>
    <row r="1670" spans="1:12" x14ac:dyDescent="0.25">
      <c r="A1670" s="26" t="s">
        <v>3010</v>
      </c>
      <c r="B1670" s="27" t="s">
        <v>3542</v>
      </c>
      <c r="C1670" s="11" t="s">
        <v>717</v>
      </c>
      <c r="D1670" t="s">
        <v>785</v>
      </c>
      <c r="E1670" s="2">
        <v>44900</v>
      </c>
      <c r="G1670" s="12" t="s">
        <v>781</v>
      </c>
      <c r="H1670" s="30">
        <v>48773</v>
      </c>
      <c r="I1670" s="30">
        <v>469714</v>
      </c>
      <c r="J1670" s="11" t="s">
        <v>719</v>
      </c>
      <c r="K1670">
        <v>15</v>
      </c>
      <c r="L1670" s="37">
        <v>7315.95</v>
      </c>
    </row>
    <row r="1671" spans="1:12" x14ac:dyDescent="0.25">
      <c r="A1671" s="26" t="s">
        <v>3011</v>
      </c>
      <c r="B1671" s="27" t="s">
        <v>3543</v>
      </c>
      <c r="C1671" s="11" t="s">
        <v>717</v>
      </c>
      <c r="D1671" t="s">
        <v>785</v>
      </c>
      <c r="E1671" s="2">
        <v>44901</v>
      </c>
      <c r="G1671" s="12" t="s">
        <v>781</v>
      </c>
      <c r="H1671" s="30">
        <v>59948</v>
      </c>
      <c r="I1671" s="30">
        <v>556490</v>
      </c>
      <c r="J1671" s="11" t="s">
        <v>719</v>
      </c>
      <c r="K1671">
        <v>15</v>
      </c>
      <c r="L1671" s="37">
        <v>8992.1999999999989</v>
      </c>
    </row>
    <row r="1672" spans="1:12" x14ac:dyDescent="0.25">
      <c r="A1672" s="26" t="s">
        <v>3012</v>
      </c>
      <c r="B1672" s="27" t="s">
        <v>3544</v>
      </c>
      <c r="C1672" s="11" t="s">
        <v>717</v>
      </c>
      <c r="D1672" t="s">
        <v>784</v>
      </c>
      <c r="E1672" s="2">
        <v>44902</v>
      </c>
      <c r="G1672" s="12" t="s">
        <v>799</v>
      </c>
      <c r="H1672" s="30">
        <v>49275</v>
      </c>
      <c r="I1672" s="30">
        <v>403409</v>
      </c>
      <c r="J1672" s="11" t="s">
        <v>720</v>
      </c>
      <c r="K1672">
        <v>13</v>
      </c>
      <c r="L1672" s="37">
        <v>0</v>
      </c>
    </row>
    <row r="1673" spans="1:12" x14ac:dyDescent="0.25">
      <c r="A1673" s="26" t="s">
        <v>3013</v>
      </c>
      <c r="B1673" s="27" t="s">
        <v>3545</v>
      </c>
      <c r="C1673" s="11" t="s">
        <v>717</v>
      </c>
      <c r="D1673" t="s">
        <v>787</v>
      </c>
      <c r="E1673" s="2">
        <v>44903</v>
      </c>
      <c r="G1673" s="12" t="s">
        <v>781</v>
      </c>
      <c r="H1673" s="30">
        <v>59940</v>
      </c>
      <c r="I1673" s="30">
        <v>392965</v>
      </c>
      <c r="J1673" s="11" t="s">
        <v>719</v>
      </c>
      <c r="K1673">
        <v>13</v>
      </c>
      <c r="L1673" s="37">
        <v>7792.2</v>
      </c>
    </row>
    <row r="1674" spans="1:12" x14ac:dyDescent="0.25">
      <c r="A1674" s="26" t="s">
        <v>3014</v>
      </c>
      <c r="B1674" s="27" t="s">
        <v>3546</v>
      </c>
      <c r="C1674" s="11" t="s">
        <v>717</v>
      </c>
      <c r="D1674" t="s">
        <v>785</v>
      </c>
      <c r="E1674" s="2">
        <v>44903</v>
      </c>
      <c r="G1674" s="12" t="s">
        <v>799</v>
      </c>
      <c r="H1674" s="30">
        <v>47816</v>
      </c>
      <c r="I1674" s="30">
        <v>525128</v>
      </c>
      <c r="J1674" s="11" t="s">
        <v>720</v>
      </c>
      <c r="K1674">
        <v>15</v>
      </c>
      <c r="L1674" s="37">
        <v>0</v>
      </c>
    </row>
    <row r="1675" spans="1:12" x14ac:dyDescent="0.25">
      <c r="A1675" s="26" t="s">
        <v>3015</v>
      </c>
      <c r="B1675" s="27" t="s">
        <v>3547</v>
      </c>
      <c r="C1675" s="11" t="s">
        <v>717</v>
      </c>
      <c r="D1675" t="s">
        <v>787</v>
      </c>
      <c r="E1675" s="2">
        <v>44904</v>
      </c>
      <c r="G1675" s="12" t="s">
        <v>781</v>
      </c>
      <c r="H1675" s="30">
        <v>51011</v>
      </c>
      <c r="I1675" s="30">
        <v>500593</v>
      </c>
      <c r="J1675" s="11" t="s">
        <v>719</v>
      </c>
      <c r="K1675">
        <v>15</v>
      </c>
      <c r="L1675" s="37">
        <v>7651.65</v>
      </c>
    </row>
    <row r="1676" spans="1:12" x14ac:dyDescent="0.25">
      <c r="A1676" s="26" t="s">
        <v>3016</v>
      </c>
      <c r="B1676" s="27" t="s">
        <v>3548</v>
      </c>
      <c r="C1676" s="11" t="s">
        <v>717</v>
      </c>
      <c r="D1676" t="s">
        <v>787</v>
      </c>
      <c r="E1676" s="2">
        <v>44905</v>
      </c>
      <c r="G1676" s="12" t="s">
        <v>781</v>
      </c>
      <c r="H1676" s="30">
        <v>49333</v>
      </c>
      <c r="I1676" s="30">
        <v>439606</v>
      </c>
      <c r="J1676" s="11" t="s">
        <v>719</v>
      </c>
      <c r="K1676">
        <v>11</v>
      </c>
      <c r="L1676" s="37">
        <v>5426.63</v>
      </c>
    </row>
    <row r="1677" spans="1:12" x14ac:dyDescent="0.25">
      <c r="A1677" s="26" t="s">
        <v>3017</v>
      </c>
      <c r="B1677" s="27" t="s">
        <v>3549</v>
      </c>
      <c r="C1677" s="11" t="s">
        <v>717</v>
      </c>
      <c r="D1677" t="s">
        <v>784</v>
      </c>
      <c r="E1677" s="2">
        <v>44905</v>
      </c>
      <c r="G1677" s="12" t="s">
        <v>781</v>
      </c>
      <c r="H1677" s="30">
        <v>56058</v>
      </c>
      <c r="I1677" s="30">
        <v>547642</v>
      </c>
      <c r="J1677" s="11" t="s">
        <v>719</v>
      </c>
      <c r="K1677">
        <v>13</v>
      </c>
      <c r="L1677" s="37">
        <v>7287.54</v>
      </c>
    </row>
    <row r="1678" spans="1:12" x14ac:dyDescent="0.25">
      <c r="A1678" s="26" t="s">
        <v>3018</v>
      </c>
      <c r="B1678" s="27" t="s">
        <v>3550</v>
      </c>
      <c r="C1678" s="11" t="s">
        <v>717</v>
      </c>
      <c r="D1678" t="s">
        <v>784</v>
      </c>
      <c r="E1678" s="2">
        <v>44906</v>
      </c>
      <c r="G1678" s="12" t="s">
        <v>781</v>
      </c>
      <c r="H1678" s="30">
        <v>49713</v>
      </c>
      <c r="I1678" s="30">
        <v>383881</v>
      </c>
      <c r="J1678" s="11" t="s">
        <v>719</v>
      </c>
      <c r="K1678">
        <v>13</v>
      </c>
      <c r="L1678" s="37">
        <v>6462.6900000000005</v>
      </c>
    </row>
    <row r="1679" spans="1:12" x14ac:dyDescent="0.25">
      <c r="A1679" s="26" t="s">
        <v>3019</v>
      </c>
      <c r="B1679" s="27" t="s">
        <v>3551</v>
      </c>
      <c r="C1679" s="11" t="s">
        <v>717</v>
      </c>
      <c r="D1679" t="s">
        <v>784</v>
      </c>
      <c r="E1679" s="2">
        <v>44907</v>
      </c>
      <c r="G1679" s="12" t="s">
        <v>781</v>
      </c>
      <c r="H1679" s="30">
        <v>48993</v>
      </c>
      <c r="I1679" s="30">
        <v>476408</v>
      </c>
      <c r="J1679" s="11" t="s">
        <v>719</v>
      </c>
      <c r="K1679">
        <v>11</v>
      </c>
      <c r="L1679" s="37">
        <v>5389.2300000000005</v>
      </c>
    </row>
    <row r="1680" spans="1:12" x14ac:dyDescent="0.25">
      <c r="A1680" s="26" t="s">
        <v>3020</v>
      </c>
      <c r="B1680" s="27" t="s">
        <v>3552</v>
      </c>
      <c r="C1680" s="11" t="s">
        <v>717</v>
      </c>
      <c r="D1680" t="s">
        <v>784</v>
      </c>
      <c r="E1680" s="2">
        <v>44907</v>
      </c>
      <c r="G1680" s="12" t="s">
        <v>781</v>
      </c>
      <c r="H1680" s="30">
        <v>56788</v>
      </c>
      <c r="I1680" s="30">
        <v>447750</v>
      </c>
      <c r="J1680" s="11" t="s">
        <v>719</v>
      </c>
      <c r="K1680">
        <v>13</v>
      </c>
      <c r="L1680" s="37">
        <v>7382.4400000000005</v>
      </c>
    </row>
    <row r="1681" spans="1:12" x14ac:dyDescent="0.25">
      <c r="A1681" s="26" t="s">
        <v>3021</v>
      </c>
      <c r="B1681" s="27" t="s">
        <v>3553</v>
      </c>
      <c r="C1681" s="11" t="s">
        <v>717</v>
      </c>
      <c r="D1681" t="s">
        <v>787</v>
      </c>
      <c r="E1681" s="2">
        <v>44908</v>
      </c>
      <c r="G1681" s="12" t="s">
        <v>799</v>
      </c>
      <c r="H1681" s="30">
        <v>45075</v>
      </c>
      <c r="I1681" s="30">
        <v>416003</v>
      </c>
      <c r="J1681" s="11" t="s">
        <v>720</v>
      </c>
      <c r="K1681">
        <v>13</v>
      </c>
      <c r="L1681" s="37">
        <v>0</v>
      </c>
    </row>
    <row r="1682" spans="1:12" x14ac:dyDescent="0.25">
      <c r="A1682" s="26" t="s">
        <v>3022</v>
      </c>
      <c r="B1682" s="27" t="s">
        <v>3554</v>
      </c>
      <c r="C1682" s="11" t="s">
        <v>717</v>
      </c>
      <c r="D1682" t="s">
        <v>784</v>
      </c>
      <c r="E1682" s="2">
        <v>44909</v>
      </c>
      <c r="G1682" s="12" t="s">
        <v>781</v>
      </c>
      <c r="H1682" s="30">
        <v>47582</v>
      </c>
      <c r="I1682" s="30">
        <v>438076</v>
      </c>
      <c r="J1682" s="11" t="s">
        <v>719</v>
      </c>
      <c r="K1682">
        <v>13</v>
      </c>
      <c r="L1682" s="37">
        <v>6185.66</v>
      </c>
    </row>
    <row r="1683" spans="1:12" x14ac:dyDescent="0.25">
      <c r="A1683" s="26" t="s">
        <v>3023</v>
      </c>
      <c r="B1683" s="27" t="s">
        <v>3555</v>
      </c>
      <c r="C1683" s="11" t="s">
        <v>717</v>
      </c>
      <c r="D1683" t="s">
        <v>787</v>
      </c>
      <c r="E1683" s="2">
        <v>44910</v>
      </c>
      <c r="G1683" s="12" t="s">
        <v>781</v>
      </c>
      <c r="H1683" s="30">
        <v>49520</v>
      </c>
      <c r="I1683" s="30">
        <v>358382</v>
      </c>
      <c r="J1683" s="11" t="s">
        <v>719</v>
      </c>
      <c r="K1683">
        <v>12</v>
      </c>
      <c r="L1683" s="37">
        <v>5942.4</v>
      </c>
    </row>
    <row r="1684" spans="1:12" x14ac:dyDescent="0.25">
      <c r="A1684" s="26" t="s">
        <v>3024</v>
      </c>
      <c r="B1684" s="27" t="s">
        <v>3556</v>
      </c>
      <c r="C1684" s="11" t="s">
        <v>717</v>
      </c>
      <c r="D1684" t="s">
        <v>784</v>
      </c>
      <c r="E1684" s="2">
        <v>44910</v>
      </c>
      <c r="G1684" s="12" t="s">
        <v>781</v>
      </c>
      <c r="H1684" s="30">
        <v>50399</v>
      </c>
      <c r="I1684" s="30">
        <v>506015</v>
      </c>
      <c r="J1684" s="11" t="s">
        <v>719</v>
      </c>
      <c r="K1684">
        <v>12</v>
      </c>
      <c r="L1684" s="37">
        <v>6047.88</v>
      </c>
    </row>
    <row r="1685" spans="1:12" x14ac:dyDescent="0.25">
      <c r="A1685" s="26" t="s">
        <v>3025</v>
      </c>
      <c r="B1685" s="27" t="s">
        <v>3557</v>
      </c>
      <c r="C1685" s="11" t="s">
        <v>717</v>
      </c>
      <c r="D1685" t="s">
        <v>784</v>
      </c>
      <c r="E1685" s="2">
        <v>44911</v>
      </c>
      <c r="G1685" s="12" t="s">
        <v>781</v>
      </c>
      <c r="H1685" s="30">
        <v>54182</v>
      </c>
      <c r="I1685" s="30">
        <v>424326</v>
      </c>
      <c r="J1685" s="11" t="s">
        <v>719</v>
      </c>
      <c r="K1685">
        <v>14</v>
      </c>
      <c r="L1685" s="37">
        <v>7585.4800000000005</v>
      </c>
    </row>
    <row r="1686" spans="1:12" x14ac:dyDescent="0.25">
      <c r="A1686" s="26" t="s">
        <v>3026</v>
      </c>
      <c r="B1686" s="27" t="s">
        <v>3558</v>
      </c>
      <c r="C1686" s="11" t="s">
        <v>717</v>
      </c>
      <c r="D1686" t="s">
        <v>784</v>
      </c>
      <c r="E1686" s="2">
        <v>44912</v>
      </c>
      <c r="G1686" s="12" t="s">
        <v>781</v>
      </c>
      <c r="H1686" s="30">
        <v>54114</v>
      </c>
      <c r="I1686" s="30">
        <v>472940</v>
      </c>
      <c r="J1686" s="11" t="s">
        <v>719</v>
      </c>
      <c r="K1686">
        <v>14</v>
      </c>
      <c r="L1686" s="37">
        <v>7575.9600000000009</v>
      </c>
    </row>
    <row r="1687" spans="1:12" x14ac:dyDescent="0.25">
      <c r="A1687" s="26" t="s">
        <v>3027</v>
      </c>
      <c r="B1687" s="27" t="s">
        <v>3559</v>
      </c>
      <c r="C1687" s="11" t="s">
        <v>717</v>
      </c>
      <c r="D1687" t="s">
        <v>787</v>
      </c>
      <c r="E1687" s="2">
        <v>44913</v>
      </c>
      <c r="G1687" s="12" t="s">
        <v>799</v>
      </c>
      <c r="H1687" s="30">
        <v>46996</v>
      </c>
      <c r="I1687" s="30">
        <v>471748</v>
      </c>
      <c r="J1687" s="11" t="s">
        <v>720</v>
      </c>
      <c r="K1687">
        <v>13</v>
      </c>
      <c r="L1687" s="37">
        <v>0</v>
      </c>
    </row>
    <row r="1688" spans="1:12" x14ac:dyDescent="0.25">
      <c r="A1688" s="26" t="s">
        <v>3028</v>
      </c>
      <c r="B1688" s="27" t="s">
        <v>3560</v>
      </c>
      <c r="C1688" s="11" t="s">
        <v>717</v>
      </c>
      <c r="D1688" t="s">
        <v>784</v>
      </c>
      <c r="E1688" s="2">
        <v>44913</v>
      </c>
      <c r="G1688" s="12" t="s">
        <v>781</v>
      </c>
      <c r="H1688" s="30">
        <v>51617</v>
      </c>
      <c r="I1688" s="30">
        <v>360371</v>
      </c>
      <c r="J1688" s="11" t="s">
        <v>719</v>
      </c>
      <c r="K1688">
        <v>13</v>
      </c>
      <c r="L1688" s="37">
        <v>6710.21</v>
      </c>
    </row>
    <row r="1689" spans="1:12" x14ac:dyDescent="0.25">
      <c r="A1689" s="26" t="s">
        <v>3029</v>
      </c>
      <c r="B1689" s="27" t="s">
        <v>3561</v>
      </c>
      <c r="C1689" s="11" t="s">
        <v>717</v>
      </c>
      <c r="D1689" t="s">
        <v>784</v>
      </c>
      <c r="E1689" s="2">
        <v>44914</v>
      </c>
      <c r="G1689" s="12" t="s">
        <v>781</v>
      </c>
      <c r="H1689" s="30">
        <v>56624</v>
      </c>
      <c r="I1689" s="30">
        <v>591055</v>
      </c>
      <c r="J1689" s="11" t="s">
        <v>719</v>
      </c>
      <c r="K1689">
        <v>15</v>
      </c>
      <c r="L1689" s="37">
        <v>8493.6</v>
      </c>
    </row>
    <row r="1690" spans="1:12" x14ac:dyDescent="0.25">
      <c r="A1690" s="26" t="s">
        <v>3030</v>
      </c>
      <c r="B1690" s="27" t="s">
        <v>3562</v>
      </c>
      <c r="C1690" s="11" t="s">
        <v>717</v>
      </c>
      <c r="D1690" t="s">
        <v>785</v>
      </c>
      <c r="E1690" s="2">
        <v>44915</v>
      </c>
      <c r="G1690" s="12" t="s">
        <v>781</v>
      </c>
      <c r="H1690" s="30">
        <v>47568</v>
      </c>
      <c r="I1690" s="30">
        <v>395702</v>
      </c>
      <c r="J1690" s="11" t="s">
        <v>719</v>
      </c>
      <c r="K1690">
        <v>11</v>
      </c>
      <c r="L1690" s="37">
        <v>5232.4800000000005</v>
      </c>
    </row>
    <row r="1691" spans="1:12" x14ac:dyDescent="0.25">
      <c r="A1691" s="26" t="s">
        <v>3031</v>
      </c>
      <c r="B1691" s="27" t="s">
        <v>3563</v>
      </c>
      <c r="C1691" s="11" t="s">
        <v>717</v>
      </c>
      <c r="D1691" t="s">
        <v>784</v>
      </c>
      <c r="E1691" s="2">
        <v>44915</v>
      </c>
      <c r="G1691" s="12" t="s">
        <v>781</v>
      </c>
      <c r="H1691" s="30">
        <v>49697</v>
      </c>
      <c r="I1691" s="30">
        <v>398758</v>
      </c>
      <c r="J1691" s="11" t="s">
        <v>719</v>
      </c>
      <c r="K1691">
        <v>14</v>
      </c>
      <c r="L1691" s="37">
        <v>6957.5800000000008</v>
      </c>
    </row>
    <row r="1692" spans="1:12" x14ac:dyDescent="0.25">
      <c r="A1692" s="26" t="s">
        <v>3032</v>
      </c>
      <c r="B1692" s="27" t="s">
        <v>3564</v>
      </c>
      <c r="C1692" s="11" t="s">
        <v>717</v>
      </c>
      <c r="D1692" t="s">
        <v>784</v>
      </c>
      <c r="E1692" s="2">
        <v>44916</v>
      </c>
      <c r="G1692" s="12" t="s">
        <v>780</v>
      </c>
      <c r="H1692" s="30">
        <v>58236</v>
      </c>
      <c r="I1692" s="30">
        <v>447773</v>
      </c>
      <c r="J1692" s="11" t="s">
        <v>719</v>
      </c>
      <c r="K1692">
        <v>15</v>
      </c>
      <c r="L1692" s="37">
        <v>8735.4</v>
      </c>
    </row>
    <row r="1693" spans="1:12" x14ac:dyDescent="0.25">
      <c r="A1693" s="26" t="s">
        <v>3033</v>
      </c>
      <c r="B1693" s="27" t="s">
        <v>3565</v>
      </c>
      <c r="C1693" s="11" t="s">
        <v>717</v>
      </c>
      <c r="D1693" t="s">
        <v>784</v>
      </c>
      <c r="E1693" s="2">
        <v>44917</v>
      </c>
      <c r="G1693" s="12" t="s">
        <v>799</v>
      </c>
      <c r="H1693" s="30">
        <v>45862</v>
      </c>
      <c r="I1693" s="30">
        <v>527754</v>
      </c>
      <c r="J1693" s="11" t="s">
        <v>720</v>
      </c>
      <c r="K1693">
        <v>15</v>
      </c>
      <c r="L1693" s="37">
        <v>0</v>
      </c>
    </row>
    <row r="1694" spans="1:12" x14ac:dyDescent="0.25">
      <c r="A1694" s="26" t="s">
        <v>3034</v>
      </c>
      <c r="B1694" s="27" t="s">
        <v>3566</v>
      </c>
      <c r="C1694" s="11" t="s">
        <v>717</v>
      </c>
      <c r="D1694" t="s">
        <v>787</v>
      </c>
      <c r="E1694" s="2">
        <v>44917</v>
      </c>
      <c r="G1694" s="12" t="s">
        <v>781</v>
      </c>
      <c r="H1694" s="30">
        <v>55683</v>
      </c>
      <c r="I1694" s="30">
        <v>544366</v>
      </c>
      <c r="J1694" s="11" t="s">
        <v>719</v>
      </c>
      <c r="K1694">
        <v>14</v>
      </c>
      <c r="L1694" s="37">
        <v>7795.6200000000008</v>
      </c>
    </row>
    <row r="1695" spans="1:12" x14ac:dyDescent="0.25">
      <c r="A1695" s="26" t="s">
        <v>3035</v>
      </c>
      <c r="B1695" s="27" t="s">
        <v>3567</v>
      </c>
      <c r="C1695" s="11" t="s">
        <v>717</v>
      </c>
      <c r="D1695" t="s">
        <v>787</v>
      </c>
      <c r="E1695" s="2">
        <v>44918</v>
      </c>
      <c r="G1695" s="12" t="s">
        <v>781</v>
      </c>
      <c r="H1695" s="30">
        <v>58249</v>
      </c>
      <c r="I1695" s="30">
        <v>496882</v>
      </c>
      <c r="J1695" s="11" t="s">
        <v>719</v>
      </c>
      <c r="K1695">
        <v>12</v>
      </c>
      <c r="L1695" s="37">
        <v>6989.88</v>
      </c>
    </row>
    <row r="1696" spans="1:12" x14ac:dyDescent="0.25">
      <c r="A1696" s="26" t="s">
        <v>3036</v>
      </c>
      <c r="B1696" s="27" t="s">
        <v>3568</v>
      </c>
      <c r="C1696" s="11" t="s">
        <v>717</v>
      </c>
      <c r="D1696" t="s">
        <v>785</v>
      </c>
      <c r="E1696" s="2">
        <v>44919</v>
      </c>
      <c r="G1696" s="12" t="s">
        <v>781</v>
      </c>
      <c r="H1696" s="30">
        <v>45047</v>
      </c>
      <c r="I1696" s="30">
        <v>514408</v>
      </c>
      <c r="J1696" s="11" t="s">
        <v>719</v>
      </c>
      <c r="K1696">
        <v>15</v>
      </c>
      <c r="L1696" s="37">
        <v>6757.05</v>
      </c>
    </row>
    <row r="1697" spans="1:12" x14ac:dyDescent="0.25">
      <c r="A1697" s="26" t="s">
        <v>3037</v>
      </c>
      <c r="B1697" s="27" t="s">
        <v>3569</v>
      </c>
      <c r="C1697" s="11" t="s">
        <v>717</v>
      </c>
      <c r="D1697" t="s">
        <v>785</v>
      </c>
      <c r="E1697" s="2">
        <v>44920</v>
      </c>
      <c r="G1697" s="12" t="s">
        <v>781</v>
      </c>
      <c r="H1697" s="30">
        <v>58114</v>
      </c>
      <c r="I1697" s="30">
        <v>559085</v>
      </c>
      <c r="J1697" s="11" t="s">
        <v>719</v>
      </c>
      <c r="K1697">
        <v>11</v>
      </c>
      <c r="L1697" s="37">
        <v>6392.54</v>
      </c>
    </row>
    <row r="1698" spans="1:12" x14ac:dyDescent="0.25">
      <c r="A1698" s="26" t="s">
        <v>3038</v>
      </c>
      <c r="B1698" s="27" t="s">
        <v>3570</v>
      </c>
      <c r="C1698" s="11" t="s">
        <v>717</v>
      </c>
      <c r="D1698" t="s">
        <v>784</v>
      </c>
      <c r="E1698" s="2">
        <v>44920</v>
      </c>
      <c r="G1698" s="12" t="s">
        <v>781</v>
      </c>
      <c r="H1698" s="30">
        <v>51128</v>
      </c>
      <c r="I1698" s="30">
        <v>580244</v>
      </c>
      <c r="J1698" s="11" t="s">
        <v>719</v>
      </c>
      <c r="K1698">
        <v>13</v>
      </c>
      <c r="L1698" s="37">
        <v>6646.64</v>
      </c>
    </row>
    <row r="1699" spans="1:12" x14ac:dyDescent="0.25">
      <c r="A1699" s="26" t="s">
        <v>3039</v>
      </c>
      <c r="B1699" s="27" t="s">
        <v>3571</v>
      </c>
      <c r="C1699" s="11" t="s">
        <v>717</v>
      </c>
      <c r="D1699" t="s">
        <v>784</v>
      </c>
      <c r="E1699" s="2">
        <v>44921</v>
      </c>
      <c r="G1699" s="12" t="s">
        <v>781</v>
      </c>
      <c r="H1699" s="30">
        <v>55922</v>
      </c>
      <c r="I1699" s="30">
        <v>398383</v>
      </c>
      <c r="J1699" s="11" t="s">
        <v>719</v>
      </c>
      <c r="K1699">
        <v>15</v>
      </c>
      <c r="L1699" s="37">
        <v>8388.2999999999993</v>
      </c>
    </row>
    <row r="1700" spans="1:12" x14ac:dyDescent="0.25">
      <c r="A1700" s="26" t="s">
        <v>3040</v>
      </c>
      <c r="B1700" s="27" t="s">
        <v>3572</v>
      </c>
      <c r="C1700" s="11" t="s">
        <v>717</v>
      </c>
      <c r="D1700" t="s">
        <v>784</v>
      </c>
      <c r="E1700" s="2">
        <v>44922</v>
      </c>
      <c r="G1700" s="12" t="s">
        <v>781</v>
      </c>
      <c r="H1700" s="30">
        <v>51996</v>
      </c>
      <c r="I1700" s="30">
        <v>544055</v>
      </c>
      <c r="J1700" s="11" t="s">
        <v>719</v>
      </c>
      <c r="K1700">
        <v>15</v>
      </c>
      <c r="L1700" s="37">
        <v>7799.4</v>
      </c>
    </row>
    <row r="1701" spans="1:12" x14ac:dyDescent="0.25">
      <c r="A1701" s="26" t="s">
        <v>3041</v>
      </c>
      <c r="B1701" s="27" t="s">
        <v>3573</v>
      </c>
      <c r="C1701" s="11" t="s">
        <v>717</v>
      </c>
      <c r="D1701" t="s">
        <v>785</v>
      </c>
      <c r="E1701" s="2">
        <v>44922</v>
      </c>
      <c r="G1701" s="12" t="s">
        <v>781</v>
      </c>
      <c r="H1701" s="30">
        <v>57286</v>
      </c>
      <c r="I1701" s="30">
        <v>490245</v>
      </c>
      <c r="J1701" s="11" t="s">
        <v>719</v>
      </c>
      <c r="K1701">
        <v>15</v>
      </c>
      <c r="L1701" s="37">
        <v>8592.9</v>
      </c>
    </row>
    <row r="1702" spans="1:12" x14ac:dyDescent="0.25">
      <c r="A1702" s="26" t="s">
        <v>3042</v>
      </c>
      <c r="B1702" s="27" t="s">
        <v>3574</v>
      </c>
      <c r="C1702" s="11" t="s">
        <v>717</v>
      </c>
      <c r="D1702" t="s">
        <v>784</v>
      </c>
      <c r="E1702" s="2">
        <v>44923</v>
      </c>
      <c r="G1702" s="12" t="s">
        <v>781</v>
      </c>
      <c r="H1702" s="30">
        <v>51638</v>
      </c>
      <c r="I1702" s="30">
        <v>461906</v>
      </c>
      <c r="J1702" s="11" t="s">
        <v>719</v>
      </c>
      <c r="K1702">
        <v>13</v>
      </c>
      <c r="L1702" s="37">
        <v>6712.9400000000005</v>
      </c>
    </row>
    <row r="1703" spans="1:12" x14ac:dyDescent="0.25">
      <c r="A1703" s="26" t="s">
        <v>3043</v>
      </c>
      <c r="B1703" s="27" t="s">
        <v>3575</v>
      </c>
      <c r="C1703" s="11" t="s">
        <v>717</v>
      </c>
      <c r="D1703" t="s">
        <v>787</v>
      </c>
      <c r="E1703" s="2">
        <v>44924</v>
      </c>
      <c r="G1703" s="12" t="s">
        <v>781</v>
      </c>
      <c r="H1703" s="30">
        <v>58256</v>
      </c>
      <c r="I1703" s="30">
        <v>514137</v>
      </c>
      <c r="J1703" s="11" t="s">
        <v>719</v>
      </c>
      <c r="K1703">
        <v>14</v>
      </c>
      <c r="L1703" s="37">
        <v>8155.8400000000011</v>
      </c>
    </row>
    <row r="1704" spans="1:12" x14ac:dyDescent="0.25">
      <c r="A1704" s="26" t="s">
        <v>3044</v>
      </c>
      <c r="B1704" s="27" t="s">
        <v>3576</v>
      </c>
      <c r="C1704" s="11" t="s">
        <v>717</v>
      </c>
      <c r="D1704" t="s">
        <v>787</v>
      </c>
      <c r="E1704" s="2">
        <v>44924</v>
      </c>
      <c r="G1704" s="12" t="s">
        <v>781</v>
      </c>
      <c r="H1704" s="30">
        <v>48549</v>
      </c>
      <c r="I1704" s="30">
        <v>452187</v>
      </c>
      <c r="J1704" s="11" t="s">
        <v>719</v>
      </c>
      <c r="K1704">
        <v>15</v>
      </c>
      <c r="L1704" s="37">
        <v>7282.3499999999995</v>
      </c>
    </row>
    <row r="1705" spans="1:12" x14ac:dyDescent="0.25">
      <c r="A1705" s="26" t="s">
        <v>3045</v>
      </c>
      <c r="B1705" s="27" t="s">
        <v>3577</v>
      </c>
      <c r="C1705" s="11" t="s">
        <v>717</v>
      </c>
      <c r="D1705" t="s">
        <v>784</v>
      </c>
      <c r="E1705" s="2">
        <v>44925</v>
      </c>
      <c r="G1705" s="12" t="s">
        <v>781</v>
      </c>
      <c r="H1705" s="30">
        <v>54545</v>
      </c>
      <c r="I1705" s="30">
        <v>403352</v>
      </c>
      <c r="J1705" s="11" t="s">
        <v>719</v>
      </c>
      <c r="K1705">
        <v>12</v>
      </c>
      <c r="L1705" s="37">
        <v>6545.4</v>
      </c>
    </row>
    <row r="1706" spans="1:12" x14ac:dyDescent="0.25">
      <c r="A1706" s="26" t="s">
        <v>3046</v>
      </c>
      <c r="B1706" s="27" t="s">
        <v>3578</v>
      </c>
      <c r="C1706" s="11" t="s">
        <v>717</v>
      </c>
      <c r="D1706" t="s">
        <v>787</v>
      </c>
      <c r="E1706" s="2">
        <v>44926</v>
      </c>
      <c r="G1706" s="12" t="s">
        <v>781</v>
      </c>
      <c r="H1706" s="30">
        <v>57853</v>
      </c>
      <c r="I1706" s="30">
        <v>460378</v>
      </c>
      <c r="J1706" s="11" t="s">
        <v>719</v>
      </c>
      <c r="K1706">
        <v>12</v>
      </c>
      <c r="L1706" s="37">
        <v>6942.36</v>
      </c>
    </row>
    <row r="1707" spans="1:12" x14ac:dyDescent="0.25">
      <c r="A1707" s="26" t="s">
        <v>3047</v>
      </c>
      <c r="B1707" s="27" t="s">
        <v>3579</v>
      </c>
      <c r="C1707" s="11" t="s">
        <v>717</v>
      </c>
      <c r="D1707" t="s">
        <v>785</v>
      </c>
      <c r="E1707" s="2">
        <v>44926</v>
      </c>
      <c r="G1707" s="12" t="s">
        <v>781</v>
      </c>
      <c r="H1707" s="30">
        <v>57630</v>
      </c>
      <c r="I1707" s="30">
        <v>571673</v>
      </c>
      <c r="J1707" s="11" t="s">
        <v>719</v>
      </c>
      <c r="K1707">
        <v>12</v>
      </c>
      <c r="L1707" s="37">
        <v>6915.5999999999995</v>
      </c>
    </row>
    <row r="1708" spans="1:12" x14ac:dyDescent="0.25">
      <c r="A1708" s="10" t="s">
        <v>3607</v>
      </c>
      <c r="B1708" s="18" t="s">
        <v>3608</v>
      </c>
      <c r="C1708" s="11" t="s">
        <v>3609</v>
      </c>
      <c r="D1708" t="s">
        <v>786</v>
      </c>
      <c r="E1708" s="2">
        <v>43831</v>
      </c>
      <c r="F1708" s="2">
        <f>EDATE(Policies[[#This Row],[Policy Start Date]],12)-1</f>
        <v>44196</v>
      </c>
      <c r="G1708" t="s">
        <v>799</v>
      </c>
      <c r="H1708" s="30">
        <v>25678</v>
      </c>
      <c r="I1708" s="30">
        <v>550250</v>
      </c>
      <c r="J1708" t="s">
        <v>720</v>
      </c>
      <c r="K1708">
        <v>13</v>
      </c>
      <c r="L1708" s="37">
        <v>0</v>
      </c>
    </row>
    <row r="1709" spans="1:12" x14ac:dyDescent="0.25">
      <c r="A1709" s="10" t="s">
        <v>3610</v>
      </c>
      <c r="B1709" s="18" t="s">
        <v>3614</v>
      </c>
      <c r="C1709" s="11" t="s">
        <v>3609</v>
      </c>
      <c r="D1709" t="s">
        <v>783</v>
      </c>
      <c r="E1709" s="2">
        <v>43832</v>
      </c>
      <c r="F1709" s="2">
        <f>EDATE(Policies[[#This Row],[Policy Start Date]],12)-1</f>
        <v>44197</v>
      </c>
      <c r="G1709" t="s">
        <v>799</v>
      </c>
      <c r="H1709" s="30">
        <v>13876</v>
      </c>
      <c r="I1709" s="30">
        <v>450750</v>
      </c>
      <c r="J1709" t="s">
        <v>720</v>
      </c>
      <c r="K1709">
        <v>23</v>
      </c>
      <c r="L1709" s="37">
        <v>0</v>
      </c>
    </row>
    <row r="1710" spans="1:12" x14ac:dyDescent="0.25">
      <c r="A1710" s="10" t="s">
        <v>3611</v>
      </c>
      <c r="B1710" s="18" t="s">
        <v>3615</v>
      </c>
      <c r="C1710" s="11" t="s">
        <v>3609</v>
      </c>
      <c r="D1710" t="s">
        <v>1075</v>
      </c>
      <c r="E1710" s="2">
        <v>43833</v>
      </c>
      <c r="F1710" s="2">
        <f>EDATE(Policies[[#This Row],[Policy Start Date]],12)-1</f>
        <v>44198</v>
      </c>
      <c r="G1710" t="s">
        <v>799</v>
      </c>
      <c r="H1710" s="30">
        <v>15092</v>
      </c>
      <c r="I1710" s="30">
        <v>485687</v>
      </c>
      <c r="J1710" t="s">
        <v>720</v>
      </c>
      <c r="K1710">
        <v>11</v>
      </c>
      <c r="L1710" s="37">
        <v>0</v>
      </c>
    </row>
    <row r="1711" spans="1:12" x14ac:dyDescent="0.25">
      <c r="A1711" s="10" t="s">
        <v>3612</v>
      </c>
      <c r="B1711" s="18" t="s">
        <v>3616</v>
      </c>
      <c r="C1711" s="11" t="s">
        <v>3609</v>
      </c>
      <c r="D1711" t="s">
        <v>785</v>
      </c>
      <c r="E1711" s="2">
        <v>43835</v>
      </c>
      <c r="F1711" s="2">
        <f>EDATE(Policies[[#This Row],[Policy Start Date]],12)-1</f>
        <v>44200</v>
      </c>
      <c r="G1711" t="s">
        <v>799</v>
      </c>
      <c r="H1711" s="30">
        <v>20005</v>
      </c>
      <c r="I1711" s="30">
        <v>525987</v>
      </c>
      <c r="J1711" t="s">
        <v>720</v>
      </c>
      <c r="K1711">
        <v>22</v>
      </c>
      <c r="L1711" s="37">
        <v>0</v>
      </c>
    </row>
    <row r="1712" spans="1:12" x14ac:dyDescent="0.25">
      <c r="A1712" s="10" t="s">
        <v>3613</v>
      </c>
      <c r="B1712" s="18" t="s">
        <v>3617</v>
      </c>
      <c r="C1712" s="11" t="s">
        <v>3609</v>
      </c>
      <c r="D1712" t="s">
        <v>1075</v>
      </c>
      <c r="E1712" s="2">
        <v>43837</v>
      </c>
      <c r="F1712" s="2">
        <f>EDATE(Policies[[#This Row],[Policy Start Date]],12)-1</f>
        <v>44202</v>
      </c>
      <c r="G1712" t="s">
        <v>799</v>
      </c>
      <c r="H1712" s="30">
        <v>28750</v>
      </c>
      <c r="I1712" s="30">
        <v>500000</v>
      </c>
      <c r="J1712" t="s">
        <v>720</v>
      </c>
      <c r="K1712">
        <v>18</v>
      </c>
      <c r="L1712" s="37">
        <v>0</v>
      </c>
    </row>
    <row r="1713" spans="1:12" x14ac:dyDescent="0.25">
      <c r="A1713" s="10" t="s">
        <v>3618</v>
      </c>
      <c r="B1713" s="18" t="s">
        <v>3624</v>
      </c>
      <c r="C1713" s="11" t="s">
        <v>3609</v>
      </c>
      <c r="D1713" t="s">
        <v>786</v>
      </c>
      <c r="E1713" s="2">
        <v>44198</v>
      </c>
      <c r="F1713" s="2">
        <f>EDATE(Policies[[#This Row],[Policy Start Date]],12)-1</f>
        <v>44562</v>
      </c>
      <c r="G1713" t="s">
        <v>799</v>
      </c>
      <c r="H1713" s="30">
        <v>14500</v>
      </c>
      <c r="I1713" s="30">
        <v>378535</v>
      </c>
      <c r="J1713" t="s">
        <v>720</v>
      </c>
      <c r="K1713">
        <v>25</v>
      </c>
      <c r="L1713" s="37">
        <v>0</v>
      </c>
    </row>
    <row r="1714" spans="1:12" x14ac:dyDescent="0.25">
      <c r="A1714" s="10" t="s">
        <v>3619</v>
      </c>
      <c r="B1714" s="18" t="s">
        <v>3625</v>
      </c>
      <c r="C1714" s="11" t="s">
        <v>3609</v>
      </c>
      <c r="D1714" t="s">
        <v>783</v>
      </c>
      <c r="E1714" s="2">
        <v>44200</v>
      </c>
      <c r="F1714" s="2">
        <f>EDATE(Policies[[#This Row],[Policy Start Date]],12)-1</f>
        <v>44564</v>
      </c>
      <c r="G1714" t="s">
        <v>799</v>
      </c>
      <c r="H1714" s="30">
        <v>12579</v>
      </c>
      <c r="I1714" s="30">
        <v>415250</v>
      </c>
      <c r="J1714" t="s">
        <v>720</v>
      </c>
      <c r="K1714">
        <v>27</v>
      </c>
      <c r="L1714" s="37">
        <v>0</v>
      </c>
    </row>
    <row r="1715" spans="1:12" x14ac:dyDescent="0.25">
      <c r="A1715" s="10" t="s">
        <v>3620</v>
      </c>
      <c r="B1715" s="18" t="s">
        <v>3626</v>
      </c>
      <c r="C1715" s="11" t="s">
        <v>3609</v>
      </c>
      <c r="D1715" t="s">
        <v>1075</v>
      </c>
      <c r="E1715" s="2">
        <v>44201</v>
      </c>
      <c r="F1715" s="2">
        <f>EDATE(Policies[[#This Row],[Policy Start Date]],12)-1</f>
        <v>44565</v>
      </c>
      <c r="G1715" t="s">
        <v>799</v>
      </c>
      <c r="H1715" s="30">
        <v>23009</v>
      </c>
      <c r="I1715" s="30">
        <v>538575</v>
      </c>
      <c r="J1715" t="s">
        <v>720</v>
      </c>
      <c r="K1715">
        <v>14</v>
      </c>
      <c r="L1715" s="37">
        <v>0</v>
      </c>
    </row>
    <row r="1716" spans="1:12" x14ac:dyDescent="0.25">
      <c r="A1716" s="10" t="s">
        <v>3621</v>
      </c>
      <c r="B1716" s="18" t="s">
        <v>3627</v>
      </c>
      <c r="C1716" s="11" t="s">
        <v>3609</v>
      </c>
      <c r="D1716" t="s">
        <v>785</v>
      </c>
      <c r="E1716" s="2">
        <v>44203</v>
      </c>
      <c r="F1716" s="2">
        <f>EDATE(Policies[[#This Row],[Policy Start Date]],12)-1</f>
        <v>44567</v>
      </c>
      <c r="G1716" t="s">
        <v>799</v>
      </c>
      <c r="H1716" s="30">
        <v>25560</v>
      </c>
      <c r="I1716" s="30">
        <v>425555</v>
      </c>
      <c r="J1716" t="s">
        <v>720</v>
      </c>
      <c r="K1716">
        <v>16</v>
      </c>
      <c r="L1716" s="37">
        <v>0</v>
      </c>
    </row>
    <row r="1717" spans="1:12" x14ac:dyDescent="0.25">
      <c r="A1717" s="10" t="s">
        <v>3622</v>
      </c>
      <c r="B1717" s="18" t="s">
        <v>3628</v>
      </c>
      <c r="C1717" s="11" t="s">
        <v>3609</v>
      </c>
      <c r="D1717" t="s">
        <v>786</v>
      </c>
      <c r="E1717" s="2">
        <v>44204</v>
      </c>
      <c r="F1717" s="2">
        <f>EDATE(Policies[[#This Row],[Policy Start Date]],12)-1</f>
        <v>44568</v>
      </c>
      <c r="G1717" t="s">
        <v>799</v>
      </c>
      <c r="H1717" s="30">
        <v>29879</v>
      </c>
      <c r="I1717" s="30">
        <v>398789</v>
      </c>
      <c r="J1717" t="s">
        <v>720</v>
      </c>
      <c r="K1717">
        <v>19</v>
      </c>
      <c r="L1717" s="37">
        <v>0</v>
      </c>
    </row>
    <row r="1718" spans="1:12" x14ac:dyDescent="0.25">
      <c r="A1718" s="10" t="s">
        <v>3623</v>
      </c>
      <c r="B1718" s="18" t="s">
        <v>3629</v>
      </c>
      <c r="C1718" s="11" t="s">
        <v>3609</v>
      </c>
      <c r="D1718" t="s">
        <v>1075</v>
      </c>
      <c r="E1718" s="2">
        <v>44206</v>
      </c>
      <c r="F1718" s="2">
        <f>EDATE(Policies[[#This Row],[Policy Start Date]],12)-1</f>
        <v>44570</v>
      </c>
      <c r="G1718" t="s">
        <v>799</v>
      </c>
      <c r="H1718" s="30">
        <v>18750</v>
      </c>
      <c r="I1718" s="30">
        <v>430800</v>
      </c>
      <c r="J1718" t="s">
        <v>720</v>
      </c>
      <c r="K1718">
        <v>21</v>
      </c>
      <c r="L1718" s="37">
        <v>0</v>
      </c>
    </row>
    <row r="1719" spans="1:12" x14ac:dyDescent="0.25">
      <c r="A1719" s="10" t="s">
        <v>3630</v>
      </c>
      <c r="B1719" s="18" t="s">
        <v>3637</v>
      </c>
      <c r="C1719" s="11" t="s">
        <v>3609</v>
      </c>
      <c r="D1719" t="s">
        <v>786</v>
      </c>
      <c r="E1719" s="2">
        <v>44563</v>
      </c>
      <c r="F1719" s="2">
        <f>EDATE(Policies[[#This Row],[Policy Start Date]],12)-1</f>
        <v>44927</v>
      </c>
      <c r="G1719" t="s">
        <v>799</v>
      </c>
      <c r="H1719" s="30">
        <v>16570</v>
      </c>
      <c r="I1719" s="30">
        <v>350850</v>
      </c>
      <c r="J1719" t="s">
        <v>720</v>
      </c>
      <c r="K1719">
        <v>13</v>
      </c>
      <c r="L1719" s="37">
        <v>0</v>
      </c>
    </row>
    <row r="1720" spans="1:12" x14ac:dyDescent="0.25">
      <c r="A1720" s="10" t="s">
        <v>3631</v>
      </c>
      <c r="B1720" s="18" t="s">
        <v>3638</v>
      </c>
      <c r="C1720" s="11" t="s">
        <v>3609</v>
      </c>
      <c r="D1720" t="s">
        <v>1075</v>
      </c>
      <c r="E1720" s="2">
        <v>44564</v>
      </c>
      <c r="F1720" s="2">
        <f>EDATE(Policies[[#This Row],[Policy Start Date]],12)-1</f>
        <v>44928</v>
      </c>
      <c r="G1720" t="s">
        <v>799</v>
      </c>
      <c r="H1720" s="30">
        <v>23750</v>
      </c>
      <c r="I1720" s="30">
        <v>550750</v>
      </c>
      <c r="J1720" t="s">
        <v>720</v>
      </c>
      <c r="K1720">
        <v>15</v>
      </c>
      <c r="L1720" s="37">
        <v>0</v>
      </c>
    </row>
    <row r="1721" spans="1:12" x14ac:dyDescent="0.25">
      <c r="A1721" s="10" t="s">
        <v>3632</v>
      </c>
      <c r="B1721" s="18" t="s">
        <v>3639</v>
      </c>
      <c r="C1721" s="11" t="s">
        <v>3609</v>
      </c>
      <c r="D1721" t="s">
        <v>783</v>
      </c>
      <c r="E1721" s="2">
        <v>44567</v>
      </c>
      <c r="F1721" s="2">
        <f>EDATE(Policies[[#This Row],[Policy Start Date]],12)-1</f>
        <v>44931</v>
      </c>
      <c r="G1721" t="s">
        <v>799</v>
      </c>
      <c r="H1721" s="30">
        <v>31256</v>
      </c>
      <c r="I1721" s="30">
        <v>575855</v>
      </c>
      <c r="J1721" t="s">
        <v>720</v>
      </c>
      <c r="K1721">
        <v>16</v>
      </c>
      <c r="L1721" s="37">
        <v>0</v>
      </c>
    </row>
    <row r="1722" spans="1:12" x14ac:dyDescent="0.25">
      <c r="A1722" s="10" t="s">
        <v>3633</v>
      </c>
      <c r="B1722" s="18" t="s">
        <v>3640</v>
      </c>
      <c r="C1722" s="11" t="s">
        <v>3609</v>
      </c>
      <c r="D1722" t="s">
        <v>785</v>
      </c>
      <c r="E1722" s="2">
        <v>44568</v>
      </c>
      <c r="F1722" s="2">
        <f>EDATE(Policies[[#This Row],[Policy Start Date]],12)-1</f>
        <v>44932</v>
      </c>
      <c r="G1722" t="s">
        <v>799</v>
      </c>
      <c r="H1722" s="30">
        <v>24789</v>
      </c>
      <c r="I1722" s="30">
        <v>475657</v>
      </c>
      <c r="J1722" t="s">
        <v>720</v>
      </c>
      <c r="K1722">
        <v>23</v>
      </c>
      <c r="L1722" s="37">
        <v>0</v>
      </c>
    </row>
    <row r="1723" spans="1:12" x14ac:dyDescent="0.25">
      <c r="A1723" s="10" t="s">
        <v>3634</v>
      </c>
      <c r="B1723" s="18" t="s">
        <v>3641</v>
      </c>
      <c r="C1723" s="11" t="s">
        <v>3609</v>
      </c>
      <c r="D1723" t="s">
        <v>786</v>
      </c>
      <c r="E1723" s="2">
        <v>44569</v>
      </c>
      <c r="F1723" s="2">
        <f>EDATE(Policies[[#This Row],[Policy Start Date]],12)-1</f>
        <v>44933</v>
      </c>
      <c r="G1723" t="s">
        <v>799</v>
      </c>
      <c r="H1723" s="30">
        <v>29879</v>
      </c>
      <c r="I1723" s="30">
        <v>589874</v>
      </c>
      <c r="J1723" t="s">
        <v>720</v>
      </c>
      <c r="K1723">
        <v>26</v>
      </c>
      <c r="L1723" s="37">
        <v>0</v>
      </c>
    </row>
    <row r="1724" spans="1:12" x14ac:dyDescent="0.25">
      <c r="A1724" s="10" t="s">
        <v>3635</v>
      </c>
      <c r="B1724" s="18" t="s">
        <v>3642</v>
      </c>
      <c r="C1724" s="11" t="s">
        <v>3609</v>
      </c>
      <c r="D1724" t="s">
        <v>783</v>
      </c>
      <c r="E1724" s="2">
        <v>44571</v>
      </c>
      <c r="F1724" s="2">
        <f>EDATE(Policies[[#This Row],[Policy Start Date]],12)-1</f>
        <v>44935</v>
      </c>
      <c r="G1724" t="s">
        <v>799</v>
      </c>
      <c r="H1724" s="30">
        <v>19876</v>
      </c>
      <c r="I1724" s="30">
        <v>385850</v>
      </c>
      <c r="J1724" t="s">
        <v>720</v>
      </c>
      <c r="K1724">
        <v>19</v>
      </c>
      <c r="L1724" s="37">
        <v>0</v>
      </c>
    </row>
    <row r="1725" spans="1:12" x14ac:dyDescent="0.25">
      <c r="A1725" s="10" t="s">
        <v>3636</v>
      </c>
      <c r="B1725" s="18" t="s">
        <v>3643</v>
      </c>
      <c r="C1725" s="11" t="s">
        <v>3609</v>
      </c>
      <c r="D1725" t="s">
        <v>1075</v>
      </c>
      <c r="E1725" s="2">
        <v>44572</v>
      </c>
      <c r="F1725" s="2">
        <f>EDATE(Policies[[#This Row],[Policy Start Date]],12)-1</f>
        <v>44936</v>
      </c>
      <c r="G1725" t="s">
        <v>799</v>
      </c>
      <c r="H1725" s="30">
        <v>12111</v>
      </c>
      <c r="I1725" s="30">
        <v>310250</v>
      </c>
      <c r="J1725" t="s">
        <v>720</v>
      </c>
      <c r="K1725">
        <v>24</v>
      </c>
      <c r="L1725" s="37">
        <v>0</v>
      </c>
    </row>
    <row r="1726" spans="1:12" x14ac:dyDescent="0.25">
      <c r="A1726" s="10" t="s">
        <v>3644</v>
      </c>
      <c r="B1726" s="18" t="s">
        <v>3657</v>
      </c>
      <c r="C1726" s="11" t="s">
        <v>718</v>
      </c>
      <c r="D1726" t="s">
        <v>1078</v>
      </c>
      <c r="E1726" s="2">
        <v>43836</v>
      </c>
      <c r="F1726" s="12">
        <f>EDATE(Policies!$E1726,12)-1</f>
        <v>44201</v>
      </c>
      <c r="G1726" t="s">
        <v>799</v>
      </c>
      <c r="H1726" s="30">
        <v>21567</v>
      </c>
      <c r="I1726" s="30">
        <v>556743</v>
      </c>
      <c r="J1726" t="s">
        <v>720</v>
      </c>
      <c r="K1726">
        <v>22</v>
      </c>
      <c r="L1726" s="37">
        <v>0</v>
      </c>
    </row>
    <row r="1727" spans="1:12" x14ac:dyDescent="0.25">
      <c r="A1727" s="10" t="s">
        <v>3645</v>
      </c>
      <c r="B1727" s="18" t="s">
        <v>3658</v>
      </c>
      <c r="C1727" s="11" t="s">
        <v>718</v>
      </c>
      <c r="D1727" t="s">
        <v>1077</v>
      </c>
      <c r="E1727" s="2">
        <v>43840</v>
      </c>
      <c r="F1727" s="12">
        <f>EDATE(Policies!$E1727,12)-1</f>
        <v>44205</v>
      </c>
      <c r="G1727" t="s">
        <v>799</v>
      </c>
      <c r="H1727" s="30">
        <v>29087</v>
      </c>
      <c r="I1727" s="30">
        <v>400575</v>
      </c>
      <c r="J1727" t="s">
        <v>720</v>
      </c>
      <c r="K1727">
        <v>16</v>
      </c>
      <c r="L1727" s="37">
        <v>0</v>
      </c>
    </row>
    <row r="1728" spans="1:12" x14ac:dyDescent="0.25">
      <c r="A1728" s="10" t="s">
        <v>3646</v>
      </c>
      <c r="B1728" s="18" t="s">
        <v>3659</v>
      </c>
      <c r="C1728" s="11" t="s">
        <v>718</v>
      </c>
      <c r="D1728" t="s">
        <v>1079</v>
      </c>
      <c r="E1728" s="2">
        <v>43898</v>
      </c>
      <c r="F1728" s="12">
        <f>EDATE(Policies!$E1728,12)-1</f>
        <v>44262</v>
      </c>
      <c r="G1728" t="s">
        <v>799</v>
      </c>
      <c r="H1728" s="30">
        <v>33456</v>
      </c>
      <c r="I1728" s="30">
        <v>569993</v>
      </c>
      <c r="J1728" t="s">
        <v>720</v>
      </c>
      <c r="K1728">
        <v>18</v>
      </c>
      <c r="L1728" s="37">
        <v>0</v>
      </c>
    </row>
    <row r="1729" spans="1:12" x14ac:dyDescent="0.25">
      <c r="A1729" s="10" t="s">
        <v>3647</v>
      </c>
      <c r="B1729" s="18" t="s">
        <v>3660</v>
      </c>
      <c r="C1729" s="11" t="s">
        <v>718</v>
      </c>
      <c r="D1729" t="s">
        <v>1077</v>
      </c>
      <c r="E1729" s="2">
        <v>43956</v>
      </c>
      <c r="F1729" s="12">
        <f>EDATE(Policies!$E1729,12)-1</f>
        <v>44320</v>
      </c>
      <c r="G1729" t="s">
        <v>799</v>
      </c>
      <c r="H1729" s="30">
        <v>26980</v>
      </c>
      <c r="I1729" s="30">
        <v>345625</v>
      </c>
      <c r="J1729" t="s">
        <v>720</v>
      </c>
      <c r="K1729">
        <v>28</v>
      </c>
      <c r="L1729" s="37">
        <v>0</v>
      </c>
    </row>
    <row r="1730" spans="1:12" x14ac:dyDescent="0.25">
      <c r="A1730" s="10" t="s">
        <v>3648</v>
      </c>
      <c r="B1730" s="18" t="s">
        <v>3661</v>
      </c>
      <c r="C1730" s="11" t="s">
        <v>718</v>
      </c>
      <c r="D1730" t="s">
        <v>1078</v>
      </c>
      <c r="E1730" s="2">
        <v>44031</v>
      </c>
      <c r="F1730" s="12">
        <f>EDATE(Policies!$E1730,12)-1</f>
        <v>44395</v>
      </c>
      <c r="G1730" t="s">
        <v>799</v>
      </c>
      <c r="H1730" s="30">
        <v>19992</v>
      </c>
      <c r="I1730" s="30">
        <v>650785</v>
      </c>
      <c r="J1730" t="s">
        <v>720</v>
      </c>
      <c r="K1730">
        <v>19</v>
      </c>
      <c r="L1730" s="37">
        <v>0</v>
      </c>
    </row>
    <row r="1731" spans="1:12" x14ac:dyDescent="0.25">
      <c r="A1731" s="10" t="s">
        <v>3649</v>
      </c>
      <c r="B1731" s="18" t="s">
        <v>3656</v>
      </c>
      <c r="C1731" s="11" t="s">
        <v>718</v>
      </c>
      <c r="D1731" t="s">
        <v>1078</v>
      </c>
      <c r="E1731" s="2">
        <v>44199</v>
      </c>
      <c r="F1731" s="12">
        <f>EDATE(Policies!$E1731,12)-1</f>
        <v>44563</v>
      </c>
      <c r="G1731" t="s">
        <v>799</v>
      </c>
      <c r="H1731" s="30">
        <v>23579</v>
      </c>
      <c r="I1731" s="30">
        <v>425678</v>
      </c>
      <c r="J1731" t="s">
        <v>720</v>
      </c>
      <c r="K1731">
        <v>27</v>
      </c>
      <c r="L1731" s="37">
        <v>0</v>
      </c>
    </row>
    <row r="1732" spans="1:12" x14ac:dyDescent="0.25">
      <c r="A1732" s="10" t="s">
        <v>3650</v>
      </c>
      <c r="B1732" s="18" t="s">
        <v>3662</v>
      </c>
      <c r="C1732" s="11" t="s">
        <v>718</v>
      </c>
      <c r="D1732" t="s">
        <v>1079</v>
      </c>
      <c r="E1732" s="2">
        <v>44211</v>
      </c>
      <c r="F1732" s="12">
        <f>EDATE(Policies!$E1732,12)-1</f>
        <v>44575</v>
      </c>
      <c r="G1732" t="s">
        <v>799</v>
      </c>
      <c r="H1732" s="30">
        <v>21009</v>
      </c>
      <c r="I1732" s="30">
        <v>405765</v>
      </c>
      <c r="J1732" t="s">
        <v>720</v>
      </c>
      <c r="K1732">
        <v>21</v>
      </c>
      <c r="L1732" s="37">
        <v>0</v>
      </c>
    </row>
    <row r="1733" spans="1:12" x14ac:dyDescent="0.25">
      <c r="A1733" s="10" t="s">
        <v>3651</v>
      </c>
      <c r="B1733" s="18" t="s">
        <v>3663</v>
      </c>
      <c r="C1733" s="11" t="s">
        <v>718</v>
      </c>
      <c r="D1733" t="s">
        <v>1077</v>
      </c>
      <c r="E1733" s="2">
        <v>44329</v>
      </c>
      <c r="F1733" s="12">
        <f>EDATE(Policies!$E1733,12)-1</f>
        <v>44693</v>
      </c>
      <c r="G1733" t="s">
        <v>799</v>
      </c>
      <c r="H1733" s="30">
        <v>33456</v>
      </c>
      <c r="I1733" s="30">
        <v>515975</v>
      </c>
      <c r="J1733" t="s">
        <v>720</v>
      </c>
      <c r="K1733">
        <v>18</v>
      </c>
      <c r="L1733" s="37">
        <v>0</v>
      </c>
    </row>
    <row r="1734" spans="1:12" x14ac:dyDescent="0.25">
      <c r="A1734" s="10" t="s">
        <v>3652</v>
      </c>
      <c r="B1734" s="18" t="s">
        <v>3664</v>
      </c>
      <c r="C1734" s="11" t="s">
        <v>718</v>
      </c>
      <c r="D1734" t="s">
        <v>1079</v>
      </c>
      <c r="E1734" s="2">
        <v>44422</v>
      </c>
      <c r="F1734" s="12">
        <f>EDATE(Policies!$E1734,12)-1</f>
        <v>44786</v>
      </c>
      <c r="G1734" t="s">
        <v>799</v>
      </c>
      <c r="H1734" s="30">
        <v>12950</v>
      </c>
      <c r="I1734" s="30">
        <v>530750</v>
      </c>
      <c r="J1734" t="s">
        <v>720</v>
      </c>
      <c r="K1734">
        <v>16</v>
      </c>
      <c r="L1734" s="37">
        <v>0</v>
      </c>
    </row>
    <row r="1735" spans="1:12" x14ac:dyDescent="0.25">
      <c r="A1735" s="10" t="s">
        <v>3653</v>
      </c>
      <c r="B1735" s="18" t="s">
        <v>3665</v>
      </c>
      <c r="C1735" s="11" t="s">
        <v>718</v>
      </c>
      <c r="D1735" t="s">
        <v>1077</v>
      </c>
      <c r="E1735" s="2">
        <v>44525</v>
      </c>
      <c r="F1735" s="12">
        <f>EDATE(Policies!$E1735,12)-1</f>
        <v>44889</v>
      </c>
      <c r="G1735" t="s">
        <v>799</v>
      </c>
      <c r="H1735" s="30">
        <v>17850</v>
      </c>
      <c r="I1735" s="30">
        <v>682252</v>
      </c>
      <c r="J1735" t="s">
        <v>720</v>
      </c>
      <c r="K1735">
        <v>23</v>
      </c>
      <c r="L1735" s="37">
        <v>0</v>
      </c>
    </row>
    <row r="1736" spans="1:12" x14ac:dyDescent="0.25">
      <c r="A1736" s="10" t="s">
        <v>3654</v>
      </c>
      <c r="B1736" s="18" t="s">
        <v>3666</v>
      </c>
      <c r="C1736" s="11" t="s">
        <v>718</v>
      </c>
      <c r="D1736" t="s">
        <v>1078</v>
      </c>
      <c r="E1736" s="2">
        <v>44547</v>
      </c>
      <c r="F1736" s="12">
        <f>EDATE(Policies!$E1736,12)-1</f>
        <v>44911</v>
      </c>
      <c r="G1736" t="s">
        <v>799</v>
      </c>
      <c r="H1736" s="30">
        <v>15450</v>
      </c>
      <c r="I1736" s="30">
        <v>610725</v>
      </c>
      <c r="J1736" t="s">
        <v>720</v>
      </c>
      <c r="K1736">
        <v>30</v>
      </c>
      <c r="L1736" s="37">
        <v>0</v>
      </c>
    </row>
    <row r="1737" spans="1:12" x14ac:dyDescent="0.25">
      <c r="A1737" s="10" t="s">
        <v>3655</v>
      </c>
      <c r="B1737" s="18" t="s">
        <v>3667</v>
      </c>
      <c r="C1737" s="11" t="s">
        <v>718</v>
      </c>
      <c r="D1737" t="s">
        <v>1079</v>
      </c>
      <c r="E1737" s="2">
        <v>44558</v>
      </c>
      <c r="F1737" s="12">
        <f>EDATE(Policies!$E1737,12)-1</f>
        <v>44922</v>
      </c>
      <c r="G1737" t="s">
        <v>799</v>
      </c>
      <c r="H1737" s="30">
        <v>35250</v>
      </c>
      <c r="I1737" s="30">
        <v>485453</v>
      </c>
      <c r="J1737" t="s">
        <v>720</v>
      </c>
      <c r="K1737">
        <v>25</v>
      </c>
      <c r="L1737" s="37">
        <v>0</v>
      </c>
    </row>
    <row r="1738" spans="1:12" x14ac:dyDescent="0.25">
      <c r="A1738" s="10" t="s">
        <v>3668</v>
      </c>
      <c r="B1738" s="18" t="s">
        <v>3669</v>
      </c>
      <c r="C1738" s="11" t="s">
        <v>718</v>
      </c>
      <c r="D1738" t="s">
        <v>1078</v>
      </c>
      <c r="E1738" s="2">
        <v>44565</v>
      </c>
      <c r="F1738" s="12">
        <f>EDATE(Policies!$E1738,12)-1</f>
        <v>44929</v>
      </c>
      <c r="G1738" t="s">
        <v>799</v>
      </c>
      <c r="H1738" s="30">
        <v>16250</v>
      </c>
      <c r="I1738" s="30">
        <v>723888</v>
      </c>
      <c r="J1738" t="s">
        <v>720</v>
      </c>
      <c r="K1738">
        <v>21</v>
      </c>
      <c r="L1738" s="37">
        <v>0</v>
      </c>
    </row>
    <row r="1739" spans="1:12" x14ac:dyDescent="0.25">
      <c r="A1739" s="10" t="s">
        <v>3670</v>
      </c>
      <c r="B1739" s="18" t="s">
        <v>3671</v>
      </c>
      <c r="C1739" s="11" t="s">
        <v>718</v>
      </c>
      <c r="D1739" t="s">
        <v>1077</v>
      </c>
      <c r="E1739" s="2">
        <v>44569</v>
      </c>
      <c r="F1739" s="12">
        <f>EDATE(Policies!$E1739,12)-1</f>
        <v>44933</v>
      </c>
      <c r="G1739" t="s">
        <v>799</v>
      </c>
      <c r="H1739" s="30">
        <v>23456</v>
      </c>
      <c r="I1739" s="30">
        <v>556555</v>
      </c>
      <c r="J1739" t="s">
        <v>720</v>
      </c>
      <c r="K1739">
        <v>28</v>
      </c>
      <c r="L1739" s="37">
        <v>0</v>
      </c>
    </row>
    <row r="1740" spans="1:12" x14ac:dyDescent="0.25">
      <c r="A1740" s="10" t="s">
        <v>3672</v>
      </c>
      <c r="B1740" s="18" t="s">
        <v>3673</v>
      </c>
      <c r="C1740" s="11" t="s">
        <v>718</v>
      </c>
      <c r="D1740" t="s">
        <v>1079</v>
      </c>
      <c r="E1740" s="2">
        <v>44704</v>
      </c>
      <c r="F1740" s="12">
        <f>EDATE(Policies!$E1740,12)-1</f>
        <v>45068</v>
      </c>
      <c r="G1740" t="s">
        <v>799</v>
      </c>
      <c r="H1740" s="30">
        <v>28974</v>
      </c>
      <c r="I1740" s="30">
        <v>489789</v>
      </c>
      <c r="J1740" t="s">
        <v>720</v>
      </c>
      <c r="K1740">
        <v>17</v>
      </c>
      <c r="L1740" s="37">
        <v>0</v>
      </c>
    </row>
    <row r="1741" spans="1:12" x14ac:dyDescent="0.25">
      <c r="A1741" s="10" t="s">
        <v>3674</v>
      </c>
      <c r="B1741" s="18" t="s">
        <v>3675</v>
      </c>
      <c r="C1741" s="11" t="s">
        <v>718</v>
      </c>
      <c r="D1741" t="s">
        <v>1077</v>
      </c>
      <c r="E1741" s="2">
        <v>44815</v>
      </c>
      <c r="F1741" s="12">
        <f>EDATE(Policies!$E1741,12)-1</f>
        <v>45179</v>
      </c>
      <c r="G1741" t="s">
        <v>799</v>
      </c>
      <c r="H1741" s="30">
        <v>31975</v>
      </c>
      <c r="I1741" s="30">
        <v>475995</v>
      </c>
      <c r="J1741" t="s">
        <v>720</v>
      </c>
      <c r="K1741">
        <v>14</v>
      </c>
      <c r="L1741" s="37">
        <v>0</v>
      </c>
    </row>
    <row r="1742" spans="1:12" x14ac:dyDescent="0.25">
      <c r="A1742" s="10" t="s">
        <v>3676</v>
      </c>
      <c r="B1742" s="18" t="s">
        <v>3677</v>
      </c>
      <c r="C1742" s="11" t="s">
        <v>718</v>
      </c>
      <c r="D1742" t="s">
        <v>1078</v>
      </c>
      <c r="E1742" s="2">
        <v>44854</v>
      </c>
      <c r="F1742" s="12">
        <f>EDATE(Policies!$E1742,12)-1</f>
        <v>45218</v>
      </c>
      <c r="G1742" t="s">
        <v>799</v>
      </c>
      <c r="H1742" s="30">
        <v>19650</v>
      </c>
      <c r="I1742" s="30">
        <v>510250</v>
      </c>
      <c r="J1742" t="s">
        <v>720</v>
      </c>
      <c r="K1742">
        <v>29</v>
      </c>
      <c r="L1742" s="37">
        <v>0</v>
      </c>
    </row>
    <row r="1743" spans="1:12" x14ac:dyDescent="0.25">
      <c r="A1743" s="10" t="s">
        <v>3678</v>
      </c>
      <c r="B1743" s="18" t="s">
        <v>3679</v>
      </c>
      <c r="C1743" s="11" t="s">
        <v>718</v>
      </c>
      <c r="D1743" t="s">
        <v>1079</v>
      </c>
      <c r="E1743" s="2">
        <v>44922</v>
      </c>
      <c r="F1743" s="12">
        <f>EDATE(Policies!$E1743,12)-1</f>
        <v>45286</v>
      </c>
      <c r="G1743" t="s">
        <v>799</v>
      </c>
      <c r="H1743" s="30">
        <v>22231</v>
      </c>
      <c r="I1743" s="30">
        <v>680255</v>
      </c>
      <c r="J1743" t="s">
        <v>720</v>
      </c>
      <c r="K1743">
        <v>34</v>
      </c>
      <c r="L1743" s="3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6"/>
  <sheetViews>
    <sheetView workbookViewId="0">
      <selection activeCell="O3" sqref="O3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8.28515625" style="2" bestFit="1" customWidth="1"/>
    <col min="4" max="4" width="20.28515625" style="2" bestFit="1" customWidth="1"/>
    <col min="5" max="7" width="20.28515625" style="5" customWidth="1"/>
    <col min="8" max="8" width="18.28515625" style="30" bestFit="1" customWidth="1"/>
    <col min="9" max="9" width="16.42578125" bestFit="1" customWidth="1"/>
    <col min="10" max="10" width="19.140625" bestFit="1" customWidth="1"/>
    <col min="11" max="11" width="16.85546875" bestFit="1" customWidth="1"/>
    <col min="12" max="12" width="16.85546875" hidden="1" customWidth="1"/>
    <col min="13" max="13" width="16.85546875" customWidth="1"/>
  </cols>
  <sheetData>
    <row r="1" spans="1:13" x14ac:dyDescent="0.25">
      <c r="A1" s="1" t="s">
        <v>721</v>
      </c>
      <c r="B1" s="1" t="s">
        <v>0</v>
      </c>
      <c r="C1" s="3" t="s">
        <v>722</v>
      </c>
      <c r="D1" s="3" t="s">
        <v>723</v>
      </c>
      <c r="E1" s="4" t="s">
        <v>770</v>
      </c>
      <c r="F1" s="4" t="s">
        <v>771</v>
      </c>
      <c r="G1" s="4" t="s">
        <v>772</v>
      </c>
      <c r="H1" s="29" t="s">
        <v>724</v>
      </c>
      <c r="I1" s="1" t="s">
        <v>725</v>
      </c>
      <c r="J1" s="1" t="s">
        <v>775</v>
      </c>
      <c r="K1" s="1" t="s">
        <v>776</v>
      </c>
      <c r="L1" s="1" t="s">
        <v>790</v>
      </c>
      <c r="M1" s="6"/>
    </row>
    <row r="2" spans="1:13" x14ac:dyDescent="0.25">
      <c r="A2" t="s">
        <v>728</v>
      </c>
      <c r="B2" t="s">
        <v>12</v>
      </c>
      <c r="C2" s="2">
        <v>43985</v>
      </c>
      <c r="D2" s="2">
        <f>Claims[[#This Row],[Claim Date]]+24</f>
        <v>44009</v>
      </c>
      <c r="E2" s="5">
        <f>IF(OR(ISBLANK(Claims[[#This Row],[Claim Date]]),ISBLANK(Claims[[#This Row],[Settlement Date]])),"",Claims[[#This Row],[Settlement Date]]-Claims[[#This Row],[Claim Date]])</f>
        <v>24</v>
      </c>
      <c r="F2" s="5" t="str">
        <f>IF(Claims[[#This Row],[Claim Status]]="Settled","Include","Exclude")</f>
        <v>Include</v>
      </c>
      <c r="G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" s="30">
        <v>106049</v>
      </c>
      <c r="I2" t="s">
        <v>757</v>
      </c>
      <c r="J2" s="5" t="str">
        <f>_xlfn.XLOOKUP(Claims[[#This Row],[Policy ID]],Policies!A:A,Policies!J:J)</f>
        <v>Accepted</v>
      </c>
      <c r="K2" s="5" t="str">
        <f>_xlfn.XLOOKUP(Claims[[#This Row],[Policy ID]],Policies!A:A,Policies!C:C)</f>
        <v>Health</v>
      </c>
      <c r="L2" s="5">
        <v>0.7544276340352809</v>
      </c>
      <c r="M2" s="5"/>
    </row>
    <row r="3" spans="1:13" x14ac:dyDescent="0.25">
      <c r="A3" t="s">
        <v>727</v>
      </c>
      <c r="B3" t="s">
        <v>9</v>
      </c>
      <c r="C3" s="2">
        <v>44105</v>
      </c>
      <c r="E3" s="5" t="str">
        <f>IF(OR(ISBLANK(Claims[[#This Row],[Claim Date]]),ISBLANK(Claims[[#This Row],[Settlement Date]])),"",Claims[[#This Row],[Settlement Date]]-Claims[[#This Row],[Claim Date]])</f>
        <v/>
      </c>
      <c r="F3" s="5" t="str">
        <f>IF(Claims[[#This Row],[Claim Status]]="Settled","Include","Exclude")</f>
        <v>Exclude</v>
      </c>
      <c r="G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" s="30">
        <v>55319</v>
      </c>
      <c r="I3" t="s">
        <v>758</v>
      </c>
      <c r="J3" s="5" t="str">
        <f>_xlfn.XLOOKUP(Claims[[#This Row],[Policy ID]],Policies!A:A,Policies!J:J)</f>
        <v>Accepted</v>
      </c>
      <c r="K3" s="5" t="str">
        <f>_xlfn.XLOOKUP(Claims[[#This Row],[Policy ID]],Policies!A:A,Policies!C:C)</f>
        <v>Motor</v>
      </c>
      <c r="L3" s="5"/>
      <c r="M3" s="5"/>
    </row>
    <row r="4" spans="1:13" x14ac:dyDescent="0.25">
      <c r="A4" t="s">
        <v>729</v>
      </c>
      <c r="B4" t="s">
        <v>14</v>
      </c>
      <c r="C4" s="2">
        <v>44010</v>
      </c>
      <c r="D4" s="2">
        <f>Claims[[#This Row],[Claim Date]]+29</f>
        <v>44039</v>
      </c>
      <c r="E4" s="5">
        <f>IF(OR(ISBLANK(Claims[[#This Row],[Claim Date]]),ISBLANK(Claims[[#This Row],[Settlement Date]])),"",Claims[[#This Row],[Settlement Date]]-Claims[[#This Row],[Claim Date]])</f>
        <v>29</v>
      </c>
      <c r="F4" s="5" t="str">
        <f>IF(Claims[[#This Row],[Claim Status]]="Settled","Include","Exclude")</f>
        <v>Include</v>
      </c>
      <c r="G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" s="30">
        <v>125158</v>
      </c>
      <c r="I4" t="s">
        <v>757</v>
      </c>
      <c r="J4" s="5" t="str">
        <f>_xlfn.XLOOKUP(Claims[[#This Row],[Policy ID]],Policies!A:A,Policies!J:J)</f>
        <v>Accepted</v>
      </c>
      <c r="K4" s="5" t="str">
        <f>_xlfn.XLOOKUP(Claims[[#This Row],[Policy ID]],Policies!A:A,Policies!C:C)</f>
        <v>Health</v>
      </c>
      <c r="L4" s="5">
        <v>0.64152224367107979</v>
      </c>
      <c r="M4" s="5"/>
    </row>
    <row r="5" spans="1:13" x14ac:dyDescent="0.25">
      <c r="A5" t="s">
        <v>791</v>
      </c>
      <c r="B5" t="s">
        <v>25</v>
      </c>
      <c r="C5" s="2">
        <v>44017</v>
      </c>
      <c r="D5" s="2">
        <f>Claims[[#This Row],[Claim Date]]+31</f>
        <v>44048</v>
      </c>
      <c r="E5" s="5">
        <f>IF(OR(ISBLANK(Claims[[#This Row],[Claim Date]]),ISBLANK(Claims[[#This Row],[Settlement Date]])),"",Claims[[#This Row],[Settlement Date]]-Claims[[#This Row],[Claim Date]])</f>
        <v>31</v>
      </c>
      <c r="F5" s="5" t="str">
        <f>IF(Claims[[#This Row],[Claim Status]]="Settled","Include","Exclude")</f>
        <v>Include</v>
      </c>
      <c r="G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5" s="30">
        <v>144250</v>
      </c>
      <c r="I5" t="s">
        <v>757</v>
      </c>
      <c r="J5" s="5" t="str">
        <f>_xlfn.XLOOKUP(Claims[[#This Row],[Policy ID]],Policies!A:A,Policies!J:J)</f>
        <v>Accepted</v>
      </c>
      <c r="K5" s="5" t="str">
        <f>_xlfn.XLOOKUP(Claims[[#This Row],[Policy ID]],Policies!A:A,Policies!C:C)</f>
        <v>Health</v>
      </c>
      <c r="L5" s="5"/>
      <c r="M5" s="5"/>
    </row>
    <row r="6" spans="1:13" x14ac:dyDescent="0.25">
      <c r="A6" t="s">
        <v>792</v>
      </c>
      <c r="B6" t="s">
        <v>41</v>
      </c>
      <c r="C6" s="2">
        <v>44045</v>
      </c>
      <c r="D6" s="2">
        <f>Claims[[#This Row],[Claim Date]]+22</f>
        <v>44067</v>
      </c>
      <c r="E6" s="5">
        <f>IF(OR(ISBLANK(Claims[[#This Row],[Claim Date]]),ISBLANK(Claims[[#This Row],[Settlement Date]])),"",Claims[[#This Row],[Settlement Date]]-Claims[[#This Row],[Claim Date]])</f>
        <v>22</v>
      </c>
      <c r="F6" s="5" t="str">
        <f>IF(Claims[[#This Row],[Claim Status]]="Settled","Include","Exclude")</f>
        <v>Include</v>
      </c>
      <c r="G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" s="30">
        <v>145000</v>
      </c>
      <c r="I6" t="s">
        <v>757</v>
      </c>
      <c r="J6" s="5" t="str">
        <f>_xlfn.XLOOKUP(Claims[[#This Row],[Policy ID]],Policies!A:A,Policies!J:J)</f>
        <v>Accepted</v>
      </c>
      <c r="K6" s="5" t="str">
        <f>_xlfn.XLOOKUP(Claims[[#This Row],[Policy ID]],Policies!A:A,Policies!C:C)</f>
        <v>Health</v>
      </c>
      <c r="L6" s="5"/>
      <c r="M6" s="5"/>
    </row>
    <row r="7" spans="1:13" x14ac:dyDescent="0.25">
      <c r="A7" t="s">
        <v>733</v>
      </c>
      <c r="B7" t="s">
        <v>53</v>
      </c>
      <c r="C7" s="2">
        <v>44054</v>
      </c>
      <c r="D7" s="2">
        <f>Claims[[#This Row],[Claim Date]]+15</f>
        <v>44069</v>
      </c>
      <c r="E7" s="5">
        <f>IF(OR(ISBLANK(Claims[[#This Row],[Claim Date]]),ISBLANK(Claims[[#This Row],[Settlement Date]])),"",Claims[[#This Row],[Settlement Date]]-Claims[[#This Row],[Claim Date]])</f>
        <v>15</v>
      </c>
      <c r="F7" s="5" t="str">
        <f>IF(Claims[[#This Row],[Claim Status]]="Settled","Include","Exclude")</f>
        <v>Include</v>
      </c>
      <c r="G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" s="30">
        <v>125925</v>
      </c>
      <c r="I7" t="s">
        <v>757</v>
      </c>
      <c r="J7" s="5" t="str">
        <f>_xlfn.XLOOKUP(Claims[[#This Row],[Policy ID]],Policies!A:A,Policies!J:J)</f>
        <v>Accepted</v>
      </c>
      <c r="K7" s="5" t="str">
        <f>_xlfn.XLOOKUP(Claims[[#This Row],[Policy ID]],Policies!A:A,Policies!C:C)</f>
        <v>Health</v>
      </c>
      <c r="L7" s="5">
        <v>0.553451332248873</v>
      </c>
      <c r="M7" s="5"/>
    </row>
    <row r="8" spans="1:13" x14ac:dyDescent="0.25">
      <c r="A8" t="s">
        <v>805</v>
      </c>
      <c r="B8" t="s">
        <v>108</v>
      </c>
      <c r="C8" s="2">
        <v>44188</v>
      </c>
      <c r="D8" s="2">
        <f>Claims[[#This Row],[Claim Date]]+24</f>
        <v>44212</v>
      </c>
      <c r="E8" s="5">
        <f>IF(OR(ISBLANK(Claims[[#This Row],[Claim Date]]),ISBLANK(Claims[[#This Row],[Settlement Date]])),"",Claims[[#This Row],[Settlement Date]]-Claims[[#This Row],[Claim Date]])</f>
        <v>24</v>
      </c>
      <c r="F8" s="5" t="str">
        <f>IF(Claims[[#This Row],[Claim Status]]="Settled","Include","Exclude")</f>
        <v>Include</v>
      </c>
      <c r="G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" s="30">
        <v>117200</v>
      </c>
      <c r="I8" t="s">
        <v>757</v>
      </c>
      <c r="J8" s="5" t="str">
        <f>_xlfn.XLOOKUP(Claims[[#This Row],[Policy ID]],Policies!A:A,Policies!J:J)</f>
        <v>Accepted</v>
      </c>
      <c r="K8" s="5" t="str">
        <f>_xlfn.XLOOKUP(Claims[[#This Row],[Policy ID]],Policies!A:A,Policies!C:C)</f>
        <v>Health</v>
      </c>
      <c r="L8" s="5"/>
      <c r="M8" s="5"/>
    </row>
    <row r="9" spans="1:13" x14ac:dyDescent="0.25">
      <c r="A9" t="s">
        <v>740</v>
      </c>
      <c r="B9" t="s">
        <v>123</v>
      </c>
      <c r="C9" s="2">
        <v>44205</v>
      </c>
      <c r="D9" s="2">
        <f>Claims[[#This Row],[Claim Date]]+24</f>
        <v>44229</v>
      </c>
      <c r="E9" s="5">
        <f>IF(OR(ISBLANK(Claims[[#This Row],[Claim Date]]),ISBLANK(Claims[[#This Row],[Settlement Date]])),"",Claims[[#This Row],[Settlement Date]]-Claims[[#This Row],[Claim Date]])</f>
        <v>24</v>
      </c>
      <c r="F9" s="5" t="str">
        <f>IF(Claims[[#This Row],[Claim Status]]="Settled","Include","Exclude")</f>
        <v>Include</v>
      </c>
      <c r="G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" s="30">
        <v>121496</v>
      </c>
      <c r="I9" t="s">
        <v>757</v>
      </c>
      <c r="J9" s="5" t="str">
        <f>_xlfn.XLOOKUP(Claims[[#This Row],[Policy ID]],Policies!A:A,Policies!J:J)</f>
        <v>Accepted</v>
      </c>
      <c r="K9" s="5" t="str">
        <f>_xlfn.XLOOKUP(Claims[[#This Row],[Policy ID]],Policies!A:A,Policies!C:C)</f>
        <v>Health</v>
      </c>
      <c r="L9" s="5">
        <v>0.78515709596331784</v>
      </c>
      <c r="M9" s="5"/>
    </row>
    <row r="10" spans="1:13" x14ac:dyDescent="0.25">
      <c r="A10" t="s">
        <v>804</v>
      </c>
      <c r="B10" t="s">
        <v>146</v>
      </c>
      <c r="C10" s="2">
        <v>44282</v>
      </c>
      <c r="D10" s="2">
        <f>Claims[[#This Row],[Claim Date]]+21</f>
        <v>44303</v>
      </c>
      <c r="E10" s="5">
        <f>IF(OR(ISBLANK(Claims[[#This Row],[Claim Date]]),ISBLANK(Claims[[#This Row],[Settlement Date]])),"",Claims[[#This Row],[Settlement Date]]-Claims[[#This Row],[Claim Date]])</f>
        <v>21</v>
      </c>
      <c r="F10" s="5" t="str">
        <f>IF(Claims[[#This Row],[Claim Status]]="Settled","Include","Exclude")</f>
        <v>Include</v>
      </c>
      <c r="G1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" s="30">
        <v>138803</v>
      </c>
      <c r="I10" t="s">
        <v>757</v>
      </c>
      <c r="J10" s="5" t="str">
        <f>_xlfn.XLOOKUP(Claims[[#This Row],[Policy ID]],Policies!A:A,Policies!J:J)</f>
        <v>Accepted</v>
      </c>
      <c r="K10" s="5" t="str">
        <f>_xlfn.XLOOKUP(Claims[[#This Row],[Policy ID]],Policies!A:A,Policies!C:C)</f>
        <v>Health</v>
      </c>
      <c r="L10" s="5"/>
      <c r="M10" s="5"/>
    </row>
    <row r="11" spans="1:13" x14ac:dyDescent="0.25">
      <c r="A11" t="s">
        <v>794</v>
      </c>
      <c r="B11" t="s">
        <v>156</v>
      </c>
      <c r="C11" s="2">
        <v>44287</v>
      </c>
      <c r="D11" s="2">
        <f>Claims[[#This Row],[Claim Date]]+39</f>
        <v>44326</v>
      </c>
      <c r="E11" s="5">
        <f>IF(OR(ISBLANK(Claims[[#This Row],[Claim Date]]),ISBLANK(Claims[[#This Row],[Settlement Date]])),"",Claims[[#This Row],[Settlement Date]]-Claims[[#This Row],[Claim Date]])</f>
        <v>39</v>
      </c>
      <c r="F11" s="5" t="str">
        <f>IF(Claims[[#This Row],[Claim Status]]="Settled","Include","Exclude")</f>
        <v>Include</v>
      </c>
      <c r="G1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1" s="30">
        <v>80302</v>
      </c>
      <c r="I11" t="s">
        <v>757</v>
      </c>
      <c r="J11" s="5" t="str">
        <f>_xlfn.XLOOKUP(Claims[[#This Row],[Policy ID]],Policies!A:A,Policies!J:J)</f>
        <v>Accepted</v>
      </c>
      <c r="K11" s="5" t="str">
        <f>_xlfn.XLOOKUP(Claims[[#This Row],[Policy ID]],Policies!A:A,Policies!C:C)</f>
        <v>Health</v>
      </c>
      <c r="L11" s="5"/>
      <c r="M11" s="5"/>
    </row>
    <row r="12" spans="1:13" x14ac:dyDescent="0.25">
      <c r="A12" t="s">
        <v>741</v>
      </c>
      <c r="B12" t="s">
        <v>166</v>
      </c>
      <c r="C12" s="2">
        <v>44329</v>
      </c>
      <c r="D12" s="2">
        <f>Claims[[#This Row],[Claim Date]]+27</f>
        <v>44356</v>
      </c>
      <c r="E12" s="5">
        <f>IF(OR(ISBLANK(Claims[[#This Row],[Claim Date]]),ISBLANK(Claims[[#This Row],[Settlement Date]])),"",Claims[[#This Row],[Settlement Date]]-Claims[[#This Row],[Claim Date]])</f>
        <v>27</v>
      </c>
      <c r="F12" s="5" t="str">
        <f>IF(Claims[[#This Row],[Claim Status]]="Settled","Include","Exclude")</f>
        <v>Include</v>
      </c>
      <c r="G1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" s="30">
        <v>140890</v>
      </c>
      <c r="I12" t="s">
        <v>757</v>
      </c>
      <c r="J12" s="5" t="str">
        <f>_xlfn.XLOOKUP(Claims[[#This Row],[Policy ID]],Policies!A:A,Policies!J:J)</f>
        <v>Accepted</v>
      </c>
      <c r="K12" s="5" t="str">
        <f>_xlfn.XLOOKUP(Claims[[#This Row],[Policy ID]],Policies!A:A,Policies!C:C)</f>
        <v>Health</v>
      </c>
      <c r="L12" s="5">
        <v>7.350528437422732E-2</v>
      </c>
      <c r="M12" s="5"/>
    </row>
    <row r="13" spans="1:13" x14ac:dyDescent="0.25">
      <c r="A13" t="s">
        <v>806</v>
      </c>
      <c r="B13" t="s">
        <v>175</v>
      </c>
      <c r="C13" s="2">
        <v>44354</v>
      </c>
      <c r="D13" s="2">
        <f>Claims[[#This Row],[Claim Date]]+21</f>
        <v>44375</v>
      </c>
      <c r="E13" s="5">
        <f>IF(OR(ISBLANK(Claims[[#This Row],[Claim Date]]),ISBLANK(Claims[[#This Row],[Settlement Date]])),"",Claims[[#This Row],[Settlement Date]]-Claims[[#This Row],[Claim Date]])</f>
        <v>21</v>
      </c>
      <c r="F13" s="5" t="str">
        <f>IF(Claims[[#This Row],[Claim Status]]="Settled","Include","Exclude")</f>
        <v>Include</v>
      </c>
      <c r="G1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" s="30">
        <v>135598</v>
      </c>
      <c r="I13" t="s">
        <v>757</v>
      </c>
      <c r="J13" s="5" t="str">
        <f>_xlfn.XLOOKUP(Claims[[#This Row],[Policy ID]],Policies!A:A,Policies!J:J)</f>
        <v>Accepted</v>
      </c>
      <c r="K13" s="5" t="str">
        <f>_xlfn.XLOOKUP(Claims[[#This Row],[Policy ID]],Policies!A:A,Policies!C:C)</f>
        <v>Health</v>
      </c>
      <c r="L13" s="5"/>
      <c r="M13" s="5"/>
    </row>
    <row r="14" spans="1:13" x14ac:dyDescent="0.25">
      <c r="A14" t="s">
        <v>743</v>
      </c>
      <c r="B14" t="s">
        <v>188</v>
      </c>
      <c r="C14" s="2">
        <v>44391</v>
      </c>
      <c r="D14" s="2">
        <f>Claims[[#This Row],[Claim Date]]+25</f>
        <v>44416</v>
      </c>
      <c r="E14" s="5">
        <f>IF(OR(ISBLANK(Claims[[#This Row],[Claim Date]]),ISBLANK(Claims[[#This Row],[Settlement Date]])),"",Claims[[#This Row],[Settlement Date]]-Claims[[#This Row],[Claim Date]])</f>
        <v>25</v>
      </c>
      <c r="F14" s="5" t="str">
        <f>IF(Claims[[#This Row],[Claim Status]]="Settled","Include","Exclude")</f>
        <v>Include</v>
      </c>
      <c r="G1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4" s="30">
        <v>136527</v>
      </c>
      <c r="I14" t="s">
        <v>757</v>
      </c>
      <c r="J14" s="5" t="str">
        <f>_xlfn.XLOOKUP(Claims[[#This Row],[Policy ID]],Policies!A:A,Policies!J:J)</f>
        <v>Accepted</v>
      </c>
      <c r="K14" s="5" t="str">
        <f>_xlfn.XLOOKUP(Claims[[#This Row],[Policy ID]],Policies!A:A,Policies!C:C)</f>
        <v>Health</v>
      </c>
      <c r="L14" s="5">
        <v>9.8204006934066168E-2</v>
      </c>
      <c r="M14" s="5"/>
    </row>
    <row r="15" spans="1:13" x14ac:dyDescent="0.25">
      <c r="A15" t="s">
        <v>747</v>
      </c>
      <c r="B15" t="s">
        <v>232</v>
      </c>
      <c r="C15" s="2">
        <v>44497</v>
      </c>
      <c r="D15" s="2">
        <f>Claims[[#This Row],[Claim Date]]+15</f>
        <v>44512</v>
      </c>
      <c r="E15" s="5">
        <f>IF(OR(ISBLANK(Claims[[#This Row],[Claim Date]]),ISBLANK(Claims[[#This Row],[Settlement Date]])),"",Claims[[#This Row],[Settlement Date]]-Claims[[#This Row],[Claim Date]])</f>
        <v>15</v>
      </c>
      <c r="F15" s="5" t="str">
        <f>IF(Claims[[#This Row],[Claim Status]]="Settled","Include","Exclude")</f>
        <v>Include</v>
      </c>
      <c r="G1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5" s="30">
        <v>160088</v>
      </c>
      <c r="I15" t="s">
        <v>757</v>
      </c>
      <c r="J15" s="5" t="str">
        <f>_xlfn.XLOOKUP(Claims[[#This Row],[Policy ID]],Policies!A:A,Policies!J:J)</f>
        <v>Accepted</v>
      </c>
      <c r="K15" s="5" t="str">
        <f>_xlfn.XLOOKUP(Claims[[#This Row],[Policy ID]],Policies!A:A,Policies!C:C)</f>
        <v>Health</v>
      </c>
      <c r="L15" s="5">
        <v>9.5498385118846563E-2</v>
      </c>
      <c r="M15" s="5"/>
    </row>
    <row r="16" spans="1:13" x14ac:dyDescent="0.25">
      <c r="A16" t="s">
        <v>749</v>
      </c>
      <c r="B16" t="s">
        <v>253</v>
      </c>
      <c r="C16" s="2">
        <v>44538</v>
      </c>
      <c r="D16" s="2">
        <f>Claims[[#This Row],[Claim Date]]+31</f>
        <v>44569</v>
      </c>
      <c r="E16" s="5">
        <f>IF(OR(ISBLANK(Claims[[#This Row],[Claim Date]]),ISBLANK(Claims[[#This Row],[Settlement Date]])),"",Claims[[#This Row],[Settlement Date]]-Claims[[#This Row],[Claim Date]])</f>
        <v>31</v>
      </c>
      <c r="F16" s="5" t="str">
        <f>IF(Claims[[#This Row],[Claim Status]]="Settled","Include","Exclude")</f>
        <v>Include</v>
      </c>
      <c r="G1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6" s="30">
        <v>123602</v>
      </c>
      <c r="I16" t="s">
        <v>757</v>
      </c>
      <c r="J16" s="5" t="str">
        <f>_xlfn.XLOOKUP(Claims[[#This Row],[Policy ID]],Policies!A:A,Policies!J:J)</f>
        <v>Accepted</v>
      </c>
      <c r="K16" s="5" t="str">
        <f>_xlfn.XLOOKUP(Claims[[#This Row],[Policy ID]],Policies!A:A,Policies!C:C)</f>
        <v>Health</v>
      </c>
      <c r="L16" s="5">
        <v>0.70277972416649104</v>
      </c>
      <c r="M16" s="5"/>
    </row>
    <row r="17" spans="1:13" x14ac:dyDescent="0.25">
      <c r="A17" t="s">
        <v>795</v>
      </c>
      <c r="B17" t="s">
        <v>270</v>
      </c>
      <c r="C17" s="2">
        <v>44570</v>
      </c>
      <c r="D17" s="2">
        <f>Claims[[#This Row],[Claim Date]]+19</f>
        <v>44589</v>
      </c>
      <c r="E17" s="5">
        <f>IF(OR(ISBLANK(Claims[[#This Row],[Claim Date]]),ISBLANK(Claims[[#This Row],[Settlement Date]])),"",Claims[[#This Row],[Settlement Date]]-Claims[[#This Row],[Claim Date]])</f>
        <v>19</v>
      </c>
      <c r="F17" s="5" t="str">
        <f>IF(Claims[[#This Row],[Claim Status]]="Settled","Include","Exclude")</f>
        <v>Include</v>
      </c>
      <c r="G1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7" s="30">
        <v>85662</v>
      </c>
      <c r="I17" t="s">
        <v>757</v>
      </c>
      <c r="J17" s="5" t="str">
        <f>_xlfn.XLOOKUP(Claims[[#This Row],[Policy ID]],Policies!A:A,Policies!J:J)</f>
        <v>Accepted</v>
      </c>
      <c r="K17" s="5" t="str">
        <f>_xlfn.XLOOKUP(Claims[[#This Row],[Policy ID]],Policies!A:A,Policies!C:C)</f>
        <v>Health</v>
      </c>
      <c r="L17" s="5"/>
      <c r="M17" s="5"/>
    </row>
    <row r="18" spans="1:13" x14ac:dyDescent="0.25">
      <c r="A18" t="s">
        <v>752</v>
      </c>
      <c r="B18" t="s">
        <v>296</v>
      </c>
      <c r="C18" s="2">
        <v>44624</v>
      </c>
      <c r="D18" s="2">
        <f>Claims[[#This Row],[Claim Date]]+28</f>
        <v>44652</v>
      </c>
      <c r="E18" s="5">
        <f>IF(OR(ISBLANK(Claims[[#This Row],[Claim Date]]),ISBLANK(Claims[[#This Row],[Settlement Date]])),"",Claims[[#This Row],[Settlement Date]]-Claims[[#This Row],[Claim Date]])</f>
        <v>28</v>
      </c>
      <c r="F18" s="5" t="str">
        <f>IF(Claims[[#This Row],[Claim Status]]="Settled","Include","Exclude")</f>
        <v>Include</v>
      </c>
      <c r="G1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8" s="30">
        <v>134376</v>
      </c>
      <c r="I18" t="s">
        <v>757</v>
      </c>
      <c r="J18" s="5" t="str">
        <f>_xlfn.XLOOKUP(Claims[[#This Row],[Policy ID]],Policies!A:A,Policies!J:J)</f>
        <v>Accepted</v>
      </c>
      <c r="K18" s="5" t="str">
        <f>_xlfn.XLOOKUP(Claims[[#This Row],[Policy ID]],Policies!A:A,Policies!C:C)</f>
        <v>Health</v>
      </c>
      <c r="L18" s="5">
        <v>0.53850930848689671</v>
      </c>
      <c r="M18" s="5"/>
    </row>
    <row r="19" spans="1:13" x14ac:dyDescent="0.25">
      <c r="A19" t="s">
        <v>803</v>
      </c>
      <c r="B19" t="s">
        <v>315</v>
      </c>
      <c r="C19" s="2">
        <v>44669</v>
      </c>
      <c r="D19" s="2">
        <f>Claims[[#This Row],[Claim Date]]+18</f>
        <v>44687</v>
      </c>
      <c r="E19" s="5">
        <f>IF(OR(ISBLANK(Claims[[#This Row],[Claim Date]]),ISBLANK(Claims[[#This Row],[Settlement Date]])),"",Claims[[#This Row],[Settlement Date]]-Claims[[#This Row],[Claim Date]])</f>
        <v>18</v>
      </c>
      <c r="F19" s="5" t="str">
        <f>IF(Claims[[#This Row],[Claim Status]]="Settled","Include","Exclude")</f>
        <v>Include</v>
      </c>
      <c r="G1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9" s="30">
        <v>51977</v>
      </c>
      <c r="I19" t="s">
        <v>757</v>
      </c>
      <c r="J19" s="5" t="str">
        <f>_xlfn.XLOOKUP(Claims[[#This Row],[Policy ID]],Policies!A:A,Policies!J:J)</f>
        <v>Accepted</v>
      </c>
      <c r="K19" s="5" t="str">
        <f>_xlfn.XLOOKUP(Claims[[#This Row],[Policy ID]],Policies!A:A,Policies!C:C)</f>
        <v>Health</v>
      </c>
      <c r="L19" s="5"/>
      <c r="M19" s="5"/>
    </row>
    <row r="20" spans="1:13" x14ac:dyDescent="0.25">
      <c r="A20" t="s">
        <v>753</v>
      </c>
      <c r="B20" t="s">
        <v>319</v>
      </c>
      <c r="C20" s="2">
        <v>44683</v>
      </c>
      <c r="D20" s="2">
        <f>Claims[[#This Row],[Claim Date]]+26</f>
        <v>44709</v>
      </c>
      <c r="E20" s="5">
        <f>IF(OR(ISBLANK(Claims[[#This Row],[Claim Date]]),ISBLANK(Claims[[#This Row],[Settlement Date]])),"",Claims[[#This Row],[Settlement Date]]-Claims[[#This Row],[Claim Date]])</f>
        <v>26</v>
      </c>
      <c r="F20" s="5" t="str">
        <f>IF(Claims[[#This Row],[Claim Status]]="Settled","Include","Exclude")</f>
        <v>Include</v>
      </c>
      <c r="G2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0" s="30">
        <v>187291</v>
      </c>
      <c r="I20" t="s">
        <v>757</v>
      </c>
      <c r="J20" s="5" t="str">
        <f>_xlfn.XLOOKUP(Claims[[#This Row],[Policy ID]],Policies!A:A,Policies!J:J)</f>
        <v>Accepted</v>
      </c>
      <c r="K20" s="5" t="str">
        <f>_xlfn.XLOOKUP(Claims[[#This Row],[Policy ID]],Policies!A:A,Policies!C:C)</f>
        <v>Health</v>
      </c>
      <c r="L20" s="5">
        <v>0.30287881888854662</v>
      </c>
      <c r="M20" s="5"/>
    </row>
    <row r="21" spans="1:13" x14ac:dyDescent="0.25">
      <c r="A21" t="s">
        <v>754</v>
      </c>
      <c r="B21" t="s">
        <v>323</v>
      </c>
      <c r="C21" s="2">
        <v>44717</v>
      </c>
      <c r="D21" s="2">
        <f>Claims[[#This Row],[Claim Date]]+23</f>
        <v>44740</v>
      </c>
      <c r="E21" s="5">
        <f>IF(OR(ISBLANK(Claims[[#This Row],[Claim Date]]),ISBLANK(Claims[[#This Row],[Settlement Date]])),"",Claims[[#This Row],[Settlement Date]]-Claims[[#This Row],[Claim Date]])</f>
        <v>23</v>
      </c>
      <c r="F21" s="5" t="str">
        <f>IF(Claims[[#This Row],[Claim Status]]="Settled","Include","Exclude")</f>
        <v>Include</v>
      </c>
      <c r="G2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1" s="30">
        <v>152610</v>
      </c>
      <c r="I21" t="s">
        <v>757</v>
      </c>
      <c r="J21" s="5" t="str">
        <f>_xlfn.XLOOKUP(Claims[[#This Row],[Policy ID]],Policies!A:A,Policies!J:J)</f>
        <v>Accepted</v>
      </c>
      <c r="K21" s="5" t="str">
        <f>_xlfn.XLOOKUP(Claims[[#This Row],[Policy ID]],Policies!A:A,Policies!C:C)</f>
        <v>Health</v>
      </c>
      <c r="L21" s="5">
        <v>0.1927661759931687</v>
      </c>
      <c r="M21" s="5"/>
    </row>
    <row r="22" spans="1:13" x14ac:dyDescent="0.25">
      <c r="A22" t="s">
        <v>734</v>
      </c>
      <c r="B22" t="s">
        <v>78</v>
      </c>
      <c r="C22" s="2">
        <v>44081</v>
      </c>
      <c r="E22" s="5" t="str">
        <f>IF(OR(ISBLANK(Claims[[#This Row],[Claim Date]]),ISBLANK(Claims[[#This Row],[Settlement Date]])),"",Claims[[#This Row],[Settlement Date]]-Claims[[#This Row],[Claim Date]])</f>
        <v/>
      </c>
      <c r="F22" s="5" t="str">
        <f>IF(Claims[[#This Row],[Claim Status]]="Settled","Include","Exclude")</f>
        <v>Exclude</v>
      </c>
      <c r="G2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22" s="30">
        <v>94096</v>
      </c>
      <c r="I22" t="s">
        <v>720</v>
      </c>
      <c r="J22" s="5" t="str">
        <f>_xlfn.XLOOKUP(Claims[[#This Row],[Policy ID]],Policies!A:A,Policies!J:J)</f>
        <v>Accepted</v>
      </c>
      <c r="K22" s="5" t="str">
        <f>_xlfn.XLOOKUP(Claims[[#This Row],[Policy ID]],Policies!A:A,Policies!C:C)</f>
        <v>Health</v>
      </c>
      <c r="L22" s="5">
        <v>0.70522131311050007</v>
      </c>
      <c r="M22" s="5"/>
    </row>
    <row r="23" spans="1:13" x14ac:dyDescent="0.25">
      <c r="A23" t="s">
        <v>808</v>
      </c>
      <c r="B23" t="s">
        <v>332</v>
      </c>
      <c r="C23" s="2">
        <v>44759</v>
      </c>
      <c r="D23" s="2">
        <f>Claims[[#This Row],[Claim Date]]+31</f>
        <v>44790</v>
      </c>
      <c r="E23" s="5">
        <f>IF(OR(ISBLANK(Claims[[#This Row],[Claim Date]]),ISBLANK(Claims[[#This Row],[Settlement Date]])),"",Claims[[#This Row],[Settlement Date]]-Claims[[#This Row],[Claim Date]])</f>
        <v>31</v>
      </c>
      <c r="F23" s="5" t="str">
        <f>IF(Claims[[#This Row],[Claim Status]]="Settled","Include","Exclude")</f>
        <v>Include</v>
      </c>
      <c r="G2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23" s="30">
        <v>54418</v>
      </c>
      <c r="I23" t="s">
        <v>757</v>
      </c>
      <c r="J23" s="5" t="str">
        <f>_xlfn.XLOOKUP(Claims[[#This Row],[Policy ID]],Policies!A:A,Policies!J:J)</f>
        <v>Accepted</v>
      </c>
      <c r="K23" s="5" t="str">
        <f>_xlfn.XLOOKUP(Claims[[#This Row],[Policy ID]],Policies!A:A,Policies!C:C)</f>
        <v>Health</v>
      </c>
      <c r="L23" s="5"/>
      <c r="M23" s="5"/>
    </row>
    <row r="24" spans="1:13" x14ac:dyDescent="0.25">
      <c r="A24" t="s">
        <v>793</v>
      </c>
      <c r="B24" t="s">
        <v>95</v>
      </c>
      <c r="C24" s="2">
        <v>44148</v>
      </c>
      <c r="E24" s="5" t="str">
        <f>IF(OR(ISBLANK(Claims[[#This Row],[Claim Date]]),ISBLANK(Claims[[#This Row],[Settlement Date]])),"",Claims[[#This Row],[Settlement Date]]-Claims[[#This Row],[Claim Date]])</f>
        <v/>
      </c>
      <c r="F24" s="5" t="str">
        <f>IF(Claims[[#This Row],[Claim Status]]="Settled","Include","Exclude")</f>
        <v>Exclude</v>
      </c>
      <c r="G2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24" s="30">
        <v>963349</v>
      </c>
      <c r="I24" t="s">
        <v>758</v>
      </c>
      <c r="J24" s="5" t="str">
        <f>_xlfn.XLOOKUP(Claims[[#This Row],[Policy ID]],Policies!A:A,Policies!J:J)</f>
        <v>Accepted</v>
      </c>
      <c r="K24" s="5" t="str">
        <f>_xlfn.XLOOKUP(Claims[[#This Row],[Policy ID]],Policies!A:A,Policies!C:C)</f>
        <v>Health</v>
      </c>
      <c r="L24" s="5"/>
      <c r="M24" s="5"/>
    </row>
    <row r="25" spans="1:13" x14ac:dyDescent="0.25">
      <c r="A25" t="s">
        <v>756</v>
      </c>
      <c r="B25" t="s">
        <v>360</v>
      </c>
      <c r="C25" s="2">
        <v>44807</v>
      </c>
      <c r="D25" s="2">
        <f>Claims[[#This Row],[Claim Date]]+32</f>
        <v>44839</v>
      </c>
      <c r="E25" s="5">
        <f>IF(OR(ISBLANK(Claims[[#This Row],[Claim Date]]),ISBLANK(Claims[[#This Row],[Settlement Date]])),"",Claims[[#This Row],[Settlement Date]]-Claims[[#This Row],[Claim Date]])</f>
        <v>32</v>
      </c>
      <c r="F25" s="5" t="str">
        <f>IF(Claims[[#This Row],[Claim Status]]="Settled","Include","Exclude")</f>
        <v>Include</v>
      </c>
      <c r="G25" s="5" t="s">
        <v>807</v>
      </c>
      <c r="H25" s="30">
        <v>138266</v>
      </c>
      <c r="I25" t="s">
        <v>757</v>
      </c>
      <c r="J25" s="5" t="str">
        <f>_xlfn.XLOOKUP(Claims[[#This Row],[Policy ID]],Policies!A:A,Policies!J:J)</f>
        <v>Accepted</v>
      </c>
      <c r="K25" s="5" t="str">
        <f>_xlfn.XLOOKUP(Claims[[#This Row],[Policy ID]],Policies!A:A,Policies!C:C)</f>
        <v>Health</v>
      </c>
      <c r="L25" s="5">
        <v>0.1636182768243567</v>
      </c>
      <c r="M25" s="5"/>
    </row>
    <row r="26" spans="1:13" x14ac:dyDescent="0.25">
      <c r="A26" t="s">
        <v>1066</v>
      </c>
      <c r="B26" t="s">
        <v>995</v>
      </c>
      <c r="C26" s="2">
        <v>44920</v>
      </c>
      <c r="D26" s="2">
        <f>Claims[[#This Row],[Claim Date]]+23</f>
        <v>44943</v>
      </c>
      <c r="E26" s="5">
        <f>IF(OR(ISBLANK(Claims[[#This Row],[Claim Date]]),ISBLANK(Claims[[#This Row],[Settlement Date]])),"",Claims[[#This Row],[Settlement Date]]-Claims[[#This Row],[Claim Date]])</f>
        <v>23</v>
      </c>
      <c r="F26" s="5" t="str">
        <f>IF(Claims[[#This Row],[Claim Status]]="Settled","Include","Exclude")</f>
        <v>Include</v>
      </c>
      <c r="G2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6" s="30">
        <v>57770</v>
      </c>
      <c r="I26" t="s">
        <v>757</v>
      </c>
      <c r="J26" s="5" t="str">
        <f>_xlfn.XLOOKUP(Claims[[#This Row],[Policy ID]],Policies!A:A,Policies!J:J)</f>
        <v>Accepted</v>
      </c>
      <c r="K26" s="5" t="str">
        <f>_xlfn.XLOOKUP(Claims[[#This Row],[Policy ID]],Policies!A:A,Policies!C:C)</f>
        <v>Health</v>
      </c>
      <c r="L26" s="5"/>
      <c r="M26" s="5"/>
    </row>
    <row r="27" spans="1:13" x14ac:dyDescent="0.25">
      <c r="A27" t="s">
        <v>1068</v>
      </c>
      <c r="B27" t="s">
        <v>1005</v>
      </c>
      <c r="C27" s="2">
        <v>44966</v>
      </c>
      <c r="D27" s="2">
        <f>Claims[[#This Row],[Claim Date]]+27</f>
        <v>44993</v>
      </c>
      <c r="E27" s="5">
        <f>IF(OR(ISBLANK(Claims[[#This Row],[Claim Date]]),ISBLANK(Claims[[#This Row],[Settlement Date]])),"",Claims[[#This Row],[Settlement Date]]-Claims[[#This Row],[Claim Date]])</f>
        <v>27</v>
      </c>
      <c r="F27" s="5" t="str">
        <f>IF(Claims[[#This Row],[Claim Status]]="Settled","Include","Exclude")</f>
        <v>Include</v>
      </c>
      <c r="G2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7" s="30">
        <v>62444</v>
      </c>
      <c r="I27" t="s">
        <v>757</v>
      </c>
      <c r="J27" s="5" t="str">
        <f>_xlfn.XLOOKUP(Claims[[#This Row],[Policy ID]],Policies!A:A,Policies!J:J)</f>
        <v>Accepted</v>
      </c>
      <c r="K27" s="5" t="str">
        <f>_xlfn.XLOOKUP(Claims[[#This Row],[Policy ID]],Policies!A:A,Policies!C:C)</f>
        <v>Health</v>
      </c>
      <c r="L27" s="5"/>
      <c r="M27" s="5"/>
    </row>
    <row r="28" spans="1:13" x14ac:dyDescent="0.25">
      <c r="A28" t="s">
        <v>1069</v>
      </c>
      <c r="B28" t="s">
        <v>1010</v>
      </c>
      <c r="C28" s="2">
        <v>45032</v>
      </c>
      <c r="D28" s="2">
        <f>Claims[[#This Row],[Claim Date]]+22</f>
        <v>45054</v>
      </c>
      <c r="E28" s="5">
        <f>IF(OR(ISBLANK(Claims[[#This Row],[Claim Date]]),ISBLANK(Claims[[#This Row],[Settlement Date]])),"",Claims[[#This Row],[Settlement Date]]-Claims[[#This Row],[Claim Date]])</f>
        <v>22</v>
      </c>
      <c r="F28" s="5" t="str">
        <f>IF(Claims[[#This Row],[Claim Status]]="Settled","Include","Exclude")</f>
        <v>Include</v>
      </c>
      <c r="G2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8" s="30">
        <v>89832</v>
      </c>
      <c r="I28" t="s">
        <v>757</v>
      </c>
      <c r="J28" s="5" t="str">
        <f>_xlfn.XLOOKUP(Claims[[#This Row],[Policy ID]],Policies!A:A,Policies!J:J)</f>
        <v>Accepted</v>
      </c>
      <c r="K28" s="5" t="str">
        <f>_xlfn.XLOOKUP(Claims[[#This Row],[Policy ID]],Policies!A:A,Policies!C:C)</f>
        <v>Health</v>
      </c>
      <c r="L28" s="5"/>
      <c r="M28" s="5"/>
    </row>
    <row r="29" spans="1:13" x14ac:dyDescent="0.25">
      <c r="A29" t="s">
        <v>1070</v>
      </c>
      <c r="B29" t="s">
        <v>1012</v>
      </c>
      <c r="C29" s="2">
        <v>45049</v>
      </c>
      <c r="D29" s="2">
        <f>Claims[[#This Row],[Claim Date]]+32</f>
        <v>45081</v>
      </c>
      <c r="E29" s="5">
        <f>IF(OR(ISBLANK(Claims[[#This Row],[Claim Date]]),ISBLANK(Claims[[#This Row],[Settlement Date]])),"",Claims[[#This Row],[Settlement Date]]-Claims[[#This Row],[Claim Date]])</f>
        <v>32</v>
      </c>
      <c r="F29" s="5" t="str">
        <f>IF(Claims[[#This Row],[Claim Status]]="Settled","Include","Exclude")</f>
        <v>Include</v>
      </c>
      <c r="G2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29" s="30">
        <v>133230</v>
      </c>
      <c r="I29" t="s">
        <v>757</v>
      </c>
      <c r="J29" s="5" t="str">
        <f>_xlfn.XLOOKUP(Claims[[#This Row],[Policy ID]],Policies!A:A,Policies!J:J)</f>
        <v>Accepted</v>
      </c>
      <c r="K29" s="5" t="str">
        <f>_xlfn.XLOOKUP(Claims[[#This Row],[Policy ID]],Policies!A:A,Policies!C:C)</f>
        <v>Health</v>
      </c>
      <c r="L29" s="5"/>
      <c r="M29" s="5"/>
    </row>
    <row r="30" spans="1:13" x14ac:dyDescent="0.25">
      <c r="A30" t="s">
        <v>1071</v>
      </c>
      <c r="B30" t="s">
        <v>1015</v>
      </c>
      <c r="C30" s="2">
        <v>45096</v>
      </c>
      <c r="D30" s="2">
        <f>Claims[[#This Row],[Claim Date]]+21</f>
        <v>45117</v>
      </c>
      <c r="E30" s="5">
        <f>IF(OR(ISBLANK(Claims[[#This Row],[Claim Date]]),ISBLANK(Claims[[#This Row],[Settlement Date]])),"",Claims[[#This Row],[Settlement Date]]-Claims[[#This Row],[Claim Date]])</f>
        <v>21</v>
      </c>
      <c r="F30" s="5" t="str">
        <f>IF(Claims[[#This Row],[Claim Status]]="Settled","Include","Exclude")</f>
        <v>Include</v>
      </c>
      <c r="G3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0" s="30">
        <v>147657</v>
      </c>
      <c r="I30" t="s">
        <v>757</v>
      </c>
      <c r="J30" s="5" t="str">
        <f>_xlfn.XLOOKUP(Claims[[#This Row],[Policy ID]],Policies!A:A,Policies!J:J)</f>
        <v>Accepted</v>
      </c>
      <c r="K30" s="5" t="str">
        <f>_xlfn.XLOOKUP(Claims[[#This Row],[Policy ID]],Policies!A:A,Policies!C:C)</f>
        <v>Health</v>
      </c>
      <c r="L30" s="5"/>
      <c r="M30" s="5"/>
    </row>
    <row r="31" spans="1:13" x14ac:dyDescent="0.25">
      <c r="A31" t="s">
        <v>1072</v>
      </c>
      <c r="B31" t="s">
        <v>1017</v>
      </c>
      <c r="C31" s="2">
        <v>45129</v>
      </c>
      <c r="D31" s="2">
        <f>Claims[[#This Row],[Claim Date]]+30</f>
        <v>45159</v>
      </c>
      <c r="E31" s="5">
        <f>IF(OR(ISBLANK(Claims[[#This Row],[Claim Date]]),ISBLANK(Claims[[#This Row],[Settlement Date]])),"",Claims[[#This Row],[Settlement Date]]-Claims[[#This Row],[Claim Date]])</f>
        <v>30</v>
      </c>
      <c r="F31" s="5" t="str">
        <f>IF(Claims[[#This Row],[Claim Status]]="Settled","Include","Exclude")</f>
        <v>Include</v>
      </c>
      <c r="G3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1" s="30">
        <v>178566</v>
      </c>
      <c r="I31" t="s">
        <v>757</v>
      </c>
      <c r="J31" s="5" t="str">
        <f>_xlfn.XLOOKUP(Claims[[#This Row],[Policy ID]],Policies!A:A,Policies!J:J)</f>
        <v>Accepted</v>
      </c>
      <c r="K31" s="5" t="str">
        <f>_xlfn.XLOOKUP(Claims[[#This Row],[Policy ID]],Policies!A:A,Policies!C:C)</f>
        <v>Health</v>
      </c>
      <c r="L31" s="5"/>
      <c r="M31" s="5"/>
    </row>
    <row r="32" spans="1:13" x14ac:dyDescent="0.25">
      <c r="A32" t="s">
        <v>1080</v>
      </c>
      <c r="B32" t="s">
        <v>28</v>
      </c>
      <c r="C32" s="2">
        <v>43987</v>
      </c>
      <c r="D32" s="2">
        <f>Claims[[#This Row],[Claim Date]]+34</f>
        <v>44021</v>
      </c>
      <c r="E32" s="5">
        <f>IF(OR(ISBLANK(Claims[[#This Row],[Claim Date]]),ISBLANK(Claims[[#This Row],[Settlement Date]])),"",Claims[[#This Row],[Settlement Date]]-Claims[[#This Row],[Claim Date]])</f>
        <v>34</v>
      </c>
      <c r="F32" s="5" t="str">
        <f>IF(Claims[[#This Row],[Claim Status]]="Settled","Include","Exclude")</f>
        <v>Include</v>
      </c>
      <c r="G3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32" s="30">
        <v>502416</v>
      </c>
      <c r="I32" t="s">
        <v>757</v>
      </c>
      <c r="J32" s="5" t="str">
        <f>_xlfn.XLOOKUP(Claims[[#This Row],[Policy ID]],Policies!A:A,Policies!J:J)</f>
        <v>Accepted</v>
      </c>
      <c r="K32" s="5" t="str">
        <f>_xlfn.XLOOKUP(Claims[[#This Row],[Policy ID]],Policies!A:A,Policies!C:C)</f>
        <v>Life</v>
      </c>
      <c r="L32" s="5"/>
      <c r="M32" s="5"/>
    </row>
    <row r="33" spans="1:13" x14ac:dyDescent="0.25">
      <c r="A33" t="s">
        <v>1081</v>
      </c>
      <c r="B33" t="s">
        <v>62</v>
      </c>
      <c r="C33" s="2">
        <v>44037</v>
      </c>
      <c r="D33" s="2">
        <f>Claims[[#This Row],[Claim Date]]+26</f>
        <v>44063</v>
      </c>
      <c r="E33" s="5">
        <f>IF(OR(ISBLANK(Claims[[#This Row],[Claim Date]]),ISBLANK(Claims[[#This Row],[Settlement Date]])),"",Claims[[#This Row],[Settlement Date]]-Claims[[#This Row],[Claim Date]])</f>
        <v>26</v>
      </c>
      <c r="F33" s="5" t="str">
        <f>IF(Claims[[#This Row],[Claim Status]]="Settled","Include","Exclude")</f>
        <v>Include</v>
      </c>
      <c r="G3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3" s="30">
        <v>499919</v>
      </c>
      <c r="I33" t="s">
        <v>757</v>
      </c>
      <c r="J33" s="5" t="str">
        <f>_xlfn.XLOOKUP(Claims[[#This Row],[Policy ID]],Policies!A:A,Policies!J:J)</f>
        <v>Accepted</v>
      </c>
      <c r="K33" s="5" t="str">
        <f>_xlfn.XLOOKUP(Claims[[#This Row],[Policy ID]],Policies!A:A,Policies!C:C)</f>
        <v>Life</v>
      </c>
      <c r="L33" s="5"/>
      <c r="M33" s="5"/>
    </row>
    <row r="34" spans="1:13" x14ac:dyDescent="0.25">
      <c r="A34" t="s">
        <v>1083</v>
      </c>
      <c r="B34" t="s">
        <v>136</v>
      </c>
      <c r="C34" s="2">
        <v>44116</v>
      </c>
      <c r="D34" s="2">
        <f>Claims[[#This Row],[Claim Date]]+30</f>
        <v>44146</v>
      </c>
      <c r="E34" s="5">
        <f>IF(OR(ISBLANK(Claims[[#This Row],[Claim Date]]),ISBLANK(Claims[[#This Row],[Settlement Date]])),"",Claims[[#This Row],[Settlement Date]]-Claims[[#This Row],[Claim Date]])</f>
        <v>30</v>
      </c>
      <c r="F34" s="5" t="str">
        <f>IF(Claims[[#This Row],[Claim Status]]="Settled","Include","Exclude")</f>
        <v>Include</v>
      </c>
      <c r="G3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4" s="30">
        <v>515434</v>
      </c>
      <c r="I34" t="s">
        <v>757</v>
      </c>
      <c r="J34" s="5" t="str">
        <f>_xlfn.XLOOKUP(Claims[[#This Row],[Policy ID]],Policies!A:A,Policies!J:J)</f>
        <v>Accepted</v>
      </c>
      <c r="K34" s="5" t="str">
        <f>_xlfn.XLOOKUP(Claims[[#This Row],[Policy ID]],Policies!A:A,Policies!C:C)</f>
        <v>Life</v>
      </c>
      <c r="L34" s="5"/>
      <c r="M34" s="5"/>
    </row>
    <row r="35" spans="1:13" x14ac:dyDescent="0.25">
      <c r="A35" t="s">
        <v>1085</v>
      </c>
      <c r="B35" t="s">
        <v>172</v>
      </c>
      <c r="C35" s="2">
        <v>44190</v>
      </c>
      <c r="D35" s="2">
        <f>Claims[[#This Row],[Claim Date]]+29</f>
        <v>44219</v>
      </c>
      <c r="E35" s="5">
        <f>IF(OR(ISBLANK(Claims[[#This Row],[Claim Date]]),ISBLANK(Claims[[#This Row],[Settlement Date]])),"",Claims[[#This Row],[Settlement Date]]-Claims[[#This Row],[Claim Date]])</f>
        <v>29</v>
      </c>
      <c r="F35" s="5" t="str">
        <f>IF(Claims[[#This Row],[Claim Status]]="Settled","Include","Exclude")</f>
        <v>Include</v>
      </c>
      <c r="G3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5" s="30">
        <v>532722</v>
      </c>
      <c r="I35" t="s">
        <v>757</v>
      </c>
      <c r="J35" s="5" t="str">
        <f>_xlfn.XLOOKUP(Claims[[#This Row],[Policy ID]],Policies!A:A,Policies!J:J)</f>
        <v>Accepted</v>
      </c>
      <c r="K35" s="5" t="str">
        <f>_xlfn.XLOOKUP(Claims[[#This Row],[Policy ID]],Policies!A:A,Policies!C:C)</f>
        <v>Life</v>
      </c>
      <c r="L35" s="5"/>
      <c r="M35" s="5"/>
    </row>
    <row r="36" spans="1:13" x14ac:dyDescent="0.25">
      <c r="A36" t="s">
        <v>855</v>
      </c>
      <c r="B36" t="s">
        <v>244</v>
      </c>
      <c r="C36" s="2">
        <v>44642</v>
      </c>
      <c r="E36" s="5" t="str">
        <f>IF(OR(ISBLANK(Claims[[#This Row],[Claim Date]]),ISBLANK(Claims[[#This Row],[Settlement Date]])),"",Claims[[#This Row],[Settlement Date]]-Claims[[#This Row],[Claim Date]])</f>
        <v/>
      </c>
      <c r="F36" s="5" t="str">
        <f>IF(Claims[[#This Row],[Claim Status]]="Settled","Include","Exclude")</f>
        <v>Exclude</v>
      </c>
      <c r="G3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6" s="30">
        <v>964950</v>
      </c>
      <c r="I36" t="s">
        <v>720</v>
      </c>
      <c r="J36" s="5" t="str">
        <f>_xlfn.XLOOKUP(Claims[[#This Row],[Policy ID]],Policies!A:A,Policies!J:J)</f>
        <v>Accepted</v>
      </c>
      <c r="K36" s="5" t="str">
        <f>_xlfn.XLOOKUP(Claims[[#This Row],[Policy ID]],Policies!A:A,Policies!C:C)</f>
        <v>Motor</v>
      </c>
      <c r="L36" s="5"/>
      <c r="M36" s="5"/>
    </row>
    <row r="37" spans="1:13" x14ac:dyDescent="0.25">
      <c r="A37" t="s">
        <v>797</v>
      </c>
      <c r="B37" t="s">
        <v>280</v>
      </c>
      <c r="C37" s="2">
        <v>44656</v>
      </c>
      <c r="E37" s="5" t="str">
        <f>IF(OR(ISBLANK(Claims[[#This Row],[Claim Date]]),ISBLANK(Claims[[#This Row],[Settlement Date]])),"",Claims[[#This Row],[Settlement Date]]-Claims[[#This Row],[Claim Date]])</f>
        <v/>
      </c>
      <c r="F37" s="5" t="str">
        <f>IF(Claims[[#This Row],[Claim Status]]="Settled","Include","Exclude")</f>
        <v>Exclude</v>
      </c>
      <c r="G3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7" s="30">
        <v>886708</v>
      </c>
      <c r="I37" t="s">
        <v>758</v>
      </c>
      <c r="J37" s="5" t="str">
        <f>_xlfn.XLOOKUP(Claims[[#This Row],[Policy ID]],Policies!A:A,Policies!J:J)</f>
        <v>Accepted</v>
      </c>
      <c r="K37" s="5" t="str">
        <f>_xlfn.XLOOKUP(Claims[[#This Row],[Policy ID]],Policies!A:A,Policies!C:C)</f>
        <v>Motor</v>
      </c>
      <c r="L37" s="5"/>
      <c r="M37" s="5"/>
    </row>
    <row r="38" spans="1:13" x14ac:dyDescent="0.25">
      <c r="A38" t="s">
        <v>980</v>
      </c>
      <c r="B38" t="s">
        <v>211</v>
      </c>
      <c r="C38" s="2">
        <v>44415</v>
      </c>
      <c r="E38" s="5" t="str">
        <f>IF(OR(ISBLANK(Claims[[#This Row],[Claim Date]]),ISBLANK(Claims[[#This Row],[Settlement Date]])),"",Claims[[#This Row],[Settlement Date]]-Claims[[#This Row],[Claim Date]])</f>
        <v/>
      </c>
      <c r="F38" s="5" t="str">
        <f>IF(Claims[[#This Row],[Claim Status]]="Settled","Include","Exclude")</f>
        <v>Exclude</v>
      </c>
      <c r="G3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8" s="30">
        <v>942210</v>
      </c>
      <c r="I38" t="s">
        <v>720</v>
      </c>
      <c r="J38" s="5" t="str">
        <f>_xlfn.XLOOKUP(Claims[[#This Row],[Policy ID]],Policies!A:A,Policies!J:J)</f>
        <v>Accepted</v>
      </c>
      <c r="K38" s="5" t="str">
        <f>_xlfn.XLOOKUP(Claims[[#This Row],[Policy ID]],Policies!A:A,Policies!C:C)</f>
        <v>Health</v>
      </c>
      <c r="L38" s="5"/>
      <c r="M38" s="5"/>
    </row>
    <row r="39" spans="1:13" x14ac:dyDescent="0.25">
      <c r="A39" t="s">
        <v>1086</v>
      </c>
      <c r="B39" t="s">
        <v>203</v>
      </c>
      <c r="C39" s="2">
        <v>44240</v>
      </c>
      <c r="D39" s="2">
        <f>Claims[[#This Row],[Claim Date]]+29</f>
        <v>44269</v>
      </c>
      <c r="E39" s="5">
        <f>IF(OR(ISBLANK(Claims[[#This Row],[Claim Date]]),ISBLANK(Claims[[#This Row],[Settlement Date]])),"",Claims[[#This Row],[Settlement Date]]-Claims[[#This Row],[Claim Date]])</f>
        <v>29</v>
      </c>
      <c r="F39" s="5" t="str">
        <f>IF(Claims[[#This Row],[Claim Status]]="Settled","Include","Exclude")</f>
        <v>Include</v>
      </c>
      <c r="G3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9" s="30">
        <v>567243</v>
      </c>
      <c r="I39" t="s">
        <v>757</v>
      </c>
      <c r="J39" s="5" t="str">
        <f>_xlfn.XLOOKUP(Claims[[#This Row],[Policy ID]],Policies!A:A,Policies!J:J)</f>
        <v>Accepted</v>
      </c>
      <c r="K39" s="5" t="str">
        <f>_xlfn.XLOOKUP(Claims[[#This Row],[Policy ID]],Policies!A:A,Policies!C:C)</f>
        <v>Life</v>
      </c>
      <c r="L39" s="5"/>
      <c r="M39" s="5"/>
    </row>
    <row r="40" spans="1:13" x14ac:dyDescent="0.25">
      <c r="A40" t="s">
        <v>1087</v>
      </c>
      <c r="B40" t="s">
        <v>250</v>
      </c>
      <c r="C40" s="2">
        <v>44257</v>
      </c>
      <c r="D40" s="2">
        <f>Claims[[#This Row],[Claim Date]]+21</f>
        <v>44278</v>
      </c>
      <c r="E40" s="5">
        <f>IF(OR(ISBLANK(Claims[[#This Row],[Claim Date]]),ISBLANK(Claims[[#This Row],[Settlement Date]])),"",Claims[[#This Row],[Settlement Date]]-Claims[[#This Row],[Claim Date]])</f>
        <v>21</v>
      </c>
      <c r="F40" s="5" t="str">
        <f>IF(Claims[[#This Row],[Claim Status]]="Settled","Include","Exclude")</f>
        <v>Include</v>
      </c>
      <c r="G4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0" s="30">
        <v>393226</v>
      </c>
      <c r="I40" t="s">
        <v>757</v>
      </c>
      <c r="J40" s="5" t="str">
        <f>_xlfn.XLOOKUP(Claims[[#This Row],[Policy ID]],Policies!A:A,Policies!J:J)</f>
        <v>Accepted</v>
      </c>
      <c r="K40" s="5" t="str">
        <f>_xlfn.XLOOKUP(Claims[[#This Row],[Policy ID]],Policies!A:A,Policies!C:C)</f>
        <v>Life</v>
      </c>
      <c r="L40" s="5"/>
      <c r="M40" s="5"/>
    </row>
    <row r="41" spans="1:13" x14ac:dyDescent="0.25">
      <c r="A41" t="s">
        <v>750</v>
      </c>
      <c r="B41" t="s">
        <v>262</v>
      </c>
      <c r="C41" s="2">
        <v>44542</v>
      </c>
      <c r="E41" s="5" t="str">
        <f>IF(OR(ISBLANK(Claims[[#This Row],[Claim Date]]),ISBLANK(Claims[[#This Row],[Settlement Date]])),"",Claims[[#This Row],[Settlement Date]]-Claims[[#This Row],[Claim Date]])</f>
        <v/>
      </c>
      <c r="F41" s="5" t="str">
        <f>IF(Claims[[#This Row],[Claim Status]]="Settled","Include","Exclude")</f>
        <v>Exclude</v>
      </c>
      <c r="G4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1" s="30">
        <v>425438</v>
      </c>
      <c r="I41" t="s">
        <v>758</v>
      </c>
      <c r="J41" s="5" t="str">
        <f>_xlfn.XLOOKUP(Claims[[#This Row],[Policy ID]],Policies!A:A,Policies!J:J)</f>
        <v>Accepted</v>
      </c>
      <c r="K41" s="5" t="str">
        <f>_xlfn.XLOOKUP(Claims[[#This Row],[Policy ID]],Policies!A:A,Policies!C:C)</f>
        <v>Health</v>
      </c>
      <c r="L41" s="5">
        <v>3.7993150906207029E-3</v>
      </c>
      <c r="M41" s="5"/>
    </row>
    <row r="42" spans="1:13" x14ac:dyDescent="0.25">
      <c r="A42" t="s">
        <v>748</v>
      </c>
      <c r="B42" t="s">
        <v>252</v>
      </c>
      <c r="C42" s="2">
        <v>44355</v>
      </c>
      <c r="D42" s="2">
        <f>Claims[[#This Row],[Claim Date]]+30</f>
        <v>44385</v>
      </c>
      <c r="E42" s="5">
        <f>IF(OR(ISBLANK(Claims[[#This Row],[Claim Date]]),ISBLANK(Claims[[#This Row],[Settlement Date]])),"",Claims[[#This Row],[Settlement Date]]-Claims[[#This Row],[Claim Date]])</f>
        <v>30</v>
      </c>
      <c r="F42" s="5" t="str">
        <f>IF(Claims[[#This Row],[Claim Status]]="Settled","Include","Exclude")</f>
        <v>Include</v>
      </c>
      <c r="G4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2" s="30">
        <v>700000</v>
      </c>
      <c r="I42" t="s">
        <v>757</v>
      </c>
      <c r="J42" s="5" t="str">
        <f>_xlfn.XLOOKUP(Claims[[#This Row],[Policy ID]],Policies!A:A,Policies!J:J)</f>
        <v>Accepted</v>
      </c>
      <c r="K42" s="5" t="str">
        <f>_xlfn.XLOOKUP(Claims[[#This Row],[Policy ID]],Policies!A:A,Policies!C:C)</f>
        <v>Life</v>
      </c>
      <c r="L42" s="5">
        <v>0.6108999641448225</v>
      </c>
      <c r="M42" s="5"/>
    </row>
    <row r="43" spans="1:13" x14ac:dyDescent="0.25">
      <c r="A43" t="s">
        <v>751</v>
      </c>
      <c r="B43" t="s">
        <v>281</v>
      </c>
      <c r="C43" s="2">
        <v>44598</v>
      </c>
      <c r="E43" s="5" t="str">
        <f>IF(OR(ISBLANK(Claims[[#This Row],[Claim Date]]),ISBLANK(Claims[[#This Row],[Settlement Date]])),"",Claims[[#This Row],[Settlement Date]]-Claims[[#This Row],[Claim Date]])</f>
        <v/>
      </c>
      <c r="F43" s="5" t="str">
        <f>IF(Claims[[#This Row],[Claim Status]]="Settled","Include","Exclude")</f>
        <v>Exclude</v>
      </c>
      <c r="G4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3" s="30">
        <v>767304</v>
      </c>
      <c r="I43" t="s">
        <v>758</v>
      </c>
      <c r="J43" s="5" t="str">
        <f>_xlfn.XLOOKUP(Claims[[#This Row],[Policy ID]],Policies!A:A,Policies!J:J)</f>
        <v>Accepted</v>
      </c>
      <c r="K43" s="5" t="str">
        <f>_xlfn.XLOOKUP(Claims[[#This Row],[Policy ID]],Policies!A:A,Policies!C:C)</f>
        <v>Health</v>
      </c>
      <c r="L43" s="5">
        <v>1.8267112025647791E-2</v>
      </c>
      <c r="M43" s="5"/>
    </row>
    <row r="44" spans="1:13" x14ac:dyDescent="0.25">
      <c r="A44" t="s">
        <v>1088</v>
      </c>
      <c r="B44" t="s">
        <v>287</v>
      </c>
      <c r="C44" s="2">
        <v>44392</v>
      </c>
      <c r="D44" s="2">
        <f>Claims[[#This Row],[Claim Date]]+17</f>
        <v>44409</v>
      </c>
      <c r="E44" s="5">
        <f>IF(OR(ISBLANK(Claims[[#This Row],[Claim Date]]),ISBLANK(Claims[[#This Row],[Settlement Date]])),"",Claims[[#This Row],[Settlement Date]]-Claims[[#This Row],[Claim Date]])</f>
        <v>17</v>
      </c>
      <c r="F44" s="5" t="str">
        <f>IF(Claims[[#This Row],[Claim Status]]="Settled","Include","Exclude")</f>
        <v>Include</v>
      </c>
      <c r="G4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4" s="30">
        <v>284761</v>
      </c>
      <c r="I44" t="s">
        <v>757</v>
      </c>
      <c r="J44" s="5" t="str">
        <f>_xlfn.XLOOKUP(Claims[[#This Row],[Policy ID]],Policies!A:A,Policies!J:J)</f>
        <v>Accepted</v>
      </c>
      <c r="K44" s="5" t="str">
        <f>_xlfn.XLOOKUP(Claims[[#This Row],[Policy ID]],Policies!A:A,Policies!C:C)</f>
        <v>Life</v>
      </c>
      <c r="L44" s="5"/>
      <c r="M44" s="5"/>
    </row>
    <row r="45" spans="1:13" x14ac:dyDescent="0.25">
      <c r="A45" t="s">
        <v>1089</v>
      </c>
      <c r="B45" t="s">
        <v>304</v>
      </c>
      <c r="C45" s="2">
        <v>44418</v>
      </c>
      <c r="D45" s="2">
        <f>Claims[[#This Row],[Claim Date]]+27</f>
        <v>44445</v>
      </c>
      <c r="E45" s="5">
        <f>IF(OR(ISBLANK(Claims[[#This Row],[Claim Date]]),ISBLANK(Claims[[#This Row],[Settlement Date]])),"",Claims[[#This Row],[Settlement Date]]-Claims[[#This Row],[Claim Date]])</f>
        <v>27</v>
      </c>
      <c r="F45" s="5" t="str">
        <f>IF(Claims[[#This Row],[Claim Status]]="Settled","Include","Exclude")</f>
        <v>Include</v>
      </c>
      <c r="G4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5" s="30">
        <v>479682</v>
      </c>
      <c r="I45" t="s">
        <v>757</v>
      </c>
      <c r="J45" s="5" t="str">
        <f>_xlfn.XLOOKUP(Claims[[#This Row],[Policy ID]],Policies!A:A,Policies!J:J)</f>
        <v>Accepted</v>
      </c>
      <c r="K45" s="5" t="str">
        <f>_xlfn.XLOOKUP(Claims[[#This Row],[Policy ID]],Policies!A:A,Policies!C:C)</f>
        <v>Life</v>
      </c>
      <c r="L45" s="5"/>
      <c r="M45" s="5"/>
    </row>
    <row r="46" spans="1:13" x14ac:dyDescent="0.25">
      <c r="A46" t="s">
        <v>970</v>
      </c>
      <c r="B46" t="s">
        <v>320</v>
      </c>
      <c r="C46" s="2">
        <v>44686</v>
      </c>
      <c r="E46" s="5" t="str">
        <f>IF(OR(ISBLANK(Claims[[#This Row],[Claim Date]]),ISBLANK(Claims[[#This Row],[Settlement Date]])),"",Claims[[#This Row],[Settlement Date]]-Claims[[#This Row],[Claim Date]])</f>
        <v/>
      </c>
      <c r="F46" s="5" t="str">
        <f>IF(Claims[[#This Row],[Claim Status]]="Settled","Include","Exclude")</f>
        <v>Exclude</v>
      </c>
      <c r="G4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6" s="30">
        <v>613313</v>
      </c>
      <c r="I46" t="s">
        <v>720</v>
      </c>
      <c r="J46" s="5" t="str">
        <f>_xlfn.XLOOKUP(Claims[[#This Row],[Policy ID]],Policies!A:A,Policies!J:J)</f>
        <v>Accepted</v>
      </c>
      <c r="K46" s="5" t="str">
        <f>_xlfn.XLOOKUP(Claims[[#This Row],[Policy ID]],Policies!A:A,Policies!C:C)</f>
        <v>Motor</v>
      </c>
      <c r="L46" s="5"/>
      <c r="M46" s="5"/>
    </row>
    <row r="47" spans="1:13" x14ac:dyDescent="0.25">
      <c r="A47" t="s">
        <v>1090</v>
      </c>
      <c r="B47" t="s">
        <v>322</v>
      </c>
      <c r="C47" s="2">
        <v>44483</v>
      </c>
      <c r="D47" s="2">
        <f>Claims[[#This Row],[Claim Date]]+20</f>
        <v>44503</v>
      </c>
      <c r="E47" s="5">
        <f>IF(OR(ISBLANK(Claims[[#This Row],[Claim Date]]),ISBLANK(Claims[[#This Row],[Settlement Date]])),"",Claims[[#This Row],[Settlement Date]]-Claims[[#This Row],[Claim Date]])</f>
        <v>20</v>
      </c>
      <c r="F47" s="5" t="str">
        <f>IF(Claims[[#This Row],[Claim Status]]="Settled","Include","Exclude")</f>
        <v>Include</v>
      </c>
      <c r="G4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7" s="30">
        <v>223853</v>
      </c>
      <c r="I47" t="s">
        <v>757</v>
      </c>
      <c r="J47" s="5" t="str">
        <f>_xlfn.XLOOKUP(Claims[[#This Row],[Policy ID]],Policies!A:A,Policies!J:J)</f>
        <v>Accepted</v>
      </c>
      <c r="K47" s="5" t="str">
        <f>_xlfn.XLOOKUP(Claims[[#This Row],[Policy ID]],Policies!A:A,Policies!C:C)</f>
        <v>Life</v>
      </c>
      <c r="L47" s="5"/>
      <c r="M47" s="5"/>
    </row>
    <row r="48" spans="1:13" x14ac:dyDescent="0.25">
      <c r="A48" t="s">
        <v>1091</v>
      </c>
      <c r="B48" t="s">
        <v>336</v>
      </c>
      <c r="C48" s="2">
        <v>44511</v>
      </c>
      <c r="D48" s="2">
        <f>Claims[[#This Row],[Claim Date]]+26</f>
        <v>44537</v>
      </c>
      <c r="E48" s="5">
        <f>IF(OR(ISBLANK(Claims[[#This Row],[Claim Date]]),ISBLANK(Claims[[#This Row],[Settlement Date]])),"",Claims[[#This Row],[Settlement Date]]-Claims[[#This Row],[Claim Date]])</f>
        <v>26</v>
      </c>
      <c r="F48" s="5" t="str">
        <f>IF(Claims[[#This Row],[Claim Status]]="Settled","Include","Exclude")</f>
        <v>Include</v>
      </c>
      <c r="G4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8" s="30">
        <v>662621</v>
      </c>
      <c r="I48" t="s">
        <v>757</v>
      </c>
      <c r="J48" s="5" t="str">
        <f>_xlfn.XLOOKUP(Claims[[#This Row],[Policy ID]],Policies!A:A,Policies!J:J)</f>
        <v>Accepted</v>
      </c>
      <c r="K48" s="5" t="str">
        <f>_xlfn.XLOOKUP(Claims[[#This Row],[Policy ID]],Policies!A:A,Policies!C:C)</f>
        <v>Life</v>
      </c>
      <c r="L48" s="5"/>
    </row>
    <row r="49" spans="1:12" x14ac:dyDescent="0.25">
      <c r="A49" t="s">
        <v>755</v>
      </c>
      <c r="B49" t="s">
        <v>353</v>
      </c>
      <c r="C49" s="2">
        <v>44533</v>
      </c>
      <c r="D49" s="2">
        <f>Claims[[#This Row],[Claim Date]]+23</f>
        <v>44556</v>
      </c>
      <c r="E49" s="5">
        <f>IF(OR(ISBLANK(Claims[[#This Row],[Claim Date]]),ISBLANK(Claims[[#This Row],[Settlement Date]])),"",Claims[[#This Row],[Settlement Date]]-Claims[[#This Row],[Claim Date]])</f>
        <v>23</v>
      </c>
      <c r="F49" s="5" t="str">
        <f>IF(Claims[[#This Row],[Claim Status]]="Settled","Include","Exclude")</f>
        <v>Include</v>
      </c>
      <c r="G4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9" s="30">
        <v>380000</v>
      </c>
      <c r="I49" t="s">
        <v>757</v>
      </c>
      <c r="J49" s="5" t="str">
        <f>_xlfn.XLOOKUP(Claims[[#This Row],[Policy ID]],Policies!A:A,Policies!J:J)</f>
        <v>Accepted</v>
      </c>
      <c r="K49" s="5" t="str">
        <f>_xlfn.XLOOKUP(Claims[[#This Row],[Policy ID]],Policies!A:A,Policies!C:C)</f>
        <v>Life</v>
      </c>
      <c r="L49" s="5">
        <v>0.12885562273021089</v>
      </c>
    </row>
    <row r="50" spans="1:12" x14ac:dyDescent="0.25">
      <c r="A50" t="s">
        <v>1647</v>
      </c>
      <c r="B50" t="s">
        <v>1131</v>
      </c>
      <c r="C50" s="2">
        <v>44574</v>
      </c>
      <c r="D50" s="2">
        <f>Claims[[#This Row],[Claim Date]]+23</f>
        <v>44597</v>
      </c>
      <c r="E50" s="5">
        <f>IF(OR(ISBLANK(Claims[[#This Row],[Claim Date]]),ISBLANK(Claims[[#This Row],[Settlement Date]])),"",Claims[[#This Row],[Settlement Date]]-Claims[[#This Row],[Claim Date]])</f>
        <v>23</v>
      </c>
      <c r="F50" s="5" t="str">
        <f>IF(Claims[[#This Row],[Claim Status]]="Settled","Include","Exclude")</f>
        <v>Include</v>
      </c>
      <c r="G5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0" s="30">
        <v>380000</v>
      </c>
      <c r="I50" t="s">
        <v>757</v>
      </c>
      <c r="J50" s="5" t="str">
        <f>_xlfn.XLOOKUP(Claims[[#This Row],[Policy ID]],Policies!A:A,Policies!J:J)</f>
        <v>Accepted</v>
      </c>
      <c r="K50" s="5" t="str">
        <f>_xlfn.XLOOKUP(Claims[[#This Row],[Policy ID]],Policies!A:A,Policies!C:C)</f>
        <v>Life</v>
      </c>
      <c r="L50" s="5"/>
    </row>
    <row r="51" spans="1:12" x14ac:dyDescent="0.25">
      <c r="A51" t="s">
        <v>1093</v>
      </c>
      <c r="B51" t="s">
        <v>1092</v>
      </c>
      <c r="C51" s="2">
        <v>44622</v>
      </c>
      <c r="D51" s="2">
        <f>Claims[[#This Row],[Claim Date]]+24</f>
        <v>44646</v>
      </c>
      <c r="E51" s="5">
        <f>IF(OR(ISBLANK(Claims[[#This Row],[Claim Date]]),ISBLANK(Claims[[#This Row],[Settlement Date]])),"",Claims[[#This Row],[Settlement Date]]-Claims[[#This Row],[Claim Date]])</f>
        <v>24</v>
      </c>
      <c r="F51" s="5" t="str">
        <f>IF(Claims[[#This Row],[Claim Status]]="Settled","Include","Exclude")</f>
        <v>Include</v>
      </c>
      <c r="G5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1" s="30">
        <v>380000</v>
      </c>
      <c r="I51" t="s">
        <v>757</v>
      </c>
      <c r="J51" s="5" t="str">
        <f>_xlfn.XLOOKUP(Claims[[#This Row],[Policy ID]],Policies!A:A,Policies!J:J)</f>
        <v>Accepted</v>
      </c>
      <c r="K51" s="5" t="str">
        <f>_xlfn.XLOOKUP(Claims[[#This Row],[Policy ID]],Policies!A:A,Policies!C:C)</f>
        <v>Life</v>
      </c>
      <c r="L51" s="5"/>
    </row>
    <row r="52" spans="1:12" x14ac:dyDescent="0.25">
      <c r="A52" t="s">
        <v>1065</v>
      </c>
      <c r="B52" t="s">
        <v>990</v>
      </c>
      <c r="C52" s="2">
        <v>44880</v>
      </c>
      <c r="E52" s="5" t="str">
        <f>IF(OR(ISBLANK(Claims[[#This Row],[Claim Date]]),ISBLANK(Claims[[#This Row],[Settlement Date]])),"",Claims[[#This Row],[Settlement Date]]-Claims[[#This Row],[Claim Date]])</f>
        <v/>
      </c>
      <c r="F52" s="5" t="str">
        <f>IF(Claims[[#This Row],[Claim Status]]="Settled","Include","Exclude")</f>
        <v>Exclude</v>
      </c>
      <c r="G5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52" s="30">
        <v>762750</v>
      </c>
      <c r="I52" t="s">
        <v>720</v>
      </c>
      <c r="J52" s="5" t="str">
        <f>_xlfn.XLOOKUP(Claims[[#This Row],[Policy ID]],Policies!A:A,Policies!J:J)</f>
        <v>Accepted</v>
      </c>
      <c r="K52" s="5" t="str">
        <f>_xlfn.XLOOKUP(Claims[[#This Row],[Policy ID]],Policies!A:A,Policies!C:C)</f>
        <v>Health</v>
      </c>
      <c r="L52" s="5">
        <v>0.41552014609499777</v>
      </c>
    </row>
    <row r="53" spans="1:12" x14ac:dyDescent="0.25">
      <c r="A53" t="s">
        <v>1648</v>
      </c>
      <c r="B53" t="s">
        <v>1234</v>
      </c>
      <c r="C53" s="2">
        <v>44666</v>
      </c>
      <c r="D53" s="2">
        <f>Claims[[#This Row],[Claim Date]]+22</f>
        <v>44688</v>
      </c>
      <c r="E53" s="5">
        <f>IF(OR(ISBLANK(Claims[[#This Row],[Claim Date]]),ISBLANK(Claims[[#This Row],[Settlement Date]])),"",Claims[[#This Row],[Settlement Date]]-Claims[[#This Row],[Claim Date]])</f>
        <v>22</v>
      </c>
      <c r="F53" s="5" t="str">
        <f>IF(Claims[[#This Row],[Claim Status]]="Settled","Include","Exclude")</f>
        <v>Include</v>
      </c>
      <c r="G5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3" s="30">
        <v>380000</v>
      </c>
      <c r="I53" t="s">
        <v>757</v>
      </c>
      <c r="J53" s="5" t="str">
        <f>_xlfn.XLOOKUP(Claims[[#This Row],[Policy ID]],Policies!A:A,Policies!J:J)</f>
        <v>Accepted</v>
      </c>
      <c r="K53" s="5" t="str">
        <f>_xlfn.XLOOKUP(Claims[[#This Row],[Policy ID]],Policies!A:A,Policies!C:C)</f>
        <v>Life</v>
      </c>
      <c r="L53" s="5"/>
    </row>
    <row r="54" spans="1:12" x14ac:dyDescent="0.25">
      <c r="A54" t="s">
        <v>972</v>
      </c>
      <c r="B54" t="s">
        <v>877</v>
      </c>
      <c r="C54" s="2">
        <v>44850</v>
      </c>
      <c r="E54" s="5" t="str">
        <f>IF(OR(ISBLANK(Claims[[#This Row],[Claim Date]]),ISBLANK(Claims[[#This Row],[Settlement Date]])),"",Claims[[#This Row],[Settlement Date]]-Claims[[#This Row],[Claim Date]])</f>
        <v/>
      </c>
      <c r="F54" s="5" t="str">
        <f>IF(Claims[[#This Row],[Claim Status]]="Settled","Include","Exclude")</f>
        <v>Exclude</v>
      </c>
      <c r="G5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54" s="30">
        <v>750000</v>
      </c>
      <c r="I54" t="s">
        <v>758</v>
      </c>
      <c r="J54" s="5" t="str">
        <f>_xlfn.XLOOKUP(Claims[[#This Row],[Policy ID]],Policies!A:A,Policies!J:J)</f>
        <v>Accepted</v>
      </c>
      <c r="K54" s="5" t="str">
        <f>_xlfn.XLOOKUP(Claims[[#This Row],[Policy ID]],Policies!A:A,Policies!C:C)</f>
        <v>Motor</v>
      </c>
      <c r="L54" s="5"/>
    </row>
    <row r="55" spans="1:12" x14ac:dyDescent="0.25">
      <c r="A55" t="s">
        <v>1649</v>
      </c>
      <c r="B55" t="s">
        <v>1292</v>
      </c>
      <c r="C55" s="2">
        <v>44690</v>
      </c>
      <c r="D55" s="2">
        <f>Claims[[#This Row],[Claim Date]]+21</f>
        <v>44711</v>
      </c>
      <c r="E55" s="5">
        <f>IF(OR(ISBLANK(Claims[[#This Row],[Claim Date]]),ISBLANK(Claims[[#This Row],[Settlement Date]])),"",Claims[[#This Row],[Settlement Date]]-Claims[[#This Row],[Claim Date]])</f>
        <v>21</v>
      </c>
      <c r="F55" s="5" t="str">
        <f>IF(Claims[[#This Row],[Claim Status]]="Settled","Include","Exclude")</f>
        <v>Include</v>
      </c>
      <c r="G5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5" s="30">
        <v>330000</v>
      </c>
      <c r="I55" t="s">
        <v>757</v>
      </c>
      <c r="J55" s="5" t="str">
        <f>_xlfn.XLOOKUP(Claims[[#This Row],[Policy ID]],Policies!A:A,Policies!J:J)</f>
        <v>Accepted</v>
      </c>
      <c r="K55" s="5" t="str">
        <f>_xlfn.XLOOKUP(Claims[[#This Row],[Policy ID]],Policies!A:A,Policies!C:C)</f>
        <v>Life</v>
      </c>
      <c r="L55" s="5"/>
    </row>
    <row r="56" spans="1:12" x14ac:dyDescent="0.25">
      <c r="A56" t="s">
        <v>1650</v>
      </c>
      <c r="B56" t="s">
        <v>1312</v>
      </c>
      <c r="C56" s="2">
        <v>44730</v>
      </c>
      <c r="D56" s="2">
        <f>Claims[[#This Row],[Claim Date]]+16</f>
        <v>44746</v>
      </c>
      <c r="E56" s="5">
        <f>IF(OR(ISBLANK(Claims[[#This Row],[Claim Date]]),ISBLANK(Claims[[#This Row],[Settlement Date]])),"",Claims[[#This Row],[Settlement Date]]-Claims[[#This Row],[Claim Date]])</f>
        <v>16</v>
      </c>
      <c r="F56" s="5" t="str">
        <f>IF(Claims[[#This Row],[Claim Status]]="Settled","Include","Exclude")</f>
        <v>Include</v>
      </c>
      <c r="G5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6" s="30">
        <v>300000</v>
      </c>
      <c r="I56" t="s">
        <v>757</v>
      </c>
      <c r="J56" s="5" t="str">
        <f>_xlfn.XLOOKUP(Claims[[#This Row],[Policy ID]],Policies!A:A,Policies!J:J)</f>
        <v>Accepted</v>
      </c>
      <c r="K56" s="5" t="str">
        <f>_xlfn.XLOOKUP(Claims[[#This Row],[Policy ID]],Policies!A:A,Policies!C:C)</f>
        <v>Life</v>
      </c>
      <c r="L56" s="5"/>
    </row>
    <row r="57" spans="1:12" x14ac:dyDescent="0.25">
      <c r="A57" t="s">
        <v>1652</v>
      </c>
      <c r="B57" t="s">
        <v>1361</v>
      </c>
      <c r="C57" s="2">
        <v>44735</v>
      </c>
      <c r="D57" s="2">
        <f>Claims[[#This Row],[Claim Date]]+18</f>
        <v>44753</v>
      </c>
      <c r="E57" s="5">
        <f>IF(OR(ISBLANK(Claims[[#This Row],[Claim Date]]),ISBLANK(Claims[[#This Row],[Settlement Date]])),"",Claims[[#This Row],[Settlement Date]]-Claims[[#This Row],[Claim Date]])</f>
        <v>18</v>
      </c>
      <c r="F57" s="5" t="str">
        <f>IF(Claims[[#This Row],[Claim Status]]="Settled","Include","Exclude")</f>
        <v>Include</v>
      </c>
      <c r="G5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7" s="30">
        <v>380000</v>
      </c>
      <c r="I57" t="s">
        <v>757</v>
      </c>
      <c r="J57" s="5" t="str">
        <f>_xlfn.XLOOKUP(Claims[[#This Row],[Policy ID]],Policies!A:A,Policies!J:J)</f>
        <v>Accepted</v>
      </c>
      <c r="K57" s="5" t="str">
        <f>_xlfn.XLOOKUP(Claims[[#This Row],[Policy ID]],Policies!A:A,Policies!C:C)</f>
        <v>Life</v>
      </c>
      <c r="L57" s="5"/>
    </row>
    <row r="58" spans="1:12" x14ac:dyDescent="0.25">
      <c r="A58" t="s">
        <v>726</v>
      </c>
      <c r="B58" t="s">
        <v>6</v>
      </c>
      <c r="C58" s="2">
        <v>44094</v>
      </c>
      <c r="D58" s="2">
        <f>Claims[[#This Row],[Claim Date]]+18</f>
        <v>44112</v>
      </c>
      <c r="E58" s="5">
        <f>IF(OR(ISBLANK(Claims[[#This Row],[Claim Date]]),ISBLANK(Claims[[#This Row],[Settlement Date]])),"",Claims[[#This Row],[Settlement Date]]-Claims[[#This Row],[Claim Date]])</f>
        <v>18</v>
      </c>
      <c r="F58" s="5" t="str">
        <f>IF(Claims[[#This Row],[Claim Status]]="Settled","Include","Exclude")</f>
        <v>Include</v>
      </c>
      <c r="G5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8" s="30">
        <v>100683</v>
      </c>
      <c r="I58" t="s">
        <v>757</v>
      </c>
      <c r="J58" s="5" t="str">
        <f>_xlfn.XLOOKUP(Claims[[#This Row],[Policy ID]],Policies!A:A,Policies!J:J)</f>
        <v>Accepted</v>
      </c>
      <c r="K58" s="5" t="str">
        <f>_xlfn.XLOOKUP(Claims[[#This Row],[Policy ID]],Policies!A:A,Policies!C:C)</f>
        <v>Motor</v>
      </c>
      <c r="L58" s="5"/>
    </row>
    <row r="59" spans="1:12" x14ac:dyDescent="0.25">
      <c r="A59" t="s">
        <v>730</v>
      </c>
      <c r="B59" t="s">
        <v>15</v>
      </c>
      <c r="C59" s="2">
        <v>44111</v>
      </c>
      <c r="D59" s="2">
        <f>Claims[[#This Row],[Claim Date]]+13</f>
        <v>44124</v>
      </c>
      <c r="E59" s="5">
        <f>IF(OR(ISBLANK(Claims[[#This Row],[Claim Date]]),ISBLANK(Claims[[#This Row],[Settlement Date]])),"",Claims[[#This Row],[Settlement Date]]-Claims[[#This Row],[Claim Date]])</f>
        <v>13</v>
      </c>
      <c r="F59" s="5" t="str">
        <f>IF(Claims[[#This Row],[Claim Status]]="Settled","Include","Exclude")</f>
        <v>Include</v>
      </c>
      <c r="G5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9" s="30">
        <v>65419</v>
      </c>
      <c r="I59" t="s">
        <v>757</v>
      </c>
      <c r="J59" s="5" t="str">
        <f>_xlfn.XLOOKUP(Claims[[#This Row],[Policy ID]],Policies!A:A,Policies!J:J)</f>
        <v>Accepted</v>
      </c>
      <c r="K59" s="5" t="str">
        <f>_xlfn.XLOOKUP(Claims[[#This Row],[Policy ID]],Policies!A:A,Policies!C:C)</f>
        <v>Motor</v>
      </c>
      <c r="L59" s="5">
        <v>0.84942997939190523</v>
      </c>
    </row>
    <row r="60" spans="1:12" x14ac:dyDescent="0.25">
      <c r="A60" t="s">
        <v>731</v>
      </c>
      <c r="B60" t="s">
        <v>24</v>
      </c>
      <c r="C60" s="2">
        <v>44121</v>
      </c>
      <c r="D60" s="2">
        <f>Claims[[#This Row],[Claim Date]]+16</f>
        <v>44137</v>
      </c>
      <c r="E60" s="5">
        <f>IF(OR(ISBLANK(Claims[[#This Row],[Claim Date]]),ISBLANK(Claims[[#This Row],[Settlement Date]])),"",Claims[[#This Row],[Settlement Date]]-Claims[[#This Row],[Claim Date]])</f>
        <v>16</v>
      </c>
      <c r="F60" s="5" t="str">
        <f>IF(Claims[[#This Row],[Claim Status]]="Settled","Include","Exclude")</f>
        <v>Include</v>
      </c>
      <c r="G6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0" s="30">
        <v>45459</v>
      </c>
      <c r="I60" t="s">
        <v>757</v>
      </c>
      <c r="J60" s="5" t="str">
        <f>_xlfn.XLOOKUP(Claims[[#This Row],[Policy ID]],Policies!A:A,Policies!J:J)</f>
        <v>Accepted</v>
      </c>
      <c r="K60" s="5" t="str">
        <f>_xlfn.XLOOKUP(Claims[[#This Row],[Policy ID]],Policies!A:A,Policies!C:C)</f>
        <v>Motor</v>
      </c>
      <c r="L60" s="5">
        <v>0.106917962960696</v>
      </c>
    </row>
    <row r="61" spans="1:12" x14ac:dyDescent="0.25">
      <c r="A61" t="s">
        <v>732</v>
      </c>
      <c r="B61" t="s">
        <v>52</v>
      </c>
      <c r="C61" s="2">
        <v>44221</v>
      </c>
      <c r="D61" s="2">
        <f>Claims[[#This Row],[Claim Date]]+23</f>
        <v>44244</v>
      </c>
      <c r="E61" s="5">
        <f>IF(OR(ISBLANK(Claims[[#This Row],[Claim Date]]),ISBLANK(Claims[[#This Row],[Settlement Date]])),"",Claims[[#This Row],[Settlement Date]]-Claims[[#This Row],[Claim Date]])</f>
        <v>23</v>
      </c>
      <c r="F61" s="5" t="str">
        <f>IF(Claims[[#This Row],[Claim Status]]="Settled","Include","Exclude")</f>
        <v>Include</v>
      </c>
      <c r="G6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61" s="30">
        <v>64564</v>
      </c>
      <c r="I61" t="s">
        <v>757</v>
      </c>
      <c r="J61" s="5" t="str">
        <f>_xlfn.XLOOKUP(Claims[[#This Row],[Policy ID]],Policies!A:A,Policies!J:J)</f>
        <v>Accepted</v>
      </c>
      <c r="K61" s="5" t="str">
        <f>_xlfn.XLOOKUP(Claims[[#This Row],[Policy ID]],Policies!A:A,Policies!C:C)</f>
        <v>Motor</v>
      </c>
      <c r="L61" s="5">
        <v>1.5125408326301493E-2</v>
      </c>
    </row>
    <row r="62" spans="1:12" x14ac:dyDescent="0.25">
      <c r="A62" t="s">
        <v>1067</v>
      </c>
      <c r="B62" t="s">
        <v>999</v>
      </c>
      <c r="C62" s="2">
        <v>44937</v>
      </c>
      <c r="E62" s="5" t="str">
        <f>IF(OR(ISBLANK(Claims[[#This Row],[Claim Date]]),ISBLANK(Claims[[#This Row],[Settlement Date]])),"",Claims[[#This Row],[Settlement Date]]-Claims[[#This Row],[Claim Date]])</f>
        <v/>
      </c>
      <c r="F62" s="5" t="str">
        <f>IF(Claims[[#This Row],[Claim Status]]="Settled","Include","Exclude")</f>
        <v>Exclude</v>
      </c>
      <c r="G6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2" s="30">
        <v>732334</v>
      </c>
      <c r="I62" t="s">
        <v>758</v>
      </c>
      <c r="J62" s="5" t="str">
        <f>_xlfn.XLOOKUP(Claims[[#This Row],[Policy ID]],Policies!A:A,Policies!J:J)</f>
        <v>Accepted</v>
      </c>
      <c r="K62" s="5" t="str">
        <f>_xlfn.XLOOKUP(Claims[[#This Row],[Policy ID]],Policies!A:A,Policies!C:C)</f>
        <v>Health</v>
      </c>
      <c r="L62" s="5"/>
    </row>
    <row r="63" spans="1:12" x14ac:dyDescent="0.25">
      <c r="A63" t="s">
        <v>852</v>
      </c>
      <c r="B63" t="s">
        <v>68</v>
      </c>
      <c r="C63" s="2">
        <v>44260</v>
      </c>
      <c r="D63" s="2">
        <f>Claims[[#This Row],[Claim Date]]+18</f>
        <v>44278</v>
      </c>
      <c r="E63" s="5">
        <f>IF(OR(ISBLANK(Claims[[#This Row],[Claim Date]]),ISBLANK(Claims[[#This Row],[Settlement Date]])),"",Claims[[#This Row],[Settlement Date]]-Claims[[#This Row],[Claim Date]])</f>
        <v>18</v>
      </c>
      <c r="F63" s="5" t="str">
        <f>IF(Claims[[#This Row],[Claim Status]]="Settled","Include","Exclude")</f>
        <v>Include</v>
      </c>
      <c r="G6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3" s="30">
        <v>135000</v>
      </c>
      <c r="I63" t="s">
        <v>757</v>
      </c>
      <c r="J63" s="5" t="str">
        <f>_xlfn.XLOOKUP(Claims[[#This Row],[Policy ID]],Policies!A:A,Policies!J:J)</f>
        <v>Accepted</v>
      </c>
      <c r="K63" s="5" t="str">
        <f>_xlfn.XLOOKUP(Claims[[#This Row],[Policy ID]],Policies!A:A,Policies!C:C)</f>
        <v>Motor</v>
      </c>
      <c r="L63" s="5"/>
    </row>
    <row r="64" spans="1:12" x14ac:dyDescent="0.25">
      <c r="A64" t="s">
        <v>853</v>
      </c>
      <c r="B64" t="s">
        <v>72</v>
      </c>
      <c r="C64" s="2">
        <v>44305</v>
      </c>
      <c r="D64" s="2">
        <f>Claims[[#This Row],[Claim Date]]+16</f>
        <v>44321</v>
      </c>
      <c r="E64" s="5">
        <f>IF(OR(ISBLANK(Claims[[#This Row],[Claim Date]]),ISBLANK(Claims[[#This Row],[Settlement Date]])),"",Claims[[#This Row],[Settlement Date]]-Claims[[#This Row],[Claim Date]])</f>
        <v>16</v>
      </c>
      <c r="F64" s="5" t="str">
        <f>IF(Claims[[#This Row],[Claim Status]]="Settled","Include","Exclude")</f>
        <v>Include</v>
      </c>
      <c r="G6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4" s="30">
        <v>85000</v>
      </c>
      <c r="I64" t="s">
        <v>757</v>
      </c>
      <c r="J64" s="5" t="str">
        <f>_xlfn.XLOOKUP(Claims[[#This Row],[Policy ID]],Policies!A:A,Policies!J:J)</f>
        <v>Accepted</v>
      </c>
      <c r="K64" s="5" t="str">
        <f>_xlfn.XLOOKUP(Claims[[#This Row],[Policy ID]],Policies!A:A,Policies!C:C)</f>
        <v>Motor</v>
      </c>
      <c r="L64" s="5"/>
    </row>
    <row r="65" spans="1:12" x14ac:dyDescent="0.25">
      <c r="A65" t="s">
        <v>735</v>
      </c>
      <c r="B65" t="s">
        <v>83</v>
      </c>
      <c r="C65" s="2">
        <v>44331</v>
      </c>
      <c r="D65" s="2">
        <f>Claims[[#This Row],[Claim Date]]+17</f>
        <v>44348</v>
      </c>
      <c r="E65" s="5">
        <f>IF(OR(ISBLANK(Claims[[#This Row],[Claim Date]]),ISBLANK(Claims[[#This Row],[Settlement Date]])),"",Claims[[#This Row],[Settlement Date]]-Claims[[#This Row],[Claim Date]])</f>
        <v>17</v>
      </c>
      <c r="F65" s="5" t="str">
        <f>IF(Claims[[#This Row],[Claim Status]]="Settled","Include","Exclude")</f>
        <v>Include</v>
      </c>
      <c r="G6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5" s="30">
        <v>100616</v>
      </c>
      <c r="I65" t="s">
        <v>757</v>
      </c>
      <c r="J65" s="5" t="str">
        <f>_xlfn.XLOOKUP(Claims[[#This Row],[Policy ID]],Policies!A:A,Policies!J:J)</f>
        <v>Accepted</v>
      </c>
      <c r="K65" s="5" t="str">
        <f>_xlfn.XLOOKUP(Claims[[#This Row],[Policy ID]],Policies!A:A,Policies!C:C)</f>
        <v>Motor</v>
      </c>
      <c r="L65" s="5">
        <v>0.62723381498939423</v>
      </c>
    </row>
    <row r="66" spans="1:12" x14ac:dyDescent="0.25">
      <c r="A66" t="s">
        <v>736</v>
      </c>
      <c r="B66" t="s">
        <v>104</v>
      </c>
      <c r="C66" s="2">
        <v>44375</v>
      </c>
      <c r="D66" s="2">
        <f>Claims[[#This Row],[Claim Date]]+14</f>
        <v>44389</v>
      </c>
      <c r="E66" s="5">
        <f>IF(OR(ISBLANK(Claims[[#This Row],[Claim Date]]),ISBLANK(Claims[[#This Row],[Settlement Date]])),"",Claims[[#This Row],[Settlement Date]]-Claims[[#This Row],[Claim Date]])</f>
        <v>14</v>
      </c>
      <c r="F66" s="5" t="str">
        <f>IF(Claims[[#This Row],[Claim Status]]="Settled","Include","Exclude")</f>
        <v>Include</v>
      </c>
      <c r="G6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6" s="30">
        <v>60000</v>
      </c>
      <c r="I66" t="s">
        <v>757</v>
      </c>
      <c r="J66" s="5" t="str">
        <f>_xlfn.XLOOKUP(Claims[[#This Row],[Policy ID]],Policies!A:A,Policies!J:J)</f>
        <v>Accepted</v>
      </c>
      <c r="K66" s="5" t="str">
        <f>_xlfn.XLOOKUP(Claims[[#This Row],[Policy ID]],Policies!A:A,Policies!C:C)</f>
        <v>Motor</v>
      </c>
      <c r="L66" s="5">
        <v>0.46212348019775173</v>
      </c>
    </row>
    <row r="67" spans="1:12" x14ac:dyDescent="0.25">
      <c r="A67" t="s">
        <v>737</v>
      </c>
      <c r="B67" t="s">
        <v>106</v>
      </c>
      <c r="C67" s="2">
        <v>44384</v>
      </c>
      <c r="D67" s="2">
        <f>Claims[[#This Row],[Claim Date]]+18</f>
        <v>44402</v>
      </c>
      <c r="E67" s="5">
        <f>IF(OR(ISBLANK(Claims[[#This Row],[Claim Date]]),ISBLANK(Claims[[#This Row],[Settlement Date]])),"",Claims[[#This Row],[Settlement Date]]-Claims[[#This Row],[Claim Date]])</f>
        <v>18</v>
      </c>
      <c r="F67" s="5" t="str">
        <f>IF(Claims[[#This Row],[Claim Status]]="Settled","Include","Exclude")</f>
        <v>Include</v>
      </c>
      <c r="G6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7" s="30">
        <v>100721</v>
      </c>
      <c r="I67" t="s">
        <v>757</v>
      </c>
      <c r="J67" s="5" t="str">
        <f>_xlfn.XLOOKUP(Claims[[#This Row],[Policy ID]],Policies!A:A,Policies!J:J)</f>
        <v>Accepted</v>
      </c>
      <c r="K67" s="5" t="str">
        <f>_xlfn.XLOOKUP(Claims[[#This Row],[Policy ID]],Policies!A:A,Policies!C:C)</f>
        <v>Motor</v>
      </c>
      <c r="L67" s="5">
        <v>0.61741048554970623</v>
      </c>
    </row>
    <row r="68" spans="1:12" x14ac:dyDescent="0.25">
      <c r="A68" t="s">
        <v>1073</v>
      </c>
      <c r="B68" t="s">
        <v>1020</v>
      </c>
      <c r="C68" s="2">
        <v>45178</v>
      </c>
      <c r="E68" s="5" t="str">
        <f>IF(OR(ISBLANK(Claims[[#This Row],[Claim Date]]),ISBLANK(Claims[[#This Row],[Settlement Date]])),"",Claims[[#This Row],[Settlement Date]]-Claims[[#This Row],[Claim Date]])</f>
        <v/>
      </c>
      <c r="F68" s="5" t="str">
        <f>IF(Claims[[#This Row],[Claim Status]]="Settled","Include","Exclude")</f>
        <v>Exclude</v>
      </c>
      <c r="G6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8" s="30">
        <v>510500</v>
      </c>
      <c r="I68" t="s">
        <v>758</v>
      </c>
      <c r="J68" s="5" t="str">
        <f>_xlfn.XLOOKUP(Claims[[#This Row],[Policy ID]],Policies!A:A,Policies!J:J)</f>
        <v>Accepted</v>
      </c>
      <c r="K68" s="5" t="str">
        <f>_xlfn.XLOOKUP(Claims[[#This Row],[Policy ID]],Policies!A:A,Policies!C:C)</f>
        <v>Health</v>
      </c>
      <c r="L68" s="5"/>
    </row>
    <row r="69" spans="1:12" x14ac:dyDescent="0.25">
      <c r="A69" t="s">
        <v>1082</v>
      </c>
      <c r="B69" t="s">
        <v>91</v>
      </c>
      <c r="C69" s="2">
        <v>44076</v>
      </c>
      <c r="E69" s="5" t="str">
        <f>IF(OR(ISBLANK(Claims[[#This Row],[Claim Date]]),ISBLANK(Claims[[#This Row],[Settlement Date]])),"",Claims[[#This Row],[Settlement Date]]-Claims[[#This Row],[Claim Date]])</f>
        <v/>
      </c>
      <c r="F69" s="5" t="str">
        <f>IF(Claims[[#This Row],[Claim Status]]="Settled","Include","Exclude")</f>
        <v>Exclude</v>
      </c>
      <c r="G6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9" s="30">
        <v>421481</v>
      </c>
      <c r="I69" t="s">
        <v>758</v>
      </c>
      <c r="J69" s="5" t="str">
        <f>_xlfn.XLOOKUP(Claims[[#This Row],[Policy ID]],Policies!A:A,Policies!J:J)</f>
        <v>Accepted</v>
      </c>
      <c r="K69" s="5" t="str">
        <f>_xlfn.XLOOKUP(Claims[[#This Row],[Policy ID]],Policies!A:A,Policies!C:C)</f>
        <v>Life</v>
      </c>
      <c r="L69" s="5"/>
    </row>
    <row r="70" spans="1:12" x14ac:dyDescent="0.25">
      <c r="A70" t="s">
        <v>738</v>
      </c>
      <c r="B70" t="s">
        <v>113</v>
      </c>
      <c r="C70" s="2">
        <v>44423</v>
      </c>
      <c r="D70" s="2">
        <f>Claims[[#This Row],[Claim Date]]+11</f>
        <v>44434</v>
      </c>
      <c r="E70" s="5">
        <f>IF(OR(ISBLANK(Claims[[#This Row],[Claim Date]]),ISBLANK(Claims[[#This Row],[Settlement Date]])),"",Claims[[#This Row],[Settlement Date]]-Claims[[#This Row],[Claim Date]])</f>
        <v>11</v>
      </c>
      <c r="F70" s="5" t="str">
        <f>IF(Claims[[#This Row],[Claim Status]]="Settled","Include","Exclude")</f>
        <v>Include</v>
      </c>
      <c r="G7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0" s="30">
        <v>150354</v>
      </c>
      <c r="I70" t="s">
        <v>757</v>
      </c>
      <c r="J70" s="5" t="str">
        <f>_xlfn.XLOOKUP(Claims[[#This Row],[Policy ID]],Policies!A:A,Policies!J:J)</f>
        <v>Accepted</v>
      </c>
      <c r="K70" s="5" t="str">
        <f>_xlfn.XLOOKUP(Claims[[#This Row],[Policy ID]],Policies!A:A,Policies!C:C)</f>
        <v>Motor</v>
      </c>
      <c r="L70" s="5">
        <v>3.2825692330211487E-2</v>
      </c>
    </row>
    <row r="71" spans="1:12" x14ac:dyDescent="0.25">
      <c r="A71" t="s">
        <v>1084</v>
      </c>
      <c r="B71" t="s">
        <v>163</v>
      </c>
      <c r="C71" s="2">
        <v>44143</v>
      </c>
      <c r="E71" s="5" t="str">
        <f>IF(OR(ISBLANK(Claims[[#This Row],[Claim Date]]),ISBLANK(Claims[[#This Row],[Settlement Date]])),"",Claims[[#This Row],[Settlement Date]]-Claims[[#This Row],[Claim Date]])</f>
        <v/>
      </c>
      <c r="F71" s="5" t="str">
        <f>IF(Claims[[#This Row],[Claim Status]]="Settled","Include","Exclude")</f>
        <v>Exclude</v>
      </c>
      <c r="G7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71" s="30">
        <v>515863</v>
      </c>
      <c r="I71" t="s">
        <v>720</v>
      </c>
      <c r="J71" s="5" t="str">
        <f>_xlfn.XLOOKUP(Claims[[#This Row],[Policy ID]],Policies!A:A,Policies!J:J)</f>
        <v>Accepted</v>
      </c>
      <c r="K71" s="5" t="str">
        <f>_xlfn.XLOOKUP(Claims[[#This Row],[Policy ID]],Policies!A:A,Policies!C:C)</f>
        <v>Life</v>
      </c>
      <c r="L71" s="5"/>
    </row>
    <row r="72" spans="1:12" x14ac:dyDescent="0.25">
      <c r="A72" t="s">
        <v>739</v>
      </c>
      <c r="B72" t="s">
        <v>120</v>
      </c>
      <c r="C72" s="2">
        <v>44462</v>
      </c>
      <c r="D72" s="2">
        <f>Claims[[#This Row],[Claim Date]]+14</f>
        <v>44476</v>
      </c>
      <c r="E72" s="5">
        <f>IF(OR(ISBLANK(Claims[[#This Row],[Claim Date]]),ISBLANK(Claims[[#This Row],[Settlement Date]])),"",Claims[[#This Row],[Settlement Date]]-Claims[[#This Row],[Claim Date]])</f>
        <v>14</v>
      </c>
      <c r="F72" s="5" t="str">
        <f>IF(Claims[[#This Row],[Claim Status]]="Settled","Include","Exclude")</f>
        <v>Include</v>
      </c>
      <c r="G7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2" s="30">
        <v>98228</v>
      </c>
      <c r="I72" t="s">
        <v>757</v>
      </c>
      <c r="J72" s="5" t="str">
        <f>_xlfn.XLOOKUP(Claims[[#This Row],[Policy ID]],Policies!A:A,Policies!J:J)</f>
        <v>Accepted</v>
      </c>
      <c r="K72" s="5" t="str">
        <f>_xlfn.XLOOKUP(Claims[[#This Row],[Policy ID]],Policies!A:A,Policies!C:C)</f>
        <v>Motor</v>
      </c>
      <c r="L72" s="5">
        <v>0.28526741219338914</v>
      </c>
    </row>
    <row r="73" spans="1:12" x14ac:dyDescent="0.25">
      <c r="A73" t="s">
        <v>854</v>
      </c>
      <c r="B73" t="s">
        <v>142</v>
      </c>
      <c r="C73" s="2">
        <v>44473</v>
      </c>
      <c r="D73" s="2">
        <f>Claims[[#This Row],[Claim Date]]+15</f>
        <v>44488</v>
      </c>
      <c r="E73" s="5">
        <f>IF(OR(ISBLANK(Claims[[#This Row],[Claim Date]]),ISBLANK(Claims[[#This Row],[Settlement Date]])),"",Claims[[#This Row],[Settlement Date]]-Claims[[#This Row],[Claim Date]])</f>
        <v>15</v>
      </c>
      <c r="F73" s="5" t="str">
        <f>IF(Claims[[#This Row],[Claim Status]]="Settled","Include","Exclude")</f>
        <v>Include</v>
      </c>
      <c r="G7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3" s="30">
        <v>178741</v>
      </c>
      <c r="I73" t="s">
        <v>757</v>
      </c>
      <c r="J73" s="5" t="str">
        <f>_xlfn.XLOOKUP(Claims[[#This Row],[Policy ID]],Policies!A:A,Policies!J:J)</f>
        <v>Accepted</v>
      </c>
      <c r="K73" s="5" t="str">
        <f>_xlfn.XLOOKUP(Claims[[#This Row],[Policy ID]],Policies!A:A,Policies!C:C)</f>
        <v>Motor</v>
      </c>
      <c r="L73" s="5"/>
    </row>
    <row r="74" spans="1:12" x14ac:dyDescent="0.25">
      <c r="A74" t="s">
        <v>796</v>
      </c>
      <c r="B74" t="s">
        <v>158</v>
      </c>
      <c r="C74" s="2">
        <v>44518</v>
      </c>
      <c r="D74" s="2">
        <f>Claims[[#This Row],[Claim Date]]+9</f>
        <v>44527</v>
      </c>
      <c r="E74" s="5">
        <f>IF(OR(ISBLANK(Claims[[#This Row],[Claim Date]]),ISBLANK(Claims[[#This Row],[Settlement Date]])),"",Claims[[#This Row],[Settlement Date]]-Claims[[#This Row],[Claim Date]])</f>
        <v>9</v>
      </c>
      <c r="F74" s="5" t="str">
        <f>IF(Claims[[#This Row],[Claim Status]]="Settled","Include","Exclude")</f>
        <v>Include</v>
      </c>
      <c r="G7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4" s="30">
        <v>188000</v>
      </c>
      <c r="I74" t="s">
        <v>757</v>
      </c>
      <c r="J74" s="5" t="str">
        <f>_xlfn.XLOOKUP(Claims[[#This Row],[Policy ID]],Policies!A:A,Policies!J:J)</f>
        <v>Accepted</v>
      </c>
      <c r="K74" s="5" t="str">
        <f>_xlfn.XLOOKUP(Claims[[#This Row],[Policy ID]],Policies!A:A,Policies!C:C)</f>
        <v>Motor</v>
      </c>
      <c r="L74" s="5"/>
    </row>
    <row r="75" spans="1:12" x14ac:dyDescent="0.25">
      <c r="A75" t="s">
        <v>742</v>
      </c>
      <c r="B75" t="s">
        <v>176</v>
      </c>
      <c r="C75" s="2">
        <v>44555</v>
      </c>
      <c r="D75" s="2">
        <f>Claims[[#This Row],[Claim Date]]+13</f>
        <v>44568</v>
      </c>
      <c r="E75" s="5">
        <f>IF(OR(ISBLANK(Claims[[#This Row],[Claim Date]]),ISBLANK(Claims[[#This Row],[Settlement Date]])),"",Claims[[#This Row],[Settlement Date]]-Claims[[#This Row],[Claim Date]])</f>
        <v>13</v>
      </c>
      <c r="F75" s="5" t="str">
        <f>IF(Claims[[#This Row],[Claim Status]]="Settled","Include","Exclude")</f>
        <v>Include</v>
      </c>
      <c r="G7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5" s="30">
        <v>165000</v>
      </c>
      <c r="I75" t="s">
        <v>757</v>
      </c>
      <c r="J75" s="5" t="str">
        <f>_xlfn.XLOOKUP(Claims[[#This Row],[Policy ID]],Policies!A:A,Policies!J:J)</f>
        <v>Accepted</v>
      </c>
      <c r="K75" s="5" t="str">
        <f>_xlfn.XLOOKUP(Claims[[#This Row],[Policy ID]],Policies!A:A,Policies!C:C)</f>
        <v>Motor</v>
      </c>
      <c r="L75" s="5">
        <v>0.49806584984904634</v>
      </c>
    </row>
    <row r="76" spans="1:12" x14ac:dyDescent="0.25">
      <c r="A76" t="s">
        <v>744</v>
      </c>
      <c r="B76" t="s">
        <v>189</v>
      </c>
      <c r="C76" s="2">
        <v>44575</v>
      </c>
      <c r="D76" s="2">
        <f>Claims[[#This Row],[Claim Date]]+23</f>
        <v>44598</v>
      </c>
      <c r="E76" s="5">
        <f>IF(OR(ISBLANK(Claims[[#This Row],[Claim Date]]),ISBLANK(Claims[[#This Row],[Settlement Date]])),"",Claims[[#This Row],[Settlement Date]]-Claims[[#This Row],[Claim Date]])</f>
        <v>23</v>
      </c>
      <c r="F76" s="5" t="str">
        <f>IF(Claims[[#This Row],[Claim Status]]="Settled","Include","Exclude")</f>
        <v>Include</v>
      </c>
      <c r="G7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76" s="30">
        <v>134947</v>
      </c>
      <c r="I76" t="s">
        <v>757</v>
      </c>
      <c r="J76" s="5" t="str">
        <f>_xlfn.XLOOKUP(Claims[[#This Row],[Policy ID]],Policies!A:A,Policies!J:J)</f>
        <v>Accepted</v>
      </c>
      <c r="K76" s="5" t="str">
        <f>_xlfn.XLOOKUP(Claims[[#This Row],[Policy ID]],Policies!A:A,Policies!C:C)</f>
        <v>Motor</v>
      </c>
      <c r="L76" s="5">
        <v>0.22758914749113435</v>
      </c>
    </row>
    <row r="77" spans="1:12" x14ac:dyDescent="0.25">
      <c r="A77" t="s">
        <v>745</v>
      </c>
      <c r="B77" t="s">
        <v>206</v>
      </c>
      <c r="C77" s="2">
        <v>44600</v>
      </c>
      <c r="D77" s="2">
        <f>Claims[[#This Row],[Claim Date]]+14</f>
        <v>44614</v>
      </c>
      <c r="E77" s="5">
        <f>IF(OR(ISBLANK(Claims[[#This Row],[Claim Date]]),ISBLANK(Claims[[#This Row],[Settlement Date]])),"",Claims[[#This Row],[Settlement Date]]-Claims[[#This Row],[Claim Date]])</f>
        <v>14</v>
      </c>
      <c r="F77" s="5" t="str">
        <f>IF(Claims[[#This Row],[Claim Status]]="Settled","Include","Exclude")</f>
        <v>Include</v>
      </c>
      <c r="G7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7" s="30">
        <v>83907</v>
      </c>
      <c r="I77" t="s">
        <v>757</v>
      </c>
      <c r="J77" s="5" t="str">
        <f>_xlfn.XLOOKUP(Claims[[#This Row],[Policy ID]],Policies!A:A,Policies!J:J)</f>
        <v>Accepted</v>
      </c>
      <c r="K77" s="5" t="str">
        <f>_xlfn.XLOOKUP(Claims[[#This Row],[Policy ID]],Policies!A:A,Policies!C:C)</f>
        <v>Motor</v>
      </c>
      <c r="L77" s="5">
        <v>0.61341103784296525</v>
      </c>
    </row>
    <row r="78" spans="1:12" x14ac:dyDescent="0.25">
      <c r="A78" t="s">
        <v>746</v>
      </c>
      <c r="B78" t="s">
        <v>208</v>
      </c>
      <c r="C78" s="2">
        <v>44634</v>
      </c>
      <c r="D78" s="2">
        <f>Claims[[#This Row],[Claim Date]]+12</f>
        <v>44646</v>
      </c>
      <c r="E78" s="5">
        <f>IF(OR(ISBLANK(Claims[[#This Row],[Claim Date]]),ISBLANK(Claims[[#This Row],[Settlement Date]])),"",Claims[[#This Row],[Settlement Date]]-Claims[[#This Row],[Claim Date]])</f>
        <v>12</v>
      </c>
      <c r="F78" s="5" t="str">
        <f>IF(Claims[[#This Row],[Claim Status]]="Settled","Include","Exclude")</f>
        <v>Include</v>
      </c>
      <c r="G7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8" s="30">
        <v>111508</v>
      </c>
      <c r="I78" t="s">
        <v>757</v>
      </c>
      <c r="J78" s="5" t="str">
        <f>_xlfn.XLOOKUP(Claims[[#This Row],[Policy ID]],Policies!A:A,Policies!J:J)</f>
        <v>Accepted</v>
      </c>
      <c r="K78" s="5" t="str">
        <f>_xlfn.XLOOKUP(Claims[[#This Row],[Policy ID]],Policies!A:A,Policies!C:C)</f>
        <v>Motor</v>
      </c>
      <c r="L78" s="5">
        <v>0.8542292248228649</v>
      </c>
    </row>
    <row r="79" spans="1:12" x14ac:dyDescent="0.25">
      <c r="A79" t="s">
        <v>802</v>
      </c>
      <c r="B79" t="s">
        <v>347</v>
      </c>
      <c r="C79" s="2">
        <v>44793</v>
      </c>
      <c r="D79" s="2">
        <f>Claims[[#This Row],[Claim Date]]+20</f>
        <v>44813</v>
      </c>
      <c r="E79" s="5">
        <f>IF(OR(ISBLANK(Claims[[#This Row],[Claim Date]]),ISBLANK(Claims[[#This Row],[Settlement Date]])),"",Claims[[#This Row],[Settlement Date]]-Claims[[#This Row],[Claim Date]])</f>
        <v>20</v>
      </c>
      <c r="F79" s="5" t="str">
        <f>IF(Claims[[#This Row],[Claim Status]]="Settled","Include","Exclude")</f>
        <v>Include</v>
      </c>
      <c r="G7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9" s="30">
        <v>157450</v>
      </c>
      <c r="I79" t="s">
        <v>757</v>
      </c>
      <c r="J79" s="5" t="str">
        <f>_xlfn.XLOOKUP(Claims[[#This Row],[Policy ID]],Policies!A:A,Policies!J:J)</f>
        <v>Accepted</v>
      </c>
      <c r="K79" s="5" t="str">
        <f>_xlfn.XLOOKUP(Claims[[#This Row],[Policy ID]],Policies!A:A,Policies!C:C)</f>
        <v>Motor</v>
      </c>
      <c r="L79" s="5">
        <v>0.90922049694647644</v>
      </c>
    </row>
    <row r="80" spans="1:12" x14ac:dyDescent="0.25">
      <c r="A80" t="s">
        <v>971</v>
      </c>
      <c r="B80" t="s">
        <v>357</v>
      </c>
      <c r="C80" s="2">
        <v>44815</v>
      </c>
      <c r="D80" s="2">
        <f>Claims[[#This Row],[Claim Date]]+18</f>
        <v>44833</v>
      </c>
      <c r="E80" s="5">
        <f>IF(OR(ISBLANK(Claims[[#This Row],[Claim Date]]),ISBLANK(Claims[[#This Row],[Settlement Date]])),"",Claims[[#This Row],[Settlement Date]]-Claims[[#This Row],[Claim Date]])</f>
        <v>18</v>
      </c>
      <c r="F80" s="5" t="str">
        <f>IF(Claims[[#This Row],[Claim Status]]="Settled","Include","Exclude")</f>
        <v>Include</v>
      </c>
      <c r="G8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0" s="30">
        <v>79042</v>
      </c>
      <c r="I80" t="s">
        <v>757</v>
      </c>
      <c r="J80" s="5" t="str">
        <f>_xlfn.XLOOKUP(Claims[[#This Row],[Policy ID]],Policies!A:A,Policies!J:J)</f>
        <v>Accepted</v>
      </c>
      <c r="K80" s="5" t="str">
        <f>_xlfn.XLOOKUP(Claims[[#This Row],[Policy ID]],Policies!A:A,Policies!C:C)</f>
        <v>Motor</v>
      </c>
      <c r="L80" s="5">
        <v>0.15961559232930467</v>
      </c>
    </row>
    <row r="81" spans="1:12" x14ac:dyDescent="0.25">
      <c r="A81" t="s">
        <v>973</v>
      </c>
      <c r="B81" t="s">
        <v>887</v>
      </c>
      <c r="C81" s="2">
        <v>44875</v>
      </c>
      <c r="D81" s="2">
        <f>Claims[[#This Row],[Claim Date]]+13</f>
        <v>44888</v>
      </c>
      <c r="E81" s="5">
        <f>IF(OR(ISBLANK(Claims[[#This Row],[Claim Date]]),ISBLANK(Claims[[#This Row],[Settlement Date]])),"",Claims[[#This Row],[Settlement Date]]-Claims[[#This Row],[Claim Date]])</f>
        <v>13</v>
      </c>
      <c r="F81" s="5" t="str">
        <f>IF(Claims[[#This Row],[Claim Status]]="Settled","Include","Exclude")</f>
        <v>Include</v>
      </c>
      <c r="G8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1" s="30">
        <v>45499</v>
      </c>
      <c r="I81" t="s">
        <v>757</v>
      </c>
      <c r="J81" s="5" t="str">
        <f>_xlfn.XLOOKUP(Claims[[#This Row],[Policy ID]],Policies!A:A,Policies!J:J)</f>
        <v>Accepted</v>
      </c>
      <c r="K81" s="5" t="str">
        <f>_xlfn.XLOOKUP(Claims[[#This Row],[Policy ID]],Policies!A:A,Policies!C:C)</f>
        <v>Motor</v>
      </c>
      <c r="L81" s="5"/>
    </row>
    <row r="82" spans="1:12" x14ac:dyDescent="0.25">
      <c r="A82" t="s">
        <v>974</v>
      </c>
      <c r="B82" t="s">
        <v>891</v>
      </c>
      <c r="C82" s="2">
        <v>44945</v>
      </c>
      <c r="D82" s="2">
        <f>Claims[[#This Row],[Claim Date]]+20</f>
        <v>44965</v>
      </c>
      <c r="E82" s="5">
        <f>IF(OR(ISBLANK(Claims[[#This Row],[Claim Date]]),ISBLANK(Claims[[#This Row],[Settlement Date]])),"",Claims[[#This Row],[Settlement Date]]-Claims[[#This Row],[Claim Date]])</f>
        <v>20</v>
      </c>
      <c r="F82" s="5" t="str">
        <f>IF(Claims[[#This Row],[Claim Status]]="Settled","Include","Exclude")</f>
        <v>Include</v>
      </c>
      <c r="G8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2" s="30">
        <v>160000</v>
      </c>
      <c r="I82" t="s">
        <v>757</v>
      </c>
      <c r="J82" s="5" t="str">
        <f>_xlfn.XLOOKUP(Claims[[#This Row],[Policy ID]],Policies!A:A,Policies!J:J)</f>
        <v>Accepted</v>
      </c>
      <c r="K82" s="5" t="str">
        <f>_xlfn.XLOOKUP(Claims[[#This Row],[Policy ID]],Policies!A:A,Policies!C:C)</f>
        <v>Motor</v>
      </c>
      <c r="L82" s="5"/>
    </row>
    <row r="83" spans="1:12" x14ac:dyDescent="0.25">
      <c r="A83" t="s">
        <v>975</v>
      </c>
      <c r="B83" t="s">
        <v>901</v>
      </c>
      <c r="C83" s="2">
        <v>44992</v>
      </c>
      <c r="D83" s="2">
        <f>Claims[[#This Row],[Claim Date]]+24</f>
        <v>45016</v>
      </c>
      <c r="E83" s="5">
        <f>IF(OR(ISBLANK(Claims[[#This Row],[Claim Date]]),ISBLANK(Claims[[#This Row],[Settlement Date]])),"",Claims[[#This Row],[Settlement Date]]-Claims[[#This Row],[Claim Date]])</f>
        <v>24</v>
      </c>
      <c r="F83" s="5" t="str">
        <f>IF(Claims[[#This Row],[Claim Status]]="Settled","Include","Exclude")</f>
        <v>Include</v>
      </c>
      <c r="G8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83" s="30">
        <v>105000</v>
      </c>
      <c r="I83" t="s">
        <v>757</v>
      </c>
      <c r="J83" s="5" t="str">
        <f>_xlfn.XLOOKUP(Claims[[#This Row],[Policy ID]],Policies!A:A,Policies!J:J)</f>
        <v>Accepted</v>
      </c>
      <c r="K83" s="5" t="str">
        <f>_xlfn.XLOOKUP(Claims[[#This Row],[Policy ID]],Policies!A:A,Policies!C:C)</f>
        <v>Motor</v>
      </c>
      <c r="L83" s="5"/>
    </row>
    <row r="84" spans="1:12" x14ac:dyDescent="0.25">
      <c r="A84" t="s">
        <v>976</v>
      </c>
      <c r="B84" t="s">
        <v>908</v>
      </c>
      <c r="C84" s="2">
        <v>45058</v>
      </c>
      <c r="D84" s="2">
        <f>Claims[[#This Row],[Claim Date]]+18</f>
        <v>45076</v>
      </c>
      <c r="E84" s="5">
        <f>IF(OR(ISBLANK(Claims[[#This Row],[Claim Date]]),ISBLANK(Claims[[#This Row],[Settlement Date]])),"",Claims[[#This Row],[Settlement Date]]-Claims[[#This Row],[Claim Date]])</f>
        <v>18</v>
      </c>
      <c r="F84" s="5" t="str">
        <f>IF(Claims[[#This Row],[Claim Status]]="Settled","Include","Exclude")</f>
        <v>Include</v>
      </c>
      <c r="G8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4" s="30">
        <v>83098</v>
      </c>
      <c r="I84" t="s">
        <v>757</v>
      </c>
      <c r="J84" s="5" t="str">
        <f>_xlfn.XLOOKUP(Claims[[#This Row],[Policy ID]],Policies!A:A,Policies!J:J)</f>
        <v>Accepted</v>
      </c>
      <c r="K84" s="5" t="str">
        <f>_xlfn.XLOOKUP(Claims[[#This Row],[Policy ID]],Policies!A:A,Policies!C:C)</f>
        <v>Motor</v>
      </c>
      <c r="L84" s="5"/>
    </row>
    <row r="85" spans="1:12" x14ac:dyDescent="0.25">
      <c r="A85" t="s">
        <v>977</v>
      </c>
      <c r="B85" t="s">
        <v>913</v>
      </c>
      <c r="C85" s="2">
        <v>45104</v>
      </c>
      <c r="D85" s="2">
        <f>Claims[[#This Row],[Claim Date]]+17</f>
        <v>45121</v>
      </c>
      <c r="E85" s="5">
        <f>IF(OR(ISBLANK(Claims[[#This Row],[Claim Date]]),ISBLANK(Claims[[#This Row],[Settlement Date]])),"",Claims[[#This Row],[Settlement Date]]-Claims[[#This Row],[Claim Date]])</f>
        <v>17</v>
      </c>
      <c r="F85" s="5" t="str">
        <f>IF(Claims[[#This Row],[Claim Status]]="Settled","Include","Exclude")</f>
        <v>Include</v>
      </c>
      <c r="G8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5" s="30">
        <v>125000</v>
      </c>
      <c r="I85" t="s">
        <v>757</v>
      </c>
      <c r="J85" s="5" t="str">
        <f>_xlfn.XLOOKUP(Claims[[#This Row],[Policy ID]],Policies!A:A,Policies!J:J)</f>
        <v>Accepted</v>
      </c>
      <c r="K85" s="5" t="str">
        <f>_xlfn.XLOOKUP(Claims[[#This Row],[Policy ID]],Policies!A:A,Policies!C:C)</f>
        <v>Motor</v>
      </c>
      <c r="L85" s="5"/>
    </row>
    <row r="86" spans="1:12" x14ac:dyDescent="0.25">
      <c r="A86" t="s">
        <v>978</v>
      </c>
      <c r="B86" t="s">
        <v>915</v>
      </c>
      <c r="C86" s="2">
        <v>45131</v>
      </c>
      <c r="D86" s="2">
        <f>Claims[[#This Row],[Claim Date]]+20</f>
        <v>45151</v>
      </c>
      <c r="E86" s="5">
        <f>IF(OR(ISBLANK(Claims[[#This Row],[Claim Date]]),ISBLANK(Claims[[#This Row],[Settlement Date]])),"",Claims[[#This Row],[Settlement Date]]-Claims[[#This Row],[Claim Date]])</f>
        <v>20</v>
      </c>
      <c r="F86" s="5" t="str">
        <f>IF(Claims[[#This Row],[Claim Status]]="Settled","Include","Exclude")</f>
        <v>Include</v>
      </c>
      <c r="G8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6" s="30">
        <v>63911</v>
      </c>
      <c r="I86" t="s">
        <v>757</v>
      </c>
      <c r="J86" s="5" t="str">
        <f>_xlfn.XLOOKUP(Claims[[#This Row],[Policy ID]],Policies!A:A,Policies!J:J)</f>
        <v>Accepted</v>
      </c>
      <c r="K86" s="5" t="str">
        <f>_xlfn.XLOOKUP(Claims[[#This Row],[Policy ID]],Policies!A:A,Policies!C:C)</f>
        <v>Motor</v>
      </c>
      <c r="L86" s="5"/>
    </row>
    <row r="87" spans="1:12" x14ac:dyDescent="0.25">
      <c r="A87" t="s">
        <v>2493</v>
      </c>
      <c r="B87" t="s">
        <v>1659</v>
      </c>
      <c r="C87" s="2">
        <v>44292</v>
      </c>
      <c r="D87" s="2">
        <f>Claims[[#This Row],[Claim Date]]+30</f>
        <v>44322</v>
      </c>
      <c r="E87" s="5">
        <f>IF(OR(ISBLANK(Claims[[#This Row],[Claim Date]]),ISBLANK(Claims[[#This Row],[Settlement Date]])),"",Claims[[#This Row],[Settlement Date]]-Claims[[#This Row],[Claim Date]])</f>
        <v>30</v>
      </c>
      <c r="F87" s="5" t="str">
        <f>IF(Claims[[#This Row],[Claim Status]]="Settled","Include","Exclude")</f>
        <v>Include</v>
      </c>
      <c r="G8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7" s="30">
        <v>609525</v>
      </c>
      <c r="I87" t="s">
        <v>757</v>
      </c>
      <c r="J87" s="5" t="str">
        <f>_xlfn.XLOOKUP(Claims[[#This Row],[Policy ID]],Policies!A:A,Policies!J:J)</f>
        <v>Accepted</v>
      </c>
      <c r="K87" s="5" t="str">
        <f>_xlfn.XLOOKUP(Claims[[#This Row],[Policy ID]],Policies!A:A,Policies!C:C)</f>
        <v>Life</v>
      </c>
      <c r="L87" s="5"/>
    </row>
    <row r="88" spans="1:12" x14ac:dyDescent="0.25">
      <c r="A88" t="s">
        <v>2494</v>
      </c>
      <c r="B88" t="s">
        <v>1683</v>
      </c>
      <c r="C88" s="28">
        <v>44360</v>
      </c>
      <c r="D88" s="2">
        <f>Claims[[#This Row],[Claim Date]]+24</f>
        <v>44384</v>
      </c>
      <c r="E88" s="5">
        <f>IF(OR(ISBLANK(Claims[[#This Row],[Claim Date]]),ISBLANK(Claims[[#This Row],[Settlement Date]])),"",Claims[[#This Row],[Settlement Date]]-Claims[[#This Row],[Claim Date]])</f>
        <v>24</v>
      </c>
      <c r="F88" s="5" t="str">
        <f>IF(Claims[[#This Row],[Claim Status]]="Settled","Include","Exclude")</f>
        <v>Include</v>
      </c>
      <c r="G8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8" s="30">
        <v>565319</v>
      </c>
      <c r="I88" t="s">
        <v>757</v>
      </c>
      <c r="J88" s="5" t="str">
        <f>_xlfn.XLOOKUP(Claims[[#This Row],[Policy ID]],Policies!A:A,Policies!J:J)</f>
        <v>Accepted</v>
      </c>
      <c r="K88" s="5" t="str">
        <f>_xlfn.XLOOKUP(Claims[[#This Row],[Policy ID]],Policies!A:A,Policies!C:C)</f>
        <v>Life</v>
      </c>
      <c r="L88" s="5"/>
    </row>
    <row r="89" spans="1:12" x14ac:dyDescent="0.25">
      <c r="A89" t="s">
        <v>2495</v>
      </c>
      <c r="B89" t="s">
        <v>1688</v>
      </c>
      <c r="C89" s="2">
        <v>44405</v>
      </c>
      <c r="D89" s="2">
        <f>Claims[[#This Row],[Claim Date]]+35</f>
        <v>44440</v>
      </c>
      <c r="E89" s="5">
        <f>IF(OR(ISBLANK(Claims[[#This Row],[Claim Date]]),ISBLANK(Claims[[#This Row],[Settlement Date]])),"",Claims[[#This Row],[Settlement Date]]-Claims[[#This Row],[Claim Date]])</f>
        <v>35</v>
      </c>
      <c r="F89" s="5" t="str">
        <f>IF(Claims[[#This Row],[Claim Status]]="Settled","Include","Exclude")</f>
        <v>Include</v>
      </c>
      <c r="G8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89" s="30">
        <v>626496</v>
      </c>
      <c r="I89" t="s">
        <v>757</v>
      </c>
      <c r="J89" s="5" t="str">
        <f>_xlfn.XLOOKUP(Claims[[#This Row],[Policy ID]],Policies!A:A,Policies!J:J)</f>
        <v>Accepted</v>
      </c>
      <c r="K89" s="5" t="str">
        <f>_xlfn.XLOOKUP(Claims[[#This Row],[Policy ID]],Policies!A:A,Policies!C:C)</f>
        <v>Life</v>
      </c>
      <c r="L89" s="5"/>
    </row>
    <row r="90" spans="1:12" x14ac:dyDescent="0.25">
      <c r="A90" t="s">
        <v>2496</v>
      </c>
      <c r="B90" t="s">
        <v>1707</v>
      </c>
      <c r="C90" s="2">
        <v>44415</v>
      </c>
      <c r="D90" s="2">
        <f>Claims[[#This Row],[Claim Date]]+29</f>
        <v>44444</v>
      </c>
      <c r="E90" s="5">
        <f>IF(OR(ISBLANK(Claims[[#This Row],[Claim Date]]),ISBLANK(Claims[[#This Row],[Settlement Date]])),"",Claims[[#This Row],[Settlement Date]]-Claims[[#This Row],[Claim Date]])</f>
        <v>29</v>
      </c>
      <c r="F90" s="5" t="str">
        <f>IF(Claims[[#This Row],[Claim Status]]="Settled","Include","Exclude")</f>
        <v>Include</v>
      </c>
      <c r="G9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0" s="30">
        <v>610408</v>
      </c>
      <c r="I90" t="s">
        <v>757</v>
      </c>
      <c r="J90" s="5" t="str">
        <f>_xlfn.XLOOKUP(Claims[[#This Row],[Policy ID]],Policies!A:A,Policies!J:J)</f>
        <v>Accepted</v>
      </c>
      <c r="K90" s="5" t="str">
        <f>_xlfn.XLOOKUP(Claims[[#This Row],[Policy ID]],Policies!A:A,Policies!C:C)</f>
        <v>Life</v>
      </c>
      <c r="L90" s="5"/>
    </row>
    <row r="91" spans="1:12" x14ac:dyDescent="0.25">
      <c r="A91" t="s">
        <v>2497</v>
      </c>
      <c r="B91" t="s">
        <v>1732</v>
      </c>
      <c r="C91" s="2">
        <v>44454</v>
      </c>
      <c r="D91" s="2">
        <f>Claims[[#This Row],[Claim Date]]+20</f>
        <v>44474</v>
      </c>
      <c r="E91" s="5">
        <f>IF(OR(ISBLANK(Claims[[#This Row],[Claim Date]]),ISBLANK(Claims[[#This Row],[Settlement Date]])),"",Claims[[#This Row],[Settlement Date]]-Claims[[#This Row],[Claim Date]])</f>
        <v>20</v>
      </c>
      <c r="F91" s="5" t="str">
        <f>IF(Claims[[#This Row],[Claim Status]]="Settled","Include","Exclude")</f>
        <v>Include</v>
      </c>
      <c r="G9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1" s="30">
        <v>655660</v>
      </c>
      <c r="I91" t="s">
        <v>757</v>
      </c>
      <c r="J91" s="5" t="str">
        <f>_xlfn.XLOOKUP(Claims[[#This Row],[Policy ID]],Policies!A:A,Policies!J:J)</f>
        <v>Accepted</v>
      </c>
      <c r="K91" s="5" t="str">
        <f>_xlfn.XLOOKUP(Claims[[#This Row],[Policy ID]],Policies!A:A,Policies!C:C)</f>
        <v>Life</v>
      </c>
      <c r="L91" s="5"/>
    </row>
    <row r="92" spans="1:12" x14ac:dyDescent="0.25">
      <c r="A92" t="s">
        <v>2498</v>
      </c>
      <c r="B92" t="s">
        <v>1752</v>
      </c>
      <c r="C92" s="2">
        <v>44471</v>
      </c>
      <c r="D92" s="2">
        <f>Claims[[#This Row],[Claim Date]]+26</f>
        <v>44497</v>
      </c>
      <c r="E92" s="5">
        <f>IF(OR(ISBLANK(Claims[[#This Row],[Claim Date]]),ISBLANK(Claims[[#This Row],[Settlement Date]])),"",Claims[[#This Row],[Settlement Date]]-Claims[[#This Row],[Claim Date]])</f>
        <v>26</v>
      </c>
      <c r="F92" s="5" t="str">
        <f>IF(Claims[[#This Row],[Claim Status]]="Settled","Include","Exclude")</f>
        <v>Include</v>
      </c>
      <c r="G9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2" s="30">
        <v>597134</v>
      </c>
      <c r="I92" t="s">
        <v>757</v>
      </c>
      <c r="J92" s="5" t="str">
        <f>_xlfn.XLOOKUP(Claims[[#This Row],[Policy ID]],Policies!A:A,Policies!J:J)</f>
        <v>Accepted</v>
      </c>
      <c r="K92" s="5" t="str">
        <f>_xlfn.XLOOKUP(Claims[[#This Row],[Policy ID]],Policies!A:A,Policies!C:C)</f>
        <v>Life</v>
      </c>
      <c r="L92" s="5"/>
    </row>
    <row r="93" spans="1:12" x14ac:dyDescent="0.25">
      <c r="A93" t="s">
        <v>2499</v>
      </c>
      <c r="B93" t="s">
        <v>1765</v>
      </c>
      <c r="C93" s="2">
        <v>44509</v>
      </c>
      <c r="E93" s="5" t="str">
        <f>IF(OR(ISBLANK(Claims[[#This Row],[Claim Date]]),ISBLANK(Claims[[#This Row],[Settlement Date]])),"",Claims[[#This Row],[Settlement Date]]-Claims[[#This Row],[Claim Date]])</f>
        <v/>
      </c>
      <c r="F93" s="5" t="str">
        <f>IF(Claims[[#This Row],[Claim Status]]="Settled","Include","Exclude")</f>
        <v>Exclude</v>
      </c>
      <c r="G9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93" s="30">
        <v>380717</v>
      </c>
      <c r="I93" t="s">
        <v>720</v>
      </c>
      <c r="J93" s="5" t="str">
        <f>_xlfn.XLOOKUP(Claims[[#This Row],[Policy ID]],Policies!A:A,Policies!J:J)</f>
        <v>Accepted</v>
      </c>
      <c r="K93" s="5" t="str">
        <f>_xlfn.XLOOKUP(Claims[[#This Row],[Policy ID]],Policies!A:A,Policies!C:C)</f>
        <v>Life</v>
      </c>
      <c r="L93" s="5"/>
    </row>
    <row r="94" spans="1:12" x14ac:dyDescent="0.25">
      <c r="A94" t="s">
        <v>2500</v>
      </c>
      <c r="B94" t="s">
        <v>1787</v>
      </c>
      <c r="C94" s="2">
        <v>44546</v>
      </c>
      <c r="D94" s="2">
        <f>Claims[[#This Row],[Claim Date]]+21</f>
        <v>44567</v>
      </c>
      <c r="E94" s="5">
        <f>IF(OR(ISBLANK(Claims[[#This Row],[Claim Date]]),ISBLANK(Claims[[#This Row],[Settlement Date]])),"",Claims[[#This Row],[Settlement Date]]-Claims[[#This Row],[Claim Date]])</f>
        <v>21</v>
      </c>
      <c r="F94" s="5" t="str">
        <f>IF(Claims[[#This Row],[Claim Status]]="Settled","Include","Exclude")</f>
        <v>Include</v>
      </c>
      <c r="G9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4" s="30">
        <v>471120</v>
      </c>
      <c r="I94" t="s">
        <v>757</v>
      </c>
      <c r="J94" s="5" t="str">
        <f>_xlfn.XLOOKUP(Claims[[#This Row],[Policy ID]],Policies!A:A,Policies!J:J)</f>
        <v>Accepted</v>
      </c>
      <c r="K94" s="5" t="str">
        <f>_xlfn.XLOOKUP(Claims[[#This Row],[Policy ID]],Policies!A:A,Policies!C:C)</f>
        <v>Life</v>
      </c>
      <c r="L94" s="5"/>
    </row>
    <row r="95" spans="1:12" x14ac:dyDescent="0.25">
      <c r="A95" t="s">
        <v>2501</v>
      </c>
      <c r="B95" t="s">
        <v>1797</v>
      </c>
      <c r="C95" s="2">
        <v>44615</v>
      </c>
      <c r="D95" s="2">
        <f>Claims[[#This Row],[Claim Date]]+24</f>
        <v>44639</v>
      </c>
      <c r="E95" s="5">
        <f>IF(OR(ISBLANK(Claims[[#This Row],[Claim Date]]),ISBLANK(Claims[[#This Row],[Settlement Date]])),"",Claims[[#This Row],[Settlement Date]]-Claims[[#This Row],[Claim Date]])</f>
        <v>24</v>
      </c>
      <c r="F95" s="5" t="str">
        <f>IF(Claims[[#This Row],[Claim Status]]="Settled","Include","Exclude")</f>
        <v>Include</v>
      </c>
      <c r="G9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5" s="30">
        <v>540202</v>
      </c>
      <c r="I95" t="s">
        <v>757</v>
      </c>
      <c r="J95" s="5" t="str">
        <f>_xlfn.XLOOKUP(Claims[[#This Row],[Policy ID]],Policies!A:A,Policies!J:J)</f>
        <v>Accepted</v>
      </c>
      <c r="K95" s="5" t="str">
        <f>_xlfn.XLOOKUP(Claims[[#This Row],[Policy ID]],Policies!A:A,Policies!C:C)</f>
        <v>Life</v>
      </c>
      <c r="L95" s="5"/>
    </row>
    <row r="96" spans="1:12" x14ac:dyDescent="0.25">
      <c r="A96" t="s">
        <v>2502</v>
      </c>
      <c r="B96" t="s">
        <v>1819</v>
      </c>
      <c r="C96" s="2">
        <v>44649</v>
      </c>
      <c r="D96" s="2">
        <f>Claims[[#This Row],[Claim Date]]+27</f>
        <v>44676</v>
      </c>
      <c r="E96" s="5">
        <f>IF(OR(ISBLANK(Claims[[#This Row],[Claim Date]]),ISBLANK(Claims[[#This Row],[Settlement Date]])),"",Claims[[#This Row],[Settlement Date]]-Claims[[#This Row],[Claim Date]])</f>
        <v>27</v>
      </c>
      <c r="F96" s="5" t="str">
        <f>IF(Claims[[#This Row],[Claim Status]]="Settled","Include","Exclude")</f>
        <v>Include</v>
      </c>
      <c r="G9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6" s="30">
        <v>545897</v>
      </c>
      <c r="I96" t="s">
        <v>757</v>
      </c>
      <c r="J96" s="5" t="str">
        <f>_xlfn.XLOOKUP(Claims[[#This Row],[Policy ID]],Policies!A:A,Policies!J:J)</f>
        <v>Accepted</v>
      </c>
      <c r="K96" s="5" t="str">
        <f>_xlfn.XLOOKUP(Claims[[#This Row],[Policy ID]],Policies!A:A,Policies!C:C)</f>
        <v>Life</v>
      </c>
      <c r="L96" s="5"/>
    </row>
    <row r="97" spans="1:12" x14ac:dyDescent="0.25">
      <c r="A97" t="s">
        <v>2503</v>
      </c>
      <c r="B97" t="s">
        <v>1830</v>
      </c>
      <c r="C97" s="2">
        <v>44659</v>
      </c>
      <c r="D97" s="2">
        <f>Claims[[#This Row],[Claim Date]]+28</f>
        <v>44687</v>
      </c>
      <c r="E97" s="5">
        <f>IF(OR(ISBLANK(Claims[[#This Row],[Claim Date]]),ISBLANK(Claims[[#This Row],[Settlement Date]])),"",Claims[[#This Row],[Settlement Date]]-Claims[[#This Row],[Claim Date]])</f>
        <v>28</v>
      </c>
      <c r="F97" s="5" t="str">
        <f>IF(Claims[[#This Row],[Claim Status]]="Settled","Include","Exclude")</f>
        <v>Include</v>
      </c>
      <c r="G9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7" s="30">
        <v>607420</v>
      </c>
      <c r="I97" t="s">
        <v>757</v>
      </c>
      <c r="J97" s="5" t="str">
        <f>_xlfn.XLOOKUP(Claims[[#This Row],[Policy ID]],Policies!A:A,Policies!J:J)</f>
        <v>Accepted</v>
      </c>
      <c r="K97" s="5" t="str">
        <f>_xlfn.XLOOKUP(Claims[[#This Row],[Policy ID]],Policies!A:A,Policies!C:C)</f>
        <v>Life</v>
      </c>
      <c r="L97" s="5"/>
    </row>
    <row r="98" spans="1:12" x14ac:dyDescent="0.25">
      <c r="A98" t="s">
        <v>2504</v>
      </c>
      <c r="B98" t="s">
        <v>1855</v>
      </c>
      <c r="C98" s="2">
        <v>44715</v>
      </c>
      <c r="D98" s="2">
        <f>Claims[[#This Row],[Claim Date]]+18</f>
        <v>44733</v>
      </c>
      <c r="E98" s="5">
        <f>IF(OR(ISBLANK(Claims[[#This Row],[Claim Date]]),ISBLANK(Claims[[#This Row],[Settlement Date]])),"",Claims[[#This Row],[Settlement Date]]-Claims[[#This Row],[Claim Date]])</f>
        <v>18</v>
      </c>
      <c r="F98" s="5" t="str">
        <f>IF(Claims[[#This Row],[Claim Status]]="Settled","Include","Exclude")</f>
        <v>Include</v>
      </c>
      <c r="G9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8" s="30">
        <v>698133</v>
      </c>
      <c r="I98" t="s">
        <v>757</v>
      </c>
      <c r="J98" s="5" t="str">
        <f>_xlfn.XLOOKUP(Claims[[#This Row],[Policy ID]],Policies!A:A,Policies!J:J)</f>
        <v>Accepted</v>
      </c>
      <c r="K98" s="5" t="str">
        <f>_xlfn.XLOOKUP(Claims[[#This Row],[Policy ID]],Policies!A:A,Policies!C:C)</f>
        <v>Life</v>
      </c>
      <c r="L98" s="5"/>
    </row>
    <row r="99" spans="1:12" x14ac:dyDescent="0.25">
      <c r="A99" t="s">
        <v>2505</v>
      </c>
      <c r="B99" t="s">
        <v>1882</v>
      </c>
      <c r="C99" s="2">
        <v>44785</v>
      </c>
      <c r="D99" s="2">
        <f>Claims[[#This Row],[Claim Date]]+23</f>
        <v>44808</v>
      </c>
      <c r="E99" s="5">
        <f>IF(OR(ISBLANK(Claims[[#This Row],[Claim Date]]),ISBLANK(Claims[[#This Row],[Settlement Date]])),"",Claims[[#This Row],[Settlement Date]]-Claims[[#This Row],[Claim Date]])</f>
        <v>23</v>
      </c>
      <c r="F99" s="5" t="str">
        <f>IF(Claims[[#This Row],[Claim Status]]="Settled","Include","Exclude")</f>
        <v>Include</v>
      </c>
      <c r="G9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9" s="30">
        <v>461518</v>
      </c>
      <c r="I99" t="s">
        <v>757</v>
      </c>
      <c r="J99" s="5" t="str">
        <f>_xlfn.XLOOKUP(Claims[[#This Row],[Policy ID]],Policies!A:A,Policies!J:J)</f>
        <v>Accepted</v>
      </c>
      <c r="K99" s="5" t="str">
        <f>_xlfn.XLOOKUP(Claims[[#This Row],[Policy ID]],Policies!A:A,Policies!C:C)</f>
        <v>Life</v>
      </c>
      <c r="L99" s="5"/>
    </row>
    <row r="100" spans="1:12" x14ac:dyDescent="0.25">
      <c r="A100" t="s">
        <v>2506</v>
      </c>
      <c r="B100" t="s">
        <v>1907</v>
      </c>
      <c r="C100" s="2">
        <v>44808</v>
      </c>
      <c r="D100" s="2">
        <f>Claims[[#This Row],[Claim Date]]+25</f>
        <v>44833</v>
      </c>
      <c r="E100" s="5">
        <f>IF(OR(ISBLANK(Claims[[#This Row],[Claim Date]]),ISBLANK(Claims[[#This Row],[Settlement Date]])),"",Claims[[#This Row],[Settlement Date]]-Claims[[#This Row],[Claim Date]])</f>
        <v>25</v>
      </c>
      <c r="F100" s="5" t="str">
        <f>IF(Claims[[#This Row],[Claim Status]]="Settled","Include","Exclude")</f>
        <v>Include</v>
      </c>
      <c r="G10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0" s="30">
        <v>593424</v>
      </c>
      <c r="I100" t="s">
        <v>757</v>
      </c>
      <c r="J100" s="5" t="str">
        <f>_xlfn.XLOOKUP(Claims[[#This Row],[Policy ID]],Policies!A:A,Policies!J:J)</f>
        <v>Accepted</v>
      </c>
      <c r="K100" s="5" t="str">
        <f>_xlfn.XLOOKUP(Claims[[#This Row],[Policy ID]],Policies!A:A,Policies!C:C)</f>
        <v>Life</v>
      </c>
      <c r="L100" s="5"/>
    </row>
    <row r="101" spans="1:12" x14ac:dyDescent="0.25">
      <c r="A101" t="s">
        <v>2507</v>
      </c>
      <c r="B101" t="s">
        <v>1919</v>
      </c>
      <c r="C101" s="2">
        <v>44851</v>
      </c>
      <c r="E101" s="5" t="str">
        <f>IF(OR(ISBLANK(Claims[[#This Row],[Claim Date]]),ISBLANK(Claims[[#This Row],[Settlement Date]])),"",Claims[[#This Row],[Settlement Date]]-Claims[[#This Row],[Claim Date]])</f>
        <v/>
      </c>
      <c r="F101" s="5" t="str">
        <f>IF(Claims[[#This Row],[Claim Status]]="Settled","Include","Exclude")</f>
        <v>Exclude</v>
      </c>
      <c r="G10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01" s="30">
        <v>383253</v>
      </c>
      <c r="I101" t="s">
        <v>758</v>
      </c>
      <c r="J101" s="5" t="str">
        <f>_xlfn.XLOOKUP(Claims[[#This Row],[Policy ID]],Policies!A:A,Policies!J:J)</f>
        <v>Accepted</v>
      </c>
      <c r="K101" s="5" t="str">
        <f>_xlfn.XLOOKUP(Claims[[#This Row],[Policy ID]],Policies!A:A,Policies!C:C)</f>
        <v>Life</v>
      </c>
      <c r="L101" s="5"/>
    </row>
    <row r="102" spans="1:12" x14ac:dyDescent="0.25">
      <c r="A102" t="s">
        <v>2508</v>
      </c>
      <c r="B102" t="s">
        <v>1924</v>
      </c>
      <c r="C102" s="2">
        <v>44884</v>
      </c>
      <c r="D102" s="2">
        <f>Claims[[#This Row],[Claim Date]]+22</f>
        <v>44906</v>
      </c>
      <c r="E102" s="5">
        <f>IF(OR(ISBLANK(Claims[[#This Row],[Claim Date]]),ISBLANK(Claims[[#This Row],[Settlement Date]])),"",Claims[[#This Row],[Settlement Date]]-Claims[[#This Row],[Claim Date]])</f>
        <v>22</v>
      </c>
      <c r="F102" s="5" t="str">
        <f>IF(Claims[[#This Row],[Claim Status]]="Settled","Include","Exclude")</f>
        <v>Include</v>
      </c>
      <c r="G10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2" s="30">
        <v>460055</v>
      </c>
      <c r="I102" t="s">
        <v>757</v>
      </c>
      <c r="J102" s="5" t="str">
        <f>_xlfn.XLOOKUP(Claims[[#This Row],[Policy ID]],Policies!A:A,Policies!J:J)</f>
        <v>Accepted</v>
      </c>
      <c r="K102" s="5" t="str">
        <f>_xlfn.XLOOKUP(Claims[[#This Row],[Policy ID]],Policies!A:A,Policies!C:C)</f>
        <v>Life</v>
      </c>
      <c r="L102" s="5"/>
    </row>
    <row r="103" spans="1:12" x14ac:dyDescent="0.25">
      <c r="A103" t="s">
        <v>2509</v>
      </c>
      <c r="B103" t="s">
        <v>1935</v>
      </c>
      <c r="C103" s="2">
        <v>44900</v>
      </c>
      <c r="D103" s="2">
        <f>Claims[[#This Row],[Claim Date]]+19</f>
        <v>44919</v>
      </c>
      <c r="E103" s="5">
        <f>IF(OR(ISBLANK(Claims[[#This Row],[Claim Date]]),ISBLANK(Claims[[#This Row],[Settlement Date]])),"",Claims[[#This Row],[Settlement Date]]-Claims[[#This Row],[Claim Date]])</f>
        <v>19</v>
      </c>
      <c r="F103" s="5" t="str">
        <f>IF(Claims[[#This Row],[Claim Status]]="Settled","Include","Exclude")</f>
        <v>Include</v>
      </c>
      <c r="G10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3" s="30">
        <v>432376</v>
      </c>
      <c r="I103" t="s">
        <v>757</v>
      </c>
      <c r="J103" s="5" t="str">
        <f>_xlfn.XLOOKUP(Claims[[#This Row],[Policy ID]],Policies!A:A,Policies!J:J)</f>
        <v>Accepted</v>
      </c>
      <c r="K103" s="5" t="str">
        <f>_xlfn.XLOOKUP(Claims[[#This Row],[Policy ID]],Policies!A:A,Policies!C:C)</f>
        <v>Life</v>
      </c>
      <c r="L103" s="5"/>
    </row>
    <row r="104" spans="1:12" x14ac:dyDescent="0.25">
      <c r="A104" t="s">
        <v>2510</v>
      </c>
      <c r="B104" t="s">
        <v>1950</v>
      </c>
      <c r="C104" s="2">
        <v>44942</v>
      </c>
      <c r="D104" s="2">
        <f>Claims[[#This Row],[Claim Date]]+17</f>
        <v>44959</v>
      </c>
      <c r="E104" s="5">
        <f>IF(OR(ISBLANK(Claims[[#This Row],[Claim Date]]),ISBLANK(Claims[[#This Row],[Settlement Date]])),"",Claims[[#This Row],[Settlement Date]]-Claims[[#This Row],[Claim Date]])</f>
        <v>17</v>
      </c>
      <c r="F104" s="5" t="str">
        <f>IF(Claims[[#This Row],[Claim Status]]="Settled","Include","Exclude")</f>
        <v>Include</v>
      </c>
      <c r="G10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4" s="30">
        <v>377476</v>
      </c>
      <c r="I104" t="s">
        <v>757</v>
      </c>
      <c r="J104" s="5" t="str">
        <f>_xlfn.XLOOKUP(Claims[[#This Row],[Policy ID]],Policies!A:A,Policies!J:J)</f>
        <v>Accepted</v>
      </c>
      <c r="K104" s="5" t="str">
        <f>_xlfn.XLOOKUP(Claims[[#This Row],[Policy ID]],Policies!A:A,Policies!C:C)</f>
        <v>Life</v>
      </c>
      <c r="L104" s="5"/>
    </row>
    <row r="105" spans="1:12" x14ac:dyDescent="0.25">
      <c r="A105" t="s">
        <v>2511</v>
      </c>
      <c r="B105" t="s">
        <v>1979</v>
      </c>
      <c r="C105" s="2">
        <v>45038</v>
      </c>
      <c r="D105" s="2">
        <f>Claims[[#This Row],[Claim Date]]+20</f>
        <v>45058</v>
      </c>
      <c r="E105" s="5">
        <f>IF(OR(ISBLANK(Claims[[#This Row],[Claim Date]]),ISBLANK(Claims[[#This Row],[Settlement Date]])),"",Claims[[#This Row],[Settlement Date]]-Claims[[#This Row],[Claim Date]])</f>
        <v>20</v>
      </c>
      <c r="F105" s="5" t="str">
        <f>IF(Claims[[#This Row],[Claim Status]]="Settled","Include","Exclude")</f>
        <v>Include</v>
      </c>
      <c r="G10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5" s="30">
        <v>464174</v>
      </c>
      <c r="I105" t="s">
        <v>757</v>
      </c>
      <c r="J105" s="5" t="str">
        <f>_xlfn.XLOOKUP(Claims[[#This Row],[Policy ID]],Policies!A:A,Policies!J:J)</f>
        <v>Accepted</v>
      </c>
      <c r="K105" s="5" t="str">
        <f>_xlfn.XLOOKUP(Claims[[#This Row],[Policy ID]],Policies!A:A,Policies!C:C)</f>
        <v>Life</v>
      </c>
      <c r="L105" s="5"/>
    </row>
    <row r="106" spans="1:12" x14ac:dyDescent="0.25">
      <c r="A106" t="s">
        <v>2512</v>
      </c>
      <c r="B106" t="s">
        <v>1995</v>
      </c>
      <c r="C106" s="2">
        <v>45071</v>
      </c>
      <c r="D106" s="2">
        <f>Claims[[#This Row],[Claim Date]]+22</f>
        <v>45093</v>
      </c>
      <c r="E106" s="5">
        <f>IF(OR(ISBLANK(Claims[[#This Row],[Claim Date]]),ISBLANK(Claims[[#This Row],[Settlement Date]])),"",Claims[[#This Row],[Settlement Date]]-Claims[[#This Row],[Claim Date]])</f>
        <v>22</v>
      </c>
      <c r="F106" s="5" t="str">
        <f>IF(Claims[[#This Row],[Claim Status]]="Settled","Include","Exclude")</f>
        <v>Include</v>
      </c>
      <c r="G10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6" s="30">
        <v>350449</v>
      </c>
      <c r="I106" t="s">
        <v>757</v>
      </c>
      <c r="J106" s="5" t="str">
        <f>_xlfn.XLOOKUP(Claims[[#This Row],[Policy ID]],Policies!A:A,Policies!J:J)</f>
        <v>Accepted</v>
      </c>
      <c r="K106" s="5" t="str">
        <f>_xlfn.XLOOKUP(Claims[[#This Row],[Policy ID]],Policies!A:A,Policies!C:C)</f>
        <v>Life</v>
      </c>
      <c r="L106" s="5"/>
    </row>
    <row r="107" spans="1:12" x14ac:dyDescent="0.25">
      <c r="A107" t="s">
        <v>2513</v>
      </c>
      <c r="B107" t="s">
        <v>2012</v>
      </c>
      <c r="C107" s="2">
        <v>45141</v>
      </c>
      <c r="D107" s="2">
        <f>Claims[[#This Row],[Claim Date]]+19</f>
        <v>45160</v>
      </c>
      <c r="E107" s="5">
        <f>IF(OR(ISBLANK(Claims[[#This Row],[Claim Date]]),ISBLANK(Claims[[#This Row],[Settlement Date]])),"",Claims[[#This Row],[Settlement Date]]-Claims[[#This Row],[Claim Date]])</f>
        <v>19</v>
      </c>
      <c r="F107" s="5" t="str">
        <f>IF(Claims[[#This Row],[Claim Status]]="Settled","Include","Exclude")</f>
        <v>Include</v>
      </c>
      <c r="G10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7" s="30">
        <v>382274</v>
      </c>
      <c r="I107" t="s">
        <v>757</v>
      </c>
      <c r="J107" s="5" t="str">
        <f>_xlfn.XLOOKUP(Claims[[#This Row],[Policy ID]],Policies!A:A,Policies!J:J)</f>
        <v>Accepted</v>
      </c>
      <c r="K107" s="5" t="str">
        <f>_xlfn.XLOOKUP(Claims[[#This Row],[Policy ID]],Policies!A:A,Policies!C:C)</f>
        <v>Life</v>
      </c>
      <c r="L107" s="5"/>
    </row>
    <row r="108" spans="1:12" x14ac:dyDescent="0.25">
      <c r="A108" t="s">
        <v>2514</v>
      </c>
      <c r="B108" t="s">
        <v>2029</v>
      </c>
      <c r="C108" s="2">
        <v>45182</v>
      </c>
      <c r="D108" s="2">
        <f>Claims[[#This Row],[Claim Date]]+21</f>
        <v>45203</v>
      </c>
      <c r="E108" s="5">
        <f>IF(OR(ISBLANK(Claims[[#This Row],[Claim Date]]),ISBLANK(Claims[[#This Row],[Settlement Date]])),"",Claims[[#This Row],[Settlement Date]]-Claims[[#This Row],[Claim Date]])</f>
        <v>21</v>
      </c>
      <c r="F108" s="5" t="str">
        <f>IF(Claims[[#This Row],[Claim Status]]="Settled","Include","Exclude")</f>
        <v>Include</v>
      </c>
      <c r="G10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8" s="30">
        <v>363959</v>
      </c>
      <c r="I108" t="s">
        <v>757</v>
      </c>
      <c r="J108" s="5" t="str">
        <f>_xlfn.XLOOKUP(Claims[[#This Row],[Policy ID]],Policies!A:A,Policies!J:J)</f>
        <v>Accepted</v>
      </c>
      <c r="K108" s="5" t="str">
        <f>_xlfn.XLOOKUP(Claims[[#This Row],[Policy ID]],Policies!A:A,Policies!C:C)</f>
        <v>Life</v>
      </c>
      <c r="L108" s="5"/>
    </row>
    <row r="109" spans="1:12" x14ac:dyDescent="0.25">
      <c r="A109" t="s">
        <v>2515</v>
      </c>
      <c r="B109" t="s">
        <v>2068</v>
      </c>
      <c r="C109" s="2">
        <v>45226</v>
      </c>
      <c r="D109" s="2">
        <f>Claims[[#This Row],[Claim Date]]+23</f>
        <v>45249</v>
      </c>
      <c r="E109" s="5">
        <f>IF(OR(ISBLANK(Claims[[#This Row],[Claim Date]]),ISBLANK(Claims[[#This Row],[Settlement Date]])),"",Claims[[#This Row],[Settlement Date]]-Claims[[#This Row],[Claim Date]])</f>
        <v>23</v>
      </c>
      <c r="F109" s="5" t="str">
        <f>IF(Claims[[#This Row],[Claim Status]]="Settled","Include","Exclude")</f>
        <v>Include</v>
      </c>
      <c r="G10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9" s="30">
        <v>367529</v>
      </c>
      <c r="I109" t="s">
        <v>757</v>
      </c>
      <c r="J109" s="5" t="str">
        <f>_xlfn.XLOOKUP(Claims[[#This Row],[Policy ID]],Policies!A:A,Policies!J:J)</f>
        <v>Accepted</v>
      </c>
      <c r="K109" s="5" t="str">
        <f>_xlfn.XLOOKUP(Claims[[#This Row],[Policy ID]],Policies!A:A,Policies!C:C)</f>
        <v>Life</v>
      </c>
      <c r="L109" s="5"/>
    </row>
    <row r="110" spans="1:12" x14ac:dyDescent="0.25">
      <c r="A110" t="s">
        <v>3580</v>
      </c>
      <c r="B110" t="s">
        <v>2521</v>
      </c>
      <c r="C110" s="2">
        <v>44717</v>
      </c>
      <c r="D110" s="2">
        <f>Claims[[#This Row],[Claim Date]]+25</f>
        <v>44742</v>
      </c>
      <c r="E110" s="5">
        <f>IF(OR(ISBLANK(Claims[[#This Row],[Claim Date]]),ISBLANK(Claims[[#This Row],[Settlement Date]])),"",Claims[[#This Row],[Settlement Date]]-Claims[[#This Row],[Claim Date]])</f>
        <v>25</v>
      </c>
      <c r="F110" s="5" t="str">
        <f>IF(Claims[[#This Row],[Claim Status]]="Settled","Include","Exclude")</f>
        <v>Include</v>
      </c>
      <c r="G11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0" s="30">
        <v>563538</v>
      </c>
      <c r="I110" t="s">
        <v>757</v>
      </c>
      <c r="J110" s="5" t="str">
        <f>_xlfn.XLOOKUP(Claims[[#This Row],[Policy ID]],Policies!A:A,Policies!J:J)</f>
        <v>Accepted</v>
      </c>
      <c r="K110" s="5" t="str">
        <f>_xlfn.XLOOKUP(Claims[[#This Row],[Policy ID]],Policies!A:A,Policies!C:C)</f>
        <v>Life</v>
      </c>
      <c r="L110" s="5"/>
    </row>
    <row r="111" spans="1:12" x14ac:dyDescent="0.25">
      <c r="A111" t="s">
        <v>3581</v>
      </c>
      <c r="B111" t="s">
        <v>2532</v>
      </c>
      <c r="C111" s="2">
        <v>44755</v>
      </c>
      <c r="D111" s="2">
        <f>Claims[[#This Row],[Claim Date]]+28</f>
        <v>44783</v>
      </c>
      <c r="E111" s="5">
        <f>IF(OR(ISBLANK(Claims[[#This Row],[Claim Date]]),ISBLANK(Claims[[#This Row],[Settlement Date]])),"",Claims[[#This Row],[Settlement Date]]-Claims[[#This Row],[Claim Date]])</f>
        <v>28</v>
      </c>
      <c r="F111" s="5" t="str">
        <f>IF(Claims[[#This Row],[Claim Status]]="Settled","Include","Exclude")</f>
        <v>Include</v>
      </c>
      <c r="G11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1" s="30">
        <v>592424</v>
      </c>
      <c r="I111" t="s">
        <v>757</v>
      </c>
      <c r="J111" s="5" t="str">
        <f>_xlfn.XLOOKUP(Claims[[#This Row],[Policy ID]],Policies!A:A,Policies!J:J)</f>
        <v>Accepted</v>
      </c>
      <c r="K111" s="5" t="str">
        <f>_xlfn.XLOOKUP(Claims[[#This Row],[Policy ID]],Policies!A:A,Policies!C:C)</f>
        <v>Life</v>
      </c>
      <c r="L111" s="5"/>
    </row>
    <row r="112" spans="1:12" x14ac:dyDescent="0.25">
      <c r="A112" t="s">
        <v>3582</v>
      </c>
      <c r="B112" t="s">
        <v>2578</v>
      </c>
      <c r="C112" s="2">
        <v>44793</v>
      </c>
      <c r="D112" s="2">
        <f>Claims[[#This Row],[Claim Date]]+27</f>
        <v>44820</v>
      </c>
      <c r="E112" s="5">
        <f>IF(OR(ISBLANK(Claims[[#This Row],[Claim Date]]),ISBLANK(Claims[[#This Row],[Settlement Date]])),"",Claims[[#This Row],[Settlement Date]]-Claims[[#This Row],[Claim Date]])</f>
        <v>27</v>
      </c>
      <c r="F112" s="5" t="str">
        <f>IF(Claims[[#This Row],[Claim Status]]="Settled","Include","Exclude")</f>
        <v>Include</v>
      </c>
      <c r="G11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2" s="30">
        <v>582260</v>
      </c>
      <c r="I112" t="s">
        <v>757</v>
      </c>
      <c r="J112" s="5" t="str">
        <f>_xlfn.XLOOKUP(Claims[[#This Row],[Policy ID]],Policies!A:A,Policies!J:J)</f>
        <v>Accepted</v>
      </c>
      <c r="K112" s="5" t="str">
        <f>_xlfn.XLOOKUP(Claims[[#This Row],[Policy ID]],Policies!A:A,Policies!C:C)</f>
        <v>Life</v>
      </c>
      <c r="L112" s="5"/>
    </row>
    <row r="113" spans="1:12" x14ac:dyDescent="0.25">
      <c r="A113" t="s">
        <v>3583</v>
      </c>
      <c r="B113" t="s">
        <v>2590</v>
      </c>
      <c r="C113" s="2">
        <v>44807</v>
      </c>
      <c r="D113" s="2">
        <f>Claims[[#This Row],[Claim Date]]+29</f>
        <v>44836</v>
      </c>
      <c r="E113" s="5">
        <f>IF(OR(ISBLANK(Claims[[#This Row],[Claim Date]]),ISBLANK(Claims[[#This Row],[Settlement Date]])),"",Claims[[#This Row],[Settlement Date]]-Claims[[#This Row],[Claim Date]])</f>
        <v>29</v>
      </c>
      <c r="F113" s="5" t="str">
        <f>IF(Claims[[#This Row],[Claim Status]]="Settled","Include","Exclude")</f>
        <v>Include</v>
      </c>
      <c r="G11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3" s="30">
        <v>598996</v>
      </c>
      <c r="I113" t="s">
        <v>757</v>
      </c>
      <c r="J113" s="5" t="str">
        <f>_xlfn.XLOOKUP(Claims[[#This Row],[Policy ID]],Policies!A:A,Policies!J:J)</f>
        <v>Accepted</v>
      </c>
      <c r="K113" s="5" t="str">
        <f>_xlfn.XLOOKUP(Claims[[#This Row],[Policy ID]],Policies!A:A,Policies!C:C)</f>
        <v>Life</v>
      </c>
      <c r="L113" s="5"/>
    </row>
    <row r="114" spans="1:12" x14ac:dyDescent="0.25">
      <c r="A114" t="s">
        <v>3584</v>
      </c>
      <c r="B114" t="s">
        <v>2625</v>
      </c>
      <c r="C114" s="2">
        <v>44856</v>
      </c>
      <c r="D114" s="2">
        <f>Claims[[#This Row],[Claim Date]]+26</f>
        <v>44882</v>
      </c>
      <c r="E114" s="5">
        <f>IF(OR(ISBLANK(Claims[[#This Row],[Claim Date]]),ISBLANK(Claims[[#This Row],[Settlement Date]])),"",Claims[[#This Row],[Settlement Date]]-Claims[[#This Row],[Claim Date]])</f>
        <v>26</v>
      </c>
      <c r="F114" s="5" t="str">
        <f>IF(Claims[[#This Row],[Claim Status]]="Settled","Include","Exclude")</f>
        <v>Include</v>
      </c>
      <c r="G11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4" s="30">
        <v>588247</v>
      </c>
      <c r="I114" t="s">
        <v>757</v>
      </c>
      <c r="J114" s="5" t="str">
        <f>_xlfn.XLOOKUP(Claims[[#This Row],[Policy ID]],Policies!A:A,Policies!J:J)</f>
        <v>Accepted</v>
      </c>
      <c r="K114" s="5" t="str">
        <f>_xlfn.XLOOKUP(Claims[[#This Row],[Policy ID]],Policies!A:A,Policies!C:C)</f>
        <v>Life</v>
      </c>
      <c r="L114" s="5"/>
    </row>
    <row r="115" spans="1:12" x14ac:dyDescent="0.25">
      <c r="A115" t="s">
        <v>3585</v>
      </c>
      <c r="B115" t="s">
        <v>2649</v>
      </c>
      <c r="C115" s="2">
        <v>44874</v>
      </c>
      <c r="D115" s="2">
        <f>Claims[[#This Row],[Claim Date]]+24</f>
        <v>44898</v>
      </c>
      <c r="E115" s="5">
        <f>IF(OR(ISBLANK(Claims[[#This Row],[Claim Date]]),ISBLANK(Claims[[#This Row],[Settlement Date]])),"",Claims[[#This Row],[Settlement Date]]-Claims[[#This Row],[Claim Date]])</f>
        <v>24</v>
      </c>
      <c r="F115" s="5" t="str">
        <f>IF(Claims[[#This Row],[Claim Status]]="Settled","Include","Exclude")</f>
        <v>Include</v>
      </c>
      <c r="G11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5" s="30">
        <v>583703</v>
      </c>
      <c r="I115" t="s">
        <v>757</v>
      </c>
      <c r="J115" s="5" t="str">
        <f>_xlfn.XLOOKUP(Claims[[#This Row],[Policy ID]],Policies!A:A,Policies!J:J)</f>
        <v>Accepted</v>
      </c>
      <c r="K115" s="5" t="str">
        <f>_xlfn.XLOOKUP(Claims[[#This Row],[Policy ID]],Policies!A:A,Policies!C:C)</f>
        <v>Life</v>
      </c>
      <c r="L115" s="5"/>
    </row>
    <row r="116" spans="1:12" x14ac:dyDescent="0.25">
      <c r="A116" t="s">
        <v>3586</v>
      </c>
      <c r="B116" t="s">
        <v>2655</v>
      </c>
      <c r="C116" s="2">
        <v>44910</v>
      </c>
      <c r="D116" s="2">
        <f>Claims[[#This Row],[Claim Date]]+27</f>
        <v>44937</v>
      </c>
      <c r="E116" s="5">
        <f>IF(OR(ISBLANK(Claims[[#This Row],[Claim Date]]),ISBLANK(Claims[[#This Row],[Settlement Date]])),"",Claims[[#This Row],[Settlement Date]]-Claims[[#This Row],[Claim Date]])</f>
        <v>27</v>
      </c>
      <c r="F116" s="5" t="str">
        <f>IF(Claims[[#This Row],[Claim Status]]="Settled","Include","Exclude")</f>
        <v>Include</v>
      </c>
      <c r="G11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6" s="30">
        <v>577422</v>
      </c>
      <c r="I116" t="s">
        <v>757</v>
      </c>
      <c r="J116" s="5" t="str">
        <f>_xlfn.XLOOKUP(Claims[[#This Row],[Policy ID]],Policies!A:A,Policies!J:J)</f>
        <v>Accepted</v>
      </c>
      <c r="K116" s="5" t="str">
        <f>_xlfn.XLOOKUP(Claims[[#This Row],[Policy ID]],Policies!A:A,Policies!C:C)</f>
        <v>Life</v>
      </c>
      <c r="L116" s="5"/>
    </row>
    <row r="117" spans="1:12" x14ac:dyDescent="0.25">
      <c r="A117" t="s">
        <v>3587</v>
      </c>
      <c r="B117" t="s">
        <v>2670</v>
      </c>
      <c r="C117" s="2">
        <v>44928</v>
      </c>
      <c r="D117" s="2">
        <f>Claims[[#This Row],[Claim Date]]+28</f>
        <v>44956</v>
      </c>
      <c r="E117" s="5">
        <f>IF(OR(ISBLANK(Claims[[#This Row],[Claim Date]]),ISBLANK(Claims[[#This Row],[Settlement Date]])),"",Claims[[#This Row],[Settlement Date]]-Claims[[#This Row],[Claim Date]])</f>
        <v>28</v>
      </c>
      <c r="F117" s="5" t="str">
        <f>IF(Claims[[#This Row],[Claim Status]]="Settled","Include","Exclude")</f>
        <v>Include</v>
      </c>
      <c r="G11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7" s="30">
        <v>566322</v>
      </c>
      <c r="I117" t="s">
        <v>757</v>
      </c>
      <c r="J117" s="5" t="str">
        <f>_xlfn.XLOOKUP(Claims[[#This Row],[Policy ID]],Policies!A:A,Policies!J:J)</f>
        <v>Accepted</v>
      </c>
      <c r="K117" s="5" t="str">
        <f>_xlfn.XLOOKUP(Claims[[#This Row],[Policy ID]],Policies!A:A,Policies!C:C)</f>
        <v>Life</v>
      </c>
      <c r="L117" s="5"/>
    </row>
    <row r="118" spans="1:12" x14ac:dyDescent="0.25">
      <c r="A118" t="s">
        <v>3588</v>
      </c>
      <c r="B118" t="s">
        <v>2680</v>
      </c>
      <c r="C118" s="2">
        <v>44974</v>
      </c>
      <c r="E118" s="5" t="str">
        <f>IF(OR(ISBLANK(Claims[[#This Row],[Claim Date]]),ISBLANK(Claims[[#This Row],[Settlement Date]])),"",Claims[[#This Row],[Settlement Date]]-Claims[[#This Row],[Claim Date]])</f>
        <v/>
      </c>
      <c r="F118" s="5" t="str">
        <f>IF(Claims[[#This Row],[Claim Status]]="Settled","Include","Exclude")</f>
        <v>Exclude</v>
      </c>
      <c r="G11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18" s="30">
        <v>350404</v>
      </c>
      <c r="I118" t="s">
        <v>758</v>
      </c>
      <c r="J118" s="5" t="str">
        <f>_xlfn.XLOOKUP(Claims[[#This Row],[Policy ID]],Policies!A:A,Policies!J:J)</f>
        <v>Accepted</v>
      </c>
      <c r="K118" s="5" t="str">
        <f>_xlfn.XLOOKUP(Claims[[#This Row],[Policy ID]],Policies!A:A,Policies!C:C)</f>
        <v>Life</v>
      </c>
      <c r="L118" s="5"/>
    </row>
    <row r="119" spans="1:12" x14ac:dyDescent="0.25">
      <c r="A119" t="s">
        <v>3589</v>
      </c>
      <c r="B119" t="s">
        <v>2707</v>
      </c>
      <c r="C119" s="2">
        <v>45011</v>
      </c>
      <c r="D119" s="2">
        <f>Claims[[#This Row],[Claim Date]]+30</f>
        <v>45041</v>
      </c>
      <c r="E119" s="5">
        <f>IF(OR(ISBLANK(Claims[[#This Row],[Claim Date]]),ISBLANK(Claims[[#This Row],[Settlement Date]])),"",Claims[[#This Row],[Settlement Date]]-Claims[[#This Row],[Claim Date]])</f>
        <v>30</v>
      </c>
      <c r="F119" s="5" t="str">
        <f>IF(Claims[[#This Row],[Claim Status]]="Settled","Include","Exclude")</f>
        <v>Include</v>
      </c>
      <c r="G11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9" s="30">
        <v>627237</v>
      </c>
      <c r="I119" t="s">
        <v>757</v>
      </c>
      <c r="J119" s="5" t="str">
        <f>_xlfn.XLOOKUP(Claims[[#This Row],[Policy ID]],Policies!A:A,Policies!J:J)</f>
        <v>Accepted</v>
      </c>
      <c r="K119" s="5" t="str">
        <f>_xlfn.XLOOKUP(Claims[[#This Row],[Policy ID]],Policies!A:A,Policies!C:C)</f>
        <v>Life</v>
      </c>
      <c r="L119" s="5"/>
    </row>
    <row r="120" spans="1:12" x14ac:dyDescent="0.25">
      <c r="A120" t="s">
        <v>3590</v>
      </c>
      <c r="B120" t="s">
        <v>2716</v>
      </c>
      <c r="C120" s="2">
        <v>45035</v>
      </c>
      <c r="D120" s="2">
        <f>Claims[[#This Row],[Claim Date]]+32</f>
        <v>45067</v>
      </c>
      <c r="E120" s="5">
        <f>IF(OR(ISBLANK(Claims[[#This Row],[Claim Date]]),ISBLANK(Claims[[#This Row],[Settlement Date]])),"",Claims[[#This Row],[Settlement Date]]-Claims[[#This Row],[Claim Date]])</f>
        <v>32</v>
      </c>
      <c r="F120" s="5" t="str">
        <f>IF(Claims[[#This Row],[Claim Status]]="Settled","Include","Exclude")</f>
        <v>Include</v>
      </c>
      <c r="G12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20" s="30">
        <v>621240</v>
      </c>
      <c r="I120" t="s">
        <v>757</v>
      </c>
      <c r="J120" s="5" t="str">
        <f>_xlfn.XLOOKUP(Claims[[#This Row],[Policy ID]],Policies!A:A,Policies!J:J)</f>
        <v>Accepted</v>
      </c>
      <c r="K120" s="5" t="str">
        <f>_xlfn.XLOOKUP(Claims[[#This Row],[Policy ID]],Policies!A:A,Policies!C:C)</f>
        <v>Life</v>
      </c>
      <c r="L120" s="5"/>
    </row>
    <row r="121" spans="1:12" x14ac:dyDescent="0.25">
      <c r="A121" t="s">
        <v>3591</v>
      </c>
      <c r="B121" t="s">
        <v>2734</v>
      </c>
      <c r="C121" s="2">
        <v>45081</v>
      </c>
      <c r="D121" s="2">
        <f>Claims[[#This Row],[Claim Date]]+30</f>
        <v>45111</v>
      </c>
      <c r="E121" s="5">
        <f>IF(OR(ISBLANK(Claims[[#This Row],[Claim Date]]),ISBLANK(Claims[[#This Row],[Settlement Date]])),"",Claims[[#This Row],[Settlement Date]]-Claims[[#This Row],[Claim Date]])</f>
        <v>30</v>
      </c>
      <c r="F121" s="5" t="str">
        <f>IF(Claims[[#This Row],[Claim Status]]="Settled","Include","Exclude")</f>
        <v>Include</v>
      </c>
      <c r="G12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1" s="30">
        <v>688569</v>
      </c>
      <c r="I121" t="s">
        <v>757</v>
      </c>
      <c r="J121" s="5" t="str">
        <f>_xlfn.XLOOKUP(Claims[[#This Row],[Policy ID]],Policies!A:A,Policies!J:J)</f>
        <v>Accepted</v>
      </c>
      <c r="K121" s="5" t="str">
        <f>_xlfn.XLOOKUP(Claims[[#This Row],[Policy ID]],Policies!A:A,Policies!C:C)</f>
        <v>Life</v>
      </c>
      <c r="L121" s="5"/>
    </row>
    <row r="122" spans="1:12" x14ac:dyDescent="0.25">
      <c r="A122" t="s">
        <v>3592</v>
      </c>
      <c r="B122" t="s">
        <v>2752</v>
      </c>
      <c r="C122" s="2">
        <v>45117</v>
      </c>
      <c r="D122" s="2">
        <f>Claims[[#This Row],[Claim Date]]+29</f>
        <v>45146</v>
      </c>
      <c r="E122" s="5">
        <f>IF(OR(ISBLANK(Claims[[#This Row],[Claim Date]]),ISBLANK(Claims[[#This Row],[Settlement Date]])),"",Claims[[#This Row],[Settlement Date]]-Claims[[#This Row],[Claim Date]])</f>
        <v>29</v>
      </c>
      <c r="F122" s="5" t="str">
        <f>IF(Claims[[#This Row],[Claim Status]]="Settled","Include","Exclude")</f>
        <v>Include</v>
      </c>
      <c r="G12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2" s="30">
        <v>627783</v>
      </c>
      <c r="I122" t="s">
        <v>757</v>
      </c>
      <c r="J122" s="5" t="str">
        <f>_xlfn.XLOOKUP(Claims[[#This Row],[Policy ID]],Policies!A:A,Policies!J:J)</f>
        <v>Accepted</v>
      </c>
      <c r="K122" s="5" t="str">
        <f>_xlfn.XLOOKUP(Claims[[#This Row],[Policy ID]],Policies!A:A,Policies!C:C)</f>
        <v>Life</v>
      </c>
      <c r="L122" s="5"/>
    </row>
    <row r="123" spans="1:12" x14ac:dyDescent="0.25">
      <c r="A123" t="s">
        <v>3593</v>
      </c>
      <c r="B123" t="s">
        <v>2776</v>
      </c>
      <c r="C123" s="2">
        <v>45139</v>
      </c>
      <c r="D123" s="2">
        <f>Claims[[#This Row],[Claim Date]]+21</f>
        <v>45160</v>
      </c>
      <c r="E123" s="5">
        <f>IF(OR(ISBLANK(Claims[[#This Row],[Claim Date]]),ISBLANK(Claims[[#This Row],[Settlement Date]])),"",Claims[[#This Row],[Settlement Date]]-Claims[[#This Row],[Claim Date]])</f>
        <v>21</v>
      </c>
      <c r="F123" s="5" t="str">
        <f>IF(Claims[[#This Row],[Claim Status]]="Settled","Include","Exclude")</f>
        <v>Include</v>
      </c>
      <c r="G12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3" s="30">
        <v>513851</v>
      </c>
      <c r="I123" t="s">
        <v>757</v>
      </c>
      <c r="J123" s="5" t="str">
        <f>_xlfn.XLOOKUP(Claims[[#This Row],[Policy ID]],Policies!A:A,Policies!J:J)</f>
        <v>Accepted</v>
      </c>
      <c r="K123" s="5" t="str">
        <f>_xlfn.XLOOKUP(Claims[[#This Row],[Policy ID]],Policies!A:A,Policies!C:C)</f>
        <v>Life</v>
      </c>
      <c r="L123" s="5"/>
    </row>
    <row r="124" spans="1:12" x14ac:dyDescent="0.25">
      <c r="A124" t="s">
        <v>3594</v>
      </c>
      <c r="B124" t="s">
        <v>2786</v>
      </c>
      <c r="C124" s="2">
        <v>45185</v>
      </c>
      <c r="D124" s="2">
        <f>Claims[[#This Row],[Claim Date]]+26</f>
        <v>45211</v>
      </c>
      <c r="E124" s="5">
        <f>IF(OR(ISBLANK(Claims[[#This Row],[Claim Date]]),ISBLANK(Claims[[#This Row],[Settlement Date]])),"",Claims[[#This Row],[Settlement Date]]-Claims[[#This Row],[Claim Date]])</f>
        <v>26</v>
      </c>
      <c r="F124" s="5" t="str">
        <f>IF(Claims[[#This Row],[Claim Status]]="Settled","Include","Exclude")</f>
        <v>Include</v>
      </c>
      <c r="G12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4" s="30">
        <v>590152</v>
      </c>
      <c r="I124" t="s">
        <v>757</v>
      </c>
      <c r="J124" s="5" t="str">
        <f>_xlfn.XLOOKUP(Claims[[#This Row],[Policy ID]],Policies!A:A,Policies!J:J)</f>
        <v>Accepted</v>
      </c>
      <c r="K124" s="5" t="str">
        <f>_xlfn.XLOOKUP(Claims[[#This Row],[Policy ID]],Policies!A:A,Policies!C:C)</f>
        <v>Life</v>
      </c>
      <c r="L124" s="5"/>
    </row>
    <row r="125" spans="1:12" x14ac:dyDescent="0.25">
      <c r="A125" t="s">
        <v>3595</v>
      </c>
      <c r="B125" t="s">
        <v>2799</v>
      </c>
      <c r="C125" s="2">
        <v>45224</v>
      </c>
      <c r="D125" s="2">
        <f>Claims[[#This Row],[Claim Date]]+23</f>
        <v>45247</v>
      </c>
      <c r="E125" s="5">
        <f>IF(OR(ISBLANK(Claims[[#This Row],[Claim Date]]),ISBLANK(Claims[[#This Row],[Settlement Date]])),"",Claims[[#This Row],[Settlement Date]]-Claims[[#This Row],[Claim Date]])</f>
        <v>23</v>
      </c>
      <c r="F125" s="5" t="str">
        <f>IF(Claims[[#This Row],[Claim Status]]="Settled","Include","Exclude")</f>
        <v>Include</v>
      </c>
      <c r="G12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5" s="30">
        <v>567744</v>
      </c>
      <c r="I125" t="s">
        <v>757</v>
      </c>
      <c r="J125" s="5" t="str">
        <f>_xlfn.XLOOKUP(Claims[[#This Row],[Policy ID]],Policies!A:A,Policies!J:J)</f>
        <v>Accepted</v>
      </c>
      <c r="K125" s="5" t="str">
        <f>_xlfn.XLOOKUP(Claims[[#This Row],[Policy ID]],Policies!A:A,Policies!C:C)</f>
        <v>Life</v>
      </c>
      <c r="L125" s="5"/>
    </row>
    <row r="126" spans="1:12" x14ac:dyDescent="0.25">
      <c r="A126" t="s">
        <v>3596</v>
      </c>
      <c r="B126" t="s">
        <v>2820</v>
      </c>
      <c r="C126" s="2">
        <v>45238</v>
      </c>
      <c r="D126" s="2">
        <f>Claims[[#This Row],[Claim Date]]+28</f>
        <v>45266</v>
      </c>
      <c r="E126" s="5">
        <f>IF(OR(ISBLANK(Claims[[#This Row],[Claim Date]]),ISBLANK(Claims[[#This Row],[Settlement Date]])),"",Claims[[#This Row],[Settlement Date]]-Claims[[#This Row],[Claim Date]])</f>
        <v>28</v>
      </c>
      <c r="F126" s="5" t="str">
        <f>IF(Claims[[#This Row],[Claim Status]]="Settled","Include","Exclude")</f>
        <v>Include</v>
      </c>
      <c r="G12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6" s="30">
        <v>601037</v>
      </c>
      <c r="I126" t="s">
        <v>757</v>
      </c>
      <c r="J126" s="5" t="str">
        <f>_xlfn.XLOOKUP(Claims[[#This Row],[Policy ID]],Policies!A:A,Policies!J:J)</f>
        <v>Accepted</v>
      </c>
      <c r="K126" s="5" t="str">
        <f>_xlfn.XLOOKUP(Claims[[#This Row],[Policy ID]],Policies!A:A,Policies!C:C)</f>
        <v>Life</v>
      </c>
      <c r="L126" s="5"/>
    </row>
    <row r="127" spans="1:12" x14ac:dyDescent="0.25">
      <c r="A127" t="s">
        <v>3597</v>
      </c>
      <c r="B127" t="s">
        <v>2827</v>
      </c>
      <c r="C127" s="2">
        <v>45274</v>
      </c>
      <c r="D127" s="2">
        <f>Claims[[#This Row],[Claim Date]]+25</f>
        <v>45299</v>
      </c>
      <c r="E127" s="5">
        <f>IF(OR(ISBLANK(Claims[[#This Row],[Claim Date]]),ISBLANK(Claims[[#This Row],[Settlement Date]])),"",Claims[[#This Row],[Settlement Date]]-Claims[[#This Row],[Claim Date]])</f>
        <v>25</v>
      </c>
      <c r="F127" s="5" t="str">
        <f>IF(Claims[[#This Row],[Claim Status]]="Settled","Include","Exclude")</f>
        <v>Include</v>
      </c>
      <c r="G12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7" s="30">
        <v>545427</v>
      </c>
      <c r="I127" t="s">
        <v>757</v>
      </c>
      <c r="J127" s="5" t="str">
        <f>_xlfn.XLOOKUP(Claims[[#This Row],[Policy ID]],Policies!A:A,Policies!J:J)</f>
        <v>Accepted</v>
      </c>
      <c r="K127" s="5" t="str">
        <f>_xlfn.XLOOKUP(Claims[[#This Row],[Policy ID]],Policies!A:A,Policies!C:C)</f>
        <v>Life</v>
      </c>
      <c r="L127" s="5"/>
    </row>
    <row r="128" spans="1:12" x14ac:dyDescent="0.25">
      <c r="A128" t="s">
        <v>3598</v>
      </c>
      <c r="B128" t="s">
        <v>2832</v>
      </c>
      <c r="C128" s="2">
        <v>45298</v>
      </c>
      <c r="D128" s="2">
        <f>Claims[[#This Row],[Claim Date]]+22</f>
        <v>45320</v>
      </c>
      <c r="E128" s="5">
        <f>IF(OR(ISBLANK(Claims[[#This Row],[Claim Date]]),ISBLANK(Claims[[#This Row],[Settlement Date]])),"",Claims[[#This Row],[Settlement Date]]-Claims[[#This Row],[Claim Date]])</f>
        <v>22</v>
      </c>
      <c r="F128" s="5" t="str">
        <f>IF(Claims[[#This Row],[Claim Status]]="Settled","Include","Exclude")</f>
        <v>Include</v>
      </c>
      <c r="G12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8" s="30">
        <v>544888</v>
      </c>
      <c r="I128" t="s">
        <v>757</v>
      </c>
      <c r="J128" s="5" t="str">
        <f>_xlfn.XLOOKUP(Claims[[#This Row],[Policy ID]],Policies!A:A,Policies!J:J)</f>
        <v>Accepted</v>
      </c>
      <c r="K128" s="5" t="str">
        <f>_xlfn.XLOOKUP(Claims[[#This Row],[Policy ID]],Policies!A:A,Policies!C:C)</f>
        <v>Life</v>
      </c>
      <c r="L128" s="5"/>
    </row>
    <row r="129" spans="1:12" x14ac:dyDescent="0.25">
      <c r="A129" t="s">
        <v>3599</v>
      </c>
      <c r="B129" t="s">
        <v>2858</v>
      </c>
      <c r="C129" s="2">
        <v>45344</v>
      </c>
      <c r="D129" s="2">
        <f>Claims[[#This Row],[Claim Date]]+24</f>
        <v>45368</v>
      </c>
      <c r="E129" s="5">
        <f>IF(OR(ISBLANK(Claims[[#This Row],[Claim Date]]),ISBLANK(Claims[[#This Row],[Settlement Date]])),"",Claims[[#This Row],[Settlement Date]]-Claims[[#This Row],[Claim Date]])</f>
        <v>24</v>
      </c>
      <c r="F129" s="5" t="str">
        <f>IF(Claims[[#This Row],[Claim Status]]="Settled","Include","Exclude")</f>
        <v>Include</v>
      </c>
      <c r="G12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9" s="30">
        <v>552321</v>
      </c>
      <c r="I129" t="s">
        <v>757</v>
      </c>
      <c r="J129" s="5" t="str">
        <f>_xlfn.XLOOKUP(Claims[[#This Row],[Policy ID]],Policies!A:A,Policies!J:J)</f>
        <v>Accepted</v>
      </c>
      <c r="K129" s="5" t="str">
        <f>_xlfn.XLOOKUP(Claims[[#This Row],[Policy ID]],Policies!A:A,Policies!C:C)</f>
        <v>Life</v>
      </c>
      <c r="L129" s="5"/>
    </row>
    <row r="130" spans="1:12" x14ac:dyDescent="0.25">
      <c r="A130" t="s">
        <v>3600</v>
      </c>
      <c r="B130" t="s">
        <v>2862</v>
      </c>
      <c r="C130" s="2">
        <v>45381</v>
      </c>
      <c r="D130" s="2">
        <f>Claims[[#This Row],[Claim Date]]+28</f>
        <v>45409</v>
      </c>
      <c r="E130" s="5">
        <f>IF(OR(ISBLANK(Claims[[#This Row],[Claim Date]]),ISBLANK(Claims[[#This Row],[Settlement Date]])),"",Claims[[#This Row],[Settlement Date]]-Claims[[#This Row],[Claim Date]])</f>
        <v>28</v>
      </c>
      <c r="F130" s="5" t="str">
        <f>IF(Claims[[#This Row],[Claim Status]]="Settled","Include","Exclude")</f>
        <v>Include</v>
      </c>
      <c r="G13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0" s="30">
        <v>569320</v>
      </c>
      <c r="I130" t="s">
        <v>757</v>
      </c>
      <c r="J130" s="5" t="str">
        <f>_xlfn.XLOOKUP(Claims[[#This Row],[Policy ID]],Policies!A:A,Policies!J:J)</f>
        <v>Accepted</v>
      </c>
      <c r="K130" s="5" t="str">
        <f>_xlfn.XLOOKUP(Claims[[#This Row],[Policy ID]],Policies!A:A,Policies!C:C)</f>
        <v>Life</v>
      </c>
      <c r="L130" s="5"/>
    </row>
    <row r="131" spans="1:12" x14ac:dyDescent="0.25">
      <c r="A131" t="s">
        <v>3601</v>
      </c>
      <c r="B131" t="s">
        <v>2871</v>
      </c>
      <c r="C131" s="2">
        <v>45417</v>
      </c>
      <c r="D131" s="2">
        <f>Claims[[#This Row],[Claim Date]]+26</f>
        <v>45443</v>
      </c>
      <c r="E131" s="5">
        <f>IF(OR(ISBLANK(Claims[[#This Row],[Claim Date]]),ISBLANK(Claims[[#This Row],[Settlement Date]])),"",Claims[[#This Row],[Settlement Date]]-Claims[[#This Row],[Claim Date]])</f>
        <v>26</v>
      </c>
      <c r="F131" s="5" t="str">
        <f>IF(Claims[[#This Row],[Claim Status]]="Settled","Include","Exclude")</f>
        <v>Include</v>
      </c>
      <c r="G13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1" s="30">
        <v>573454</v>
      </c>
      <c r="I131" t="s">
        <v>757</v>
      </c>
      <c r="J131" s="5" t="str">
        <f>_xlfn.XLOOKUP(Claims[[#This Row],[Policy ID]],Policies!A:A,Policies!J:J)</f>
        <v>Accepted</v>
      </c>
      <c r="K131" s="5" t="str">
        <f>_xlfn.XLOOKUP(Claims[[#This Row],[Policy ID]],Policies!A:A,Policies!C:C)</f>
        <v>Life</v>
      </c>
      <c r="L131" s="5"/>
    </row>
    <row r="132" spans="1:12" x14ac:dyDescent="0.25">
      <c r="A132" t="s">
        <v>3602</v>
      </c>
      <c r="B132" t="s">
        <v>2879</v>
      </c>
      <c r="C132" s="2">
        <v>45499</v>
      </c>
      <c r="D132" s="2">
        <f>Claims[[#This Row],[Claim Date]]+25</f>
        <v>45524</v>
      </c>
      <c r="E132" s="5">
        <f>IF(OR(ISBLANK(Claims[[#This Row],[Claim Date]]),ISBLANK(Claims[[#This Row],[Settlement Date]])),"",Claims[[#This Row],[Settlement Date]]-Claims[[#This Row],[Claim Date]])</f>
        <v>25</v>
      </c>
      <c r="F132" s="5" t="str">
        <f>IF(Claims[[#This Row],[Claim Status]]="Settled","Include","Exclude")</f>
        <v>Include</v>
      </c>
      <c r="G13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2" s="30">
        <v>578950</v>
      </c>
      <c r="I132" t="s">
        <v>757</v>
      </c>
      <c r="J132" s="5" t="str">
        <f>_xlfn.XLOOKUP(Claims[[#This Row],[Policy ID]],Policies!A:A,Policies!J:J)</f>
        <v>Accepted</v>
      </c>
      <c r="K132" s="5" t="str">
        <f>_xlfn.XLOOKUP(Claims[[#This Row],[Policy ID]],Policies!A:A,Policies!C:C)</f>
        <v>Life</v>
      </c>
      <c r="L132" s="5"/>
    </row>
    <row r="133" spans="1:12" x14ac:dyDescent="0.25">
      <c r="A133" t="s">
        <v>3603</v>
      </c>
      <c r="B133" t="s">
        <v>2907</v>
      </c>
      <c r="C133" s="2">
        <v>45552</v>
      </c>
      <c r="D133" s="2">
        <f>Claims[[#This Row],[Claim Date]]+20</f>
        <v>45572</v>
      </c>
      <c r="E133" s="5">
        <f>IF(OR(ISBLANK(Claims[[#This Row],[Claim Date]]),ISBLANK(Claims[[#This Row],[Settlement Date]])),"",Claims[[#This Row],[Settlement Date]]-Claims[[#This Row],[Claim Date]])</f>
        <v>20</v>
      </c>
      <c r="F133" s="5" t="str">
        <f>IF(Claims[[#This Row],[Claim Status]]="Settled","Include","Exclude")</f>
        <v>Include</v>
      </c>
      <c r="G13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3" s="30">
        <v>540417</v>
      </c>
      <c r="I133" t="s">
        <v>757</v>
      </c>
      <c r="J133" s="5" t="str">
        <f>_xlfn.XLOOKUP(Claims[[#This Row],[Policy ID]],Policies!A:A,Policies!J:J)</f>
        <v>Accepted</v>
      </c>
      <c r="K133" s="5" t="str">
        <f>_xlfn.XLOOKUP(Claims[[#This Row],[Policy ID]],Policies!A:A,Policies!C:C)</f>
        <v>Life</v>
      </c>
      <c r="L133" s="5"/>
    </row>
    <row r="134" spans="1:12" x14ac:dyDescent="0.25">
      <c r="A134" t="s">
        <v>3604</v>
      </c>
      <c r="B134" t="s">
        <v>2933</v>
      </c>
      <c r="C134" s="2">
        <v>45585</v>
      </c>
      <c r="E134" s="5" t="str">
        <f>IF(OR(ISBLANK(Claims[[#This Row],[Claim Date]]),ISBLANK(Claims[[#This Row],[Settlement Date]])),"",Claims[[#This Row],[Settlement Date]]-Claims[[#This Row],[Claim Date]])</f>
        <v/>
      </c>
      <c r="F134" s="5" t="str">
        <f>IF(Claims[[#This Row],[Claim Status]]="Settled","Include","Exclude")</f>
        <v>Exclude</v>
      </c>
      <c r="G13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34" s="30">
        <v>368715</v>
      </c>
      <c r="I134" t="s">
        <v>720</v>
      </c>
      <c r="J134" s="5" t="s">
        <v>719</v>
      </c>
      <c r="K134" s="5" t="str">
        <f>_xlfn.XLOOKUP(Claims[[#This Row],[Policy ID]],Policies!A:A,Policies!C:C)</f>
        <v>Life</v>
      </c>
      <c r="L134" s="5"/>
    </row>
    <row r="135" spans="1:12" x14ac:dyDescent="0.25">
      <c r="A135" t="s">
        <v>3605</v>
      </c>
      <c r="B135" t="s">
        <v>2964</v>
      </c>
      <c r="C135" s="2">
        <v>45609</v>
      </c>
      <c r="D135" s="2">
        <f>Claims[[#This Row],[Claim Date]]+23</f>
        <v>45632</v>
      </c>
      <c r="E135" s="5">
        <f>IF(OR(ISBLANK(Claims[[#This Row],[Claim Date]]),ISBLANK(Claims[[#This Row],[Settlement Date]])),"",Claims[[#This Row],[Settlement Date]]-Claims[[#This Row],[Claim Date]])</f>
        <v>23</v>
      </c>
      <c r="F135" s="5" t="str">
        <f>IF(Claims[[#This Row],[Claim Status]]="Settled","Include","Exclude")</f>
        <v>Include</v>
      </c>
      <c r="G13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5" s="30">
        <v>583532</v>
      </c>
      <c r="I135" t="s">
        <v>757</v>
      </c>
      <c r="J135" s="5" t="str">
        <f>_xlfn.XLOOKUP(Claims[[#This Row],[Policy ID]],Policies!A:A,Policies!J:J)</f>
        <v>Accepted</v>
      </c>
      <c r="K135" s="5" t="str">
        <f>_xlfn.XLOOKUP(Claims[[#This Row],[Policy ID]],Policies!A:A,Policies!C:C)</f>
        <v>Life</v>
      </c>
      <c r="L135" s="5"/>
    </row>
    <row r="136" spans="1:12" x14ac:dyDescent="0.25">
      <c r="A136" t="s">
        <v>3606</v>
      </c>
      <c r="B136" t="s">
        <v>3047</v>
      </c>
      <c r="C136" s="2">
        <v>45638</v>
      </c>
      <c r="D136" s="2">
        <f>Claims[[#This Row],[Claim Date]]+28</f>
        <v>45666</v>
      </c>
      <c r="E136" s="5">
        <f>IF(OR(ISBLANK(Claims[[#This Row],[Claim Date]]),ISBLANK(Claims[[#This Row],[Settlement Date]])),"",Claims[[#This Row],[Settlement Date]]-Claims[[#This Row],[Claim Date]])</f>
        <v>28</v>
      </c>
      <c r="F136" s="5" t="str">
        <f>IF(Claims[[#This Row],[Claim Status]]="Settled","Include","Exclude")</f>
        <v>Include</v>
      </c>
      <c r="G13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6" s="30">
        <v>571673</v>
      </c>
      <c r="I136" t="s">
        <v>757</v>
      </c>
      <c r="J136" s="5" t="str">
        <f>_xlfn.XLOOKUP(Claims[[#This Row],[Policy ID]],Policies!A:A,Policies!J:J)</f>
        <v>Accepted</v>
      </c>
      <c r="K136" s="5" t="str">
        <f>_xlfn.XLOOKUP(Claims[[#This Row],[Policy ID]],Policies!A:A,Policies!C:C)</f>
        <v>Life</v>
      </c>
      <c r="L136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29"/>
  <sheetViews>
    <sheetView workbookViewId="0">
      <selection activeCell="K26" sqref="K26"/>
    </sheetView>
  </sheetViews>
  <sheetFormatPr defaultRowHeight="15" x14ac:dyDescent="0.25"/>
  <cols>
    <col min="1" max="1" width="16.42578125" bestFit="1" customWidth="1"/>
    <col min="2" max="2" width="14.42578125" bestFit="1" customWidth="1"/>
    <col min="3" max="3" width="18.7109375" bestFit="1" customWidth="1"/>
    <col min="4" max="4" width="12.85546875" bestFit="1" customWidth="1"/>
    <col min="5" max="5" width="18.7109375" bestFit="1" customWidth="1"/>
    <col min="6" max="6" width="19.140625" bestFit="1" customWidth="1"/>
    <col min="7" max="7" width="16.85546875" bestFit="1" customWidth="1"/>
    <col min="8" max="8" width="14.28515625" bestFit="1" customWidth="1"/>
  </cols>
  <sheetData>
    <row r="1" spans="1:8" x14ac:dyDescent="0.25">
      <c r="A1" s="1" t="s">
        <v>1</v>
      </c>
      <c r="B1" s="1" t="s">
        <v>759</v>
      </c>
      <c r="C1" s="1" t="s">
        <v>760</v>
      </c>
      <c r="D1" s="1" t="s">
        <v>761</v>
      </c>
      <c r="E1" s="1" t="s">
        <v>777</v>
      </c>
      <c r="F1" s="1" t="s">
        <v>798</v>
      </c>
      <c r="G1" s="1" t="s">
        <v>800</v>
      </c>
      <c r="H1" s="1" t="s">
        <v>801</v>
      </c>
    </row>
    <row r="2" spans="1:8" x14ac:dyDescent="0.25">
      <c r="A2" t="s">
        <v>361</v>
      </c>
      <c r="B2" t="s">
        <v>765</v>
      </c>
      <c r="C2" s="5">
        <v>3</v>
      </c>
      <c r="D2" t="s">
        <v>769</v>
      </c>
      <c r="E2" t="str">
        <f>_xlfn.XLOOKUP(Customers[[#This Row],[Customer ID]],Policies!B:B,Policies!A:A)</f>
        <v>POL2000</v>
      </c>
      <c r="F2" t="str">
        <f>_xlfn.XLOOKUP(Customers[[#This Row],[Customer ID]],Policies[Customer ID],Policies[Proposal Status (Insurer)])</f>
        <v>Accepted</v>
      </c>
      <c r="G2" t="str">
        <f>_xlfn.XLOOKUP(A:A,Policies!B:B,Policies!C:C)</f>
        <v>Motor</v>
      </c>
      <c r="H2" s="5" t="str">
        <f>_xlfn.XLOOKUP(A:A,Policies!B:B,Policies!G:G)</f>
        <v>No</v>
      </c>
    </row>
    <row r="3" spans="1:8" x14ac:dyDescent="0.25">
      <c r="A3" t="s">
        <v>810</v>
      </c>
      <c r="B3" t="s">
        <v>764</v>
      </c>
      <c r="C3">
        <v>1</v>
      </c>
      <c r="D3" t="s">
        <v>769</v>
      </c>
      <c r="E3" t="str">
        <f>_xlfn.XLOOKUP(Customers[[#This Row],[Customer ID]],Policies!B:B,Policies!A:A)</f>
        <v>POL2001</v>
      </c>
      <c r="F3" t="str">
        <f>_xlfn.XLOOKUP(Customers[[#This Row],[Customer ID]],Policies[Customer ID],Policies[Proposal Status (Insurer)])</f>
        <v>Accepted</v>
      </c>
      <c r="G3" t="str">
        <f>_xlfn.XLOOKUP(A:A,Policies!B:B,Policies!C:C)</f>
        <v>Motor</v>
      </c>
      <c r="H3" s="5" t="str">
        <f>_xlfn.XLOOKUP(A:A,Policies!B:B,Policies!G:G)</f>
        <v>Yes</v>
      </c>
    </row>
    <row r="4" spans="1:8" x14ac:dyDescent="0.25">
      <c r="A4" t="s">
        <v>812</v>
      </c>
      <c r="B4" t="s">
        <v>762</v>
      </c>
      <c r="C4">
        <v>9</v>
      </c>
      <c r="D4" t="s">
        <v>769</v>
      </c>
      <c r="E4" t="str">
        <f>_xlfn.XLOOKUP(Customers[[#This Row],[Customer ID]],Policies!B:B,Policies!A:A)</f>
        <v>POL2003</v>
      </c>
      <c r="F4" t="str">
        <f>_xlfn.XLOOKUP(Customers[[#This Row],[Customer ID]],Policies[Customer ID],Policies[Proposal Status (Insurer)])</f>
        <v>Rejected</v>
      </c>
      <c r="G4" t="str">
        <f>_xlfn.XLOOKUP(A:A,Policies!B:B,Policies!C:C)</f>
        <v>Motor</v>
      </c>
      <c r="H4" s="5" t="str">
        <f>_xlfn.XLOOKUP(A:A,Policies!B:B,Policies!G:G)</f>
        <v>Not Applicable</v>
      </c>
    </row>
    <row r="5" spans="1:8" x14ac:dyDescent="0.25">
      <c r="A5" t="s">
        <v>362</v>
      </c>
      <c r="B5" t="s">
        <v>763</v>
      </c>
      <c r="C5">
        <v>2</v>
      </c>
      <c r="D5" t="s">
        <v>769</v>
      </c>
      <c r="E5" t="str">
        <f>_xlfn.XLOOKUP(Customers[[#This Row],[Customer ID]],Policies!B:B,Policies!A:A)</f>
        <v>POL2005</v>
      </c>
      <c r="F5" t="str">
        <f>_xlfn.XLOOKUP(Customers[[#This Row],[Customer ID]],Policies[Customer ID],Policies[Proposal Status (Insurer)])</f>
        <v>Accepted</v>
      </c>
      <c r="G5" t="str">
        <f>_xlfn.XLOOKUP(A:A,Policies!B:B,Policies!C:C)</f>
        <v>Motor</v>
      </c>
      <c r="H5" s="5" t="str">
        <f>_xlfn.XLOOKUP(A:A,Policies!B:B,Policies!G:G)</f>
        <v>Yes</v>
      </c>
    </row>
    <row r="6" spans="1:8" x14ac:dyDescent="0.25">
      <c r="A6" t="s">
        <v>364</v>
      </c>
      <c r="B6" t="s">
        <v>765</v>
      </c>
      <c r="C6">
        <v>0</v>
      </c>
      <c r="D6" t="s">
        <v>768</v>
      </c>
      <c r="E6" t="str">
        <f>_xlfn.XLOOKUP(Customers[[#This Row],[Customer ID]],Policies!B:B,Policies!A:A)</f>
        <v>POL2007</v>
      </c>
      <c r="F6" t="str">
        <f>_xlfn.XLOOKUP(Customers[[#This Row],[Customer ID]],Policies[Customer ID],Policies[Proposal Status (Insurer)])</f>
        <v>Accepted</v>
      </c>
      <c r="G6" t="str">
        <f>_xlfn.XLOOKUP(A:A,Policies!B:B,Policies!C:C)</f>
        <v>Motor</v>
      </c>
      <c r="H6" s="5" t="str">
        <f>_xlfn.XLOOKUP(A:A,Policies!B:B,Policies!G:G)</f>
        <v>Yes</v>
      </c>
    </row>
    <row r="7" spans="1:8" x14ac:dyDescent="0.25">
      <c r="A7" t="s">
        <v>365</v>
      </c>
      <c r="B7" t="s">
        <v>764</v>
      </c>
      <c r="C7">
        <v>7</v>
      </c>
      <c r="D7" t="s">
        <v>768</v>
      </c>
      <c r="E7" t="str">
        <f>_xlfn.XLOOKUP(Customers[[#This Row],[Customer ID]],Policies!B:B,Policies!A:A)</f>
        <v>POL2008</v>
      </c>
      <c r="F7" t="str">
        <f>_xlfn.XLOOKUP(Customers[[#This Row],[Customer ID]],Policies[Customer ID],Policies[Proposal Status (Insurer)])</f>
        <v>Accepted</v>
      </c>
      <c r="G7" t="str">
        <f>_xlfn.XLOOKUP(A:A,Policies!B:B,Policies!C:C)</f>
        <v>Motor</v>
      </c>
      <c r="H7" s="5" t="str">
        <f>_xlfn.XLOOKUP(A:A,Policies!B:B,Policies!G:G)</f>
        <v>Yes</v>
      </c>
    </row>
    <row r="8" spans="1:8" x14ac:dyDescent="0.25">
      <c r="A8" t="s">
        <v>814</v>
      </c>
      <c r="B8" t="s">
        <v>762</v>
      </c>
      <c r="C8">
        <v>9</v>
      </c>
      <c r="D8" t="s">
        <v>768</v>
      </c>
      <c r="E8" t="str">
        <f>_xlfn.XLOOKUP(Customers[[#This Row],[Customer ID]],Policies!B:B,Policies!A:A)</f>
        <v>POL2011</v>
      </c>
      <c r="F8" t="str">
        <f>_xlfn.XLOOKUP(Customers[[#This Row],[Customer ID]],Policies[Customer ID],Policies[Proposal Status (Insurer)])</f>
        <v>Accepted</v>
      </c>
      <c r="G8" t="str">
        <f>_xlfn.XLOOKUP(A:A,Policies!B:B,Policies!C:C)</f>
        <v>Motor</v>
      </c>
      <c r="H8" s="5" t="str">
        <f>_xlfn.XLOOKUP(A:A,Policies!B:B,Policies!G:G)</f>
        <v>Yes</v>
      </c>
    </row>
    <row r="9" spans="1:8" x14ac:dyDescent="0.25">
      <c r="A9" t="s">
        <v>828</v>
      </c>
      <c r="B9" t="s">
        <v>763</v>
      </c>
      <c r="C9">
        <v>9</v>
      </c>
      <c r="D9" t="s">
        <v>768</v>
      </c>
      <c r="E9" t="str">
        <f>_xlfn.XLOOKUP(Customers[[#This Row],[Customer ID]],Policies!B:B,Policies!A:A)</f>
        <v>POL2014</v>
      </c>
      <c r="F9" t="str">
        <f>_xlfn.XLOOKUP(Customers[[#This Row],[Customer ID]],Policies[Customer ID],Policies[Proposal Status (Insurer)])</f>
        <v>Accepted</v>
      </c>
      <c r="G9" t="str">
        <f>_xlfn.XLOOKUP(A:A,Policies!B:B,Policies!C:C)</f>
        <v>Motor</v>
      </c>
      <c r="H9" s="5" t="str">
        <f>_xlfn.XLOOKUP(A:A,Policies!B:B,Policies!G:G)</f>
        <v>Yes</v>
      </c>
    </row>
    <row r="10" spans="1:8" x14ac:dyDescent="0.25">
      <c r="A10" t="s">
        <v>830</v>
      </c>
      <c r="B10" t="s">
        <v>765</v>
      </c>
      <c r="C10">
        <v>6</v>
      </c>
      <c r="D10" t="s">
        <v>767</v>
      </c>
      <c r="E10" t="str">
        <f>_xlfn.XLOOKUP(Customers[[#This Row],[Customer ID]],Policies!B:B,Policies!A:A)</f>
        <v>POL2016</v>
      </c>
      <c r="F10" t="str">
        <f>_xlfn.XLOOKUP(Customers[[#This Row],[Customer ID]],Policies[Customer ID],Policies[Proposal Status (Insurer)])</f>
        <v>Accepted</v>
      </c>
      <c r="G10" t="str">
        <f>_xlfn.XLOOKUP(A:A,Policies!B:B,Policies!C:C)</f>
        <v>Motor</v>
      </c>
      <c r="H10" s="5" t="str">
        <f>_xlfn.XLOOKUP(A:A,Policies!B:B,Policies!G:G)</f>
        <v>Yes</v>
      </c>
    </row>
    <row r="11" spans="1:8" x14ac:dyDescent="0.25">
      <c r="A11" t="s">
        <v>370</v>
      </c>
      <c r="B11" t="s">
        <v>764</v>
      </c>
      <c r="C11">
        <v>8</v>
      </c>
      <c r="D11" t="s">
        <v>767</v>
      </c>
      <c r="E11" t="str">
        <f>_xlfn.XLOOKUP(Customers[[#This Row],[Customer ID]],Policies!B:B,Policies!A:A)</f>
        <v>POL2018</v>
      </c>
      <c r="F11" t="str">
        <f>_xlfn.XLOOKUP(Customers[[#This Row],[Customer ID]],Policies[Customer ID],Policies[Proposal Status (Insurer)])</f>
        <v>Accepted</v>
      </c>
      <c r="G11" t="str">
        <f>_xlfn.XLOOKUP(A:A,Policies!B:B,Policies!C:C)</f>
        <v>Motor</v>
      </c>
      <c r="H11" s="5" t="str">
        <f>_xlfn.XLOOKUP(A:A,Policies!B:B,Policies!G:G)</f>
        <v>Yes</v>
      </c>
    </row>
    <row r="12" spans="1:8" x14ac:dyDescent="0.25">
      <c r="A12" t="s">
        <v>371</v>
      </c>
      <c r="B12" t="s">
        <v>762</v>
      </c>
      <c r="C12">
        <v>4</v>
      </c>
      <c r="D12" t="s">
        <v>767</v>
      </c>
      <c r="E12" t="str">
        <f>_xlfn.XLOOKUP(Customers[[#This Row],[Customer ID]],Policies!B:B,Policies!A:A)</f>
        <v>POL2019</v>
      </c>
      <c r="F12" t="str">
        <f>_xlfn.XLOOKUP(Customers[[#This Row],[Customer ID]],Policies[Customer ID],Policies[Proposal Status (Insurer)])</f>
        <v>Rejected</v>
      </c>
      <c r="G12" t="str">
        <f>_xlfn.XLOOKUP(A:A,Policies!B:B,Policies!C:C)</f>
        <v>Motor</v>
      </c>
      <c r="H12" s="5" t="str">
        <f>_xlfn.XLOOKUP(A:A,Policies!B:B,Policies!G:G)</f>
        <v>Not Applicable</v>
      </c>
    </row>
    <row r="13" spans="1:8" x14ac:dyDescent="0.25">
      <c r="A13" t="s">
        <v>832</v>
      </c>
      <c r="B13" t="s">
        <v>763</v>
      </c>
      <c r="C13">
        <v>0</v>
      </c>
      <c r="D13" t="s">
        <v>767</v>
      </c>
      <c r="E13" t="str">
        <f>_xlfn.XLOOKUP(Customers[[#This Row],[Customer ID]],Policies!B:B,Policies!A:A)</f>
        <v>POL2023</v>
      </c>
      <c r="F13" t="str">
        <f>_xlfn.XLOOKUP(Customers[[#This Row],[Customer ID]],Policies[Customer ID],Policies[Proposal Status (Insurer)])</f>
        <v>Accepted</v>
      </c>
      <c r="G13" t="str">
        <f>_xlfn.XLOOKUP(A:A,Policies!B:B,Policies!C:C)</f>
        <v>Motor</v>
      </c>
      <c r="H13" s="5" t="str">
        <f>_xlfn.XLOOKUP(A:A,Policies!B:B,Policies!G:G)</f>
        <v>Yes</v>
      </c>
    </row>
    <row r="14" spans="1:8" x14ac:dyDescent="0.25">
      <c r="A14" t="s">
        <v>375</v>
      </c>
      <c r="B14" t="s">
        <v>765</v>
      </c>
      <c r="C14">
        <v>9</v>
      </c>
      <c r="D14" t="s">
        <v>766</v>
      </c>
      <c r="E14" t="str">
        <f>_xlfn.XLOOKUP(Customers[[#This Row],[Customer ID]],Policies!B:B,Policies!A:A)</f>
        <v>POL2025</v>
      </c>
      <c r="F14" t="str">
        <f>_xlfn.XLOOKUP(Customers[[#This Row],[Customer ID]],Policies[Customer ID],Policies[Proposal Status (Insurer)])</f>
        <v>Accepted</v>
      </c>
      <c r="G14" t="str">
        <f>_xlfn.XLOOKUP(A:A,Policies!B:B,Policies!C:C)</f>
        <v>Motor</v>
      </c>
      <c r="H14" s="5" t="str">
        <f>_xlfn.XLOOKUP(A:A,Policies!B:B,Policies!G:G)</f>
        <v>Yes</v>
      </c>
    </row>
    <row r="15" spans="1:8" x14ac:dyDescent="0.25">
      <c r="A15" t="s">
        <v>377</v>
      </c>
      <c r="B15" t="s">
        <v>764</v>
      </c>
      <c r="C15">
        <v>9</v>
      </c>
      <c r="D15" t="s">
        <v>766</v>
      </c>
      <c r="E15" t="str">
        <f>_xlfn.XLOOKUP(Customers[[#This Row],[Customer ID]],Policies!B:B,Policies!A:A)</f>
        <v>POL2027</v>
      </c>
      <c r="F15" t="str">
        <f>_xlfn.XLOOKUP(Customers[[#This Row],[Customer ID]],Policies[Customer ID],Policies[Proposal Status (Insurer)])</f>
        <v>Accepted</v>
      </c>
      <c r="G15" t="str">
        <f>_xlfn.XLOOKUP(A:A,Policies!B:B,Policies!C:C)</f>
        <v>Motor</v>
      </c>
      <c r="H15" s="5" t="str">
        <f>_xlfn.XLOOKUP(A:A,Policies!B:B,Policies!G:G)</f>
        <v>Yes</v>
      </c>
    </row>
    <row r="16" spans="1:8" x14ac:dyDescent="0.25">
      <c r="A16" t="s">
        <v>378</v>
      </c>
      <c r="B16" t="s">
        <v>763</v>
      </c>
      <c r="C16">
        <v>5</v>
      </c>
      <c r="D16" t="s">
        <v>766</v>
      </c>
      <c r="E16" t="str">
        <f>_xlfn.XLOOKUP(Customers[[#This Row],[Customer ID]],Policies!B:B,Policies!A:A)</f>
        <v>POL2028</v>
      </c>
      <c r="F16" t="str">
        <f>_xlfn.XLOOKUP(Customers[[#This Row],[Customer ID]],Policies[Customer ID],Policies[Proposal Status (Insurer)])</f>
        <v>Accepted</v>
      </c>
      <c r="G16" t="str">
        <f>_xlfn.XLOOKUP(A:A,Policies!B:B,Policies!C:C)</f>
        <v>Motor</v>
      </c>
      <c r="H16" s="5" t="str">
        <f>_xlfn.XLOOKUP(A:A,Policies!B:B,Policies!G:G)</f>
        <v>Yes</v>
      </c>
    </row>
    <row r="17" spans="1:8" x14ac:dyDescent="0.25">
      <c r="A17" t="s">
        <v>379</v>
      </c>
      <c r="B17" t="s">
        <v>762</v>
      </c>
      <c r="C17">
        <v>8</v>
      </c>
      <c r="D17" t="s">
        <v>766</v>
      </c>
      <c r="E17" t="str">
        <f>_xlfn.XLOOKUP(Customers[[#This Row],[Customer ID]],Policies!B:B,Policies!A:A)</f>
        <v>POL2030</v>
      </c>
      <c r="F17" t="str">
        <f>_xlfn.XLOOKUP(Customers[[#This Row],[Customer ID]],Policies[Customer ID],Policies[Proposal Status (Insurer)])</f>
        <v>Accepted</v>
      </c>
      <c r="G17" t="str">
        <f>_xlfn.XLOOKUP(A:A,Policies!B:B,Policies!C:C)</f>
        <v>Motor</v>
      </c>
      <c r="H17" s="5" t="str">
        <f>_xlfn.XLOOKUP(A:A,Policies!B:B,Policies!G:G)</f>
        <v>Yes</v>
      </c>
    </row>
    <row r="18" spans="1:8" x14ac:dyDescent="0.25">
      <c r="A18" t="s">
        <v>381</v>
      </c>
      <c r="B18" t="s">
        <v>765</v>
      </c>
      <c r="C18">
        <v>7</v>
      </c>
      <c r="D18" t="s">
        <v>769</v>
      </c>
      <c r="E18" t="str">
        <f>_xlfn.XLOOKUP(Customers[[#This Row],[Customer ID]],Policies!B:B,Policies!A:A)</f>
        <v>POL2032</v>
      </c>
      <c r="F18" t="str">
        <f>_xlfn.XLOOKUP(Customers[[#This Row],[Customer ID]],Policies[Customer ID],Policies[Proposal Status (Insurer)])</f>
        <v>Accepted</v>
      </c>
      <c r="G18" t="str">
        <f>_xlfn.XLOOKUP(A:A,Policies!B:B,Policies!C:C)</f>
        <v>Motor</v>
      </c>
      <c r="H18" s="5" t="str">
        <f>_xlfn.XLOOKUP(A:A,Policies!B:B,Policies!G:G)</f>
        <v>Yes</v>
      </c>
    </row>
    <row r="19" spans="1:8" x14ac:dyDescent="0.25">
      <c r="A19" t="s">
        <v>384</v>
      </c>
      <c r="B19" t="s">
        <v>764</v>
      </c>
      <c r="C19">
        <v>4</v>
      </c>
      <c r="D19" t="s">
        <v>769</v>
      </c>
      <c r="E19" t="str">
        <f>_xlfn.XLOOKUP(Customers[[#This Row],[Customer ID]],Policies!B:B,Policies!A:A)</f>
        <v>POL2037</v>
      </c>
      <c r="F19" t="str">
        <f>_xlfn.XLOOKUP(Customers[[#This Row],[Customer ID]],Policies[Customer ID],Policies[Proposal Status (Insurer)])</f>
        <v>Accepted</v>
      </c>
      <c r="G19" t="str">
        <f>_xlfn.XLOOKUP(A:A,Policies!B:B,Policies!C:C)</f>
        <v>Motor</v>
      </c>
      <c r="H19" s="5" t="str">
        <f>_xlfn.XLOOKUP(A:A,Policies!B:B,Policies!G:G)</f>
        <v>No</v>
      </c>
    </row>
    <row r="20" spans="1:8" x14ac:dyDescent="0.25">
      <c r="A20" t="s">
        <v>385</v>
      </c>
      <c r="B20" t="s">
        <v>762</v>
      </c>
      <c r="C20">
        <v>6</v>
      </c>
      <c r="D20" t="s">
        <v>769</v>
      </c>
      <c r="E20" t="str">
        <f>_xlfn.XLOOKUP(Customers[[#This Row],[Customer ID]],Policies!B:B,Policies!A:A)</f>
        <v>POL2039</v>
      </c>
      <c r="F20" t="str">
        <f>_xlfn.XLOOKUP(Customers[[#This Row],[Customer ID]],Policies[Customer ID],Policies[Proposal Status (Insurer)])</f>
        <v>Accepted</v>
      </c>
      <c r="G20" t="str">
        <f>_xlfn.XLOOKUP(A:A,Policies!B:B,Policies!C:C)</f>
        <v>Motor</v>
      </c>
      <c r="H20" s="5" t="str">
        <f>_xlfn.XLOOKUP(A:A,Policies!B:B,Policies!G:G)</f>
        <v>Yes</v>
      </c>
    </row>
    <row r="21" spans="1:8" x14ac:dyDescent="0.25">
      <c r="A21" t="s">
        <v>386</v>
      </c>
      <c r="B21" t="s">
        <v>763</v>
      </c>
      <c r="C21">
        <v>4</v>
      </c>
      <c r="D21" t="s">
        <v>769</v>
      </c>
      <c r="E21" t="str">
        <f>_xlfn.XLOOKUP(Customers[[#This Row],[Customer ID]],Policies!B:B,Policies!A:A)</f>
        <v>POL2040</v>
      </c>
      <c r="F21" t="str">
        <f>_xlfn.XLOOKUP(Customers[[#This Row],[Customer ID]],Policies[Customer ID],Policies[Proposal Status (Insurer)])</f>
        <v>Accepted</v>
      </c>
      <c r="G21" t="str">
        <f>_xlfn.XLOOKUP(A:A,Policies!B:B,Policies!C:C)</f>
        <v>Motor</v>
      </c>
      <c r="H21" s="5" t="str">
        <f>_xlfn.XLOOKUP(A:A,Policies!B:B,Policies!G:G)</f>
        <v>Yes</v>
      </c>
    </row>
    <row r="22" spans="1:8" x14ac:dyDescent="0.25">
      <c r="A22" t="s">
        <v>834</v>
      </c>
      <c r="B22" t="s">
        <v>765</v>
      </c>
      <c r="C22">
        <v>5</v>
      </c>
      <c r="D22" t="s">
        <v>768</v>
      </c>
      <c r="E22" t="str">
        <f>_xlfn.XLOOKUP(Customers[[#This Row],[Customer ID]],Policies!B:B,Policies!A:A)</f>
        <v>POL2042</v>
      </c>
      <c r="F22" t="str">
        <f>_xlfn.XLOOKUP(Customers[[#This Row],[Customer ID]],Policies[Customer ID],Policies[Proposal Status (Insurer)])</f>
        <v>Accepted</v>
      </c>
      <c r="G22" t="str">
        <f>_xlfn.XLOOKUP(A:A,Policies!B:B,Policies!C:C)</f>
        <v>Motor</v>
      </c>
      <c r="H22" s="5" t="str">
        <f>_xlfn.XLOOKUP(A:A,Policies!B:B,Policies!G:G)</f>
        <v>Yes</v>
      </c>
    </row>
    <row r="23" spans="1:8" x14ac:dyDescent="0.25">
      <c r="A23" t="s">
        <v>387</v>
      </c>
      <c r="B23" t="s">
        <v>764</v>
      </c>
      <c r="C23">
        <v>6</v>
      </c>
      <c r="D23" t="s">
        <v>768</v>
      </c>
      <c r="E23" t="str">
        <f>_xlfn.XLOOKUP(Customers[[#This Row],[Customer ID]],Policies!B:B,Policies!A:A)</f>
        <v>POL2044</v>
      </c>
      <c r="F23" t="str">
        <f>_xlfn.XLOOKUP(Customers[[#This Row],[Customer ID]],Policies[Customer ID],Policies[Proposal Status (Insurer)])</f>
        <v>Accepted</v>
      </c>
      <c r="G23" t="str">
        <f>_xlfn.XLOOKUP(A:A,Policies!B:B,Policies!C:C)</f>
        <v>Motor</v>
      </c>
      <c r="H23" s="5" t="str">
        <f>_xlfn.XLOOKUP(A:A,Policies!B:B,Policies!G:G)</f>
        <v>No</v>
      </c>
    </row>
    <row r="24" spans="1:8" x14ac:dyDescent="0.25">
      <c r="A24" t="s">
        <v>836</v>
      </c>
      <c r="B24" t="s">
        <v>762</v>
      </c>
      <c r="C24">
        <v>9</v>
      </c>
      <c r="D24" t="s">
        <v>768</v>
      </c>
      <c r="E24" t="str">
        <f>_xlfn.XLOOKUP(Customers[[#This Row],[Customer ID]],Policies!B:B,Policies!A:A)</f>
        <v>POL2049</v>
      </c>
      <c r="F24" t="str">
        <f>_xlfn.XLOOKUP(Customers[[#This Row],[Customer ID]],Policies[Customer ID],Policies[Proposal Status (Insurer)])</f>
        <v>Rejected</v>
      </c>
      <c r="G24" t="str">
        <f>_xlfn.XLOOKUP(A:A,Policies!B:B,Policies!C:C)</f>
        <v>Motor</v>
      </c>
      <c r="H24" s="5" t="str">
        <f>_xlfn.XLOOKUP(A:A,Policies!B:B,Policies!G:G)</f>
        <v>Not Applicable</v>
      </c>
    </row>
    <row r="25" spans="1:8" x14ac:dyDescent="0.25">
      <c r="A25" t="s">
        <v>391</v>
      </c>
      <c r="B25" t="s">
        <v>763</v>
      </c>
      <c r="C25">
        <v>4</v>
      </c>
      <c r="D25" t="s">
        <v>767</v>
      </c>
      <c r="E25" t="str">
        <f>_xlfn.XLOOKUP(Customers[[#This Row],[Customer ID]],Policies!B:B,Policies!A:A)</f>
        <v>POL2051</v>
      </c>
      <c r="F25" t="str">
        <f>_xlfn.XLOOKUP(Customers[[#This Row],[Customer ID]],Policies[Customer ID],Policies[Proposal Status (Insurer)])</f>
        <v>Accepted</v>
      </c>
      <c r="G25" t="str">
        <f>_xlfn.XLOOKUP(A:A,Policies!B:B,Policies!C:C)</f>
        <v>Motor</v>
      </c>
      <c r="H25" s="5" t="str">
        <f>_xlfn.XLOOKUP(A:A,Policies!B:B,Policies!G:G)</f>
        <v>Yes</v>
      </c>
    </row>
    <row r="26" spans="1:8" x14ac:dyDescent="0.25">
      <c r="A26" t="s">
        <v>392</v>
      </c>
      <c r="B26" t="s">
        <v>765</v>
      </c>
      <c r="C26">
        <v>8</v>
      </c>
      <c r="D26" t="s">
        <v>767</v>
      </c>
      <c r="E26" t="str">
        <f>_xlfn.XLOOKUP(Customers[[#This Row],[Customer ID]],Policies!B:B,Policies!A:A)</f>
        <v>POL2053</v>
      </c>
      <c r="F26" t="str">
        <f>_xlfn.XLOOKUP(Customers[[#This Row],[Customer ID]],Policies[Customer ID],Policies[Proposal Status (Insurer)])</f>
        <v>Rejected</v>
      </c>
      <c r="G26" t="str">
        <f>_xlfn.XLOOKUP(A:A,Policies!B:B,Policies!C:C)</f>
        <v>Motor</v>
      </c>
      <c r="H26" s="5" t="str">
        <f>_xlfn.XLOOKUP(A:A,Policies!B:B,Policies!G:G)</f>
        <v>Not Applicable</v>
      </c>
    </row>
    <row r="27" spans="1:8" x14ac:dyDescent="0.25">
      <c r="A27" t="s">
        <v>838</v>
      </c>
      <c r="B27" t="s">
        <v>764</v>
      </c>
      <c r="C27">
        <v>4</v>
      </c>
      <c r="D27" t="s">
        <v>767</v>
      </c>
      <c r="E27" t="str">
        <f>_xlfn.XLOOKUP(Customers[[#This Row],[Customer ID]],Policies!B:B,Policies!A:A)</f>
        <v>POL2054</v>
      </c>
      <c r="F27" t="str">
        <f>_xlfn.XLOOKUP(Customers[[#This Row],[Customer ID]],Policies[Customer ID],Policies[Proposal Status (Insurer)])</f>
        <v>Accepted</v>
      </c>
      <c r="G27" t="str">
        <f>_xlfn.XLOOKUP(A:A,Policies!B:B,Policies!C:C)</f>
        <v>Motor</v>
      </c>
      <c r="H27" s="5" t="str">
        <f>_xlfn.XLOOKUP(A:A,Policies!B:B,Policies!G:G)</f>
        <v>Yes</v>
      </c>
    </row>
    <row r="28" spans="1:8" x14ac:dyDescent="0.25">
      <c r="A28" t="s">
        <v>393</v>
      </c>
      <c r="B28" t="s">
        <v>762</v>
      </c>
      <c r="C28">
        <v>9</v>
      </c>
      <c r="D28" t="s">
        <v>767</v>
      </c>
      <c r="E28" t="str">
        <f>_xlfn.XLOOKUP(Customers[[#This Row],[Customer ID]],Policies!B:B,Policies!A:A)</f>
        <v>POL2056</v>
      </c>
      <c r="F28" t="str">
        <f>_xlfn.XLOOKUP(Customers[[#This Row],[Customer ID]],Policies[Customer ID],Policies[Proposal Status (Insurer)])</f>
        <v>Accepted</v>
      </c>
      <c r="G28" t="str">
        <f>_xlfn.XLOOKUP(A:A,Policies!B:B,Policies!C:C)</f>
        <v>Motor</v>
      </c>
      <c r="H28" s="5" t="str">
        <f>_xlfn.XLOOKUP(A:A,Policies!B:B,Policies!G:G)</f>
        <v>Yes</v>
      </c>
    </row>
    <row r="29" spans="1:8" x14ac:dyDescent="0.25">
      <c r="A29" t="s">
        <v>394</v>
      </c>
      <c r="B29" t="s">
        <v>763</v>
      </c>
      <c r="C29">
        <v>4</v>
      </c>
      <c r="D29" t="s">
        <v>768</v>
      </c>
      <c r="E29" t="str">
        <f>_xlfn.XLOOKUP(Customers[[#This Row],[Customer ID]],Policies!B:B,Policies!A:A)</f>
        <v>POL2057</v>
      </c>
      <c r="F29" t="str">
        <f>_xlfn.XLOOKUP(Customers[[#This Row],[Customer ID]],Policies[Customer ID],Policies[Proposal Status (Insurer)])</f>
        <v>Accepted</v>
      </c>
      <c r="G29" t="str">
        <f>_xlfn.XLOOKUP(A:A,Policies!B:B,Policies!C:C)</f>
        <v>Motor</v>
      </c>
      <c r="H29" s="5" t="str">
        <f>_xlfn.XLOOKUP(A:A,Policies!B:B,Policies!G:G)</f>
        <v>No</v>
      </c>
    </row>
    <row r="30" spans="1:8" x14ac:dyDescent="0.25">
      <c r="A30" t="s">
        <v>395</v>
      </c>
      <c r="B30" t="s">
        <v>765</v>
      </c>
      <c r="C30">
        <v>6</v>
      </c>
      <c r="D30" t="s">
        <v>766</v>
      </c>
      <c r="E30" t="str">
        <f>_xlfn.XLOOKUP(Customers[[#This Row],[Customer ID]],Policies!B:B,Policies!A:A)</f>
        <v>POL2058</v>
      </c>
      <c r="F30" t="str">
        <f>_xlfn.XLOOKUP(Customers[[#This Row],[Customer ID]],Policies[Customer ID],Policies[Proposal Status (Insurer)])</f>
        <v>Accepted</v>
      </c>
      <c r="G30" t="str">
        <f>_xlfn.XLOOKUP(A:A,Policies!B:B,Policies!C:C)</f>
        <v>Motor</v>
      </c>
      <c r="H30" s="5" t="str">
        <f>_xlfn.XLOOKUP(A:A,Policies!B:B,Policies!G:G)</f>
        <v>Yes</v>
      </c>
    </row>
    <row r="31" spans="1:8" x14ac:dyDescent="0.25">
      <c r="A31" t="s">
        <v>400</v>
      </c>
      <c r="B31" t="s">
        <v>764</v>
      </c>
      <c r="C31">
        <v>3</v>
      </c>
      <c r="D31" t="s">
        <v>766</v>
      </c>
      <c r="E31" t="str">
        <f>_xlfn.XLOOKUP(Customers[[#This Row],[Customer ID]],Policies!B:B,Policies!A:A)</f>
        <v>POL2063</v>
      </c>
      <c r="F31" t="str">
        <f>_xlfn.XLOOKUP(Customers[[#This Row],[Customer ID]],Policies[Customer ID],Policies[Proposal Status (Insurer)])</f>
        <v>Accepted</v>
      </c>
      <c r="G31" t="str">
        <f>_xlfn.XLOOKUP(A:A,Policies!B:B,Policies!C:C)</f>
        <v>Motor</v>
      </c>
      <c r="H31" s="5" t="str">
        <f>_xlfn.XLOOKUP(A:A,Policies!B:B,Policies!G:G)</f>
        <v>Yes</v>
      </c>
    </row>
    <row r="32" spans="1:8" x14ac:dyDescent="0.25">
      <c r="A32" t="s">
        <v>401</v>
      </c>
      <c r="B32" t="s">
        <v>762</v>
      </c>
      <c r="C32">
        <v>6</v>
      </c>
      <c r="D32" t="s">
        <v>766</v>
      </c>
      <c r="E32" t="str">
        <f>_xlfn.XLOOKUP(Customers[[#This Row],[Customer ID]],Policies!B:B,Policies!A:A)</f>
        <v>POL2064</v>
      </c>
      <c r="F32" t="str">
        <f>_xlfn.XLOOKUP(Customers[[#This Row],[Customer ID]],Policies[Customer ID],Policies[Proposal Status (Insurer)])</f>
        <v>Accepted</v>
      </c>
      <c r="G32" t="str">
        <f>_xlfn.XLOOKUP(A:A,Policies!B:B,Policies!C:C)</f>
        <v>Motor</v>
      </c>
      <c r="H32" s="5" t="str">
        <f>_xlfn.XLOOKUP(A:A,Policies!B:B,Policies!G:G)</f>
        <v>No</v>
      </c>
    </row>
    <row r="33" spans="1:8" x14ac:dyDescent="0.25">
      <c r="A33" t="s">
        <v>402</v>
      </c>
      <c r="B33" t="s">
        <v>763</v>
      </c>
      <c r="C33">
        <v>9</v>
      </c>
      <c r="D33" t="s">
        <v>766</v>
      </c>
      <c r="E33" t="str">
        <f>_xlfn.XLOOKUP(Customers[[#This Row],[Customer ID]],Policies!B:B,Policies!A:A)</f>
        <v>POL2065</v>
      </c>
      <c r="F33" t="str">
        <f>_xlfn.XLOOKUP(Customers[[#This Row],[Customer ID]],Policies[Customer ID],Policies[Proposal Status (Insurer)])</f>
        <v>Accepted</v>
      </c>
      <c r="G33" t="str">
        <f>_xlfn.XLOOKUP(A:A,Policies!B:B,Policies!C:C)</f>
        <v>Motor</v>
      </c>
      <c r="H33" s="5" t="str">
        <f>_xlfn.XLOOKUP(A:A,Policies!B:B,Policies!G:G)</f>
        <v>Yes</v>
      </c>
    </row>
    <row r="34" spans="1:8" x14ac:dyDescent="0.25">
      <c r="A34" t="s">
        <v>816</v>
      </c>
      <c r="B34" t="s">
        <v>765</v>
      </c>
      <c r="C34">
        <v>3</v>
      </c>
      <c r="D34" t="s">
        <v>769</v>
      </c>
      <c r="E34" t="str">
        <f>_xlfn.XLOOKUP(Customers[[#This Row],[Customer ID]],Policies!B:B,Policies!A:A)</f>
        <v>POL2068</v>
      </c>
      <c r="F34" t="str">
        <f>_xlfn.XLOOKUP(Customers[[#This Row],[Customer ID]],Policies[Customer ID],Policies[Proposal Status (Insurer)])</f>
        <v>Accepted</v>
      </c>
      <c r="G34" t="str">
        <f>_xlfn.XLOOKUP(A:A,Policies!B:B,Policies!C:C)</f>
        <v>Motor</v>
      </c>
      <c r="H34" s="5" t="str">
        <f>_xlfn.XLOOKUP(A:A,Policies!B:B,Policies!G:G)</f>
        <v>Yes</v>
      </c>
    </row>
    <row r="35" spans="1:8" x14ac:dyDescent="0.25">
      <c r="A35" t="s">
        <v>840</v>
      </c>
      <c r="B35" t="s">
        <v>764</v>
      </c>
      <c r="C35">
        <v>1</v>
      </c>
      <c r="D35" t="s">
        <v>769</v>
      </c>
      <c r="E35" t="str">
        <f>_xlfn.XLOOKUP(Customers[[#This Row],[Customer ID]],Policies!B:B,Policies!A:A)</f>
        <v>POL2071</v>
      </c>
      <c r="F35" t="str">
        <f>_xlfn.XLOOKUP(Customers[[#This Row],[Customer ID]],Policies[Customer ID],Policies[Proposal Status (Insurer)])</f>
        <v>Accepted</v>
      </c>
      <c r="G35" t="str">
        <f>_xlfn.XLOOKUP(A:A,Policies!B:B,Policies!C:C)</f>
        <v>Motor</v>
      </c>
      <c r="H35" s="5" t="str">
        <f>_xlfn.XLOOKUP(A:A,Policies!B:B,Policies!G:G)</f>
        <v>Yes</v>
      </c>
    </row>
    <row r="36" spans="1:8" x14ac:dyDescent="0.25">
      <c r="A36" t="s">
        <v>405</v>
      </c>
      <c r="B36" t="s">
        <v>762</v>
      </c>
      <c r="C36">
        <v>3</v>
      </c>
      <c r="D36" t="s">
        <v>769</v>
      </c>
      <c r="E36" t="str">
        <f>_xlfn.XLOOKUP(Customers[[#This Row],[Customer ID]],Policies!B:B,Policies!A:A)</f>
        <v>POL2072</v>
      </c>
      <c r="F36" t="str">
        <f>_xlfn.XLOOKUP(Customers[[#This Row],[Customer ID]],Policies[Customer ID],Policies[Proposal Status (Insurer)])</f>
        <v>Accepted</v>
      </c>
      <c r="G36" t="str">
        <f>_xlfn.XLOOKUP(A:A,Policies!B:B,Policies!C:C)</f>
        <v>Motor</v>
      </c>
      <c r="H36" s="5" t="str">
        <f>_xlfn.XLOOKUP(A:A,Policies!B:B,Policies!G:G)</f>
        <v>No</v>
      </c>
    </row>
    <row r="37" spans="1:8" x14ac:dyDescent="0.25">
      <c r="A37" t="s">
        <v>407</v>
      </c>
      <c r="B37" t="s">
        <v>763</v>
      </c>
      <c r="C37">
        <v>9</v>
      </c>
      <c r="D37" t="s">
        <v>766</v>
      </c>
      <c r="E37" t="str">
        <f>_xlfn.XLOOKUP(Customers[[#This Row],[Customer ID]],Policies!B:B,Policies!A:A)</f>
        <v>POL2074</v>
      </c>
      <c r="F37" t="str">
        <f>_xlfn.XLOOKUP(Customers[[#This Row],[Customer ID]],Policies[Customer ID],Policies[Proposal Status (Insurer)])</f>
        <v>Accepted</v>
      </c>
      <c r="G37" t="str">
        <f>_xlfn.XLOOKUP(A:A,Policies!B:B,Policies!C:C)</f>
        <v>Motor</v>
      </c>
      <c r="H37" s="5" t="str">
        <f>_xlfn.XLOOKUP(A:A,Policies!B:B,Policies!G:G)</f>
        <v>Yes</v>
      </c>
    </row>
    <row r="38" spans="1:8" x14ac:dyDescent="0.25">
      <c r="A38" t="s">
        <v>412</v>
      </c>
      <c r="B38" t="s">
        <v>765</v>
      </c>
      <c r="C38">
        <v>9</v>
      </c>
      <c r="D38" t="s">
        <v>768</v>
      </c>
      <c r="E38" t="str">
        <f>_xlfn.XLOOKUP(Customers[[#This Row],[Customer ID]],Policies!B:B,Policies!A:A)</f>
        <v>POL2079</v>
      </c>
      <c r="F38" t="str">
        <f>_xlfn.XLOOKUP(Customers[[#This Row],[Customer ID]],Policies[Customer ID],Policies[Proposal Status (Insurer)])</f>
        <v>Accepted</v>
      </c>
      <c r="G38" t="str">
        <f>_xlfn.XLOOKUP(A:A,Policies!B:B,Policies!C:C)</f>
        <v>Motor</v>
      </c>
      <c r="H38" s="5" t="str">
        <f>_xlfn.XLOOKUP(A:A,Policies!B:B,Policies!G:G)</f>
        <v>Yes</v>
      </c>
    </row>
    <row r="39" spans="1:8" x14ac:dyDescent="0.25">
      <c r="A39" t="s">
        <v>842</v>
      </c>
      <c r="B39" t="s">
        <v>764</v>
      </c>
      <c r="C39">
        <v>2</v>
      </c>
      <c r="D39" t="s">
        <v>768</v>
      </c>
      <c r="E39" t="str">
        <f>_xlfn.XLOOKUP(Customers[[#This Row],[Customer ID]],Policies!B:B,Policies!A:A)</f>
        <v>POL2081</v>
      </c>
      <c r="F39" t="str">
        <f>_xlfn.XLOOKUP(Customers[[#This Row],[Customer ID]],Policies[Customer ID],Policies[Proposal Status (Insurer)])</f>
        <v>Accepted</v>
      </c>
      <c r="G39" t="str">
        <f>_xlfn.XLOOKUP(A:A,Policies!B:B,Policies!C:C)</f>
        <v>Motor</v>
      </c>
      <c r="H39" s="5" t="str">
        <f>_xlfn.XLOOKUP(A:A,Policies!B:B,Policies!G:G)</f>
        <v>No</v>
      </c>
    </row>
    <row r="40" spans="1:8" x14ac:dyDescent="0.25">
      <c r="A40" t="s">
        <v>818</v>
      </c>
      <c r="B40" t="s">
        <v>762</v>
      </c>
      <c r="C40">
        <v>9</v>
      </c>
      <c r="D40" t="s">
        <v>768</v>
      </c>
      <c r="E40" t="str">
        <f>_xlfn.XLOOKUP(Customers[[#This Row],[Customer ID]],Policies!B:B,Policies!A:A)</f>
        <v>POL2083</v>
      </c>
      <c r="F40" t="str">
        <f>_xlfn.XLOOKUP(Customers[[#This Row],[Customer ID]],Policies[Customer ID],Policies[Proposal Status (Insurer)])</f>
        <v>Accepted</v>
      </c>
      <c r="G40" t="str">
        <f>_xlfn.XLOOKUP(A:A,Policies!B:B,Policies!C:C)</f>
        <v>Motor</v>
      </c>
      <c r="H40" s="5" t="str">
        <f>_xlfn.XLOOKUP(A:A,Policies!B:B,Policies!G:G)</f>
        <v>Yes</v>
      </c>
    </row>
    <row r="41" spans="1:8" x14ac:dyDescent="0.25">
      <c r="A41" t="s">
        <v>820</v>
      </c>
      <c r="B41" t="s">
        <v>763</v>
      </c>
      <c r="C41">
        <v>0</v>
      </c>
      <c r="D41" t="s">
        <v>769</v>
      </c>
      <c r="E41" t="str">
        <f>_xlfn.XLOOKUP(Customers[[#This Row],[Customer ID]],Policies!B:B,Policies!A:A)</f>
        <v>POL2088</v>
      </c>
      <c r="F41" t="str">
        <f>_xlfn.XLOOKUP(Customers[[#This Row],[Customer ID]],Policies[Customer ID],Policies[Proposal Status (Insurer)])</f>
        <v>Accepted</v>
      </c>
      <c r="G41" t="str">
        <f>_xlfn.XLOOKUP(A:A,Policies!B:B,Policies!C:C)</f>
        <v>Motor</v>
      </c>
      <c r="H41" s="5" t="str">
        <f>_xlfn.XLOOKUP(A:A,Policies!B:B,Policies!G:G)</f>
        <v>Yes</v>
      </c>
    </row>
    <row r="42" spans="1:8" x14ac:dyDescent="0.25">
      <c r="A42" t="s">
        <v>418</v>
      </c>
      <c r="B42" t="s">
        <v>765</v>
      </c>
      <c r="C42">
        <v>7</v>
      </c>
      <c r="D42" t="s">
        <v>767</v>
      </c>
      <c r="E42" t="str">
        <f>_xlfn.XLOOKUP(Customers[[#This Row],[Customer ID]],Policies!B:B,Policies!A:A)</f>
        <v>POL2090</v>
      </c>
      <c r="F42" t="str">
        <f>_xlfn.XLOOKUP(Customers[[#This Row],[Customer ID]],Policies[Customer ID],Policies[Proposal Status (Insurer)])</f>
        <v>Accepted</v>
      </c>
      <c r="G42" t="str">
        <f>_xlfn.XLOOKUP(A:A,Policies!B:B,Policies!C:C)</f>
        <v>Motor</v>
      </c>
      <c r="H42" s="5" t="str">
        <f>_xlfn.XLOOKUP(A:A,Policies!B:B,Policies!G:G)</f>
        <v>Yes</v>
      </c>
    </row>
    <row r="43" spans="1:8" x14ac:dyDescent="0.25">
      <c r="A43" t="s">
        <v>419</v>
      </c>
      <c r="B43" t="s">
        <v>764</v>
      </c>
      <c r="C43">
        <v>4</v>
      </c>
      <c r="D43" t="s">
        <v>767</v>
      </c>
      <c r="E43" t="str">
        <f>_xlfn.XLOOKUP(Customers[[#This Row],[Customer ID]],Policies!B:B,Policies!A:A)</f>
        <v>POL2091</v>
      </c>
      <c r="F43" t="str">
        <f>_xlfn.XLOOKUP(Customers[[#This Row],[Customer ID]],Policies[Customer ID],Policies[Proposal Status (Insurer)])</f>
        <v>Accepted</v>
      </c>
      <c r="G43" t="str">
        <f>_xlfn.XLOOKUP(A:A,Policies!B:B,Policies!C:C)</f>
        <v>Motor</v>
      </c>
      <c r="H43" s="5" t="str">
        <f>_xlfn.XLOOKUP(A:A,Policies!B:B,Policies!G:G)</f>
        <v>Yes</v>
      </c>
    </row>
    <row r="44" spans="1:8" x14ac:dyDescent="0.25">
      <c r="A44" t="s">
        <v>844</v>
      </c>
      <c r="B44" t="s">
        <v>762</v>
      </c>
      <c r="C44">
        <v>3</v>
      </c>
      <c r="D44" t="s">
        <v>767</v>
      </c>
      <c r="E44" t="str">
        <f>_xlfn.XLOOKUP(Customers[[#This Row],[Customer ID]],Policies!B:B,Policies!A:A)</f>
        <v>POL2094</v>
      </c>
      <c r="F44" t="str">
        <f>_xlfn.XLOOKUP(Customers[[#This Row],[Customer ID]],Policies[Customer ID],Policies[Proposal Status (Insurer)])</f>
        <v>Accepted</v>
      </c>
      <c r="G44" t="str">
        <f>_xlfn.XLOOKUP(A:A,Policies!B:B,Policies!C:C)</f>
        <v>Motor</v>
      </c>
      <c r="H44" s="5" t="str">
        <f>_xlfn.XLOOKUP(A:A,Policies!B:B,Policies!G:G)</f>
        <v>Yes</v>
      </c>
    </row>
    <row r="45" spans="1:8" x14ac:dyDescent="0.25">
      <c r="A45" t="s">
        <v>422</v>
      </c>
      <c r="B45" t="s">
        <v>763</v>
      </c>
      <c r="C45">
        <v>7</v>
      </c>
      <c r="D45" t="s">
        <v>767</v>
      </c>
      <c r="E45" t="str">
        <f>_xlfn.XLOOKUP(Customers[[#This Row],[Customer ID]],Policies!B:B,Policies!A:A)</f>
        <v>POL2096</v>
      </c>
      <c r="F45" t="str">
        <f>_xlfn.XLOOKUP(Customers[[#This Row],[Customer ID]],Policies[Customer ID],Policies[Proposal Status (Insurer)])</f>
        <v>Accepted</v>
      </c>
      <c r="G45" t="str">
        <f>_xlfn.XLOOKUP(A:A,Policies!B:B,Policies!C:C)</f>
        <v>Motor</v>
      </c>
      <c r="H45" s="5" t="str">
        <f>_xlfn.XLOOKUP(A:A,Policies!B:B,Policies!G:G)</f>
        <v>Yes</v>
      </c>
    </row>
    <row r="46" spans="1:8" x14ac:dyDescent="0.25">
      <c r="A46" t="s">
        <v>423</v>
      </c>
      <c r="B46" t="s">
        <v>765</v>
      </c>
      <c r="C46">
        <v>3</v>
      </c>
      <c r="D46" t="s">
        <v>766</v>
      </c>
      <c r="E46" t="str">
        <f>_xlfn.XLOOKUP(Customers[[#This Row],[Customer ID]],Policies!B:B,Policies!A:A)</f>
        <v>POL2098</v>
      </c>
      <c r="F46" t="str">
        <f>_xlfn.XLOOKUP(Customers[[#This Row],[Customer ID]],Policies[Customer ID],Policies[Proposal Status (Insurer)])</f>
        <v>Accepted</v>
      </c>
      <c r="G46" t="str">
        <f>_xlfn.XLOOKUP(A:A,Policies!B:B,Policies!C:C)</f>
        <v>Motor</v>
      </c>
      <c r="H46" s="5" t="str">
        <f>_xlfn.XLOOKUP(A:A,Policies!B:B,Policies!G:G)</f>
        <v>No</v>
      </c>
    </row>
    <row r="47" spans="1:8" x14ac:dyDescent="0.25">
      <c r="A47" t="s">
        <v>846</v>
      </c>
      <c r="B47" t="s">
        <v>764</v>
      </c>
      <c r="C47">
        <v>7</v>
      </c>
      <c r="D47" t="s">
        <v>766</v>
      </c>
      <c r="E47" t="str">
        <f>_xlfn.XLOOKUP(Customers[[#This Row],[Customer ID]],Policies!B:B,Policies!A:A)</f>
        <v>POL2100</v>
      </c>
      <c r="F47" t="str">
        <f>_xlfn.XLOOKUP(Customers[[#This Row],[Customer ID]],Policies[Customer ID],Policies[Proposal Status (Insurer)])</f>
        <v>Accepted</v>
      </c>
      <c r="G47" t="str">
        <f>_xlfn.XLOOKUP(A:A,Policies!B:B,Policies!C:C)</f>
        <v>Motor</v>
      </c>
      <c r="H47" s="5" t="str">
        <f>_xlfn.XLOOKUP(A:A,Policies!B:B,Policies!G:G)</f>
        <v>Yes</v>
      </c>
    </row>
    <row r="48" spans="1:8" x14ac:dyDescent="0.25">
      <c r="A48" t="s">
        <v>426</v>
      </c>
      <c r="B48" t="s">
        <v>762</v>
      </c>
      <c r="C48">
        <v>1</v>
      </c>
      <c r="D48" t="s">
        <v>766</v>
      </c>
      <c r="E48" t="str">
        <f>_xlfn.XLOOKUP(Customers[[#This Row],[Customer ID]],Policies!B:B,Policies!A:A)</f>
        <v>POL2103</v>
      </c>
      <c r="F48" t="str">
        <f>_xlfn.XLOOKUP(Customers[[#This Row],[Customer ID]],Policies[Customer ID],Policies[Proposal Status (Insurer)])</f>
        <v>Accepted</v>
      </c>
      <c r="G48" t="str">
        <f>_xlfn.XLOOKUP(A:A,Policies!B:B,Policies!C:C)</f>
        <v>Motor</v>
      </c>
      <c r="H48" s="5" t="str">
        <f>_xlfn.XLOOKUP(A:A,Policies!B:B,Policies!G:G)</f>
        <v>Yes</v>
      </c>
    </row>
    <row r="49" spans="1:8" x14ac:dyDescent="0.25">
      <c r="A49" t="s">
        <v>427</v>
      </c>
      <c r="B49" t="s">
        <v>763</v>
      </c>
      <c r="C49">
        <v>2</v>
      </c>
      <c r="D49" t="s">
        <v>768</v>
      </c>
      <c r="E49" t="str">
        <f>_xlfn.XLOOKUP(Customers[[#This Row],[Customer ID]],Policies!B:B,Policies!A:A)</f>
        <v>POL2104</v>
      </c>
      <c r="F49" t="str">
        <f>_xlfn.XLOOKUP(Customers[[#This Row],[Customer ID]],Policies[Customer ID],Policies[Proposal Status (Insurer)])</f>
        <v>Accepted</v>
      </c>
      <c r="G49" t="str">
        <f>_xlfn.XLOOKUP(A:A,Policies!B:B,Policies!C:C)</f>
        <v>Motor</v>
      </c>
      <c r="H49" s="5" t="str">
        <f>_xlfn.XLOOKUP(A:A,Policies!B:B,Policies!G:G)</f>
        <v>Yes</v>
      </c>
    </row>
    <row r="50" spans="1:8" x14ac:dyDescent="0.25">
      <c r="A50" t="s">
        <v>434</v>
      </c>
      <c r="B50" t="s">
        <v>765</v>
      </c>
      <c r="C50">
        <v>0</v>
      </c>
      <c r="D50" t="s">
        <v>769</v>
      </c>
      <c r="E50" t="str">
        <f>_xlfn.XLOOKUP(Customers[[#This Row],[Customer ID]],Policies!B:B,Policies!A:A)</f>
        <v>POL2115</v>
      </c>
      <c r="F50" t="str">
        <f>_xlfn.XLOOKUP(Customers[[#This Row],[Customer ID]],Policies[Customer ID],Policies[Proposal Status (Insurer)])</f>
        <v>Rejected</v>
      </c>
      <c r="G50" t="str">
        <f>_xlfn.XLOOKUP(A:A,Policies!B:B,Policies!C:C)</f>
        <v>Motor</v>
      </c>
      <c r="H50" s="5" t="str">
        <f>_xlfn.XLOOKUP(A:A,Policies!B:B,Policies!G:G)</f>
        <v>Not Applicable</v>
      </c>
    </row>
    <row r="51" spans="1:8" x14ac:dyDescent="0.25">
      <c r="A51" t="s">
        <v>435</v>
      </c>
      <c r="B51" t="s">
        <v>764</v>
      </c>
      <c r="C51">
        <v>0</v>
      </c>
      <c r="D51" t="s">
        <v>769</v>
      </c>
      <c r="E51" t="str">
        <f>_xlfn.XLOOKUP(Customers[[#This Row],[Customer ID]],Policies!B:B,Policies!A:A)</f>
        <v>POL2117</v>
      </c>
      <c r="F51" t="str">
        <f>_xlfn.XLOOKUP(Customers[[#This Row],[Customer ID]],Policies[Customer ID],Policies[Proposal Status (Insurer)])</f>
        <v>Accepted</v>
      </c>
      <c r="G51" t="str">
        <f>_xlfn.XLOOKUP(A:A,Policies!B:B,Policies!C:C)</f>
        <v>Motor</v>
      </c>
      <c r="H51" s="5" t="str">
        <f>_xlfn.XLOOKUP(A:A,Policies!B:B,Policies!G:G)</f>
        <v>No</v>
      </c>
    </row>
    <row r="52" spans="1:8" x14ac:dyDescent="0.25">
      <c r="A52" t="s">
        <v>822</v>
      </c>
      <c r="B52" t="s">
        <v>762</v>
      </c>
      <c r="C52">
        <v>2</v>
      </c>
      <c r="D52" t="s">
        <v>769</v>
      </c>
      <c r="E52" t="str">
        <f>_xlfn.XLOOKUP(Customers[[#This Row],[Customer ID]],Policies!B:B,Policies!A:A)</f>
        <v>POL2118</v>
      </c>
      <c r="F52" t="str">
        <f>_xlfn.XLOOKUP(Customers[[#This Row],[Customer ID]],Policies[Customer ID],Policies[Proposal Status (Insurer)])</f>
        <v>Accepted</v>
      </c>
      <c r="G52" t="str">
        <f>_xlfn.XLOOKUP(A:A,Policies!B:B,Policies!C:C)</f>
        <v>Motor</v>
      </c>
      <c r="H52" s="5" t="str">
        <f>_xlfn.XLOOKUP(A:A,Policies!B:B,Policies!G:G)</f>
        <v>No</v>
      </c>
    </row>
    <row r="53" spans="1:8" x14ac:dyDescent="0.25">
      <c r="A53" t="s">
        <v>979</v>
      </c>
      <c r="B53" t="s">
        <v>763</v>
      </c>
      <c r="C53">
        <v>10</v>
      </c>
      <c r="D53" t="s">
        <v>766</v>
      </c>
      <c r="E53" t="str">
        <f>_xlfn.XLOOKUP(Customers[[#This Row],[Customer ID]],Policies!B:B,Policies!A:A)</f>
        <v>POL2120</v>
      </c>
      <c r="F53" t="str">
        <f>_xlfn.XLOOKUP(Customers[[#This Row],[Customer ID]],Policies[Customer ID],Policies[Proposal Status (Insurer)])</f>
        <v>Accepted</v>
      </c>
      <c r="G53" t="str">
        <f>_xlfn.XLOOKUP(A:A,Policies!B:B,Policies!C:C)</f>
        <v>Motor</v>
      </c>
      <c r="H53" s="5" t="str">
        <f>_xlfn.XLOOKUP(A:A,Policies!B:B,Policies!G:G)</f>
        <v>Yes</v>
      </c>
    </row>
    <row r="54" spans="1:8" x14ac:dyDescent="0.25">
      <c r="A54" t="s">
        <v>436</v>
      </c>
      <c r="B54" t="s">
        <v>765</v>
      </c>
      <c r="C54">
        <v>4</v>
      </c>
      <c r="D54" t="s">
        <v>768</v>
      </c>
      <c r="E54" t="str">
        <f>_xlfn.XLOOKUP(Customers[[#This Row],[Customer ID]],Policies!B:B,Policies!A:A)</f>
        <v>POL2121</v>
      </c>
      <c r="F54" t="str">
        <f>_xlfn.XLOOKUP(Customers[[#This Row],[Customer ID]],Policies[Customer ID],Policies[Proposal Status (Insurer)])</f>
        <v>Accepted</v>
      </c>
      <c r="G54" t="str">
        <f>_xlfn.XLOOKUP(A:A,Policies!B:B,Policies!C:C)</f>
        <v>Motor</v>
      </c>
      <c r="H54" s="5" t="str">
        <f>_xlfn.XLOOKUP(A:A,Policies!B:B,Policies!G:G)</f>
        <v>Yes</v>
      </c>
    </row>
    <row r="55" spans="1:8" x14ac:dyDescent="0.25">
      <c r="A55" t="s">
        <v>438</v>
      </c>
      <c r="B55" t="s">
        <v>764</v>
      </c>
      <c r="C55">
        <v>0</v>
      </c>
      <c r="D55" t="s">
        <v>768</v>
      </c>
      <c r="E55" t="str">
        <f>_xlfn.XLOOKUP(Customers[[#This Row],[Customer ID]],Policies!B:B,Policies!A:A)</f>
        <v>POL2124</v>
      </c>
      <c r="F55" t="str">
        <f>_xlfn.XLOOKUP(Customers[[#This Row],[Customer ID]],Policies[Customer ID],Policies[Proposal Status (Insurer)])</f>
        <v>Accepted</v>
      </c>
      <c r="G55" t="str">
        <f>_xlfn.XLOOKUP(A:A,Policies!B:B,Policies!C:C)</f>
        <v>Motor</v>
      </c>
      <c r="H55" s="5" t="str">
        <f>_xlfn.XLOOKUP(A:A,Policies!B:B,Policies!G:G)</f>
        <v>Yes</v>
      </c>
    </row>
    <row r="56" spans="1:8" x14ac:dyDescent="0.25">
      <c r="A56" t="s">
        <v>441</v>
      </c>
      <c r="B56" t="s">
        <v>762</v>
      </c>
      <c r="C56">
        <v>9</v>
      </c>
      <c r="D56" t="s">
        <v>768</v>
      </c>
      <c r="E56" t="str">
        <f>_xlfn.XLOOKUP(Customers[[#This Row],[Customer ID]],Policies!B:B,Policies!A:A)</f>
        <v>POL2128</v>
      </c>
      <c r="F56" t="str">
        <f>_xlfn.XLOOKUP(Customers[[#This Row],[Customer ID]],Policies[Customer ID],Policies[Proposal Status (Insurer)])</f>
        <v>Rejected</v>
      </c>
      <c r="G56" t="str">
        <f>_xlfn.XLOOKUP(A:A,Policies!B:B,Policies!C:C)</f>
        <v>Motor</v>
      </c>
      <c r="H56" s="5" t="str">
        <f>_xlfn.XLOOKUP(A:A,Policies!B:B,Policies!G:G)</f>
        <v>Not Applicable</v>
      </c>
    </row>
    <row r="57" spans="1:8" x14ac:dyDescent="0.25">
      <c r="A57" t="s">
        <v>442</v>
      </c>
      <c r="B57" t="s">
        <v>763</v>
      </c>
      <c r="C57">
        <v>10</v>
      </c>
      <c r="D57" t="s">
        <v>769</v>
      </c>
      <c r="E57" t="str">
        <f>_xlfn.XLOOKUP(Customers[[#This Row],[Customer ID]],Policies!B:B,Policies!A:A)</f>
        <v>POL2129</v>
      </c>
      <c r="F57" t="str">
        <f>_xlfn.XLOOKUP(Customers[[#This Row],[Customer ID]],Policies[Customer ID],Policies[Proposal Status (Insurer)])</f>
        <v>Accepted</v>
      </c>
      <c r="G57" t="str">
        <f>_xlfn.XLOOKUP(A:A,Policies!B:B,Policies!C:C)</f>
        <v>Motor</v>
      </c>
      <c r="H57" s="5" t="str">
        <f>_xlfn.XLOOKUP(A:A,Policies!B:B,Policies!G:G)</f>
        <v>No</v>
      </c>
    </row>
    <row r="58" spans="1:8" x14ac:dyDescent="0.25">
      <c r="A58" t="s">
        <v>447</v>
      </c>
      <c r="B58" t="s">
        <v>765</v>
      </c>
      <c r="C58">
        <v>1</v>
      </c>
      <c r="D58" t="s">
        <v>767</v>
      </c>
      <c r="E58" t="str">
        <f>_xlfn.XLOOKUP(Customers[[#This Row],[Customer ID]],Policies!B:B,Policies!A:A)</f>
        <v>POL2135</v>
      </c>
      <c r="F58" t="str">
        <f>_xlfn.XLOOKUP(Customers[[#This Row],[Customer ID]],Policies[Customer ID],Policies[Proposal Status (Insurer)])</f>
        <v>Accepted</v>
      </c>
      <c r="G58" t="str">
        <f>_xlfn.XLOOKUP(A:A,Policies!B:B,Policies!C:C)</f>
        <v>Motor</v>
      </c>
      <c r="H58" s="5" t="str">
        <f>_xlfn.XLOOKUP(A:A,Policies!B:B,Policies!G:G)</f>
        <v>Yes</v>
      </c>
    </row>
    <row r="59" spans="1:8" x14ac:dyDescent="0.25">
      <c r="A59" t="s">
        <v>448</v>
      </c>
      <c r="B59" t="s">
        <v>764</v>
      </c>
      <c r="C59">
        <v>2</v>
      </c>
      <c r="D59" t="s">
        <v>767</v>
      </c>
      <c r="E59" t="str">
        <f>_xlfn.XLOOKUP(Customers[[#This Row],[Customer ID]],Policies!B:B,Policies!A:A)</f>
        <v>POL2136</v>
      </c>
      <c r="F59" t="str">
        <f>_xlfn.XLOOKUP(Customers[[#This Row],[Customer ID]],Policies[Customer ID],Policies[Proposal Status (Insurer)])</f>
        <v>Accepted</v>
      </c>
      <c r="G59" t="str">
        <f>_xlfn.XLOOKUP(A:A,Policies!B:B,Policies!C:C)</f>
        <v>Motor</v>
      </c>
      <c r="H59" s="5" t="str">
        <f>_xlfn.XLOOKUP(A:A,Policies!B:B,Policies!G:G)</f>
        <v>Yes</v>
      </c>
    </row>
    <row r="60" spans="1:8" x14ac:dyDescent="0.25">
      <c r="A60" t="s">
        <v>449</v>
      </c>
      <c r="B60" t="s">
        <v>762</v>
      </c>
      <c r="C60">
        <v>6</v>
      </c>
      <c r="D60" t="s">
        <v>767</v>
      </c>
      <c r="E60" t="str">
        <f>_xlfn.XLOOKUP(Customers[[#This Row],[Customer ID]],Policies!B:B,Policies!A:A)</f>
        <v>POL2137</v>
      </c>
      <c r="F60" t="str">
        <f>_xlfn.XLOOKUP(Customers[[#This Row],[Customer ID]],Policies[Customer ID],Policies[Proposal Status (Insurer)])</f>
        <v>Rejected</v>
      </c>
      <c r="G60" t="str">
        <f>_xlfn.XLOOKUP(A:A,Policies!B:B,Policies!C:C)</f>
        <v>Motor</v>
      </c>
      <c r="H60" s="5" t="str">
        <f>_xlfn.XLOOKUP(A:A,Policies!B:B,Policies!G:G)</f>
        <v>Not Applicable</v>
      </c>
    </row>
    <row r="61" spans="1:8" x14ac:dyDescent="0.25">
      <c r="A61" t="s">
        <v>849</v>
      </c>
      <c r="B61" t="s">
        <v>763</v>
      </c>
      <c r="C61">
        <v>0</v>
      </c>
      <c r="D61" t="s">
        <v>767</v>
      </c>
      <c r="E61" t="str">
        <f>_xlfn.XLOOKUP(Customers[[#This Row],[Customer ID]],Policies!B:B,Policies!A:A)</f>
        <v>POL2140</v>
      </c>
      <c r="F61" t="str">
        <f>_xlfn.XLOOKUP(Customers[[#This Row],[Customer ID]],Policies[Customer ID],Policies[Proposal Status (Insurer)])</f>
        <v>Accepted</v>
      </c>
      <c r="G61" t="str">
        <f>_xlfn.XLOOKUP(A:A,Policies!B:B,Policies!C:C)</f>
        <v>Motor</v>
      </c>
      <c r="H61" s="5" t="str">
        <f>_xlfn.XLOOKUP(A:A,Policies!B:B,Policies!G:G)</f>
        <v>Yes</v>
      </c>
    </row>
    <row r="62" spans="1:8" x14ac:dyDescent="0.25">
      <c r="A62" t="s">
        <v>824</v>
      </c>
      <c r="B62" t="s">
        <v>765</v>
      </c>
      <c r="C62">
        <v>9</v>
      </c>
      <c r="D62" t="s">
        <v>766</v>
      </c>
      <c r="E62" t="str">
        <f>_xlfn.XLOOKUP(Customers[[#This Row],[Customer ID]],Policies!B:B,Policies!A:A)</f>
        <v>POL2143</v>
      </c>
      <c r="F62" t="str">
        <f>_xlfn.XLOOKUP(Customers[[#This Row],[Customer ID]],Policies[Customer ID],Policies[Proposal Status (Insurer)])</f>
        <v>Rejected</v>
      </c>
      <c r="G62" t="str">
        <f>_xlfn.XLOOKUP(A:A,Policies!B:B,Policies!C:C)</f>
        <v>Motor</v>
      </c>
      <c r="H62" s="5" t="str">
        <f>_xlfn.XLOOKUP(A:A,Policies!B:B,Policies!G:G)</f>
        <v>Not Applicable</v>
      </c>
    </row>
    <row r="63" spans="1:8" x14ac:dyDescent="0.25">
      <c r="A63" t="s">
        <v>851</v>
      </c>
      <c r="B63" t="s">
        <v>764</v>
      </c>
      <c r="C63">
        <v>9</v>
      </c>
      <c r="D63" t="s">
        <v>766</v>
      </c>
      <c r="E63" t="str">
        <f>_xlfn.XLOOKUP(Customers[[#This Row],[Customer ID]],Policies!B:B,Policies!A:A)</f>
        <v>POL2144</v>
      </c>
      <c r="F63" t="str">
        <f>_xlfn.XLOOKUP(Customers[[#This Row],[Customer ID]],Policies[Customer ID],Policies[Proposal Status (Insurer)])</f>
        <v>Accepted</v>
      </c>
      <c r="G63" t="str">
        <f>_xlfn.XLOOKUP(A:A,Policies!B:B,Policies!C:C)</f>
        <v>Motor</v>
      </c>
      <c r="H63" s="5" t="str">
        <f>_xlfn.XLOOKUP(A:A,Policies!B:B,Policies!G:G)</f>
        <v>Yes</v>
      </c>
    </row>
    <row r="64" spans="1:8" x14ac:dyDescent="0.25">
      <c r="A64" t="s">
        <v>826</v>
      </c>
      <c r="B64" t="s">
        <v>762</v>
      </c>
      <c r="C64">
        <v>1</v>
      </c>
      <c r="D64" t="s">
        <v>766</v>
      </c>
      <c r="E64" t="str">
        <f>_xlfn.XLOOKUP(Customers[[#This Row],[Customer ID]],Policies!B:B,Policies!A:A)</f>
        <v>POL2147</v>
      </c>
      <c r="F64" t="str">
        <f>_xlfn.XLOOKUP(Customers[[#This Row],[Customer ID]],Policies[Customer ID],Policies[Proposal Status (Insurer)])</f>
        <v>Accepted</v>
      </c>
      <c r="G64" t="str">
        <f>_xlfn.XLOOKUP(A:A,Policies!B:B,Policies!C:C)</f>
        <v>Motor</v>
      </c>
      <c r="H64" s="5" t="str">
        <f>_xlfn.XLOOKUP(A:A,Policies!B:B,Policies!G:G)</f>
        <v>Yes</v>
      </c>
    </row>
    <row r="65" spans="1:8" x14ac:dyDescent="0.25">
      <c r="A65" t="s">
        <v>456</v>
      </c>
      <c r="B65" t="s">
        <v>763</v>
      </c>
      <c r="C65">
        <v>6</v>
      </c>
      <c r="D65" t="s">
        <v>768</v>
      </c>
      <c r="E65" t="str">
        <f>_xlfn.XLOOKUP(Customers[[#This Row],[Customer ID]],Policies!B:B,Policies!A:A)</f>
        <v>POL2150</v>
      </c>
      <c r="F65" t="str">
        <f>_xlfn.XLOOKUP(Customers[[#This Row],[Customer ID]],Policies[Customer ID],Policies[Proposal Status (Insurer)])</f>
        <v>Accepted</v>
      </c>
      <c r="G65" t="str">
        <f>_xlfn.XLOOKUP(A:A,Policies!B:B,Policies!C:C)</f>
        <v>Motor</v>
      </c>
      <c r="H65" s="5" t="str">
        <f>_xlfn.XLOOKUP(A:A,Policies!B:B,Policies!G:G)</f>
        <v>Yes</v>
      </c>
    </row>
    <row r="66" spans="1:8" x14ac:dyDescent="0.25">
      <c r="A66" t="s">
        <v>458</v>
      </c>
      <c r="B66" t="s">
        <v>765</v>
      </c>
      <c r="C66">
        <v>3</v>
      </c>
      <c r="D66" t="s">
        <v>769</v>
      </c>
      <c r="E66" t="str">
        <f>_xlfn.XLOOKUP(Customers[[#This Row],[Customer ID]],Policies!B:B,Policies!A:A)</f>
        <v>POL2152</v>
      </c>
      <c r="F66" t="str">
        <f>_xlfn.XLOOKUP(Customers[[#This Row],[Customer ID]],Policies[Customer ID],Policies[Proposal Status (Insurer)])</f>
        <v>Rejected</v>
      </c>
      <c r="G66" t="str">
        <f>_xlfn.XLOOKUP(A:A,Policies!B:B,Policies!C:C)</f>
        <v>Motor</v>
      </c>
      <c r="H66" s="5" t="str">
        <f>_xlfn.XLOOKUP(A:A,Policies!B:B,Policies!G:G)</f>
        <v>Not Applicable</v>
      </c>
    </row>
    <row r="67" spans="1:8" x14ac:dyDescent="0.25">
      <c r="A67" t="s">
        <v>459</v>
      </c>
      <c r="B67" t="s">
        <v>764</v>
      </c>
      <c r="C67">
        <v>9</v>
      </c>
      <c r="D67" t="s">
        <v>769</v>
      </c>
      <c r="E67" t="str">
        <f>_xlfn.XLOOKUP(Customers[[#This Row],[Customer ID]],Policies!B:B,Policies!A:A)</f>
        <v>POL2153</v>
      </c>
      <c r="F67" t="str">
        <f>_xlfn.XLOOKUP(Customers[[#This Row],[Customer ID]],Policies[Customer ID],Policies[Proposal Status (Insurer)])</f>
        <v>Accepted</v>
      </c>
      <c r="G67" t="str">
        <f>_xlfn.XLOOKUP(A:A,Policies!B:B,Policies!C:C)</f>
        <v>Motor</v>
      </c>
      <c r="H67" s="5" t="str">
        <f>_xlfn.XLOOKUP(A:A,Policies!B:B,Policies!G:G)</f>
        <v>Yes</v>
      </c>
    </row>
    <row r="68" spans="1:8" x14ac:dyDescent="0.25">
      <c r="A68" t="s">
        <v>460</v>
      </c>
      <c r="B68" t="s">
        <v>763</v>
      </c>
      <c r="C68">
        <v>4</v>
      </c>
      <c r="D68" t="s">
        <v>766</v>
      </c>
      <c r="E68" t="str">
        <f>_xlfn.XLOOKUP(Customers[[#This Row],[Customer ID]],Policies!B:B,Policies!A:A)</f>
        <v>POL2154</v>
      </c>
      <c r="F68" t="str">
        <f>_xlfn.XLOOKUP(Customers[[#This Row],[Customer ID]],Policies[Customer ID],Policies[Proposal Status (Insurer)])</f>
        <v>Accepted</v>
      </c>
      <c r="G68" t="str">
        <f>_xlfn.XLOOKUP(A:A,Policies!B:B,Policies!C:C)</f>
        <v>Motor</v>
      </c>
      <c r="H68" s="5" t="str">
        <f>_xlfn.XLOOKUP(A:A,Policies!B:B,Policies!G:G)</f>
        <v>No</v>
      </c>
    </row>
    <row r="69" spans="1:8" x14ac:dyDescent="0.25">
      <c r="A69" t="s">
        <v>461</v>
      </c>
      <c r="B69" t="s">
        <v>762</v>
      </c>
      <c r="C69">
        <v>1</v>
      </c>
      <c r="D69" t="s">
        <v>769</v>
      </c>
      <c r="E69" t="str">
        <f>_xlfn.XLOOKUP(Customers[[#This Row],[Customer ID]],Policies!B:B,Policies!A:A)</f>
        <v>POL2156</v>
      </c>
      <c r="F69" t="str">
        <f>_xlfn.XLOOKUP(Customers[[#This Row],[Customer ID]],Policies[Customer ID],Policies[Proposal Status (Insurer)])</f>
        <v>Accepted</v>
      </c>
      <c r="G69" t="str">
        <f>_xlfn.XLOOKUP(A:A,Policies!B:B,Policies!C:C)</f>
        <v>Motor</v>
      </c>
      <c r="H69" s="5" t="str">
        <f>_xlfn.XLOOKUP(A:A,Policies!B:B,Policies!G:G)</f>
        <v>Yes</v>
      </c>
    </row>
    <row r="70" spans="1:8" x14ac:dyDescent="0.25">
      <c r="A70" t="s">
        <v>462</v>
      </c>
      <c r="B70" t="s">
        <v>764</v>
      </c>
      <c r="C70">
        <v>7</v>
      </c>
      <c r="D70" t="s">
        <v>768</v>
      </c>
      <c r="E70" t="str">
        <f>_xlfn.XLOOKUP(Customers[[#This Row],[Customer ID]],Policies!B:B,Policies!A:A)</f>
        <v>POL2158</v>
      </c>
      <c r="F70" t="str">
        <f>_xlfn.XLOOKUP(Customers[[#This Row],[Customer ID]],Policies[Customer ID],Policies[Proposal Status (Insurer)])</f>
        <v>Rejected</v>
      </c>
      <c r="G70" t="str">
        <f>_xlfn.XLOOKUP(A:A,Policies!B:B,Policies!C:C)</f>
        <v>Motor</v>
      </c>
      <c r="H70" s="5" t="str">
        <f>_xlfn.XLOOKUP(A:A,Policies!B:B,Policies!G:G)</f>
        <v>Not Applicable</v>
      </c>
    </row>
    <row r="71" spans="1:8" x14ac:dyDescent="0.25">
      <c r="A71" t="s">
        <v>467</v>
      </c>
      <c r="B71" t="s">
        <v>762</v>
      </c>
      <c r="C71">
        <v>3</v>
      </c>
      <c r="D71" t="s">
        <v>768</v>
      </c>
      <c r="E71" t="str">
        <f>_xlfn.XLOOKUP(Customers[[#This Row],[Customer ID]],Policies!B:B,Policies!A:A)</f>
        <v>POL2165</v>
      </c>
      <c r="F71" t="str">
        <f>_xlfn.XLOOKUP(Customers[[#This Row],[Customer ID]],Policies[Customer ID],Policies[Proposal Status (Insurer)])</f>
        <v>Accepted</v>
      </c>
      <c r="G71" t="str">
        <f>_xlfn.XLOOKUP(A:A,Policies!B:B,Policies!C:C)</f>
        <v>Motor</v>
      </c>
      <c r="H71" s="5" t="str">
        <f>_xlfn.XLOOKUP(A:A,Policies!B:B,Policies!G:G)</f>
        <v>Yes</v>
      </c>
    </row>
    <row r="72" spans="1:8" x14ac:dyDescent="0.25">
      <c r="A72" t="s">
        <v>468</v>
      </c>
      <c r="B72" t="s">
        <v>765</v>
      </c>
      <c r="C72">
        <v>4</v>
      </c>
      <c r="D72" t="s">
        <v>768</v>
      </c>
      <c r="E72" t="str">
        <f>_xlfn.XLOOKUP(Customers[[#This Row],[Customer ID]],Policies!B:B,Policies!A:A)</f>
        <v>POL2166</v>
      </c>
      <c r="F72" t="str">
        <f>_xlfn.XLOOKUP(Customers[[#This Row],[Customer ID]],Policies[Customer ID],Policies[Proposal Status (Insurer)])</f>
        <v>Accepted</v>
      </c>
      <c r="G72" t="str">
        <f>_xlfn.XLOOKUP(A:A,Policies!B:B,Policies!C:C)</f>
        <v>Motor</v>
      </c>
      <c r="H72" s="5" t="str">
        <f>_xlfn.XLOOKUP(A:A,Policies!B:B,Policies!G:G)</f>
        <v>Yes</v>
      </c>
    </row>
    <row r="73" spans="1:8" x14ac:dyDescent="0.25">
      <c r="A73" t="s">
        <v>469</v>
      </c>
      <c r="B73" t="s">
        <v>763</v>
      </c>
      <c r="C73">
        <v>3</v>
      </c>
      <c r="D73" t="s">
        <v>769</v>
      </c>
      <c r="E73" t="str">
        <f>_xlfn.XLOOKUP(Customers[[#This Row],[Customer ID]],Policies!B:B,Policies!A:A)</f>
        <v>POL2170</v>
      </c>
      <c r="F73" t="str">
        <f>_xlfn.XLOOKUP(Customers[[#This Row],[Customer ID]],Policies[Customer ID],Policies[Proposal Status (Insurer)])</f>
        <v>Accepted</v>
      </c>
      <c r="G73" t="str">
        <f>_xlfn.XLOOKUP(A:A,Policies!B:B,Policies!C:C)</f>
        <v>Motor</v>
      </c>
      <c r="H73" s="5" t="str">
        <f>_xlfn.XLOOKUP(A:A,Policies!B:B,Policies!G:G)</f>
        <v>No</v>
      </c>
    </row>
    <row r="74" spans="1:8" x14ac:dyDescent="0.25">
      <c r="A74" t="s">
        <v>471</v>
      </c>
      <c r="B74" t="s">
        <v>765</v>
      </c>
      <c r="C74">
        <v>9</v>
      </c>
      <c r="D74" t="s">
        <v>767</v>
      </c>
      <c r="E74" t="str">
        <f>_xlfn.XLOOKUP(Customers[[#This Row],[Customer ID]],Policies!B:B,Policies!A:A)</f>
        <v>POL2173</v>
      </c>
      <c r="F74" t="str">
        <f>_xlfn.XLOOKUP(Customers[[#This Row],[Customer ID]],Policies[Customer ID],Policies[Proposal Status (Insurer)])</f>
        <v>Accepted</v>
      </c>
      <c r="G74" t="str">
        <f>_xlfn.XLOOKUP(A:A,Policies!B:B,Policies!C:C)</f>
        <v>Motor</v>
      </c>
      <c r="H74" s="5" t="str">
        <f>_xlfn.XLOOKUP(A:A,Policies!B:B,Policies!G:G)</f>
        <v>Yes</v>
      </c>
    </row>
    <row r="75" spans="1:8" x14ac:dyDescent="0.25">
      <c r="A75" t="s">
        <v>472</v>
      </c>
      <c r="B75" t="s">
        <v>764</v>
      </c>
      <c r="C75">
        <v>8</v>
      </c>
      <c r="D75" t="s">
        <v>767</v>
      </c>
      <c r="E75" t="str">
        <f>_xlfn.XLOOKUP(Customers[[#This Row],[Customer ID]],Policies!B:B,Policies!A:A)</f>
        <v>POL2174</v>
      </c>
      <c r="F75" t="str">
        <f>_xlfn.XLOOKUP(Customers[[#This Row],[Customer ID]],Policies[Customer ID],Policies[Proposal Status (Insurer)])</f>
        <v>Accepted</v>
      </c>
      <c r="G75" t="str">
        <f>_xlfn.XLOOKUP(A:A,Policies!B:B,Policies!C:C)</f>
        <v>Motor</v>
      </c>
      <c r="H75" s="5" t="str">
        <f>_xlfn.XLOOKUP(A:A,Policies!B:B,Policies!G:G)</f>
        <v>Yes</v>
      </c>
    </row>
    <row r="76" spans="1:8" x14ac:dyDescent="0.25">
      <c r="A76" t="s">
        <v>474</v>
      </c>
      <c r="B76" t="s">
        <v>762</v>
      </c>
      <c r="C76">
        <v>2</v>
      </c>
      <c r="D76" t="s">
        <v>767</v>
      </c>
      <c r="E76" t="str">
        <f>_xlfn.XLOOKUP(Customers[[#This Row],[Customer ID]],Policies!B:B,Policies!A:A)</f>
        <v>POL2176</v>
      </c>
      <c r="F76" t="str">
        <f>_xlfn.XLOOKUP(Customers[[#This Row],[Customer ID]],Policies[Customer ID],Policies[Proposal Status (Insurer)])</f>
        <v>Rejected</v>
      </c>
      <c r="G76" t="str">
        <f>_xlfn.XLOOKUP(A:A,Policies!B:B,Policies!C:C)</f>
        <v>Motor</v>
      </c>
      <c r="H76" s="5" t="str">
        <f>_xlfn.XLOOKUP(A:A,Policies!B:B,Policies!G:G)</f>
        <v>Not Applicable</v>
      </c>
    </row>
    <row r="77" spans="1:8" x14ac:dyDescent="0.25">
      <c r="A77" t="s">
        <v>475</v>
      </c>
      <c r="B77" t="s">
        <v>763</v>
      </c>
      <c r="C77">
        <v>1</v>
      </c>
      <c r="D77" t="s">
        <v>767</v>
      </c>
      <c r="E77" t="str">
        <f>_xlfn.XLOOKUP(Customers[[#This Row],[Customer ID]],Policies!B:B,Policies!A:A)</f>
        <v>POL2177</v>
      </c>
      <c r="F77" t="str">
        <f>_xlfn.XLOOKUP(Customers[[#This Row],[Customer ID]],Policies[Customer ID],Policies[Proposal Status (Insurer)])</f>
        <v>Accepted</v>
      </c>
      <c r="G77" t="str">
        <f>_xlfn.XLOOKUP(A:A,Policies!B:B,Policies!C:C)</f>
        <v>Motor</v>
      </c>
      <c r="H77" s="5" t="str">
        <f>_xlfn.XLOOKUP(A:A,Policies!B:B,Policies!G:G)</f>
        <v>Yes</v>
      </c>
    </row>
    <row r="78" spans="1:8" x14ac:dyDescent="0.25">
      <c r="A78" t="s">
        <v>476</v>
      </c>
      <c r="B78" t="s">
        <v>765</v>
      </c>
      <c r="C78">
        <v>6</v>
      </c>
      <c r="D78" t="s">
        <v>766</v>
      </c>
      <c r="E78" t="str">
        <f>_xlfn.XLOOKUP(Customers[[#This Row],[Customer ID]],Policies!B:B,Policies!A:A)</f>
        <v>POL2178</v>
      </c>
      <c r="F78" t="str">
        <f>_xlfn.XLOOKUP(Customers[[#This Row],[Customer ID]],Policies[Customer ID],Policies[Proposal Status (Insurer)])</f>
        <v>Accepted</v>
      </c>
      <c r="G78" t="str">
        <f>_xlfn.XLOOKUP(A:A,Policies!B:B,Policies!C:C)</f>
        <v>Motor</v>
      </c>
      <c r="H78" s="5" t="str">
        <f>_xlfn.XLOOKUP(A:A,Policies!B:B,Policies!G:G)</f>
        <v>No</v>
      </c>
    </row>
    <row r="79" spans="1:8" x14ac:dyDescent="0.25">
      <c r="A79" t="s">
        <v>481</v>
      </c>
      <c r="B79" t="s">
        <v>764</v>
      </c>
      <c r="C79">
        <v>7</v>
      </c>
      <c r="D79" t="s">
        <v>766</v>
      </c>
      <c r="E79" t="str">
        <f>_xlfn.XLOOKUP(Customers[[#This Row],[Customer ID]],Policies!B:B,Policies!A:A)</f>
        <v>POL2184</v>
      </c>
      <c r="F79" t="str">
        <f>_xlfn.XLOOKUP(Customers[[#This Row],[Customer ID]],Policies[Customer ID],Policies[Proposal Status (Insurer)])</f>
        <v>Accepted</v>
      </c>
      <c r="G79" t="str">
        <f>_xlfn.XLOOKUP(A:A,Policies!B:B,Policies!C:C)</f>
        <v>Motor</v>
      </c>
      <c r="H79" s="5" t="str">
        <f>_xlfn.XLOOKUP(A:A,Policies!B:B,Policies!G:G)</f>
        <v>Yes</v>
      </c>
    </row>
    <row r="80" spans="1:8" x14ac:dyDescent="0.25">
      <c r="A80" t="s">
        <v>483</v>
      </c>
      <c r="B80" t="s">
        <v>762</v>
      </c>
      <c r="C80">
        <v>4</v>
      </c>
      <c r="D80" t="s">
        <v>766</v>
      </c>
      <c r="E80" t="str">
        <f>_xlfn.XLOOKUP(Customers[[#This Row],[Customer ID]],Policies!B:B,Policies!A:A)</f>
        <v>POL2186</v>
      </c>
      <c r="F80" t="str">
        <f>_xlfn.XLOOKUP(Customers[[#This Row],[Customer ID]],Policies[Customer ID],Policies[Proposal Status (Insurer)])</f>
        <v>Accepted</v>
      </c>
      <c r="G80" t="str">
        <f>_xlfn.XLOOKUP(A:A,Policies!B:B,Policies!C:C)</f>
        <v>Motor</v>
      </c>
      <c r="H80" s="5" t="str">
        <f>_xlfn.XLOOKUP(A:A,Policies!B:B,Policies!G:G)</f>
        <v>Yes</v>
      </c>
    </row>
    <row r="81" spans="1:8" x14ac:dyDescent="0.25">
      <c r="A81" t="s">
        <v>493</v>
      </c>
      <c r="B81" t="s">
        <v>763</v>
      </c>
      <c r="C81">
        <v>0</v>
      </c>
      <c r="D81" t="s">
        <v>768</v>
      </c>
      <c r="E81" t="str">
        <f>_xlfn.XLOOKUP(Customers[[#This Row],[Customer ID]],Policies!B:B,Policies!A:A)</f>
        <v>POL2199</v>
      </c>
      <c r="F81" t="str">
        <f>_xlfn.XLOOKUP(Customers[[#This Row],[Customer ID]],Policies[Customer ID],Policies[Proposal Status (Insurer)])</f>
        <v>Accepted</v>
      </c>
      <c r="G81" t="str">
        <f>_xlfn.XLOOKUP(A:A,Policies!B:B,Policies!C:C)</f>
        <v>Motor</v>
      </c>
      <c r="H81" s="5" t="str">
        <f>_xlfn.XLOOKUP(A:A,Policies!B:B,Policies!G:G)</f>
        <v>Yes</v>
      </c>
    </row>
    <row r="82" spans="1:8" x14ac:dyDescent="0.25">
      <c r="A82" t="s">
        <v>494</v>
      </c>
      <c r="B82" t="s">
        <v>765</v>
      </c>
      <c r="C82">
        <v>6</v>
      </c>
      <c r="D82" t="s">
        <v>769</v>
      </c>
      <c r="E82" t="str">
        <f>_xlfn.XLOOKUP(Customers[[#This Row],[Customer ID]],Policies!B:B,Policies!A:A)</f>
        <v>POL2200</v>
      </c>
      <c r="F82" t="str">
        <f>_xlfn.XLOOKUP(Customers[[#This Row],[Customer ID]],Policies[Customer ID],Policies[Proposal Status (Insurer)])</f>
        <v>Rejected</v>
      </c>
      <c r="G82" t="str">
        <f>_xlfn.XLOOKUP(A:A,Policies!B:B,Policies!C:C)</f>
        <v>Motor</v>
      </c>
      <c r="H82" s="5" t="str">
        <f>_xlfn.XLOOKUP(A:A,Policies!B:B,Policies!G:G)</f>
        <v>Not Applicable</v>
      </c>
    </row>
    <row r="83" spans="1:8" x14ac:dyDescent="0.25">
      <c r="A83" t="s">
        <v>497</v>
      </c>
      <c r="B83" t="s">
        <v>764</v>
      </c>
      <c r="C83">
        <v>6</v>
      </c>
      <c r="D83" t="s">
        <v>769</v>
      </c>
      <c r="E83" t="str">
        <f>_xlfn.XLOOKUP(Customers[[#This Row],[Customer ID]],Policies!B:B,Policies!A:A)</f>
        <v>POL2206</v>
      </c>
      <c r="F83" t="str">
        <f>_xlfn.XLOOKUP(Customers[[#This Row],[Customer ID]],Policies[Customer ID],Policies[Proposal Status (Insurer)])</f>
        <v>Accepted</v>
      </c>
      <c r="G83" t="str">
        <f>_xlfn.XLOOKUP(A:A,Policies!B:B,Policies!C:C)</f>
        <v>Motor</v>
      </c>
      <c r="H83" s="5" t="str">
        <f>_xlfn.XLOOKUP(A:A,Policies!B:B,Policies!G:G)</f>
        <v>Yes</v>
      </c>
    </row>
    <row r="84" spans="1:8" x14ac:dyDescent="0.25">
      <c r="A84" t="s">
        <v>498</v>
      </c>
      <c r="B84" t="s">
        <v>762</v>
      </c>
      <c r="C84">
        <v>8</v>
      </c>
      <c r="D84" t="s">
        <v>769</v>
      </c>
      <c r="E84" t="str">
        <f>_xlfn.XLOOKUP(Customers[[#This Row],[Customer ID]],Policies!B:B,Policies!A:A)</f>
        <v>POL2207</v>
      </c>
      <c r="F84" t="str">
        <f>_xlfn.XLOOKUP(Customers[[#This Row],[Customer ID]],Policies[Customer ID],Policies[Proposal Status (Insurer)])</f>
        <v>Accepted</v>
      </c>
      <c r="G84" t="str">
        <f>_xlfn.XLOOKUP(A:A,Policies!B:B,Policies!C:C)</f>
        <v>Motor</v>
      </c>
      <c r="H84" s="5" t="str">
        <f>_xlfn.XLOOKUP(A:A,Policies!B:B,Policies!G:G)</f>
        <v>Yes</v>
      </c>
    </row>
    <row r="85" spans="1:8" x14ac:dyDescent="0.25">
      <c r="A85" t="s">
        <v>499</v>
      </c>
      <c r="B85" t="s">
        <v>763</v>
      </c>
      <c r="C85">
        <v>8</v>
      </c>
      <c r="D85" t="s">
        <v>766</v>
      </c>
      <c r="E85" t="str">
        <f>_xlfn.XLOOKUP(Customers[[#This Row],[Customer ID]],Policies!B:B,Policies!A:A)</f>
        <v>POL2208</v>
      </c>
      <c r="F85" t="str">
        <f>_xlfn.XLOOKUP(Customers[[#This Row],[Customer ID]],Policies[Customer ID],Policies[Proposal Status (Insurer)])</f>
        <v>Accepted</v>
      </c>
      <c r="G85" t="str">
        <f>_xlfn.XLOOKUP(A:A,Policies!B:B,Policies!C:C)</f>
        <v>Motor</v>
      </c>
      <c r="H85" s="5" t="str">
        <f>_xlfn.XLOOKUP(A:A,Policies!B:B,Policies!G:G)</f>
        <v>Yes</v>
      </c>
    </row>
    <row r="86" spans="1:8" x14ac:dyDescent="0.25">
      <c r="A86" t="s">
        <v>500</v>
      </c>
      <c r="B86" t="s">
        <v>765</v>
      </c>
      <c r="C86">
        <v>0</v>
      </c>
      <c r="D86" t="s">
        <v>768</v>
      </c>
      <c r="E86" t="str">
        <f>_xlfn.XLOOKUP(Customers[[#This Row],[Customer ID]],Policies!B:B,Policies!A:A)</f>
        <v>POL2211</v>
      </c>
      <c r="F86" t="str">
        <f>_xlfn.XLOOKUP(Customers[[#This Row],[Customer ID]],Policies[Customer ID],Policies[Proposal Status (Insurer)])</f>
        <v>Accepted</v>
      </c>
      <c r="G86" t="str">
        <f>_xlfn.XLOOKUP(A:A,Policies!B:B,Policies!C:C)</f>
        <v>Motor</v>
      </c>
      <c r="H86" s="5" t="str">
        <f>_xlfn.XLOOKUP(A:A,Policies!B:B,Policies!G:G)</f>
        <v>Yes</v>
      </c>
    </row>
    <row r="87" spans="1:8" x14ac:dyDescent="0.25">
      <c r="A87" t="s">
        <v>503</v>
      </c>
      <c r="B87" t="s">
        <v>764</v>
      </c>
      <c r="C87">
        <v>0</v>
      </c>
      <c r="D87" t="s">
        <v>768</v>
      </c>
      <c r="E87" t="str">
        <f>_xlfn.XLOOKUP(Customers[[#This Row],[Customer ID]],Policies!B:B,Policies!A:A)</f>
        <v>POL2217</v>
      </c>
      <c r="F87" t="str">
        <f>_xlfn.XLOOKUP(Customers[[#This Row],[Customer ID]],Policies[Customer ID],Policies[Proposal Status (Insurer)])</f>
        <v>Accepted</v>
      </c>
      <c r="G87" t="str">
        <f>_xlfn.XLOOKUP(A:A,Policies!B:B,Policies!C:C)</f>
        <v>Motor</v>
      </c>
      <c r="H87" s="5" t="str">
        <f>_xlfn.XLOOKUP(A:A,Policies!B:B,Policies!G:G)</f>
        <v>Yes</v>
      </c>
    </row>
    <row r="88" spans="1:8" x14ac:dyDescent="0.25">
      <c r="A88" t="s">
        <v>507</v>
      </c>
      <c r="B88" t="s">
        <v>762</v>
      </c>
      <c r="C88">
        <v>3</v>
      </c>
      <c r="D88" t="s">
        <v>768</v>
      </c>
      <c r="E88" t="str">
        <f>_xlfn.XLOOKUP(Customers[[#This Row],[Customer ID]],Policies!B:B,Policies!A:A)</f>
        <v>POL2222</v>
      </c>
      <c r="F88" t="str">
        <f>_xlfn.XLOOKUP(Customers[[#This Row],[Customer ID]],Policies[Customer ID],Policies[Proposal Status (Insurer)])</f>
        <v>Accepted</v>
      </c>
      <c r="G88" t="str">
        <f>_xlfn.XLOOKUP(A:A,Policies!B:B,Policies!C:C)</f>
        <v>Motor</v>
      </c>
      <c r="H88" s="5" t="str">
        <f>_xlfn.XLOOKUP(A:A,Policies!B:B,Policies!G:G)</f>
        <v>Yes</v>
      </c>
    </row>
    <row r="89" spans="1:8" x14ac:dyDescent="0.25">
      <c r="A89" t="s">
        <v>508</v>
      </c>
      <c r="B89" t="s">
        <v>763</v>
      </c>
      <c r="C89">
        <v>8</v>
      </c>
      <c r="D89" t="s">
        <v>769</v>
      </c>
      <c r="E89" t="str">
        <f>_xlfn.XLOOKUP(Customers[[#This Row],[Customer ID]],Policies!B:B,Policies!A:A)</f>
        <v>POL2223</v>
      </c>
      <c r="F89" t="str">
        <f>_xlfn.XLOOKUP(Customers[[#This Row],[Customer ID]],Policies[Customer ID],Policies[Proposal Status (Insurer)])</f>
        <v>Accepted</v>
      </c>
      <c r="G89" t="str">
        <f>_xlfn.XLOOKUP(A:A,Policies!B:B,Policies!C:C)</f>
        <v>Motor</v>
      </c>
      <c r="H89" s="5" t="str">
        <f>_xlfn.XLOOKUP(A:A,Policies!B:B,Policies!G:G)</f>
        <v>Yes</v>
      </c>
    </row>
    <row r="90" spans="1:8" x14ac:dyDescent="0.25">
      <c r="A90" t="s">
        <v>513</v>
      </c>
      <c r="B90" t="s">
        <v>765</v>
      </c>
      <c r="C90">
        <v>5</v>
      </c>
      <c r="D90" t="s">
        <v>767</v>
      </c>
      <c r="E90" t="str">
        <f>_xlfn.XLOOKUP(Customers[[#This Row],[Customer ID]],Policies!B:B,Policies!A:A)</f>
        <v>POL2231</v>
      </c>
      <c r="F90" t="str">
        <f>_xlfn.XLOOKUP(Customers[[#This Row],[Customer ID]],Policies[Customer ID],Policies[Proposal Status (Insurer)])</f>
        <v>Accepted</v>
      </c>
      <c r="G90" t="str">
        <f>_xlfn.XLOOKUP(A:A,Policies!B:B,Policies!C:C)</f>
        <v>Motor</v>
      </c>
      <c r="H90" s="5" t="str">
        <f>_xlfn.XLOOKUP(A:A,Policies!B:B,Policies!G:G)</f>
        <v>Yes</v>
      </c>
    </row>
    <row r="91" spans="1:8" x14ac:dyDescent="0.25">
      <c r="A91" t="s">
        <v>514</v>
      </c>
      <c r="B91" t="s">
        <v>764</v>
      </c>
      <c r="C91">
        <v>10</v>
      </c>
      <c r="D91" t="s">
        <v>767</v>
      </c>
      <c r="E91" t="str">
        <f>_xlfn.XLOOKUP(Customers[[#This Row],[Customer ID]],Policies!B:B,Policies!A:A)</f>
        <v>POL2234</v>
      </c>
      <c r="F91" t="str">
        <f>_xlfn.XLOOKUP(Customers[[#This Row],[Customer ID]],Policies[Customer ID],Policies[Proposal Status (Insurer)])</f>
        <v>Accepted</v>
      </c>
      <c r="G91" t="str">
        <f>_xlfn.XLOOKUP(A:A,Policies!B:B,Policies!C:C)</f>
        <v>Motor</v>
      </c>
      <c r="H91" s="5" t="str">
        <f>_xlfn.XLOOKUP(A:A,Policies!B:B,Policies!G:G)</f>
        <v>Yes</v>
      </c>
    </row>
    <row r="92" spans="1:8" x14ac:dyDescent="0.25">
      <c r="A92" t="s">
        <v>517</v>
      </c>
      <c r="B92" t="s">
        <v>762</v>
      </c>
      <c r="C92">
        <v>3</v>
      </c>
      <c r="D92" t="s">
        <v>767</v>
      </c>
      <c r="E92" t="str">
        <f>_xlfn.XLOOKUP(Customers[[#This Row],[Customer ID]],Policies!B:B,Policies!A:A)</f>
        <v>POL2237</v>
      </c>
      <c r="F92" t="str">
        <f>_xlfn.XLOOKUP(Customers[[#This Row],[Customer ID]],Policies[Customer ID],Policies[Proposal Status (Insurer)])</f>
        <v>Accepted</v>
      </c>
      <c r="G92" t="str">
        <f>_xlfn.XLOOKUP(A:A,Policies!B:B,Policies!C:C)</f>
        <v>Motor</v>
      </c>
      <c r="H92" s="5" t="str">
        <f>_xlfn.XLOOKUP(A:A,Policies!B:B,Policies!G:G)</f>
        <v>Yes</v>
      </c>
    </row>
    <row r="93" spans="1:8" x14ac:dyDescent="0.25">
      <c r="A93" t="s">
        <v>522</v>
      </c>
      <c r="B93" t="s">
        <v>763</v>
      </c>
      <c r="C93">
        <v>8</v>
      </c>
      <c r="D93" t="s">
        <v>767</v>
      </c>
      <c r="E93" t="str">
        <f>_xlfn.XLOOKUP(Customers[[#This Row],[Customer ID]],Policies!B:B,Policies!A:A)</f>
        <v>POL2254</v>
      </c>
      <c r="F93" t="str">
        <f>_xlfn.XLOOKUP(Customers[[#This Row],[Customer ID]],Policies[Customer ID],Policies[Proposal Status (Insurer)])</f>
        <v>Accepted</v>
      </c>
      <c r="G93" t="str">
        <f>_xlfn.XLOOKUP(A:A,Policies!B:B,Policies!C:C)</f>
        <v>Motor</v>
      </c>
      <c r="H93" s="5" t="str">
        <f>_xlfn.XLOOKUP(A:A,Policies!B:B,Policies!G:G)</f>
        <v>Yes</v>
      </c>
    </row>
    <row r="94" spans="1:8" x14ac:dyDescent="0.25">
      <c r="A94" t="s">
        <v>528</v>
      </c>
      <c r="B94" t="s">
        <v>765</v>
      </c>
      <c r="C94">
        <v>6</v>
      </c>
      <c r="D94" t="s">
        <v>766</v>
      </c>
      <c r="E94" t="str">
        <f>_xlfn.XLOOKUP(Customers[[#This Row],[Customer ID]],Policies!B:B,Policies!A:A)</f>
        <v>POL2263</v>
      </c>
      <c r="F94" t="str">
        <f>_xlfn.XLOOKUP(Customers[[#This Row],[Customer ID]],Policies[Customer ID],Policies[Proposal Status (Insurer)])</f>
        <v>Rejected</v>
      </c>
      <c r="G94" t="str">
        <f>_xlfn.XLOOKUP(A:A,Policies!B:B,Policies!C:C)</f>
        <v>Motor</v>
      </c>
      <c r="H94" s="5" t="str">
        <f>_xlfn.XLOOKUP(A:A,Policies!B:B,Policies!G:G)</f>
        <v>Not Applicable</v>
      </c>
    </row>
    <row r="95" spans="1:8" x14ac:dyDescent="0.25">
      <c r="A95" t="s">
        <v>529</v>
      </c>
      <c r="B95" t="s">
        <v>764</v>
      </c>
      <c r="C95">
        <v>3</v>
      </c>
      <c r="D95" t="s">
        <v>766</v>
      </c>
      <c r="E95" t="str">
        <f>_xlfn.XLOOKUP(Customers[[#This Row],[Customer ID]],Policies!B:B,Policies!A:A)</f>
        <v>POL2265</v>
      </c>
      <c r="F95" t="str">
        <f>_xlfn.XLOOKUP(Customers[[#This Row],[Customer ID]],Policies[Customer ID],Policies[Proposal Status (Insurer)])</f>
        <v>Accepted</v>
      </c>
      <c r="G95" t="str">
        <f>_xlfn.XLOOKUP(A:A,Policies!B:B,Policies!C:C)</f>
        <v>Motor</v>
      </c>
      <c r="H95" s="5" t="str">
        <f>_xlfn.XLOOKUP(A:A,Policies!B:B,Policies!G:G)</f>
        <v>Yes</v>
      </c>
    </row>
    <row r="96" spans="1:8" x14ac:dyDescent="0.25">
      <c r="A96" t="s">
        <v>531</v>
      </c>
      <c r="B96" t="s">
        <v>762</v>
      </c>
      <c r="C96">
        <v>4</v>
      </c>
      <c r="D96" t="s">
        <v>766</v>
      </c>
      <c r="E96" t="str">
        <f>_xlfn.XLOOKUP(Customers[[#This Row],[Customer ID]],Policies!B:B,Policies!A:A)</f>
        <v>POL2268</v>
      </c>
      <c r="F96" t="str">
        <f>_xlfn.XLOOKUP(Customers[[#This Row],[Customer ID]],Policies[Customer ID],Policies[Proposal Status (Insurer)])</f>
        <v>Accepted</v>
      </c>
      <c r="G96" t="str">
        <f>_xlfn.XLOOKUP(A:A,Policies!B:B,Policies!C:C)</f>
        <v>Motor</v>
      </c>
      <c r="H96" s="5" t="str">
        <f>_xlfn.XLOOKUP(A:A,Policies!B:B,Policies!G:G)</f>
        <v>Yes</v>
      </c>
    </row>
    <row r="97" spans="1:8" x14ac:dyDescent="0.25">
      <c r="A97" t="s">
        <v>532</v>
      </c>
      <c r="B97" t="s">
        <v>763</v>
      </c>
      <c r="C97">
        <v>4</v>
      </c>
      <c r="D97" t="s">
        <v>768</v>
      </c>
      <c r="E97" t="str">
        <f>_xlfn.XLOOKUP(Customers[[#This Row],[Customer ID]],Policies!B:B,Policies!A:A)</f>
        <v>POL2269</v>
      </c>
      <c r="F97" t="str">
        <f>_xlfn.XLOOKUP(Customers[[#This Row],[Customer ID]],Policies[Customer ID],Policies[Proposal Status (Insurer)])</f>
        <v>Accepted</v>
      </c>
      <c r="G97" t="str">
        <f>_xlfn.XLOOKUP(A:A,Policies!B:B,Policies!C:C)</f>
        <v>Motor</v>
      </c>
      <c r="H97" s="5" t="str">
        <f>_xlfn.XLOOKUP(A:A,Policies!B:B,Policies!G:G)</f>
        <v>Yes</v>
      </c>
    </row>
    <row r="98" spans="1:8" x14ac:dyDescent="0.25">
      <c r="A98" t="s">
        <v>538</v>
      </c>
      <c r="B98" t="s">
        <v>765</v>
      </c>
      <c r="C98">
        <v>2</v>
      </c>
      <c r="D98" t="s">
        <v>769</v>
      </c>
      <c r="E98" t="str">
        <f>_xlfn.XLOOKUP(Customers[[#This Row],[Customer ID]],Policies!B:B,Policies!A:A)</f>
        <v>POL2280</v>
      </c>
      <c r="F98" t="str">
        <f>_xlfn.XLOOKUP(Customers[[#This Row],[Customer ID]],Policies[Customer ID],Policies[Proposal Status (Insurer)])</f>
        <v>Rejected</v>
      </c>
      <c r="G98" t="str">
        <f>_xlfn.XLOOKUP(A:A,Policies!B:B,Policies!C:C)</f>
        <v>Motor</v>
      </c>
      <c r="H98" s="5" t="str">
        <f>_xlfn.XLOOKUP(A:A,Policies!B:B,Policies!G:G)</f>
        <v>Not Applicable</v>
      </c>
    </row>
    <row r="99" spans="1:8" x14ac:dyDescent="0.25">
      <c r="A99" t="s">
        <v>539</v>
      </c>
      <c r="B99" t="s">
        <v>764</v>
      </c>
      <c r="C99">
        <v>8</v>
      </c>
      <c r="D99" t="s">
        <v>769</v>
      </c>
      <c r="E99" t="str">
        <f>_xlfn.XLOOKUP(Customers[[#This Row],[Customer ID]],Policies!B:B,Policies!A:A)</f>
        <v>POL2284</v>
      </c>
      <c r="F99" t="str">
        <f>_xlfn.XLOOKUP(Customers[[#This Row],[Customer ID]],Policies[Customer ID],Policies[Proposal Status (Insurer)])</f>
        <v>Rejected</v>
      </c>
      <c r="G99" t="str">
        <f>_xlfn.XLOOKUP(A:A,Policies!B:B,Policies!C:C)</f>
        <v>Motor</v>
      </c>
      <c r="H99" s="5" t="str">
        <f>_xlfn.XLOOKUP(A:A,Policies!B:B,Policies!G:G)</f>
        <v>Not Applicable</v>
      </c>
    </row>
    <row r="100" spans="1:8" x14ac:dyDescent="0.25">
      <c r="A100" t="s">
        <v>540</v>
      </c>
      <c r="B100" t="s">
        <v>762</v>
      </c>
      <c r="C100">
        <v>3</v>
      </c>
      <c r="D100" t="s">
        <v>769</v>
      </c>
      <c r="E100" t="str">
        <f>_xlfn.XLOOKUP(Customers[[#This Row],[Customer ID]],Policies!B:B,Policies!A:A)</f>
        <v>POL2285</v>
      </c>
      <c r="F100" t="str">
        <f>_xlfn.XLOOKUP(Customers[[#This Row],[Customer ID]],Policies[Customer ID],Policies[Proposal Status (Insurer)])</f>
        <v>Rejected</v>
      </c>
      <c r="G100" t="str">
        <f>_xlfn.XLOOKUP(A:A,Policies!B:B,Policies!C:C)</f>
        <v>Motor</v>
      </c>
      <c r="H100" s="5" t="str">
        <f>_xlfn.XLOOKUP(A:A,Policies!B:B,Policies!G:G)</f>
        <v>Not Applicable</v>
      </c>
    </row>
    <row r="101" spans="1:8" x14ac:dyDescent="0.25">
      <c r="A101" t="s">
        <v>544</v>
      </c>
      <c r="B101" t="s">
        <v>763</v>
      </c>
      <c r="C101">
        <v>10</v>
      </c>
      <c r="D101" t="s">
        <v>766</v>
      </c>
      <c r="E101" t="str">
        <f>_xlfn.XLOOKUP(Customers[[#This Row],[Customer ID]],Policies!B:B,Policies!A:A)</f>
        <v>POL2292</v>
      </c>
      <c r="F101" t="str">
        <f>_xlfn.XLOOKUP(Customers[[#This Row],[Customer ID]],Policies[Customer ID],Policies[Proposal Status (Insurer)])</f>
        <v>Accepted</v>
      </c>
      <c r="G101" t="str">
        <f>_xlfn.XLOOKUP(A:A,Policies!B:B,Policies!C:C)</f>
        <v>Motor</v>
      </c>
      <c r="H101" s="5" t="str">
        <f>_xlfn.XLOOKUP(A:A,Policies!B:B,Policies!G:G)</f>
        <v>Yes</v>
      </c>
    </row>
    <row r="102" spans="1:8" x14ac:dyDescent="0.25">
      <c r="A102" t="s">
        <v>550</v>
      </c>
      <c r="B102" t="s">
        <v>765</v>
      </c>
      <c r="C102">
        <v>3</v>
      </c>
      <c r="D102" t="s">
        <v>768</v>
      </c>
      <c r="E102" t="str">
        <f>_xlfn.XLOOKUP(Customers[[#This Row],[Customer ID]],Policies!B:B,Policies!A:A)</f>
        <v>POL2300</v>
      </c>
      <c r="F102" t="str">
        <f>_xlfn.XLOOKUP(Customers[[#This Row],[Customer ID]],Policies[Customer ID],Policies[Proposal Status (Insurer)])</f>
        <v>Accepted</v>
      </c>
      <c r="G102" t="str">
        <f>_xlfn.XLOOKUP(A:A,Policies!B:B,Policies!C:C)</f>
        <v>Motor</v>
      </c>
      <c r="H102" s="5" t="str">
        <f>_xlfn.XLOOKUP(A:A,Policies!B:B,Policies!G:G)</f>
        <v>No</v>
      </c>
    </row>
    <row r="103" spans="1:8" x14ac:dyDescent="0.25">
      <c r="A103" t="s">
        <v>552</v>
      </c>
      <c r="B103" t="s">
        <v>764</v>
      </c>
      <c r="C103">
        <v>6</v>
      </c>
      <c r="D103" t="s">
        <v>768</v>
      </c>
      <c r="E103" t="str">
        <f>_xlfn.XLOOKUP(Customers[[#This Row],[Customer ID]],Policies!B:B,Policies!A:A)</f>
        <v>POL2303</v>
      </c>
      <c r="F103" t="str">
        <f>_xlfn.XLOOKUP(Customers[[#This Row],[Customer ID]],Policies[Customer ID],Policies[Proposal Status (Insurer)])</f>
        <v>Accepted</v>
      </c>
      <c r="G103" t="str">
        <f>_xlfn.XLOOKUP(A:A,Policies!B:B,Policies!C:C)</f>
        <v>Motor</v>
      </c>
      <c r="H103" s="5" t="str">
        <f>_xlfn.XLOOKUP(A:A,Policies!B:B,Policies!G:G)</f>
        <v>Yes</v>
      </c>
    </row>
    <row r="104" spans="1:8" x14ac:dyDescent="0.25">
      <c r="A104" t="s">
        <v>555</v>
      </c>
      <c r="B104" t="s">
        <v>762</v>
      </c>
      <c r="C104">
        <v>8</v>
      </c>
      <c r="D104" t="s">
        <v>768</v>
      </c>
      <c r="E104" t="str">
        <f>_xlfn.XLOOKUP(Customers[[#This Row],[Customer ID]],Policies!B:B,Policies!A:A)</f>
        <v>POL2310</v>
      </c>
      <c r="F104" t="str">
        <f>_xlfn.XLOOKUP(Customers[[#This Row],[Customer ID]],Policies[Customer ID],Policies[Proposal Status (Insurer)])</f>
        <v>Accepted</v>
      </c>
      <c r="G104" t="str">
        <f>_xlfn.XLOOKUP(A:A,Policies!B:B,Policies!C:C)</f>
        <v>Motor</v>
      </c>
      <c r="H104" s="5" t="str">
        <f>_xlfn.XLOOKUP(A:A,Policies!B:B,Policies!G:G)</f>
        <v>No</v>
      </c>
    </row>
    <row r="105" spans="1:8" x14ac:dyDescent="0.25">
      <c r="A105" t="s">
        <v>556</v>
      </c>
      <c r="B105" t="s">
        <v>763</v>
      </c>
      <c r="C105">
        <v>6</v>
      </c>
      <c r="D105" t="s">
        <v>769</v>
      </c>
      <c r="E105" t="str">
        <f>_xlfn.XLOOKUP(Customers[[#This Row],[Customer ID]],Policies!B:B,Policies!A:A)</f>
        <v>POL2312</v>
      </c>
      <c r="F105" t="str">
        <f>_xlfn.XLOOKUP(Customers[[#This Row],[Customer ID]],Policies[Customer ID],Policies[Proposal Status (Insurer)])</f>
        <v>Accepted</v>
      </c>
      <c r="G105" t="str">
        <f>_xlfn.XLOOKUP(A:A,Policies!B:B,Policies!C:C)</f>
        <v>Motor</v>
      </c>
      <c r="H105" s="5" t="str">
        <f>_xlfn.XLOOKUP(A:A,Policies!B:B,Policies!G:G)</f>
        <v>Yes</v>
      </c>
    </row>
    <row r="106" spans="1:8" x14ac:dyDescent="0.25">
      <c r="A106" t="s">
        <v>561</v>
      </c>
      <c r="B106" t="s">
        <v>765</v>
      </c>
      <c r="C106">
        <v>4</v>
      </c>
      <c r="D106" t="s">
        <v>767</v>
      </c>
      <c r="E106" t="str">
        <f>_xlfn.XLOOKUP(Customers[[#This Row],[Customer ID]],Policies!B:B,Policies!A:A)</f>
        <v>POL2319</v>
      </c>
      <c r="F106" t="str">
        <f>_xlfn.XLOOKUP(Customers[[#This Row],[Customer ID]],Policies[Customer ID],Policies[Proposal Status (Insurer)])</f>
        <v>Accepted</v>
      </c>
      <c r="G106" t="str">
        <f>_xlfn.XLOOKUP(A:A,Policies!B:B,Policies!C:C)</f>
        <v>Motor</v>
      </c>
      <c r="H106" s="5" t="str">
        <f>_xlfn.XLOOKUP(A:A,Policies!B:B,Policies!G:G)</f>
        <v>Yes</v>
      </c>
    </row>
    <row r="107" spans="1:8" x14ac:dyDescent="0.25">
      <c r="A107" t="s">
        <v>563</v>
      </c>
      <c r="B107" t="s">
        <v>764</v>
      </c>
      <c r="C107">
        <v>9</v>
      </c>
      <c r="D107" t="s">
        <v>767</v>
      </c>
      <c r="E107" t="str">
        <f>_xlfn.XLOOKUP(Customers[[#This Row],[Customer ID]],Policies!B:B,Policies!A:A)</f>
        <v>POL2321</v>
      </c>
      <c r="F107" t="str">
        <f>_xlfn.XLOOKUP(Customers[[#This Row],[Customer ID]],Policies[Customer ID],Policies[Proposal Status (Insurer)])</f>
        <v>Accepted</v>
      </c>
      <c r="G107" t="str">
        <f>_xlfn.XLOOKUP(A:A,Policies!B:B,Policies!C:C)</f>
        <v>Motor</v>
      </c>
      <c r="H107" s="5" t="str">
        <f>_xlfn.XLOOKUP(A:A,Policies!B:B,Policies!G:G)</f>
        <v>Yes</v>
      </c>
    </row>
    <row r="108" spans="1:8" x14ac:dyDescent="0.25">
      <c r="A108" t="s">
        <v>567</v>
      </c>
      <c r="B108" t="s">
        <v>762</v>
      </c>
      <c r="C108">
        <v>9</v>
      </c>
      <c r="D108" t="s">
        <v>767</v>
      </c>
      <c r="E108" t="str">
        <f>_xlfn.XLOOKUP(Customers[[#This Row],[Customer ID]],Policies!B:B,Policies!A:A)</f>
        <v>POL2327</v>
      </c>
      <c r="F108" t="str">
        <f>_xlfn.XLOOKUP(Customers[[#This Row],[Customer ID]],Policies[Customer ID],Policies[Proposal Status (Insurer)])</f>
        <v>Accepted</v>
      </c>
      <c r="G108" t="str">
        <f>_xlfn.XLOOKUP(A:A,Policies!B:B,Policies!C:C)</f>
        <v>Motor</v>
      </c>
      <c r="H108" s="5" t="str">
        <f>_xlfn.XLOOKUP(A:A,Policies!B:B,Policies!G:G)</f>
        <v>Yes</v>
      </c>
    </row>
    <row r="109" spans="1:8" x14ac:dyDescent="0.25">
      <c r="A109" t="s">
        <v>568</v>
      </c>
      <c r="B109" t="s">
        <v>763</v>
      </c>
      <c r="C109">
        <v>4</v>
      </c>
      <c r="D109" t="s">
        <v>767</v>
      </c>
      <c r="E109" t="str">
        <f>_xlfn.XLOOKUP(Customers[[#This Row],[Customer ID]],Policies!B:B,Policies!A:A)</f>
        <v>POL2330</v>
      </c>
      <c r="F109" t="str">
        <f>_xlfn.XLOOKUP(Customers[[#This Row],[Customer ID]],Policies[Customer ID],Policies[Proposal Status (Insurer)])</f>
        <v>Accepted</v>
      </c>
      <c r="G109" t="str">
        <f>_xlfn.XLOOKUP(A:A,Policies!B:B,Policies!C:C)</f>
        <v>Motor</v>
      </c>
      <c r="H109" s="5" t="str">
        <f>_xlfn.XLOOKUP(A:A,Policies!B:B,Policies!G:G)</f>
        <v>Yes</v>
      </c>
    </row>
    <row r="110" spans="1:8" x14ac:dyDescent="0.25">
      <c r="A110" t="s">
        <v>571</v>
      </c>
      <c r="B110" t="s">
        <v>765</v>
      </c>
      <c r="C110">
        <v>10</v>
      </c>
      <c r="D110" t="s">
        <v>766</v>
      </c>
      <c r="E110" t="str">
        <f>_xlfn.XLOOKUP(Customers[[#This Row],[Customer ID]],Policies!B:B,Policies!A:A)</f>
        <v>POL2335</v>
      </c>
      <c r="F110" t="str">
        <f>_xlfn.XLOOKUP(Customers[[#This Row],[Customer ID]],Policies[Customer ID],Policies[Proposal Status (Insurer)])</f>
        <v>Accepted</v>
      </c>
      <c r="G110" t="str">
        <f>_xlfn.XLOOKUP(A:A,Policies!B:B,Policies!C:C)</f>
        <v>Motor</v>
      </c>
      <c r="H110" s="5" t="str">
        <f>_xlfn.XLOOKUP(A:A,Policies!B:B,Policies!G:G)</f>
        <v>Yes</v>
      </c>
    </row>
    <row r="111" spans="1:8" x14ac:dyDescent="0.25">
      <c r="A111" t="s">
        <v>572</v>
      </c>
      <c r="B111" t="s">
        <v>764</v>
      </c>
      <c r="C111">
        <v>8</v>
      </c>
      <c r="D111" t="s">
        <v>766</v>
      </c>
      <c r="E111" t="str">
        <f>_xlfn.XLOOKUP(Customers[[#This Row],[Customer ID]],Policies!B:B,Policies!A:A)</f>
        <v>POL2337</v>
      </c>
      <c r="F111" t="str">
        <f>_xlfn.XLOOKUP(Customers[[#This Row],[Customer ID]],Policies[Customer ID],Policies[Proposal Status (Insurer)])</f>
        <v>Accepted</v>
      </c>
      <c r="G111" t="str">
        <f>_xlfn.XLOOKUP(A:A,Policies!B:B,Policies!C:C)</f>
        <v>Motor</v>
      </c>
      <c r="H111" s="5" t="str">
        <f>_xlfn.XLOOKUP(A:A,Policies!B:B,Policies!G:G)</f>
        <v>Yes</v>
      </c>
    </row>
    <row r="112" spans="1:8" x14ac:dyDescent="0.25">
      <c r="A112" t="s">
        <v>575</v>
      </c>
      <c r="B112" t="s">
        <v>762</v>
      </c>
      <c r="C112">
        <v>9</v>
      </c>
      <c r="D112" t="s">
        <v>766</v>
      </c>
      <c r="E112" t="str">
        <f>_xlfn.XLOOKUP(Customers[[#This Row],[Customer ID]],Policies!B:B,Policies!A:A)</f>
        <v>POL2345</v>
      </c>
      <c r="F112" t="str">
        <f>_xlfn.XLOOKUP(Customers[[#This Row],[Customer ID]],Policies[Customer ID],Policies[Proposal Status (Insurer)])</f>
        <v>Accepted</v>
      </c>
      <c r="G112" t="str">
        <f>_xlfn.XLOOKUP(A:A,Policies!B:B,Policies!C:C)</f>
        <v>Motor</v>
      </c>
      <c r="H112" s="5" t="str">
        <f>_xlfn.XLOOKUP(A:A,Policies!B:B,Policies!G:G)</f>
        <v>Yes</v>
      </c>
    </row>
    <row r="113" spans="1:8" x14ac:dyDescent="0.25">
      <c r="A113" t="s">
        <v>576</v>
      </c>
      <c r="B113" t="s">
        <v>763</v>
      </c>
      <c r="C113">
        <v>9</v>
      </c>
      <c r="D113" t="s">
        <v>768</v>
      </c>
      <c r="E113" t="str">
        <f>_xlfn.XLOOKUP(Customers[[#This Row],[Customer ID]],Policies!B:B,Policies!A:A)</f>
        <v>POL2346</v>
      </c>
      <c r="F113" t="str">
        <f>_xlfn.XLOOKUP(Customers[[#This Row],[Customer ID]],Policies[Customer ID],Policies[Proposal Status (Insurer)])</f>
        <v>Accepted</v>
      </c>
      <c r="G113" t="str">
        <f>_xlfn.XLOOKUP(A:A,Policies!B:B,Policies!C:C)</f>
        <v>Motor</v>
      </c>
      <c r="H113" s="5" t="str">
        <f>_xlfn.XLOOKUP(A:A,Policies!B:B,Policies!G:G)</f>
        <v>Yes</v>
      </c>
    </row>
    <row r="114" spans="1:8" x14ac:dyDescent="0.25">
      <c r="A114" t="s">
        <v>577</v>
      </c>
      <c r="B114" t="s">
        <v>765</v>
      </c>
      <c r="C114">
        <v>0</v>
      </c>
      <c r="D114" t="s">
        <v>769</v>
      </c>
      <c r="E114" t="str">
        <f>_xlfn.XLOOKUP(Customers[[#This Row],[Customer ID]],Policies!B:B,Policies!A:A)</f>
        <v>POL2347</v>
      </c>
      <c r="F114" t="str">
        <f>_xlfn.XLOOKUP(Customers[[#This Row],[Customer ID]],Policies[Customer ID],Policies[Proposal Status (Insurer)])</f>
        <v>Accepted</v>
      </c>
      <c r="G114" t="str">
        <f>_xlfn.XLOOKUP(A:A,Policies!B:B,Policies!C:C)</f>
        <v>Motor</v>
      </c>
      <c r="H114" s="5" t="str">
        <f>_xlfn.XLOOKUP(A:A,Policies!B:B,Policies!G:G)</f>
        <v>Yes</v>
      </c>
    </row>
    <row r="115" spans="1:8" x14ac:dyDescent="0.25">
      <c r="A115" t="s">
        <v>580</v>
      </c>
      <c r="B115" t="s">
        <v>764</v>
      </c>
      <c r="C115">
        <v>5</v>
      </c>
      <c r="D115" t="s">
        <v>769</v>
      </c>
      <c r="E115" t="str">
        <f>_xlfn.XLOOKUP(Customers[[#This Row],[Customer ID]],Policies!B:B,Policies!A:A)</f>
        <v>POL2356</v>
      </c>
      <c r="F115" t="str">
        <f>_xlfn.XLOOKUP(Customers[[#This Row],[Customer ID]],Policies[Customer ID],Policies[Proposal Status (Insurer)])</f>
        <v>Accepted</v>
      </c>
      <c r="G115" t="str">
        <f>_xlfn.XLOOKUP(A:A,Policies!B:B,Policies!C:C)</f>
        <v>Motor</v>
      </c>
      <c r="H115" s="5" t="str">
        <f>_xlfn.XLOOKUP(A:A,Policies!B:B,Policies!G:G)</f>
        <v>Yes</v>
      </c>
    </row>
    <row r="116" spans="1:8" x14ac:dyDescent="0.25">
      <c r="A116" t="s">
        <v>585</v>
      </c>
      <c r="B116" t="s">
        <v>762</v>
      </c>
      <c r="C116">
        <v>6</v>
      </c>
      <c r="D116" t="s">
        <v>769</v>
      </c>
      <c r="E116" t="str">
        <f>_xlfn.XLOOKUP(Customers[[#This Row],[Customer ID]],Policies!B:B,Policies!A:A)</f>
        <v>POL2363</v>
      </c>
      <c r="F116" t="str">
        <f>_xlfn.XLOOKUP(Customers[[#This Row],[Customer ID]],Policies[Customer ID],Policies[Proposal Status (Insurer)])</f>
        <v>Accepted</v>
      </c>
      <c r="G116" t="str">
        <f>_xlfn.XLOOKUP(A:A,Policies!B:B,Policies!C:C)</f>
        <v>Motor</v>
      </c>
      <c r="H116" s="5" t="str">
        <f>_xlfn.XLOOKUP(A:A,Policies!B:B,Policies!G:G)</f>
        <v>No</v>
      </c>
    </row>
    <row r="117" spans="1:8" x14ac:dyDescent="0.25">
      <c r="A117" t="s">
        <v>586</v>
      </c>
      <c r="B117" t="s">
        <v>763</v>
      </c>
      <c r="C117">
        <v>7</v>
      </c>
      <c r="D117" t="s">
        <v>766</v>
      </c>
      <c r="E117" t="str">
        <f>_xlfn.XLOOKUP(Customers[[#This Row],[Customer ID]],Policies!B:B,Policies!A:A)</f>
        <v>POL2364</v>
      </c>
      <c r="F117" t="str">
        <f>_xlfn.XLOOKUP(Customers[[#This Row],[Customer ID]],Policies[Customer ID],Policies[Proposal Status (Insurer)])</f>
        <v>Accepted</v>
      </c>
      <c r="G117" t="str">
        <f>_xlfn.XLOOKUP(A:A,Policies!B:B,Policies!C:C)</f>
        <v>Motor</v>
      </c>
      <c r="H117" s="5" t="str">
        <f>_xlfn.XLOOKUP(A:A,Policies!B:B,Policies!G:G)</f>
        <v>No</v>
      </c>
    </row>
    <row r="118" spans="1:8" x14ac:dyDescent="0.25">
      <c r="A118" t="s">
        <v>588</v>
      </c>
      <c r="B118" t="s">
        <v>765</v>
      </c>
      <c r="C118">
        <v>9</v>
      </c>
      <c r="D118" t="s">
        <v>768</v>
      </c>
      <c r="E118" t="str">
        <f>_xlfn.XLOOKUP(Customers[[#This Row],[Customer ID]],Policies!B:B,Policies!A:A)</f>
        <v>POL2366</v>
      </c>
      <c r="F118" t="str">
        <f>_xlfn.XLOOKUP(Customers[[#This Row],[Customer ID]],Policies[Customer ID],Policies[Proposal Status (Insurer)])</f>
        <v>Accepted</v>
      </c>
      <c r="G118" t="str">
        <f>_xlfn.XLOOKUP(A:A,Policies!B:B,Policies!C:C)</f>
        <v>Motor</v>
      </c>
      <c r="H118" s="5" t="str">
        <f>_xlfn.XLOOKUP(A:A,Policies!B:B,Policies!G:G)</f>
        <v>Yes</v>
      </c>
    </row>
    <row r="119" spans="1:8" x14ac:dyDescent="0.25">
      <c r="A119" t="s">
        <v>592</v>
      </c>
      <c r="B119" t="s">
        <v>764</v>
      </c>
      <c r="C119">
        <v>8</v>
      </c>
      <c r="D119" t="s">
        <v>768</v>
      </c>
      <c r="E119" t="str">
        <f>_xlfn.XLOOKUP(Customers[[#This Row],[Customer ID]],Policies!B:B,Policies!A:A)</f>
        <v>POL2372</v>
      </c>
      <c r="F119" t="str">
        <f>_xlfn.XLOOKUP(Customers[[#This Row],[Customer ID]],Policies[Customer ID],Policies[Proposal Status (Insurer)])</f>
        <v>Accepted</v>
      </c>
      <c r="G119" t="str">
        <f>_xlfn.XLOOKUP(A:A,Policies!B:B,Policies!C:C)</f>
        <v>Motor</v>
      </c>
      <c r="H119" s="5" t="str">
        <f>_xlfn.XLOOKUP(A:A,Policies!B:B,Policies!G:G)</f>
        <v>Yes</v>
      </c>
    </row>
    <row r="120" spans="1:8" x14ac:dyDescent="0.25">
      <c r="A120" t="s">
        <v>596</v>
      </c>
      <c r="B120" t="s">
        <v>762</v>
      </c>
      <c r="C120">
        <v>1</v>
      </c>
      <c r="D120" t="s">
        <v>768</v>
      </c>
      <c r="E120" t="str">
        <f>_xlfn.XLOOKUP(Customers[[#This Row],[Customer ID]],Policies!B:B,Policies!A:A)</f>
        <v>POL2376</v>
      </c>
      <c r="F120" t="str">
        <f>_xlfn.XLOOKUP(Customers[[#This Row],[Customer ID]],Policies[Customer ID],Policies[Proposal Status (Insurer)])</f>
        <v>Accepted</v>
      </c>
      <c r="G120" t="str">
        <f>_xlfn.XLOOKUP(A:A,Policies!B:B,Policies!C:C)</f>
        <v>Motor</v>
      </c>
      <c r="H120" s="5" t="str">
        <f>_xlfn.XLOOKUP(A:A,Policies!B:B,Policies!G:G)</f>
        <v>Yes</v>
      </c>
    </row>
    <row r="121" spans="1:8" x14ac:dyDescent="0.25">
      <c r="A121" t="s">
        <v>598</v>
      </c>
      <c r="B121" t="s">
        <v>763</v>
      </c>
      <c r="C121">
        <v>9</v>
      </c>
      <c r="D121" t="s">
        <v>769</v>
      </c>
      <c r="E121" t="str">
        <f>_xlfn.XLOOKUP(Customers[[#This Row],[Customer ID]],Policies!B:B,Policies!A:A)</f>
        <v>POL2378</v>
      </c>
      <c r="F121" t="str">
        <f>_xlfn.XLOOKUP(Customers[[#This Row],[Customer ID]],Policies[Customer ID],Policies[Proposal Status (Insurer)])</f>
        <v>Rejected</v>
      </c>
      <c r="G121" t="str">
        <f>_xlfn.XLOOKUP(A:A,Policies!B:B,Policies!C:C)</f>
        <v>Motor</v>
      </c>
      <c r="H121" s="5" t="str">
        <f>_xlfn.XLOOKUP(A:A,Policies!B:B,Policies!G:G)</f>
        <v>Not Applicable</v>
      </c>
    </row>
    <row r="122" spans="1:8" x14ac:dyDescent="0.25">
      <c r="A122" t="s">
        <v>599</v>
      </c>
      <c r="B122" t="s">
        <v>765</v>
      </c>
      <c r="C122">
        <v>1</v>
      </c>
      <c r="D122" t="s">
        <v>767</v>
      </c>
      <c r="E122" t="str">
        <f>_xlfn.XLOOKUP(Customers[[#This Row],[Customer ID]],Policies!B:B,Policies!A:A)</f>
        <v>POL2381</v>
      </c>
      <c r="F122" t="str">
        <f>_xlfn.XLOOKUP(Customers[[#This Row],[Customer ID]],Policies[Customer ID],Policies[Proposal Status (Insurer)])</f>
        <v>Accepted</v>
      </c>
      <c r="G122" t="str">
        <f>_xlfn.XLOOKUP(A:A,Policies!B:B,Policies!C:C)</f>
        <v>Motor</v>
      </c>
      <c r="H122" s="5" t="str">
        <f>_xlfn.XLOOKUP(A:A,Policies!B:B,Policies!G:G)</f>
        <v>Yes</v>
      </c>
    </row>
    <row r="123" spans="1:8" x14ac:dyDescent="0.25">
      <c r="A123" t="s">
        <v>600</v>
      </c>
      <c r="B123" t="s">
        <v>764</v>
      </c>
      <c r="C123">
        <v>4</v>
      </c>
      <c r="D123" t="s">
        <v>767</v>
      </c>
      <c r="E123" t="str">
        <f>_xlfn.XLOOKUP(Customers[[#This Row],[Customer ID]],Policies!B:B,Policies!A:A)</f>
        <v>POL2383</v>
      </c>
      <c r="F123" t="str">
        <f>_xlfn.XLOOKUP(Customers[[#This Row],[Customer ID]],Policies[Customer ID],Policies[Proposal Status (Insurer)])</f>
        <v>Accepted</v>
      </c>
      <c r="G123" t="str">
        <f>_xlfn.XLOOKUP(A:A,Policies!B:B,Policies!C:C)</f>
        <v>Motor</v>
      </c>
      <c r="H123" s="5" t="str">
        <f>_xlfn.XLOOKUP(A:A,Policies!B:B,Policies!G:G)</f>
        <v>No</v>
      </c>
    </row>
    <row r="124" spans="1:8" x14ac:dyDescent="0.25">
      <c r="A124" t="s">
        <v>601</v>
      </c>
      <c r="B124" t="s">
        <v>762</v>
      </c>
      <c r="C124">
        <v>4</v>
      </c>
      <c r="D124" t="s">
        <v>767</v>
      </c>
      <c r="E124" t="str">
        <f>_xlfn.XLOOKUP(Customers[[#This Row],[Customer ID]],Policies!B:B,Policies!A:A)</f>
        <v>POL2384</v>
      </c>
      <c r="F124" t="str">
        <f>_xlfn.XLOOKUP(Customers[[#This Row],[Customer ID]],Policies[Customer ID],Policies[Proposal Status (Insurer)])</f>
        <v>Rejected</v>
      </c>
      <c r="G124" t="str">
        <f>_xlfn.XLOOKUP(A:A,Policies!B:B,Policies!C:C)</f>
        <v>Motor</v>
      </c>
      <c r="H124" s="5" t="str">
        <f>_xlfn.XLOOKUP(A:A,Policies!B:B,Policies!G:G)</f>
        <v>Not Applicable</v>
      </c>
    </row>
    <row r="125" spans="1:8" x14ac:dyDescent="0.25">
      <c r="A125" t="s">
        <v>610</v>
      </c>
      <c r="B125" t="s">
        <v>763</v>
      </c>
      <c r="C125">
        <v>5</v>
      </c>
      <c r="D125" t="s">
        <v>767</v>
      </c>
      <c r="E125" t="str">
        <f>_xlfn.XLOOKUP(Customers[[#This Row],[Customer ID]],Policies!B:B,Policies!A:A)</f>
        <v>POL2399</v>
      </c>
      <c r="F125" t="str">
        <f>_xlfn.XLOOKUP(Customers[[#This Row],[Customer ID]],Policies[Customer ID],Policies[Proposal Status (Insurer)])</f>
        <v>Rejected</v>
      </c>
      <c r="G125" t="str">
        <f>_xlfn.XLOOKUP(A:A,Policies!B:B,Policies!C:C)</f>
        <v>Motor</v>
      </c>
      <c r="H125" s="5" t="str">
        <f>_xlfn.XLOOKUP(A:A,Policies!B:B,Policies!G:G)</f>
        <v>Not Applicable</v>
      </c>
    </row>
    <row r="126" spans="1:8" x14ac:dyDescent="0.25">
      <c r="A126" t="s">
        <v>611</v>
      </c>
      <c r="B126" t="s">
        <v>765</v>
      </c>
      <c r="C126">
        <v>7</v>
      </c>
      <c r="D126" t="s">
        <v>766</v>
      </c>
      <c r="E126" t="str">
        <f>_xlfn.XLOOKUP(Customers[[#This Row],[Customer ID]],Policies!B:B,Policies!A:A)</f>
        <v>POL2403</v>
      </c>
      <c r="F126" t="str">
        <f>_xlfn.XLOOKUP(Customers[[#This Row],[Customer ID]],Policies[Customer ID],Policies[Proposal Status (Insurer)])</f>
        <v>Accepted</v>
      </c>
      <c r="G126" t="str">
        <f>_xlfn.XLOOKUP(A:A,Policies!B:B,Policies!C:C)</f>
        <v>Motor</v>
      </c>
      <c r="H126" s="5" t="str">
        <f>_xlfn.XLOOKUP(A:A,Policies!B:B,Policies!G:G)</f>
        <v>Yes</v>
      </c>
    </row>
    <row r="127" spans="1:8" x14ac:dyDescent="0.25">
      <c r="A127" t="s">
        <v>613</v>
      </c>
      <c r="B127" t="s">
        <v>764</v>
      </c>
      <c r="C127">
        <v>5</v>
      </c>
      <c r="D127" t="s">
        <v>766</v>
      </c>
      <c r="E127" t="str">
        <f>_xlfn.XLOOKUP(Customers[[#This Row],[Customer ID]],Policies!B:B,Policies!A:A)</f>
        <v>POL2405</v>
      </c>
      <c r="F127" t="str">
        <f>_xlfn.XLOOKUP(Customers[[#This Row],[Customer ID]],Policies[Customer ID],Policies[Proposal Status (Insurer)])</f>
        <v>Accepted</v>
      </c>
      <c r="G127" t="str">
        <f>_xlfn.XLOOKUP(A:A,Policies!B:B,Policies!C:C)</f>
        <v>Motor</v>
      </c>
      <c r="H127" s="5" t="str">
        <f>_xlfn.XLOOKUP(A:A,Policies!B:B,Policies!G:G)</f>
        <v>Yes</v>
      </c>
    </row>
    <row r="128" spans="1:8" x14ac:dyDescent="0.25">
      <c r="A128" t="s">
        <v>614</v>
      </c>
      <c r="B128" t="s">
        <v>762</v>
      </c>
      <c r="C128">
        <v>3</v>
      </c>
      <c r="D128" t="s">
        <v>766</v>
      </c>
      <c r="E128" t="str">
        <f>_xlfn.XLOOKUP(Customers[[#This Row],[Customer ID]],Policies!B:B,Policies!A:A)</f>
        <v>POL2406</v>
      </c>
      <c r="F128" t="str">
        <f>_xlfn.XLOOKUP(Customers[[#This Row],[Customer ID]],Policies[Customer ID],Policies[Proposal Status (Insurer)])</f>
        <v>Accepted</v>
      </c>
      <c r="G128" t="str">
        <f>_xlfn.XLOOKUP(A:A,Policies!B:B,Policies!C:C)</f>
        <v>Motor</v>
      </c>
      <c r="H128" s="5" t="str">
        <f>_xlfn.XLOOKUP(A:A,Policies!B:B,Policies!G:G)</f>
        <v>Yes</v>
      </c>
    </row>
    <row r="129" spans="1:8" x14ac:dyDescent="0.25">
      <c r="A129" t="s">
        <v>623</v>
      </c>
      <c r="B129" t="s">
        <v>763</v>
      </c>
      <c r="C129">
        <v>6</v>
      </c>
      <c r="D129" t="s">
        <v>768</v>
      </c>
      <c r="E129" t="str">
        <f>_xlfn.XLOOKUP(Customers[[#This Row],[Customer ID]],Policies!B:B,Policies!A:A)</f>
        <v>POL2423</v>
      </c>
      <c r="F129" t="str">
        <f>_xlfn.XLOOKUP(Customers[[#This Row],[Customer ID]],Policies[Customer ID],Policies[Proposal Status (Insurer)])</f>
        <v>Rejected</v>
      </c>
      <c r="G129" t="str">
        <f>_xlfn.XLOOKUP(A:A,Policies!B:B,Policies!C:C)</f>
        <v>Motor</v>
      </c>
      <c r="H129" s="5" t="str">
        <f>_xlfn.XLOOKUP(A:A,Policies!B:B,Policies!G:G)</f>
        <v>Not Applicable</v>
      </c>
    </row>
    <row r="130" spans="1:8" x14ac:dyDescent="0.25">
      <c r="A130" t="s">
        <v>627</v>
      </c>
      <c r="B130" t="s">
        <v>765</v>
      </c>
      <c r="C130">
        <v>8</v>
      </c>
      <c r="D130" t="s">
        <v>769</v>
      </c>
      <c r="E130" t="str">
        <f>_xlfn.XLOOKUP(Customers[[#This Row],[Customer ID]],Policies!B:B,Policies!A:A)</f>
        <v>POL2432</v>
      </c>
      <c r="F130" t="str">
        <f>_xlfn.XLOOKUP(Customers[[#This Row],[Customer ID]],Policies[Customer ID],Policies[Proposal Status (Insurer)])</f>
        <v>Accepted</v>
      </c>
      <c r="G130" t="str">
        <f>_xlfn.XLOOKUP(A:A,Policies!B:B,Policies!C:C)</f>
        <v>Motor</v>
      </c>
      <c r="H130" s="5" t="str">
        <f>_xlfn.XLOOKUP(A:A,Policies!B:B,Policies!G:G)</f>
        <v>Yes</v>
      </c>
    </row>
    <row r="131" spans="1:8" x14ac:dyDescent="0.25">
      <c r="A131" t="s">
        <v>628</v>
      </c>
      <c r="B131" t="s">
        <v>764</v>
      </c>
      <c r="C131">
        <v>3</v>
      </c>
      <c r="D131" t="s">
        <v>769</v>
      </c>
      <c r="E131" t="str">
        <f>_xlfn.XLOOKUP(Customers[[#This Row],[Customer ID]],Policies!B:B,Policies!A:A)</f>
        <v>POL2433</v>
      </c>
      <c r="F131" t="str">
        <f>_xlfn.XLOOKUP(Customers[[#This Row],[Customer ID]],Policies[Customer ID],Policies[Proposal Status (Insurer)])</f>
        <v>Rejected</v>
      </c>
      <c r="G131" t="str">
        <f>_xlfn.XLOOKUP(A:A,Policies!B:B,Policies!C:C)</f>
        <v>Motor</v>
      </c>
      <c r="H131" s="5" t="str">
        <f>_xlfn.XLOOKUP(A:A,Policies!B:B,Policies!G:G)</f>
        <v>Not Applicable</v>
      </c>
    </row>
    <row r="132" spans="1:8" x14ac:dyDescent="0.25">
      <c r="A132" t="s">
        <v>629</v>
      </c>
      <c r="B132" t="s">
        <v>762</v>
      </c>
      <c r="C132">
        <v>3</v>
      </c>
      <c r="D132" t="s">
        <v>769</v>
      </c>
      <c r="E132" t="str">
        <f>_xlfn.XLOOKUP(Customers[[#This Row],[Customer ID]],Policies!B:B,Policies!A:A)</f>
        <v>POL2434</v>
      </c>
      <c r="F132" t="str">
        <f>_xlfn.XLOOKUP(Customers[[#This Row],[Customer ID]],Policies[Customer ID],Policies[Proposal Status (Insurer)])</f>
        <v>Accepted</v>
      </c>
      <c r="G132" t="str">
        <f>_xlfn.XLOOKUP(A:A,Policies!B:B,Policies!C:C)</f>
        <v>Motor</v>
      </c>
      <c r="H132" s="5" t="str">
        <f>_xlfn.XLOOKUP(A:A,Policies!B:B,Policies!G:G)</f>
        <v>Yes</v>
      </c>
    </row>
    <row r="133" spans="1:8" x14ac:dyDescent="0.25">
      <c r="A133" t="s">
        <v>633</v>
      </c>
      <c r="B133" t="s">
        <v>763</v>
      </c>
      <c r="C133">
        <v>5</v>
      </c>
      <c r="D133" t="s">
        <v>766</v>
      </c>
      <c r="E133" t="str">
        <f>_xlfn.XLOOKUP(Customers[[#This Row],[Customer ID]],Policies!B:B,Policies!A:A)</f>
        <v>POL2440</v>
      </c>
      <c r="F133" t="str">
        <f>_xlfn.XLOOKUP(Customers[[#This Row],[Customer ID]],Policies[Customer ID],Policies[Proposal Status (Insurer)])</f>
        <v>Accepted</v>
      </c>
      <c r="G133" t="str">
        <f>_xlfn.XLOOKUP(A:A,Policies!B:B,Policies!C:C)</f>
        <v>Motor</v>
      </c>
      <c r="H133" s="5" t="str">
        <f>_xlfn.XLOOKUP(A:A,Policies!B:B,Policies!G:G)</f>
        <v>No</v>
      </c>
    </row>
    <row r="134" spans="1:8" x14ac:dyDescent="0.25">
      <c r="A134" t="s">
        <v>634</v>
      </c>
      <c r="B134" t="s">
        <v>765</v>
      </c>
      <c r="C134">
        <v>2</v>
      </c>
      <c r="D134" t="s">
        <v>768</v>
      </c>
      <c r="E134" t="str">
        <f>_xlfn.XLOOKUP(Customers[[#This Row],[Customer ID]],Policies!B:B,Policies!A:A)</f>
        <v>POL2441</v>
      </c>
      <c r="F134" t="str">
        <f>_xlfn.XLOOKUP(Customers[[#This Row],[Customer ID]],Policies[Customer ID],Policies[Proposal Status (Insurer)])</f>
        <v>Accepted</v>
      </c>
      <c r="G134" t="str">
        <f>_xlfn.XLOOKUP(A:A,Policies!B:B,Policies!C:C)</f>
        <v>Motor</v>
      </c>
      <c r="H134" s="5" t="str">
        <f>_xlfn.XLOOKUP(A:A,Policies!B:B,Policies!G:G)</f>
        <v>No</v>
      </c>
    </row>
    <row r="135" spans="1:8" x14ac:dyDescent="0.25">
      <c r="A135" t="s">
        <v>635</v>
      </c>
      <c r="B135" t="s">
        <v>764</v>
      </c>
      <c r="C135">
        <v>5</v>
      </c>
      <c r="D135" t="s">
        <v>768</v>
      </c>
      <c r="E135" t="str">
        <f>_xlfn.XLOOKUP(Customers[[#This Row],[Customer ID]],Policies!B:B,Policies!A:A)</f>
        <v>POL2442</v>
      </c>
      <c r="F135" t="str">
        <f>_xlfn.XLOOKUP(Customers[[#This Row],[Customer ID]],Policies[Customer ID],Policies[Proposal Status (Insurer)])</f>
        <v>Accepted</v>
      </c>
      <c r="G135" t="str">
        <f>_xlfn.XLOOKUP(A:A,Policies!B:B,Policies!C:C)</f>
        <v>Motor</v>
      </c>
      <c r="H135" s="5" t="str">
        <f>_xlfn.XLOOKUP(A:A,Policies!B:B,Policies!G:G)</f>
        <v>Yes</v>
      </c>
    </row>
    <row r="136" spans="1:8" x14ac:dyDescent="0.25">
      <c r="A136" t="s">
        <v>639</v>
      </c>
      <c r="B136" t="s">
        <v>762</v>
      </c>
      <c r="C136">
        <v>10</v>
      </c>
      <c r="D136" t="s">
        <v>768</v>
      </c>
      <c r="E136" t="str">
        <f>_xlfn.XLOOKUP(Customers[[#This Row],[Customer ID]],Policies!B:B,Policies!A:A)</f>
        <v>POL2450</v>
      </c>
      <c r="F136" t="str">
        <f>_xlfn.XLOOKUP(Customers[[#This Row],[Customer ID]],Policies[Customer ID],Policies[Proposal Status (Insurer)])</f>
        <v>Accepted</v>
      </c>
      <c r="G136" t="str">
        <f>_xlfn.XLOOKUP(A:A,Policies!B:B,Policies!C:C)</f>
        <v>Motor</v>
      </c>
      <c r="H136" s="5" t="str">
        <f>_xlfn.XLOOKUP(A:A,Policies!B:B,Policies!G:G)</f>
        <v>No</v>
      </c>
    </row>
    <row r="137" spans="1:8" x14ac:dyDescent="0.25">
      <c r="A137" t="s">
        <v>644</v>
      </c>
      <c r="B137" t="s">
        <v>763</v>
      </c>
      <c r="C137">
        <v>2</v>
      </c>
      <c r="D137" t="s">
        <v>769</v>
      </c>
      <c r="E137" t="str">
        <f>_xlfn.XLOOKUP(Customers[[#This Row],[Customer ID]],Policies!B:B,Policies!A:A)</f>
        <v>POL2458</v>
      </c>
      <c r="F137" t="str">
        <f>_xlfn.XLOOKUP(Customers[[#This Row],[Customer ID]],Policies[Customer ID],Policies[Proposal Status (Insurer)])</f>
        <v>Accepted</v>
      </c>
      <c r="G137" t="str">
        <f>_xlfn.XLOOKUP(A:A,Policies!B:B,Policies!C:C)</f>
        <v>Motor</v>
      </c>
      <c r="H137" s="5" t="str">
        <f>_xlfn.XLOOKUP(A:A,Policies!B:B,Policies!G:G)</f>
        <v>Yes</v>
      </c>
    </row>
    <row r="138" spans="1:8" x14ac:dyDescent="0.25">
      <c r="A138" t="s">
        <v>645</v>
      </c>
      <c r="B138" t="s">
        <v>765</v>
      </c>
      <c r="C138">
        <v>6</v>
      </c>
      <c r="D138" t="s">
        <v>767</v>
      </c>
      <c r="E138" t="str">
        <f>_xlfn.XLOOKUP(Customers[[#This Row],[Customer ID]],Policies!B:B,Policies!A:A)</f>
        <v>POL2459</v>
      </c>
      <c r="F138" t="str">
        <f>_xlfn.XLOOKUP(Customers[[#This Row],[Customer ID]],Policies[Customer ID],Policies[Proposal Status (Insurer)])</f>
        <v>Accepted</v>
      </c>
      <c r="G138" t="str">
        <f>_xlfn.XLOOKUP(A:A,Policies!B:B,Policies!C:C)</f>
        <v>Motor</v>
      </c>
      <c r="H138" s="5" t="str">
        <f>_xlfn.XLOOKUP(A:A,Policies!B:B,Policies!G:G)</f>
        <v>No</v>
      </c>
    </row>
    <row r="139" spans="1:8" x14ac:dyDescent="0.25">
      <c r="A139" t="s">
        <v>646</v>
      </c>
      <c r="B139" t="s">
        <v>764</v>
      </c>
      <c r="C139">
        <v>2</v>
      </c>
      <c r="D139" t="s">
        <v>767</v>
      </c>
      <c r="E139" t="str">
        <f>_xlfn.XLOOKUP(Customers[[#This Row],[Customer ID]],Policies!B:B,Policies!A:A)</f>
        <v>POL2463</v>
      </c>
      <c r="F139" t="str">
        <f>_xlfn.XLOOKUP(Customers[[#This Row],[Customer ID]],Policies[Customer ID],Policies[Proposal Status (Insurer)])</f>
        <v>Accepted</v>
      </c>
      <c r="G139" t="str">
        <f>_xlfn.XLOOKUP(A:A,Policies!B:B,Policies!C:C)</f>
        <v>Motor</v>
      </c>
      <c r="H139" s="5" t="str">
        <f>_xlfn.XLOOKUP(A:A,Policies!B:B,Policies!G:G)</f>
        <v>Yes</v>
      </c>
    </row>
    <row r="140" spans="1:8" x14ac:dyDescent="0.25">
      <c r="A140" t="s">
        <v>647</v>
      </c>
      <c r="B140" t="s">
        <v>762</v>
      </c>
      <c r="C140">
        <v>1</v>
      </c>
      <c r="D140" t="s">
        <v>767</v>
      </c>
      <c r="E140" t="str">
        <f>_xlfn.XLOOKUP(Customers[[#This Row],[Customer ID]],Policies!B:B,Policies!A:A)</f>
        <v>POL2465</v>
      </c>
      <c r="F140" t="str">
        <f>_xlfn.XLOOKUP(Customers[[#This Row],[Customer ID]],Policies[Customer ID],Policies[Proposal Status (Insurer)])</f>
        <v>Accepted</v>
      </c>
      <c r="G140" t="str">
        <f>_xlfn.XLOOKUP(A:A,Policies!B:B,Policies!C:C)</f>
        <v>Motor</v>
      </c>
      <c r="H140" s="5" t="str">
        <f>_xlfn.XLOOKUP(A:A,Policies!B:B,Policies!G:G)</f>
        <v>No</v>
      </c>
    </row>
    <row r="141" spans="1:8" x14ac:dyDescent="0.25">
      <c r="A141" t="s">
        <v>649</v>
      </c>
      <c r="B141" t="s">
        <v>763</v>
      </c>
      <c r="C141">
        <v>7</v>
      </c>
      <c r="D141" t="s">
        <v>767</v>
      </c>
      <c r="E141" t="str">
        <f>_xlfn.XLOOKUP(Customers[[#This Row],[Customer ID]],Policies!B:B,Policies!A:A)</f>
        <v>POL2469</v>
      </c>
      <c r="F141" t="str">
        <f>_xlfn.XLOOKUP(Customers[[#This Row],[Customer ID]],Policies[Customer ID],Policies[Proposal Status (Insurer)])</f>
        <v>Accepted</v>
      </c>
      <c r="G141" t="str">
        <f>_xlfn.XLOOKUP(A:A,Policies!B:B,Policies!C:C)</f>
        <v>Motor</v>
      </c>
      <c r="H141" s="5" t="str">
        <f>_xlfn.XLOOKUP(A:A,Policies!B:B,Policies!G:G)</f>
        <v>Yes</v>
      </c>
    </row>
    <row r="142" spans="1:8" x14ac:dyDescent="0.25">
      <c r="A142" t="s">
        <v>655</v>
      </c>
      <c r="B142" t="s">
        <v>765</v>
      </c>
      <c r="C142">
        <v>8</v>
      </c>
      <c r="D142" t="s">
        <v>766</v>
      </c>
      <c r="E142" t="str">
        <f>_xlfn.XLOOKUP(Customers[[#This Row],[Customer ID]],Policies!B:B,Policies!A:A)</f>
        <v>POL2477</v>
      </c>
      <c r="F142" t="str">
        <f>_xlfn.XLOOKUP(Customers[[#This Row],[Customer ID]],Policies[Customer ID],Policies[Proposal Status (Insurer)])</f>
        <v>Accepted</v>
      </c>
      <c r="G142" t="str">
        <f>_xlfn.XLOOKUP(A:A,Policies!B:B,Policies!C:C)</f>
        <v>Motor</v>
      </c>
      <c r="H142" s="5" t="str">
        <f>_xlfn.XLOOKUP(A:A,Policies!B:B,Policies!G:G)</f>
        <v>Yes</v>
      </c>
    </row>
    <row r="143" spans="1:8" x14ac:dyDescent="0.25">
      <c r="A143" t="s">
        <v>664</v>
      </c>
      <c r="B143" t="s">
        <v>764</v>
      </c>
      <c r="C143">
        <v>8</v>
      </c>
      <c r="D143" t="s">
        <v>766</v>
      </c>
      <c r="E143" t="str">
        <f>_xlfn.XLOOKUP(Customers[[#This Row],[Customer ID]],Policies!B:B,Policies!A:A)</f>
        <v>POL2497</v>
      </c>
      <c r="F143" t="str">
        <f>_xlfn.XLOOKUP(Customers[[#This Row],[Customer ID]],Policies[Customer ID],Policies[Proposal Status (Insurer)])</f>
        <v>Accepted</v>
      </c>
      <c r="G143" t="str">
        <f>_xlfn.XLOOKUP(A:A,Policies!B:B,Policies!C:C)</f>
        <v>Motor</v>
      </c>
      <c r="H143" s="5" t="str">
        <f>_xlfn.XLOOKUP(A:A,Policies!B:B,Policies!G:G)</f>
        <v>No</v>
      </c>
    </row>
    <row r="144" spans="1:8" x14ac:dyDescent="0.25">
      <c r="A144" t="s">
        <v>666</v>
      </c>
      <c r="B144" t="s">
        <v>762</v>
      </c>
      <c r="C144">
        <v>0</v>
      </c>
      <c r="D144" t="s">
        <v>766</v>
      </c>
      <c r="E144" t="str">
        <f>_xlfn.XLOOKUP(Customers[[#This Row],[Customer ID]],Policies!B:B,Policies!A:A)</f>
        <v>POL2500</v>
      </c>
      <c r="F144" t="str">
        <f>_xlfn.XLOOKUP(Customers[[#This Row],[Customer ID]],Policies[Customer ID],Policies[Proposal Status (Insurer)])</f>
        <v>Accepted</v>
      </c>
      <c r="G144" t="str">
        <f>_xlfn.XLOOKUP(A:A,Policies!B:B,Policies!C:C)</f>
        <v>Motor</v>
      </c>
      <c r="H144" s="5" t="str">
        <f>_xlfn.XLOOKUP(A:A,Policies!B:B,Policies!G:G)</f>
        <v>Yes</v>
      </c>
    </row>
    <row r="145" spans="1:8" x14ac:dyDescent="0.25">
      <c r="A145" t="s">
        <v>672</v>
      </c>
      <c r="B145" t="s">
        <v>763</v>
      </c>
      <c r="C145">
        <v>8</v>
      </c>
      <c r="D145" t="s">
        <v>768</v>
      </c>
      <c r="E145" t="str">
        <f>_xlfn.XLOOKUP(Customers[[#This Row],[Customer ID]],Policies!B:B,Policies!A:A)</f>
        <v>POL2511</v>
      </c>
      <c r="F145" t="str">
        <f>_xlfn.XLOOKUP(Customers[[#This Row],[Customer ID]],Policies[Customer ID],Policies[Proposal Status (Insurer)])</f>
        <v>Accepted</v>
      </c>
      <c r="G145" t="str">
        <f>_xlfn.XLOOKUP(A:A,Policies!B:B,Policies!C:C)</f>
        <v>Motor</v>
      </c>
      <c r="H145" s="5" t="str">
        <f>_xlfn.XLOOKUP(A:A,Policies!B:B,Policies!G:G)</f>
        <v>No</v>
      </c>
    </row>
    <row r="146" spans="1:8" x14ac:dyDescent="0.25">
      <c r="A146" t="s">
        <v>673</v>
      </c>
      <c r="B146" t="s">
        <v>765</v>
      </c>
      <c r="C146">
        <v>0</v>
      </c>
      <c r="D146" t="s">
        <v>769</v>
      </c>
      <c r="E146" t="str">
        <f>_xlfn.XLOOKUP(Customers[[#This Row],[Customer ID]],Policies!B:B,Policies!A:A)</f>
        <v>POL2513</v>
      </c>
      <c r="F146" t="str">
        <f>_xlfn.XLOOKUP(Customers[[#This Row],[Customer ID]],Policies[Customer ID],Policies[Proposal Status (Insurer)])</f>
        <v>Accepted</v>
      </c>
      <c r="G146" t="str">
        <f>_xlfn.XLOOKUP(A:A,Policies!B:B,Policies!C:C)</f>
        <v>Motor</v>
      </c>
      <c r="H146" s="5" t="str">
        <f>_xlfn.XLOOKUP(A:A,Policies!B:B,Policies!G:G)</f>
        <v>Yes</v>
      </c>
    </row>
    <row r="147" spans="1:8" x14ac:dyDescent="0.25">
      <c r="A147" t="s">
        <v>675</v>
      </c>
      <c r="B147" t="s">
        <v>764</v>
      </c>
      <c r="C147">
        <v>5</v>
      </c>
      <c r="D147" t="s">
        <v>769</v>
      </c>
      <c r="E147" t="str">
        <f>_xlfn.XLOOKUP(Customers[[#This Row],[Customer ID]],Policies!B:B,Policies!A:A)</f>
        <v>POL2518</v>
      </c>
      <c r="F147" t="str">
        <f>_xlfn.XLOOKUP(Customers[[#This Row],[Customer ID]],Policies[Customer ID],Policies[Proposal Status (Insurer)])</f>
        <v>Accepted</v>
      </c>
      <c r="G147" t="str">
        <f>_xlfn.XLOOKUP(A:A,Policies!B:B,Policies!C:C)</f>
        <v>Motor</v>
      </c>
      <c r="H147" s="5" t="str">
        <f>_xlfn.XLOOKUP(A:A,Policies!B:B,Policies!G:G)</f>
        <v>Yes</v>
      </c>
    </row>
    <row r="148" spans="1:8" x14ac:dyDescent="0.25">
      <c r="A148" t="s">
        <v>679</v>
      </c>
      <c r="B148" t="s">
        <v>762</v>
      </c>
      <c r="C148">
        <v>4</v>
      </c>
      <c r="D148" t="s">
        <v>769</v>
      </c>
      <c r="E148" t="str">
        <f>_xlfn.XLOOKUP(Customers[[#This Row],[Customer ID]],Policies!B:B,Policies!A:A)</f>
        <v>POL2526</v>
      </c>
      <c r="F148" t="str">
        <f>_xlfn.XLOOKUP(Customers[[#This Row],[Customer ID]],Policies[Customer ID],Policies[Proposal Status (Insurer)])</f>
        <v>Accepted</v>
      </c>
      <c r="G148" t="str">
        <f>_xlfn.XLOOKUP(A:A,Policies!B:B,Policies!C:C)</f>
        <v>Motor</v>
      </c>
      <c r="H148" s="5" t="str">
        <f>_xlfn.XLOOKUP(A:A,Policies!B:B,Policies!G:G)</f>
        <v>No</v>
      </c>
    </row>
    <row r="149" spans="1:8" x14ac:dyDescent="0.25">
      <c r="A149" t="s">
        <v>680</v>
      </c>
      <c r="B149" t="s">
        <v>763</v>
      </c>
      <c r="C149">
        <v>5</v>
      </c>
      <c r="D149" t="s">
        <v>766</v>
      </c>
      <c r="E149" t="str">
        <f>_xlfn.XLOOKUP(Customers[[#This Row],[Customer ID]],Policies!B:B,Policies!A:A)</f>
        <v>POL2527</v>
      </c>
      <c r="F149" t="str">
        <f>_xlfn.XLOOKUP(Customers[[#This Row],[Customer ID]],Policies[Customer ID],Policies[Proposal Status (Insurer)])</f>
        <v>Accepted</v>
      </c>
      <c r="G149" t="str">
        <f>_xlfn.XLOOKUP(A:A,Policies!B:B,Policies!C:C)</f>
        <v>Motor</v>
      </c>
      <c r="H149" s="5" t="str">
        <f>_xlfn.XLOOKUP(A:A,Policies!B:B,Policies!G:G)</f>
        <v>Yes</v>
      </c>
    </row>
    <row r="150" spans="1:8" x14ac:dyDescent="0.25">
      <c r="A150" t="s">
        <v>683</v>
      </c>
      <c r="B150" t="s">
        <v>765</v>
      </c>
      <c r="C150">
        <v>4</v>
      </c>
      <c r="D150" t="s">
        <v>768</v>
      </c>
      <c r="E150" t="str">
        <f>_xlfn.XLOOKUP(Customers[[#This Row],[Customer ID]],Policies!B:B,Policies!A:A)</f>
        <v>POL2531</v>
      </c>
      <c r="F150" t="str">
        <f>_xlfn.XLOOKUP(Customers[[#This Row],[Customer ID]],Policies[Customer ID],Policies[Proposal Status (Insurer)])</f>
        <v>Accepted</v>
      </c>
      <c r="G150" t="str">
        <f>_xlfn.XLOOKUP(A:A,Policies!B:B,Policies!C:C)</f>
        <v>Motor</v>
      </c>
      <c r="H150" s="5" t="str">
        <f>_xlfn.XLOOKUP(A:A,Policies!B:B,Policies!G:G)</f>
        <v>No</v>
      </c>
    </row>
    <row r="151" spans="1:8" x14ac:dyDescent="0.25">
      <c r="A151" t="s">
        <v>684</v>
      </c>
      <c r="B151" t="s">
        <v>764</v>
      </c>
      <c r="C151">
        <v>5</v>
      </c>
      <c r="D151" t="s">
        <v>768</v>
      </c>
      <c r="E151" t="str">
        <f>_xlfn.XLOOKUP(Customers[[#This Row],[Customer ID]],Policies!B:B,Policies!A:A)</f>
        <v>POL2532</v>
      </c>
      <c r="F151" t="str">
        <f>_xlfn.XLOOKUP(Customers[[#This Row],[Customer ID]],Policies[Customer ID],Policies[Proposal Status (Insurer)])</f>
        <v>Rejected</v>
      </c>
      <c r="G151" t="str">
        <f>_xlfn.XLOOKUP(A:A,Policies!B:B,Policies!C:C)</f>
        <v>Motor</v>
      </c>
      <c r="H151" s="5" t="str">
        <f>_xlfn.XLOOKUP(A:A,Policies!B:B,Policies!G:G)</f>
        <v>Not Applicable</v>
      </c>
    </row>
    <row r="152" spans="1:8" x14ac:dyDescent="0.25">
      <c r="A152" t="s">
        <v>686</v>
      </c>
      <c r="B152" t="s">
        <v>762</v>
      </c>
      <c r="C152">
        <v>4</v>
      </c>
      <c r="D152" t="s">
        <v>768</v>
      </c>
      <c r="E152" t="str">
        <f>_xlfn.XLOOKUP(Customers[[#This Row],[Customer ID]],Policies!B:B,Policies!A:A)</f>
        <v>POL2536</v>
      </c>
      <c r="F152" t="str">
        <f>_xlfn.XLOOKUP(Customers[[#This Row],[Customer ID]],Policies[Customer ID],Policies[Proposal Status (Insurer)])</f>
        <v>Accepted</v>
      </c>
      <c r="G152" t="str">
        <f>_xlfn.XLOOKUP(A:A,Policies!B:B,Policies!C:C)</f>
        <v>Motor</v>
      </c>
      <c r="H152" s="5" t="str">
        <f>_xlfn.XLOOKUP(A:A,Policies!B:B,Policies!G:G)</f>
        <v>No</v>
      </c>
    </row>
    <row r="153" spans="1:8" x14ac:dyDescent="0.25">
      <c r="A153" t="s">
        <v>690</v>
      </c>
      <c r="B153" t="s">
        <v>763</v>
      </c>
      <c r="C153">
        <v>3</v>
      </c>
      <c r="D153" t="s">
        <v>769</v>
      </c>
      <c r="E153" t="str">
        <f>_xlfn.XLOOKUP(Customers[[#This Row],[Customer ID]],Policies!B:B,Policies!A:A)</f>
        <v>POL2543</v>
      </c>
      <c r="F153" t="str">
        <f>_xlfn.XLOOKUP(Customers[[#This Row],[Customer ID]],Policies[Customer ID],Policies[Proposal Status (Insurer)])</f>
        <v>Accepted</v>
      </c>
      <c r="G153" t="str">
        <f>_xlfn.XLOOKUP(A:A,Policies!B:B,Policies!C:C)</f>
        <v>Motor</v>
      </c>
      <c r="H153" s="5" t="str">
        <f>_xlfn.XLOOKUP(A:A,Policies!B:B,Policies!G:G)</f>
        <v>Yes</v>
      </c>
    </row>
    <row r="154" spans="1:8" x14ac:dyDescent="0.25">
      <c r="A154" t="s">
        <v>693</v>
      </c>
      <c r="B154" t="s">
        <v>765</v>
      </c>
      <c r="C154">
        <v>2</v>
      </c>
      <c r="D154" t="s">
        <v>767</v>
      </c>
      <c r="E154" t="str">
        <f>_xlfn.XLOOKUP(Customers[[#This Row],[Customer ID]],Policies!B:B,Policies!A:A)</f>
        <v>POL2547</v>
      </c>
      <c r="F154" t="str">
        <f>_xlfn.XLOOKUP(Customers[[#This Row],[Customer ID]],Policies[Customer ID],Policies[Proposal Status (Insurer)])</f>
        <v>Accepted</v>
      </c>
      <c r="G154" t="str">
        <f>_xlfn.XLOOKUP(A:A,Policies!B:B,Policies!C:C)</f>
        <v>Motor</v>
      </c>
      <c r="H154" s="5" t="str">
        <f>_xlfn.XLOOKUP(A:A,Policies!B:B,Policies!G:G)</f>
        <v>No</v>
      </c>
    </row>
    <row r="155" spans="1:8" x14ac:dyDescent="0.25">
      <c r="A155" t="s">
        <v>694</v>
      </c>
      <c r="B155" t="s">
        <v>764</v>
      </c>
      <c r="C155">
        <v>8</v>
      </c>
      <c r="D155" t="s">
        <v>767</v>
      </c>
      <c r="E155" t="str">
        <f>_xlfn.XLOOKUP(Customers[[#This Row],[Customer ID]],Policies!B:B,Policies!A:A)</f>
        <v>POL2548</v>
      </c>
      <c r="F155" t="str">
        <f>_xlfn.XLOOKUP(Customers[[#This Row],[Customer ID]],Policies[Customer ID],Policies[Proposal Status (Insurer)])</f>
        <v>Accepted</v>
      </c>
      <c r="G155" t="str">
        <f>_xlfn.XLOOKUP(A:A,Policies!B:B,Policies!C:C)</f>
        <v>Motor</v>
      </c>
      <c r="H155" s="5" t="str">
        <f>_xlfn.XLOOKUP(A:A,Policies!B:B,Policies!G:G)</f>
        <v>No</v>
      </c>
    </row>
    <row r="156" spans="1:8" x14ac:dyDescent="0.25">
      <c r="A156" t="s">
        <v>695</v>
      </c>
      <c r="B156" t="s">
        <v>762</v>
      </c>
      <c r="C156">
        <v>1</v>
      </c>
      <c r="D156" t="s">
        <v>767</v>
      </c>
      <c r="E156" t="str">
        <f>_xlfn.XLOOKUP(Customers[[#This Row],[Customer ID]],Policies!B:B,Policies!A:A)</f>
        <v>POL2549</v>
      </c>
      <c r="F156" t="str">
        <f>_xlfn.XLOOKUP(Customers[[#This Row],[Customer ID]],Policies[Customer ID],Policies[Proposal Status (Insurer)])</f>
        <v>Rejected</v>
      </c>
      <c r="G156" t="str">
        <f>_xlfn.XLOOKUP(A:A,Policies!B:B,Policies!C:C)</f>
        <v>Motor</v>
      </c>
      <c r="H156" s="5" t="str">
        <f>_xlfn.XLOOKUP(A:A,Policies!B:B,Policies!G:G)</f>
        <v>Not Applicable</v>
      </c>
    </row>
    <row r="157" spans="1:8" x14ac:dyDescent="0.25">
      <c r="A157" t="s">
        <v>697</v>
      </c>
      <c r="B157" t="s">
        <v>763</v>
      </c>
      <c r="C157">
        <v>8</v>
      </c>
      <c r="D157" t="s">
        <v>767</v>
      </c>
      <c r="E157" t="str">
        <f>_xlfn.XLOOKUP(Customers[[#This Row],[Customer ID]],Policies!B:B,Policies!A:A)</f>
        <v>POL2553</v>
      </c>
      <c r="F157" t="str">
        <f>_xlfn.XLOOKUP(Customers[[#This Row],[Customer ID]],Policies[Customer ID],Policies[Proposal Status (Insurer)])</f>
        <v>Accepted</v>
      </c>
      <c r="G157" t="str">
        <f>_xlfn.XLOOKUP(A:A,Policies!B:B,Policies!C:C)</f>
        <v>Motor</v>
      </c>
      <c r="H157" s="5" t="str">
        <f>_xlfn.XLOOKUP(A:A,Policies!B:B,Policies!G:G)</f>
        <v>Yes</v>
      </c>
    </row>
    <row r="158" spans="1:8" x14ac:dyDescent="0.25">
      <c r="A158" t="s">
        <v>700</v>
      </c>
      <c r="B158" t="s">
        <v>765</v>
      </c>
      <c r="C158">
        <v>0</v>
      </c>
      <c r="D158" t="s">
        <v>766</v>
      </c>
      <c r="E158" t="str">
        <f>_xlfn.XLOOKUP(Customers[[#This Row],[Customer ID]],Policies!B:B,Policies!A:A)</f>
        <v>POL2560</v>
      </c>
      <c r="F158" t="str">
        <f>_xlfn.XLOOKUP(Customers[[#This Row],[Customer ID]],Policies[Customer ID],Policies[Proposal Status (Insurer)])</f>
        <v>Accepted</v>
      </c>
      <c r="G158" t="str">
        <f>_xlfn.XLOOKUP(A:A,Policies!B:B,Policies!C:C)</f>
        <v>Motor</v>
      </c>
      <c r="H158" s="5" t="str">
        <f>_xlfn.XLOOKUP(A:A,Policies!B:B,Policies!G:G)</f>
        <v>Yes</v>
      </c>
    </row>
    <row r="159" spans="1:8" x14ac:dyDescent="0.25">
      <c r="A159" t="s">
        <v>701</v>
      </c>
      <c r="B159" t="s">
        <v>764</v>
      </c>
      <c r="C159">
        <v>4</v>
      </c>
      <c r="D159" t="s">
        <v>766</v>
      </c>
      <c r="E159" t="str">
        <f>_xlfn.XLOOKUP(Customers[[#This Row],[Customer ID]],Policies!B:B,Policies!A:A)</f>
        <v>POL2561</v>
      </c>
      <c r="F159" t="str">
        <f>_xlfn.XLOOKUP(Customers[[#This Row],[Customer ID]],Policies[Customer ID],Policies[Proposal Status (Insurer)])</f>
        <v>Accepted</v>
      </c>
      <c r="G159" t="str">
        <f>_xlfn.XLOOKUP(A:A,Policies!B:B,Policies!C:C)</f>
        <v>Motor</v>
      </c>
      <c r="H159" s="5" t="str">
        <f>_xlfn.XLOOKUP(A:A,Policies!B:B,Policies!G:G)</f>
        <v>No</v>
      </c>
    </row>
    <row r="160" spans="1:8" x14ac:dyDescent="0.25">
      <c r="A160" t="s">
        <v>702</v>
      </c>
      <c r="B160" t="s">
        <v>762</v>
      </c>
      <c r="C160">
        <v>10</v>
      </c>
      <c r="D160" t="s">
        <v>766</v>
      </c>
      <c r="E160" t="str">
        <f>_xlfn.XLOOKUP(Customers[[#This Row],[Customer ID]],Policies!B:B,Policies!A:A)</f>
        <v>POL2563</v>
      </c>
      <c r="F160" t="str">
        <f>_xlfn.XLOOKUP(Customers[[#This Row],[Customer ID]],Policies[Customer ID],Policies[Proposal Status (Insurer)])</f>
        <v>Accepted</v>
      </c>
      <c r="G160" t="str">
        <f>_xlfn.XLOOKUP(A:A,Policies!B:B,Policies!C:C)</f>
        <v>Motor</v>
      </c>
      <c r="H160" s="5" t="str">
        <f>_xlfn.XLOOKUP(A:A,Policies!B:B,Policies!G:G)</f>
        <v>Yes</v>
      </c>
    </row>
    <row r="161" spans="1:8" x14ac:dyDescent="0.25">
      <c r="A161" t="s">
        <v>706</v>
      </c>
      <c r="B161" t="s">
        <v>763</v>
      </c>
      <c r="C161">
        <v>7</v>
      </c>
      <c r="D161" t="s">
        <v>768</v>
      </c>
      <c r="E161" t="str">
        <f>_xlfn.XLOOKUP(Customers[[#This Row],[Customer ID]],Policies!B:B,Policies!A:A)</f>
        <v>POL2571</v>
      </c>
      <c r="F161" t="str">
        <f>_xlfn.XLOOKUP(Customers[[#This Row],[Customer ID]],Policies[Customer ID],Policies[Proposal Status (Insurer)])</f>
        <v>Accepted</v>
      </c>
      <c r="G161" t="str">
        <f>_xlfn.XLOOKUP(A:A,Policies!B:B,Policies!C:C)</f>
        <v>Motor</v>
      </c>
      <c r="H161" s="5" t="str">
        <f>_xlfn.XLOOKUP(A:A,Policies!B:B,Policies!G:G)</f>
        <v>No</v>
      </c>
    </row>
    <row r="162" spans="1:8" x14ac:dyDescent="0.25">
      <c r="A162" t="s">
        <v>709</v>
      </c>
      <c r="B162" t="s">
        <v>765</v>
      </c>
      <c r="C162">
        <v>3</v>
      </c>
      <c r="D162" t="s">
        <v>769</v>
      </c>
      <c r="E162" s="5" t="str">
        <f>_xlfn.XLOOKUP(Customers[[#This Row],[Customer ID]],Policies!B:B,Policies!A:A)</f>
        <v>POL2584</v>
      </c>
      <c r="F162" s="5" t="str">
        <f>_xlfn.XLOOKUP(Customers[[#This Row],[Customer ID]],Policies[Customer ID],Policies[Proposal Status (Insurer)])</f>
        <v>Accepted</v>
      </c>
      <c r="G162" s="5" t="str">
        <f>_xlfn.XLOOKUP(A:A,Policies!B:B,Policies!C:C)</f>
        <v>Motor</v>
      </c>
      <c r="H162" s="5" t="str">
        <f>_xlfn.XLOOKUP(A:A,Policies!B:B,Policies!G:G)</f>
        <v>No</v>
      </c>
    </row>
    <row r="163" spans="1:8" x14ac:dyDescent="0.25">
      <c r="A163" t="s">
        <v>710</v>
      </c>
      <c r="B163" t="s">
        <v>764</v>
      </c>
      <c r="C163">
        <v>9</v>
      </c>
      <c r="D163" t="s">
        <v>769</v>
      </c>
      <c r="E163" t="str">
        <f>_xlfn.XLOOKUP(Customers[[#This Row],[Customer ID]],Policies!B:B,Policies!A:A)</f>
        <v>POL2585</v>
      </c>
      <c r="F163" t="str">
        <f>_xlfn.XLOOKUP(Customers[[#This Row],[Customer ID]],Policies[Customer ID],Policies[Proposal Status (Insurer)])</f>
        <v>Rejected</v>
      </c>
      <c r="G163" t="str">
        <f>_xlfn.XLOOKUP(A:A,Policies!B:B,Policies!C:C)</f>
        <v>Motor</v>
      </c>
      <c r="H163" s="5" t="str">
        <f>_xlfn.XLOOKUP(A:A,Policies!B:B,Policies!G:G)</f>
        <v>Not Applicable</v>
      </c>
    </row>
    <row r="164" spans="1:8" x14ac:dyDescent="0.25">
      <c r="A164" t="s">
        <v>712</v>
      </c>
      <c r="B164" t="s">
        <v>762</v>
      </c>
      <c r="C164">
        <v>9</v>
      </c>
      <c r="D164" t="s">
        <v>769</v>
      </c>
      <c r="E164" t="str">
        <f>_xlfn.XLOOKUP(Customers[[#This Row],[Customer ID]],Policies!B:B,Policies!A:A)</f>
        <v>POL2587</v>
      </c>
      <c r="F164" t="str">
        <f>_xlfn.XLOOKUP(Customers[[#This Row],[Customer ID]],Policies[Customer ID],Policies[Proposal Status (Insurer)])</f>
        <v>Accepted</v>
      </c>
      <c r="G164" t="str">
        <f>_xlfn.XLOOKUP(A:A,Policies!B:B,Policies!C:C)</f>
        <v>Motor</v>
      </c>
      <c r="H164" s="5" t="str">
        <f>_xlfn.XLOOKUP(A:A,Policies!B:B,Policies!G:G)</f>
        <v>Yes</v>
      </c>
    </row>
    <row r="165" spans="1:8" x14ac:dyDescent="0.25">
      <c r="A165" t="s">
        <v>863</v>
      </c>
      <c r="B165" t="s">
        <v>763</v>
      </c>
      <c r="C165">
        <v>4</v>
      </c>
      <c r="D165" t="s">
        <v>766</v>
      </c>
      <c r="E165" t="str">
        <f>_xlfn.XLOOKUP(Customers[[#This Row],[Customer ID]],Policies!B:B,Policies!A:A)</f>
        <v>POL2599</v>
      </c>
      <c r="F165" t="str">
        <f>_xlfn.XLOOKUP(Customers[[#This Row],[Customer ID]],Policies[Customer ID],Policies[Proposal Status (Insurer)])</f>
        <v>Accepted</v>
      </c>
      <c r="G165" t="str">
        <f>_xlfn.XLOOKUP(A:A,Policies!B:B,Policies!C:C)</f>
        <v>Motor</v>
      </c>
      <c r="H165" s="5" t="str">
        <f>_xlfn.XLOOKUP(A:A,Policies!B:B,Policies!G:G)</f>
        <v>No</v>
      </c>
    </row>
    <row r="166" spans="1:8" x14ac:dyDescent="0.25">
      <c r="A166" t="s">
        <v>864</v>
      </c>
      <c r="B166" t="s">
        <v>765</v>
      </c>
      <c r="C166">
        <v>8</v>
      </c>
      <c r="D166" t="s">
        <v>768</v>
      </c>
      <c r="E166" t="str">
        <f>_xlfn.XLOOKUP(Customers[[#This Row],[Customer ID]],Policies!B:B,Policies!A:A)</f>
        <v>POL2600</v>
      </c>
      <c r="F166" t="str">
        <f>_xlfn.XLOOKUP(Customers[[#This Row],[Customer ID]],Policies[Customer ID],Policies[Proposal Status (Insurer)])</f>
        <v>Accepted</v>
      </c>
      <c r="G166" t="str">
        <f>_xlfn.XLOOKUP(A:A,Policies!B:B,Policies!C:C)</f>
        <v>Motor</v>
      </c>
      <c r="H166" s="5" t="str">
        <f>_xlfn.XLOOKUP(A:A,Policies!B:B,Policies!G:G)</f>
        <v>Yes</v>
      </c>
    </row>
    <row r="167" spans="1:8" x14ac:dyDescent="0.25">
      <c r="A167" t="s">
        <v>865</v>
      </c>
      <c r="B167" t="s">
        <v>764</v>
      </c>
      <c r="C167">
        <v>3</v>
      </c>
      <c r="D167" t="s">
        <v>768</v>
      </c>
      <c r="E167" t="str">
        <f>_xlfn.XLOOKUP(Customers[[#This Row],[Customer ID]],Policies!B:B,Policies!A:A)</f>
        <v>POL2601</v>
      </c>
      <c r="F167" t="str">
        <f>_xlfn.XLOOKUP(Customers[[#This Row],[Customer ID]],Policies[Customer ID],Policies[Proposal Status (Insurer)])</f>
        <v>Accepted</v>
      </c>
      <c r="G167" t="str">
        <f>_xlfn.XLOOKUP(A:A,Policies!B:B,Policies!C:C)</f>
        <v>Motor</v>
      </c>
      <c r="H167" s="5" t="str">
        <f>_xlfn.XLOOKUP(A:A,Policies!B:B,Policies!G:G)</f>
        <v>Yes</v>
      </c>
    </row>
    <row r="168" spans="1:8" x14ac:dyDescent="0.25">
      <c r="A168" t="s">
        <v>866</v>
      </c>
      <c r="B168" t="s">
        <v>762</v>
      </c>
      <c r="C168">
        <v>5</v>
      </c>
      <c r="D168" t="s">
        <v>768</v>
      </c>
      <c r="E168" t="str">
        <f>_xlfn.XLOOKUP(Customers[[#This Row],[Customer ID]],Policies!B:B,Policies!A:A)</f>
        <v>POL2602</v>
      </c>
      <c r="F168" t="str">
        <f>_xlfn.XLOOKUP(Customers[[#This Row],[Customer ID]],Policies[Customer ID],Policies[Proposal Status (Insurer)])</f>
        <v>Accepted</v>
      </c>
      <c r="G168" t="str">
        <f>_xlfn.XLOOKUP(A:A,Policies!B:B,Policies!C:C)</f>
        <v>Motor</v>
      </c>
      <c r="H168" s="5" t="str">
        <f>_xlfn.XLOOKUP(A:A,Policies!B:B,Policies!G:G)</f>
        <v>Yes</v>
      </c>
    </row>
    <row r="169" spans="1:8" x14ac:dyDescent="0.25">
      <c r="A169" t="s">
        <v>867</v>
      </c>
      <c r="B169" t="s">
        <v>763</v>
      </c>
      <c r="C169">
        <v>0</v>
      </c>
      <c r="D169" t="s">
        <v>769</v>
      </c>
      <c r="E169" t="str">
        <f>_xlfn.XLOOKUP(Customers[[#This Row],[Customer ID]],Policies!B:B,Policies!A:A)</f>
        <v>POL2603</v>
      </c>
      <c r="F169" t="str">
        <f>_xlfn.XLOOKUP(Customers[[#This Row],[Customer ID]],Policies[Customer ID],Policies[Proposal Status (Insurer)])</f>
        <v>Rejected</v>
      </c>
      <c r="G169" t="str">
        <f>_xlfn.XLOOKUP(A:A,Policies!B:B,Policies!C:C)</f>
        <v>Motor</v>
      </c>
      <c r="H169" s="5" t="str">
        <f>_xlfn.XLOOKUP(A:A,Policies!B:B,Policies!G:G)</f>
        <v>Not Applicable</v>
      </c>
    </row>
    <row r="170" spans="1:8" x14ac:dyDescent="0.25">
      <c r="A170" t="s">
        <v>868</v>
      </c>
      <c r="B170" t="s">
        <v>765</v>
      </c>
      <c r="C170">
        <v>0</v>
      </c>
      <c r="D170" t="s">
        <v>767</v>
      </c>
      <c r="E170" t="str">
        <f>_xlfn.XLOOKUP(Customers[[#This Row],[Customer ID]],Policies!B:B,Policies!A:A)</f>
        <v>POL2604</v>
      </c>
      <c r="F170" t="str">
        <f>_xlfn.XLOOKUP(Customers[[#This Row],[Customer ID]],Policies[Customer ID],Policies[Proposal Status (Insurer)])</f>
        <v>Accepted</v>
      </c>
      <c r="G170" t="str">
        <f>_xlfn.XLOOKUP(A:A,Policies!B:B,Policies!C:C)</f>
        <v>Motor</v>
      </c>
      <c r="H170" s="5" t="str">
        <f>_xlfn.XLOOKUP(A:A,Policies!B:B,Policies!G:G)</f>
        <v>Yes</v>
      </c>
    </row>
    <row r="171" spans="1:8" x14ac:dyDescent="0.25">
      <c r="A171" t="s">
        <v>869</v>
      </c>
      <c r="B171" t="s">
        <v>764</v>
      </c>
      <c r="C171">
        <v>4</v>
      </c>
      <c r="D171" t="s">
        <v>767</v>
      </c>
      <c r="E171" t="str">
        <f>_xlfn.XLOOKUP(Customers[[#This Row],[Customer ID]],Policies!B:B,Policies!A:A)</f>
        <v>POL2605</v>
      </c>
      <c r="F171" t="str">
        <f>_xlfn.XLOOKUP(Customers[[#This Row],[Customer ID]],Policies[Customer ID],Policies[Proposal Status (Insurer)])</f>
        <v>Accepted</v>
      </c>
      <c r="G171" t="str">
        <f>_xlfn.XLOOKUP(A:A,Policies!B:B,Policies!C:C)</f>
        <v>Motor</v>
      </c>
      <c r="H171" s="5" t="str">
        <f>_xlfn.XLOOKUP(A:A,Policies!B:B,Policies!G:G)</f>
        <v>Yes</v>
      </c>
    </row>
    <row r="172" spans="1:8" x14ac:dyDescent="0.25">
      <c r="A172" t="s">
        <v>920</v>
      </c>
      <c r="B172" t="s">
        <v>762</v>
      </c>
      <c r="C172">
        <v>2</v>
      </c>
      <c r="D172" t="s">
        <v>767</v>
      </c>
      <c r="E172" t="str">
        <f>_xlfn.XLOOKUP(Customers[[#This Row],[Customer ID]],Policies!B:B,Policies!A:A)</f>
        <v>POL2606</v>
      </c>
      <c r="F172" t="str">
        <f>_xlfn.XLOOKUP(Customers[[#This Row],[Customer ID]],Policies[Customer ID],Policies[Proposal Status (Insurer)])</f>
        <v>Accepted</v>
      </c>
      <c r="G172" t="str">
        <f>_xlfn.XLOOKUP(A:A,Policies!B:B,Policies!C:C)</f>
        <v>Motor</v>
      </c>
      <c r="H172" s="5" t="str">
        <f>_xlfn.XLOOKUP(A:A,Policies!B:B,Policies!G:G)</f>
        <v>Yes</v>
      </c>
    </row>
    <row r="173" spans="1:8" x14ac:dyDescent="0.25">
      <c r="A173" t="s">
        <v>921</v>
      </c>
      <c r="B173" t="s">
        <v>763</v>
      </c>
      <c r="C173">
        <v>5</v>
      </c>
      <c r="D173" t="s">
        <v>767</v>
      </c>
      <c r="E173" t="str">
        <f>_xlfn.XLOOKUP(Customers[[#This Row],[Customer ID]],Policies!B:B,Policies!A:A)</f>
        <v>POL2607</v>
      </c>
      <c r="F173" t="str">
        <f>_xlfn.XLOOKUP(Customers[[#This Row],[Customer ID]],Policies[Customer ID],Policies[Proposal Status (Insurer)])</f>
        <v>Accepted</v>
      </c>
      <c r="G173" t="str">
        <f>_xlfn.XLOOKUP(A:A,Policies!B:B,Policies!C:C)</f>
        <v>Motor</v>
      </c>
      <c r="H173" s="5" t="str">
        <f>_xlfn.XLOOKUP(A:A,Policies!B:B,Policies!G:G)</f>
        <v>Yes</v>
      </c>
    </row>
    <row r="174" spans="1:8" x14ac:dyDescent="0.25">
      <c r="A174" t="s">
        <v>922</v>
      </c>
      <c r="B174" t="s">
        <v>765</v>
      </c>
      <c r="C174">
        <v>2</v>
      </c>
      <c r="D174" t="s">
        <v>766</v>
      </c>
      <c r="E174" t="str">
        <f>_xlfn.XLOOKUP(Customers[[#This Row],[Customer ID]],Policies!B:B,Policies!A:A)</f>
        <v>POL2608</v>
      </c>
      <c r="F174" t="str">
        <f>_xlfn.XLOOKUP(Customers[[#This Row],[Customer ID]],Policies[Customer ID],Policies[Proposal Status (Insurer)])</f>
        <v>Accepted</v>
      </c>
      <c r="G174" t="str">
        <f>_xlfn.XLOOKUP(A:A,Policies!B:B,Policies!C:C)</f>
        <v>Motor</v>
      </c>
      <c r="H174" s="5" t="str">
        <f>_xlfn.XLOOKUP(A:A,Policies!B:B,Policies!G:G)</f>
        <v>Yes</v>
      </c>
    </row>
    <row r="175" spans="1:8" x14ac:dyDescent="0.25">
      <c r="A175" t="s">
        <v>923</v>
      </c>
      <c r="B175" t="s">
        <v>764</v>
      </c>
      <c r="C175">
        <v>8</v>
      </c>
      <c r="D175" t="s">
        <v>766</v>
      </c>
      <c r="E175" t="str">
        <f>_xlfn.XLOOKUP(Customers[[#This Row],[Customer ID]],Policies!B:B,Policies!A:A)</f>
        <v>POL2609</v>
      </c>
      <c r="F175" t="str">
        <f>_xlfn.XLOOKUP(Customers[[#This Row],[Customer ID]],Policies[Customer ID],Policies[Proposal Status (Insurer)])</f>
        <v>Rejected</v>
      </c>
      <c r="G175" t="str">
        <f>_xlfn.XLOOKUP(A:A,Policies!B:B,Policies!C:C)</f>
        <v>Motor</v>
      </c>
      <c r="H175" s="5" t="str">
        <f>_xlfn.XLOOKUP(A:A,Policies!B:B,Policies!G:G)</f>
        <v>Not Applicable</v>
      </c>
    </row>
    <row r="176" spans="1:8" x14ac:dyDescent="0.25">
      <c r="A176" t="s">
        <v>924</v>
      </c>
      <c r="B176" t="s">
        <v>762</v>
      </c>
      <c r="C176">
        <v>9</v>
      </c>
      <c r="D176" t="s">
        <v>766</v>
      </c>
      <c r="E176" t="str">
        <f>_xlfn.XLOOKUP(Customers[[#This Row],[Customer ID]],Policies!B:B,Policies!A:A)</f>
        <v>POL2610</v>
      </c>
      <c r="F176" t="str">
        <f>_xlfn.XLOOKUP(Customers[[#This Row],[Customer ID]],Policies[Customer ID],Policies[Proposal Status (Insurer)])</f>
        <v>Accepted</v>
      </c>
      <c r="G176" t="str">
        <f>_xlfn.XLOOKUP(A:A,Policies!B:B,Policies!C:C)</f>
        <v>Motor</v>
      </c>
      <c r="H176" s="5" t="str">
        <f>_xlfn.XLOOKUP(A:A,Policies!B:B,Policies!G:G)</f>
        <v>No</v>
      </c>
    </row>
    <row r="177" spans="1:8" x14ac:dyDescent="0.25">
      <c r="A177" t="s">
        <v>925</v>
      </c>
      <c r="B177" t="s">
        <v>763</v>
      </c>
      <c r="C177">
        <v>10</v>
      </c>
      <c r="D177" t="s">
        <v>768</v>
      </c>
      <c r="E177" t="str">
        <f>_xlfn.XLOOKUP(Customers[[#This Row],[Customer ID]],Policies!B:B,Policies!A:A)</f>
        <v>POL2611</v>
      </c>
      <c r="F177" t="str">
        <f>_xlfn.XLOOKUP(Customers[[#This Row],[Customer ID]],Policies[Customer ID],Policies[Proposal Status (Insurer)])</f>
        <v>Accepted</v>
      </c>
      <c r="G177" t="str">
        <f>_xlfn.XLOOKUP(A:A,Policies!B:B,Policies!C:C)</f>
        <v>Motor</v>
      </c>
      <c r="H177" s="5" t="str">
        <f>_xlfn.XLOOKUP(A:A,Policies!B:B,Policies!G:G)</f>
        <v>Yes</v>
      </c>
    </row>
    <row r="178" spans="1:8" x14ac:dyDescent="0.25">
      <c r="A178" t="s">
        <v>926</v>
      </c>
      <c r="B178" t="s">
        <v>765</v>
      </c>
      <c r="C178">
        <v>4</v>
      </c>
      <c r="D178" t="s">
        <v>769</v>
      </c>
      <c r="E178" t="str">
        <f>_xlfn.XLOOKUP(Customers[[#This Row],[Customer ID]],Policies!B:B,Policies!A:A)</f>
        <v>POL2612</v>
      </c>
      <c r="F178" t="str">
        <f>_xlfn.XLOOKUP(Customers[[#This Row],[Customer ID]],Policies[Customer ID],Policies[Proposal Status (Insurer)])</f>
        <v>Accepted</v>
      </c>
      <c r="G178" t="str">
        <f>_xlfn.XLOOKUP(A:A,Policies!B:B,Policies!C:C)</f>
        <v>Motor</v>
      </c>
      <c r="H178" s="5" t="str">
        <f>_xlfn.XLOOKUP(A:A,Policies!B:B,Policies!G:G)</f>
        <v>No</v>
      </c>
    </row>
    <row r="179" spans="1:8" x14ac:dyDescent="0.25">
      <c r="A179" t="s">
        <v>927</v>
      </c>
      <c r="B179" t="s">
        <v>764</v>
      </c>
      <c r="C179">
        <v>6</v>
      </c>
      <c r="D179" t="s">
        <v>769</v>
      </c>
      <c r="E179" t="str">
        <f>_xlfn.XLOOKUP(Customers[[#This Row],[Customer ID]],Policies!B:B,Policies!A:A)</f>
        <v>POL2613</v>
      </c>
      <c r="F179" t="str">
        <f>_xlfn.XLOOKUP(Customers[[#This Row],[Customer ID]],Policies[Customer ID],Policies[Proposal Status (Insurer)])</f>
        <v>Accepted</v>
      </c>
      <c r="G179" t="str">
        <f>_xlfn.XLOOKUP(A:A,Policies!B:B,Policies!C:C)</f>
        <v>Motor</v>
      </c>
      <c r="H179" s="5" t="str">
        <f>_xlfn.XLOOKUP(A:A,Policies!B:B,Policies!G:G)</f>
        <v>Yes</v>
      </c>
    </row>
    <row r="180" spans="1:8" x14ac:dyDescent="0.25">
      <c r="A180" t="s">
        <v>928</v>
      </c>
      <c r="B180" t="s">
        <v>762</v>
      </c>
      <c r="C180">
        <v>0</v>
      </c>
      <c r="D180" t="s">
        <v>769</v>
      </c>
      <c r="E180" t="str">
        <f>_xlfn.XLOOKUP(Customers[[#This Row],[Customer ID]],Policies!B:B,Policies!A:A)</f>
        <v>POL2614</v>
      </c>
      <c r="F180" t="str">
        <f>_xlfn.XLOOKUP(Customers[[#This Row],[Customer ID]],Policies[Customer ID],Policies[Proposal Status (Insurer)])</f>
        <v>Accepted</v>
      </c>
      <c r="G180" t="str">
        <f>_xlfn.XLOOKUP(A:A,Policies!B:B,Policies!C:C)</f>
        <v>Motor</v>
      </c>
      <c r="H180" s="5" t="str">
        <f>_xlfn.XLOOKUP(A:A,Policies!B:B,Policies!G:G)</f>
        <v>Yes</v>
      </c>
    </row>
    <row r="181" spans="1:8" x14ac:dyDescent="0.25">
      <c r="A181" t="s">
        <v>929</v>
      </c>
      <c r="B181" t="s">
        <v>763</v>
      </c>
      <c r="C181">
        <v>1</v>
      </c>
      <c r="D181" t="s">
        <v>766</v>
      </c>
      <c r="E181" t="str">
        <f>_xlfn.XLOOKUP(Customers[[#This Row],[Customer ID]],Policies!B:B,Policies!A:A)</f>
        <v>POL2615</v>
      </c>
      <c r="F181" t="str">
        <f>_xlfn.XLOOKUP(Customers[[#This Row],[Customer ID]],Policies[Customer ID],Policies[Proposal Status (Insurer)])</f>
        <v>Accepted</v>
      </c>
      <c r="G181" t="str">
        <f>_xlfn.XLOOKUP(A:A,Policies!B:B,Policies!C:C)</f>
        <v>Motor</v>
      </c>
      <c r="H181" s="5" t="str">
        <f>_xlfn.XLOOKUP(A:A,Policies!B:B,Policies!G:G)</f>
        <v>Yes</v>
      </c>
    </row>
    <row r="182" spans="1:8" x14ac:dyDescent="0.25">
      <c r="A182" t="s">
        <v>930</v>
      </c>
      <c r="B182" t="s">
        <v>765</v>
      </c>
      <c r="C182">
        <v>10</v>
      </c>
      <c r="D182" t="s">
        <v>768</v>
      </c>
      <c r="E182" t="str">
        <f>_xlfn.XLOOKUP(Customers[[#This Row],[Customer ID]],Policies!B:B,Policies!A:A)</f>
        <v>POL2616</v>
      </c>
      <c r="F182" t="str">
        <f>_xlfn.XLOOKUP(Customers[[#This Row],[Customer ID]],Policies[Customer ID],Policies[Proposal Status (Insurer)])</f>
        <v>Rejected</v>
      </c>
      <c r="G182" t="str">
        <f>_xlfn.XLOOKUP(A:A,Policies!B:B,Policies!C:C)</f>
        <v>Motor</v>
      </c>
      <c r="H182" s="5" t="str">
        <f>_xlfn.XLOOKUP(A:A,Policies!B:B,Policies!G:G)</f>
        <v>Not Applicable</v>
      </c>
    </row>
    <row r="183" spans="1:8" x14ac:dyDescent="0.25">
      <c r="A183" t="s">
        <v>931</v>
      </c>
      <c r="B183" t="s">
        <v>764</v>
      </c>
      <c r="C183">
        <v>4</v>
      </c>
      <c r="D183" t="s">
        <v>768</v>
      </c>
      <c r="E183" t="str">
        <f>_xlfn.XLOOKUP(Customers[[#This Row],[Customer ID]],Policies!B:B,Policies!A:A)</f>
        <v>POL2617</v>
      </c>
      <c r="F183" t="str">
        <f>_xlfn.XLOOKUP(Customers[[#This Row],[Customer ID]],Policies[Customer ID],Policies[Proposal Status (Insurer)])</f>
        <v>Accepted</v>
      </c>
      <c r="G183" t="str">
        <f>_xlfn.XLOOKUP(A:A,Policies!B:B,Policies!C:C)</f>
        <v>Motor</v>
      </c>
      <c r="H183" s="5" t="str">
        <f>_xlfn.XLOOKUP(A:A,Policies!B:B,Policies!G:G)</f>
        <v>Yes</v>
      </c>
    </row>
    <row r="184" spans="1:8" x14ac:dyDescent="0.25">
      <c r="A184" t="s">
        <v>932</v>
      </c>
      <c r="B184" t="s">
        <v>762</v>
      </c>
      <c r="C184">
        <v>8</v>
      </c>
      <c r="D184" t="s">
        <v>768</v>
      </c>
      <c r="E184" t="str">
        <f>_xlfn.XLOOKUP(Customers[[#This Row],[Customer ID]],Policies!B:B,Policies!A:A)</f>
        <v>POL2618</v>
      </c>
      <c r="F184" t="str">
        <f>_xlfn.XLOOKUP(Customers[[#This Row],[Customer ID]],Policies[Customer ID],Policies[Proposal Status (Insurer)])</f>
        <v>Accepted</v>
      </c>
      <c r="G184" t="str">
        <f>_xlfn.XLOOKUP(A:A,Policies!B:B,Policies!C:C)</f>
        <v>Motor</v>
      </c>
      <c r="H184" s="5" t="str">
        <f>_xlfn.XLOOKUP(A:A,Policies!B:B,Policies!G:G)</f>
        <v>Yes</v>
      </c>
    </row>
    <row r="185" spans="1:8" x14ac:dyDescent="0.25">
      <c r="A185" t="s">
        <v>933</v>
      </c>
      <c r="B185" t="s">
        <v>763</v>
      </c>
      <c r="C185">
        <v>10</v>
      </c>
      <c r="D185" t="s">
        <v>769</v>
      </c>
      <c r="E185" t="str">
        <f>_xlfn.XLOOKUP(Customers[[#This Row],[Customer ID]],Policies!B:B,Policies!A:A)</f>
        <v>POL2619</v>
      </c>
      <c r="F185" t="str">
        <f>_xlfn.XLOOKUP(Customers[[#This Row],[Customer ID]],Policies[Customer ID],Policies[Proposal Status (Insurer)])</f>
        <v>Rejected</v>
      </c>
      <c r="G185" t="str">
        <f>_xlfn.XLOOKUP(A:A,Policies!B:B,Policies!C:C)</f>
        <v>Motor</v>
      </c>
      <c r="H185" s="5" t="str">
        <f>_xlfn.XLOOKUP(A:A,Policies!B:B,Policies!G:G)</f>
        <v>Not Applicable</v>
      </c>
    </row>
    <row r="186" spans="1:8" x14ac:dyDescent="0.25">
      <c r="A186" t="s">
        <v>934</v>
      </c>
      <c r="B186" t="s">
        <v>765</v>
      </c>
      <c r="C186">
        <v>10</v>
      </c>
      <c r="D186" t="s">
        <v>767</v>
      </c>
      <c r="E186" t="str">
        <f>_xlfn.XLOOKUP(Customers[[#This Row],[Customer ID]],Policies!B:B,Policies!A:A)</f>
        <v>POL2620</v>
      </c>
      <c r="F186" t="str">
        <f>_xlfn.XLOOKUP(Customers[[#This Row],[Customer ID]],Policies[Customer ID],Policies[Proposal Status (Insurer)])</f>
        <v>Accepted</v>
      </c>
      <c r="G186" t="str">
        <f>_xlfn.XLOOKUP(A:A,Policies!B:B,Policies!C:C)</f>
        <v>Motor</v>
      </c>
      <c r="H186" s="5" t="str">
        <f>_xlfn.XLOOKUP(A:A,Policies!B:B,Policies!G:G)</f>
        <v>Yes</v>
      </c>
    </row>
    <row r="187" spans="1:8" x14ac:dyDescent="0.25">
      <c r="A187" t="s">
        <v>935</v>
      </c>
      <c r="B187" t="s">
        <v>764</v>
      </c>
      <c r="C187">
        <v>0</v>
      </c>
      <c r="D187" t="s">
        <v>767</v>
      </c>
      <c r="E187" t="str">
        <f>_xlfn.XLOOKUP(Customers[[#This Row],[Customer ID]],Policies!B:B,Policies!A:A)</f>
        <v>POL2621</v>
      </c>
      <c r="F187" t="str">
        <f>_xlfn.XLOOKUP(Customers[[#This Row],[Customer ID]],Policies[Customer ID],Policies[Proposal Status (Insurer)])</f>
        <v>Accepted</v>
      </c>
      <c r="G187" t="str">
        <f>_xlfn.XLOOKUP(A:A,Policies!B:B,Policies!C:C)</f>
        <v>Motor</v>
      </c>
      <c r="H187" s="5" t="str">
        <f>_xlfn.XLOOKUP(A:A,Policies!B:B,Policies!G:G)</f>
        <v>Yes</v>
      </c>
    </row>
    <row r="188" spans="1:8" x14ac:dyDescent="0.25">
      <c r="A188" t="s">
        <v>936</v>
      </c>
      <c r="B188" t="s">
        <v>762</v>
      </c>
      <c r="C188">
        <v>8</v>
      </c>
      <c r="D188" t="s">
        <v>767</v>
      </c>
      <c r="E188" t="str">
        <f>_xlfn.XLOOKUP(Customers[[#This Row],[Customer ID]],Policies!B:B,Policies!A:A)</f>
        <v>POL2622</v>
      </c>
      <c r="F188" t="str">
        <f>_xlfn.XLOOKUP(Customers[[#This Row],[Customer ID]],Policies[Customer ID],Policies[Proposal Status (Insurer)])</f>
        <v>Accepted</v>
      </c>
      <c r="G188" t="str">
        <f>_xlfn.XLOOKUP(A:A,Policies!B:B,Policies!C:C)</f>
        <v>Motor</v>
      </c>
      <c r="H188" s="5" t="str">
        <f>_xlfn.XLOOKUP(A:A,Policies!B:B,Policies!G:G)</f>
        <v>Yes</v>
      </c>
    </row>
    <row r="189" spans="1:8" x14ac:dyDescent="0.25">
      <c r="A189" t="s">
        <v>937</v>
      </c>
      <c r="B189" t="s">
        <v>763</v>
      </c>
      <c r="C189">
        <v>2</v>
      </c>
      <c r="D189" t="s">
        <v>767</v>
      </c>
      <c r="E189" t="str">
        <f>_xlfn.XLOOKUP(Customers[[#This Row],[Customer ID]],Policies!B:B,Policies!A:A)</f>
        <v>POL2623</v>
      </c>
      <c r="F189" t="str">
        <f>_xlfn.XLOOKUP(Customers[[#This Row],[Customer ID]],Policies[Customer ID],Policies[Proposal Status (Insurer)])</f>
        <v>Accepted</v>
      </c>
      <c r="G189" t="str">
        <f>_xlfn.XLOOKUP(A:A,Policies!B:B,Policies!C:C)</f>
        <v>Motor</v>
      </c>
      <c r="H189" s="5" t="str">
        <f>_xlfn.XLOOKUP(A:A,Policies!B:B,Policies!G:G)</f>
        <v>Yes</v>
      </c>
    </row>
    <row r="190" spans="1:8" x14ac:dyDescent="0.25">
      <c r="A190" t="s">
        <v>938</v>
      </c>
      <c r="B190" t="s">
        <v>765</v>
      </c>
      <c r="C190">
        <v>0</v>
      </c>
      <c r="D190" t="s">
        <v>766</v>
      </c>
      <c r="E190" t="str">
        <f>_xlfn.XLOOKUP(Customers[[#This Row],[Customer ID]],Policies!B:B,Policies!A:A)</f>
        <v>POL2624</v>
      </c>
      <c r="F190" t="str">
        <f>_xlfn.XLOOKUP(Customers[[#This Row],[Customer ID]],Policies[Customer ID],Policies[Proposal Status (Insurer)])</f>
        <v>Accepted</v>
      </c>
      <c r="G190" t="str">
        <f>_xlfn.XLOOKUP(A:A,Policies!B:B,Policies!C:C)</f>
        <v>Motor</v>
      </c>
      <c r="H190" s="5" t="str">
        <f>_xlfn.XLOOKUP(A:A,Policies!B:B,Policies!G:G)</f>
        <v>Yes</v>
      </c>
    </row>
    <row r="191" spans="1:8" x14ac:dyDescent="0.25">
      <c r="A191" t="s">
        <v>939</v>
      </c>
      <c r="B191" t="s">
        <v>764</v>
      </c>
      <c r="C191">
        <v>4</v>
      </c>
      <c r="D191" t="s">
        <v>766</v>
      </c>
      <c r="E191" t="str">
        <f>_xlfn.XLOOKUP(Customers[[#This Row],[Customer ID]],Policies!B:B,Policies!A:A)</f>
        <v>POL2625</v>
      </c>
      <c r="F191" t="str">
        <f>_xlfn.XLOOKUP(Customers[[#This Row],[Customer ID]],Policies[Customer ID],Policies[Proposal Status (Insurer)])</f>
        <v>Accepted</v>
      </c>
      <c r="G191" t="str">
        <f>_xlfn.XLOOKUP(A:A,Policies!B:B,Policies!C:C)</f>
        <v>Motor</v>
      </c>
      <c r="H191" s="5" t="str">
        <f>_xlfn.XLOOKUP(A:A,Policies!B:B,Policies!G:G)</f>
        <v>Yes</v>
      </c>
    </row>
    <row r="192" spans="1:8" x14ac:dyDescent="0.25">
      <c r="A192" t="s">
        <v>940</v>
      </c>
      <c r="B192" t="s">
        <v>762</v>
      </c>
      <c r="C192">
        <v>6</v>
      </c>
      <c r="D192" t="s">
        <v>766</v>
      </c>
      <c r="E192" t="str">
        <f>_xlfn.XLOOKUP(Customers[[#This Row],[Customer ID]],Policies!B:B,Policies!A:A)</f>
        <v>POL2626</v>
      </c>
      <c r="F192" t="str">
        <f>_xlfn.XLOOKUP(Customers[[#This Row],[Customer ID]],Policies[Customer ID],Policies[Proposal Status (Insurer)])</f>
        <v>Accepted</v>
      </c>
      <c r="G192" t="str">
        <f>_xlfn.XLOOKUP(A:A,Policies!B:B,Policies!C:C)</f>
        <v>Motor</v>
      </c>
      <c r="H192" s="5" t="str">
        <f>_xlfn.XLOOKUP(A:A,Policies!B:B,Policies!G:G)</f>
        <v>Yes</v>
      </c>
    </row>
    <row r="193" spans="1:8" x14ac:dyDescent="0.25">
      <c r="A193" t="s">
        <v>941</v>
      </c>
      <c r="B193" t="s">
        <v>763</v>
      </c>
      <c r="C193">
        <v>0</v>
      </c>
      <c r="D193" t="s">
        <v>768</v>
      </c>
      <c r="E193" t="str">
        <f>_xlfn.XLOOKUP(Customers[[#This Row],[Customer ID]],Policies!B:B,Policies!A:A)</f>
        <v>POL2627</v>
      </c>
      <c r="F193" t="str">
        <f>_xlfn.XLOOKUP(Customers[[#This Row],[Customer ID]],Policies[Customer ID],Policies[Proposal Status (Insurer)])</f>
        <v>Accepted</v>
      </c>
      <c r="G193" t="str">
        <f>_xlfn.XLOOKUP(A:A,Policies!B:B,Policies!C:C)</f>
        <v>Motor</v>
      </c>
      <c r="H193" s="5" t="str">
        <f>_xlfn.XLOOKUP(A:A,Policies!B:B,Policies!G:G)</f>
        <v>No</v>
      </c>
    </row>
    <row r="194" spans="1:8" x14ac:dyDescent="0.25">
      <c r="A194" t="s">
        <v>942</v>
      </c>
      <c r="B194" t="s">
        <v>765</v>
      </c>
      <c r="C194">
        <v>4</v>
      </c>
      <c r="D194" t="s">
        <v>769</v>
      </c>
      <c r="E194" t="str">
        <f>_xlfn.XLOOKUP(Customers[[#This Row],[Customer ID]],Policies!B:B,Policies!A:A)</f>
        <v>POL2628</v>
      </c>
      <c r="F194" t="str">
        <f>_xlfn.XLOOKUP(Customers[[#This Row],[Customer ID]],Policies[Customer ID],Policies[Proposal Status (Insurer)])</f>
        <v>Rejected</v>
      </c>
      <c r="G194" t="str">
        <f>_xlfn.XLOOKUP(A:A,Policies!B:B,Policies!C:C)</f>
        <v>Motor</v>
      </c>
      <c r="H194" s="5" t="str">
        <f>_xlfn.XLOOKUP(A:A,Policies!B:B,Policies!G:G)</f>
        <v>Not Applicable</v>
      </c>
    </row>
    <row r="195" spans="1:8" x14ac:dyDescent="0.25">
      <c r="A195" t="s">
        <v>943</v>
      </c>
      <c r="B195" t="s">
        <v>764</v>
      </c>
      <c r="C195">
        <v>2</v>
      </c>
      <c r="D195" t="s">
        <v>769</v>
      </c>
      <c r="E195" t="str">
        <f>_xlfn.XLOOKUP(Customers[[#This Row],[Customer ID]],Policies!B:B,Policies!A:A)</f>
        <v>POL2629</v>
      </c>
      <c r="F195" t="str">
        <f>_xlfn.XLOOKUP(Customers[[#This Row],[Customer ID]],Policies[Customer ID],Policies[Proposal Status (Insurer)])</f>
        <v>Accepted</v>
      </c>
      <c r="G195" t="str">
        <f>_xlfn.XLOOKUP(A:A,Policies!B:B,Policies!C:C)</f>
        <v>Motor</v>
      </c>
      <c r="H195" s="5" t="str">
        <f>_xlfn.XLOOKUP(A:A,Policies!B:B,Policies!G:G)</f>
        <v>Yes</v>
      </c>
    </row>
    <row r="196" spans="1:8" x14ac:dyDescent="0.25">
      <c r="A196" t="s">
        <v>944</v>
      </c>
      <c r="B196" t="s">
        <v>762</v>
      </c>
      <c r="C196">
        <v>4</v>
      </c>
      <c r="D196" t="s">
        <v>769</v>
      </c>
      <c r="E196" t="str">
        <f>_xlfn.XLOOKUP(Customers[[#This Row],[Customer ID]],Policies!B:B,Policies!A:A)</f>
        <v>POL2630</v>
      </c>
      <c r="F196" t="str">
        <f>_xlfn.XLOOKUP(Customers[[#This Row],[Customer ID]],Policies[Customer ID],Policies[Proposal Status (Insurer)])</f>
        <v>Accepted</v>
      </c>
      <c r="G196" t="str">
        <f>_xlfn.XLOOKUP(A:A,Policies!B:B,Policies!C:C)</f>
        <v>Motor</v>
      </c>
      <c r="H196" s="5" t="str">
        <f>_xlfn.XLOOKUP(A:A,Policies!B:B,Policies!G:G)</f>
        <v>Yes</v>
      </c>
    </row>
    <row r="197" spans="1:8" x14ac:dyDescent="0.25">
      <c r="A197" t="s">
        <v>945</v>
      </c>
      <c r="B197" t="s">
        <v>763</v>
      </c>
      <c r="C197">
        <v>4</v>
      </c>
      <c r="D197" t="s">
        <v>766</v>
      </c>
      <c r="E197" t="str">
        <f>_xlfn.XLOOKUP(Customers[[#This Row],[Customer ID]],Policies!B:B,Policies!A:A)</f>
        <v>POL2631</v>
      </c>
      <c r="F197" t="str">
        <f>_xlfn.XLOOKUP(Customers[[#This Row],[Customer ID]],Policies[Customer ID],Policies[Proposal Status (Insurer)])</f>
        <v>Accepted</v>
      </c>
      <c r="G197" t="str">
        <f>_xlfn.XLOOKUP(A:A,Policies!B:B,Policies!C:C)</f>
        <v>Motor</v>
      </c>
      <c r="H197" s="5" t="str">
        <f>_xlfn.XLOOKUP(A:A,Policies!B:B,Policies!G:G)</f>
        <v>Yes</v>
      </c>
    </row>
    <row r="198" spans="1:8" x14ac:dyDescent="0.25">
      <c r="A198" t="s">
        <v>946</v>
      </c>
      <c r="B198" t="s">
        <v>765</v>
      </c>
      <c r="C198">
        <v>9</v>
      </c>
      <c r="D198" t="s">
        <v>768</v>
      </c>
      <c r="E198" t="str">
        <f>_xlfn.XLOOKUP(Customers[[#This Row],[Customer ID]],Policies!B:B,Policies!A:A)</f>
        <v>POL2632</v>
      </c>
      <c r="F198" t="str">
        <f>_xlfn.XLOOKUP(Customers[[#This Row],[Customer ID]],Policies[Customer ID],Policies[Proposal Status (Insurer)])</f>
        <v>Accepted</v>
      </c>
      <c r="G198" t="str">
        <f>_xlfn.XLOOKUP(A:A,Policies!B:B,Policies!C:C)</f>
        <v>Motor</v>
      </c>
      <c r="H198" s="5" t="str">
        <f>_xlfn.XLOOKUP(A:A,Policies!B:B,Policies!G:G)</f>
        <v>Yes</v>
      </c>
    </row>
    <row r="199" spans="1:8" x14ac:dyDescent="0.25">
      <c r="A199" t="s">
        <v>947</v>
      </c>
      <c r="B199" t="s">
        <v>764</v>
      </c>
      <c r="C199">
        <v>0</v>
      </c>
      <c r="D199" t="s">
        <v>768</v>
      </c>
      <c r="E199" t="str">
        <f>_xlfn.XLOOKUP(Customers[[#This Row],[Customer ID]],Policies!B:B,Policies!A:A)</f>
        <v>POL2633</v>
      </c>
      <c r="F199" t="str">
        <f>_xlfn.XLOOKUP(Customers[[#This Row],[Customer ID]],Policies[Customer ID],Policies[Proposal Status (Insurer)])</f>
        <v>Rejected</v>
      </c>
      <c r="G199" t="str">
        <f>_xlfn.XLOOKUP(A:A,Policies!B:B,Policies!C:C)</f>
        <v>Motor</v>
      </c>
      <c r="H199" s="5" t="str">
        <f>_xlfn.XLOOKUP(A:A,Policies!B:B,Policies!G:G)</f>
        <v>Not Applicable</v>
      </c>
    </row>
    <row r="200" spans="1:8" x14ac:dyDescent="0.25">
      <c r="A200" t="s">
        <v>948</v>
      </c>
      <c r="B200" t="s">
        <v>762</v>
      </c>
      <c r="C200">
        <v>4</v>
      </c>
      <c r="D200" t="s">
        <v>768</v>
      </c>
      <c r="E200" t="str">
        <f>_xlfn.XLOOKUP(Customers[[#This Row],[Customer ID]],Policies!B:B,Policies!A:A)</f>
        <v>POL2634</v>
      </c>
      <c r="F200" t="str">
        <f>_xlfn.XLOOKUP(Customers[[#This Row],[Customer ID]],Policies[Customer ID],Policies[Proposal Status (Insurer)])</f>
        <v>Accepted</v>
      </c>
      <c r="G200" t="str">
        <f>_xlfn.XLOOKUP(A:A,Policies!B:B,Policies!C:C)</f>
        <v>Motor</v>
      </c>
      <c r="H200" s="5" t="str">
        <f>_xlfn.XLOOKUP(A:A,Policies!B:B,Policies!G:G)</f>
        <v>Yes</v>
      </c>
    </row>
    <row r="201" spans="1:8" x14ac:dyDescent="0.25">
      <c r="A201" t="s">
        <v>949</v>
      </c>
      <c r="B201" t="s">
        <v>763</v>
      </c>
      <c r="C201">
        <v>8</v>
      </c>
      <c r="D201" t="s">
        <v>769</v>
      </c>
      <c r="E201" t="str">
        <f>_xlfn.XLOOKUP(Customers[[#This Row],[Customer ID]],Policies!B:B,Policies!A:A)</f>
        <v>POL2635</v>
      </c>
      <c r="F201" t="str">
        <f>_xlfn.XLOOKUP(Customers[[#This Row],[Customer ID]],Policies[Customer ID],Policies[Proposal Status (Insurer)])</f>
        <v>Accepted</v>
      </c>
      <c r="G201" t="str">
        <f>_xlfn.XLOOKUP(A:A,Policies!B:B,Policies!C:C)</f>
        <v>Motor</v>
      </c>
      <c r="H201" s="5" t="str">
        <f>_xlfn.XLOOKUP(A:A,Policies!B:B,Policies!G:G)</f>
        <v>Yes</v>
      </c>
    </row>
    <row r="202" spans="1:8" x14ac:dyDescent="0.25">
      <c r="A202" t="s">
        <v>950</v>
      </c>
      <c r="B202" t="s">
        <v>765</v>
      </c>
      <c r="C202">
        <v>0</v>
      </c>
      <c r="D202" t="s">
        <v>767</v>
      </c>
      <c r="E202" t="str">
        <f>_xlfn.XLOOKUP(Customers[[#This Row],[Customer ID]],Policies!B:B,Policies!A:A)</f>
        <v>POL2636</v>
      </c>
      <c r="F202" t="str">
        <f>_xlfn.XLOOKUP(Customers[[#This Row],[Customer ID]],Policies[Customer ID],Policies[Proposal Status (Insurer)])</f>
        <v>Accepted</v>
      </c>
      <c r="G202" t="str">
        <f>_xlfn.XLOOKUP(A:A,Policies!B:B,Policies!C:C)</f>
        <v>Motor</v>
      </c>
      <c r="H202" s="5" t="str">
        <f>_xlfn.XLOOKUP(A:A,Policies!B:B,Policies!G:G)</f>
        <v>No</v>
      </c>
    </row>
    <row r="203" spans="1:8" x14ac:dyDescent="0.25">
      <c r="A203" t="s">
        <v>951</v>
      </c>
      <c r="B203" t="s">
        <v>764</v>
      </c>
      <c r="C203">
        <v>2</v>
      </c>
      <c r="D203" t="s">
        <v>767</v>
      </c>
      <c r="E203" t="str">
        <f>_xlfn.XLOOKUP(Customers[[#This Row],[Customer ID]],Policies!B:B,Policies!A:A)</f>
        <v>POL2637</v>
      </c>
      <c r="F203" t="str">
        <f>_xlfn.XLOOKUP(Customers[[#This Row],[Customer ID]],Policies[Customer ID],Policies[Proposal Status (Insurer)])</f>
        <v>Accepted</v>
      </c>
      <c r="G203" t="str">
        <f>_xlfn.XLOOKUP(A:A,Policies!B:B,Policies!C:C)</f>
        <v>Motor</v>
      </c>
      <c r="H203" s="5" t="str">
        <f>_xlfn.XLOOKUP(A:A,Policies!B:B,Policies!G:G)</f>
        <v>Yes</v>
      </c>
    </row>
    <row r="204" spans="1:8" x14ac:dyDescent="0.25">
      <c r="A204" t="s">
        <v>952</v>
      </c>
      <c r="B204" t="s">
        <v>762</v>
      </c>
      <c r="C204">
        <v>3</v>
      </c>
      <c r="D204" t="s">
        <v>767</v>
      </c>
      <c r="E204" t="str">
        <f>_xlfn.XLOOKUP(Customers[[#This Row],[Customer ID]],Policies!B:B,Policies!A:A)</f>
        <v>POL2638</v>
      </c>
      <c r="F204" t="str">
        <f>_xlfn.XLOOKUP(Customers[[#This Row],[Customer ID]],Policies[Customer ID],Policies[Proposal Status (Insurer)])</f>
        <v>Accepted</v>
      </c>
      <c r="G204" t="str">
        <f>_xlfn.XLOOKUP(A:A,Policies!B:B,Policies!C:C)</f>
        <v>Motor</v>
      </c>
      <c r="H204" s="5" t="str">
        <f>_xlfn.XLOOKUP(A:A,Policies!B:B,Policies!G:G)</f>
        <v>Yes</v>
      </c>
    </row>
    <row r="205" spans="1:8" x14ac:dyDescent="0.25">
      <c r="A205" t="s">
        <v>953</v>
      </c>
      <c r="B205" t="s">
        <v>763</v>
      </c>
      <c r="C205">
        <v>0</v>
      </c>
      <c r="D205" t="s">
        <v>767</v>
      </c>
      <c r="E205" t="str">
        <f>_xlfn.XLOOKUP(Customers[[#This Row],[Customer ID]],Policies!B:B,Policies!A:A)</f>
        <v>POL2639</v>
      </c>
      <c r="F205" t="str">
        <f>_xlfn.XLOOKUP(Customers[[#This Row],[Customer ID]],Policies[Customer ID],Policies[Proposal Status (Insurer)])</f>
        <v>Accepted</v>
      </c>
      <c r="G205" t="str">
        <f>_xlfn.XLOOKUP(A:A,Policies!B:B,Policies!C:C)</f>
        <v>Motor</v>
      </c>
      <c r="H205" s="5" t="str">
        <f>_xlfn.XLOOKUP(A:A,Policies!B:B,Policies!G:G)</f>
        <v>Yes</v>
      </c>
    </row>
    <row r="206" spans="1:8" x14ac:dyDescent="0.25">
      <c r="A206" t="s">
        <v>954</v>
      </c>
      <c r="B206" t="s">
        <v>765</v>
      </c>
      <c r="C206">
        <v>7</v>
      </c>
      <c r="D206" t="s">
        <v>766</v>
      </c>
      <c r="E206" t="str">
        <f>_xlfn.XLOOKUP(Customers[[#This Row],[Customer ID]],Policies!B:B,Policies!A:A)</f>
        <v>POL2640</v>
      </c>
      <c r="F206" t="str">
        <f>_xlfn.XLOOKUP(Customers[[#This Row],[Customer ID]],Policies[Customer ID],Policies[Proposal Status (Insurer)])</f>
        <v>Rejected</v>
      </c>
      <c r="G206" t="str">
        <f>_xlfn.XLOOKUP(A:A,Policies!B:B,Policies!C:C)</f>
        <v>Motor</v>
      </c>
      <c r="H206" s="5" t="str">
        <f>_xlfn.XLOOKUP(A:A,Policies!B:B,Policies!G:G)</f>
        <v>Not Applicable</v>
      </c>
    </row>
    <row r="207" spans="1:8" x14ac:dyDescent="0.25">
      <c r="A207" t="s">
        <v>955</v>
      </c>
      <c r="B207" t="s">
        <v>764</v>
      </c>
      <c r="C207">
        <v>1</v>
      </c>
      <c r="D207" t="s">
        <v>766</v>
      </c>
      <c r="E207" t="str">
        <f>_xlfn.XLOOKUP(Customers[[#This Row],[Customer ID]],Policies!B:B,Policies!A:A)</f>
        <v>POL2641</v>
      </c>
      <c r="F207" t="str">
        <f>_xlfn.XLOOKUP(Customers[[#This Row],[Customer ID]],Policies[Customer ID],Policies[Proposal Status (Insurer)])</f>
        <v>Accepted</v>
      </c>
      <c r="G207" t="str">
        <f>_xlfn.XLOOKUP(A:A,Policies!B:B,Policies!C:C)</f>
        <v>Motor</v>
      </c>
      <c r="H207" s="5" t="str">
        <f>_xlfn.XLOOKUP(A:A,Policies!B:B,Policies!G:G)</f>
        <v>Yes</v>
      </c>
    </row>
    <row r="208" spans="1:8" x14ac:dyDescent="0.25">
      <c r="A208" t="s">
        <v>956</v>
      </c>
      <c r="B208" t="s">
        <v>762</v>
      </c>
      <c r="C208">
        <v>6</v>
      </c>
      <c r="D208" t="s">
        <v>766</v>
      </c>
      <c r="E208" t="str">
        <f>_xlfn.XLOOKUP(Customers[[#This Row],[Customer ID]],Policies!B:B,Policies!A:A)</f>
        <v>POL2642</v>
      </c>
      <c r="F208" t="str">
        <f>_xlfn.XLOOKUP(Customers[[#This Row],[Customer ID]],Policies[Customer ID],Policies[Proposal Status (Insurer)])</f>
        <v>Accepted</v>
      </c>
      <c r="G208" t="str">
        <f>_xlfn.XLOOKUP(A:A,Policies!B:B,Policies!C:C)</f>
        <v>Motor</v>
      </c>
      <c r="H208" s="5" t="str">
        <f>_xlfn.XLOOKUP(A:A,Policies!B:B,Policies!G:G)</f>
        <v>Yes</v>
      </c>
    </row>
    <row r="209" spans="1:8" x14ac:dyDescent="0.25">
      <c r="A209" t="s">
        <v>957</v>
      </c>
      <c r="B209" t="s">
        <v>763</v>
      </c>
      <c r="C209">
        <v>1</v>
      </c>
      <c r="D209" t="s">
        <v>768</v>
      </c>
      <c r="E209" t="str">
        <f>_xlfn.XLOOKUP(Customers[[#This Row],[Customer ID]],Policies!B:B,Policies!A:A)</f>
        <v>POL2643</v>
      </c>
      <c r="F209" t="str">
        <f>_xlfn.XLOOKUP(Customers[[#This Row],[Customer ID]],Policies[Customer ID],Policies[Proposal Status (Insurer)])</f>
        <v>Rejected</v>
      </c>
      <c r="G209" t="str">
        <f>_xlfn.XLOOKUP(A:A,Policies!B:B,Policies!C:C)</f>
        <v>Motor</v>
      </c>
      <c r="H209" s="5" t="str">
        <f>_xlfn.XLOOKUP(A:A,Policies!B:B,Policies!G:G)</f>
        <v>Not Applicable</v>
      </c>
    </row>
    <row r="210" spans="1:8" x14ac:dyDescent="0.25">
      <c r="A210" t="s">
        <v>958</v>
      </c>
      <c r="B210" t="s">
        <v>765</v>
      </c>
      <c r="C210">
        <v>5</v>
      </c>
      <c r="D210" t="s">
        <v>769</v>
      </c>
      <c r="E210" t="str">
        <f>_xlfn.XLOOKUP(Customers[[#This Row],[Customer ID]],Policies!B:B,Policies!A:A)</f>
        <v>POL2644</v>
      </c>
      <c r="F210" t="str">
        <f>_xlfn.XLOOKUP(Customers[[#This Row],[Customer ID]],Policies[Customer ID],Policies[Proposal Status (Insurer)])</f>
        <v>Accepted</v>
      </c>
      <c r="G210" t="str">
        <f>_xlfn.XLOOKUP(A:A,Policies!B:B,Policies!C:C)</f>
        <v>Motor</v>
      </c>
      <c r="H210" s="5" t="str">
        <f>_xlfn.XLOOKUP(A:A,Policies!B:B,Policies!G:G)</f>
        <v>Yes</v>
      </c>
    </row>
    <row r="211" spans="1:8" x14ac:dyDescent="0.25">
      <c r="A211" t="s">
        <v>959</v>
      </c>
      <c r="B211" t="s">
        <v>764</v>
      </c>
      <c r="C211">
        <v>2</v>
      </c>
      <c r="D211" t="s">
        <v>769</v>
      </c>
      <c r="E211" t="str">
        <f>_xlfn.XLOOKUP(Customers[[#This Row],[Customer ID]],Policies!B:B,Policies!A:A)</f>
        <v>POL2645</v>
      </c>
      <c r="F211" t="str">
        <f>_xlfn.XLOOKUP(Customers[[#This Row],[Customer ID]],Policies[Customer ID],Policies[Proposal Status (Insurer)])</f>
        <v>Accepted</v>
      </c>
      <c r="G211" t="str">
        <f>_xlfn.XLOOKUP(A:A,Policies!B:B,Policies!C:C)</f>
        <v>Motor</v>
      </c>
      <c r="H211" s="5" t="str">
        <f>_xlfn.XLOOKUP(A:A,Policies!B:B,Policies!G:G)</f>
        <v>No</v>
      </c>
    </row>
    <row r="212" spans="1:8" x14ac:dyDescent="0.25">
      <c r="A212" t="s">
        <v>960</v>
      </c>
      <c r="B212" t="s">
        <v>762</v>
      </c>
      <c r="C212">
        <v>1</v>
      </c>
      <c r="D212" t="s">
        <v>769</v>
      </c>
      <c r="E212" t="str">
        <f>_xlfn.XLOOKUP(Customers[[#This Row],[Customer ID]],Policies!B:B,Policies!A:A)</f>
        <v>POL2646</v>
      </c>
      <c r="F212" t="str">
        <f>_xlfn.XLOOKUP(Customers[[#This Row],[Customer ID]],Policies[Customer ID],Policies[Proposal Status (Insurer)])</f>
        <v>Accepted</v>
      </c>
      <c r="G212" t="str">
        <f>_xlfn.XLOOKUP(A:A,Policies!B:B,Policies!C:C)</f>
        <v>Motor</v>
      </c>
      <c r="H212" s="5" t="str">
        <f>_xlfn.XLOOKUP(A:A,Policies!B:B,Policies!G:G)</f>
        <v>Yes</v>
      </c>
    </row>
    <row r="213" spans="1:8" x14ac:dyDescent="0.25">
      <c r="A213" t="s">
        <v>961</v>
      </c>
      <c r="B213" t="s">
        <v>763</v>
      </c>
      <c r="C213">
        <v>5</v>
      </c>
      <c r="D213" t="s">
        <v>766</v>
      </c>
      <c r="E213" t="str">
        <f>_xlfn.XLOOKUP(Customers[[#This Row],[Customer ID]],Policies!B:B,Policies!A:A)</f>
        <v>POL2647</v>
      </c>
      <c r="F213" t="str">
        <f>_xlfn.XLOOKUP(Customers[[#This Row],[Customer ID]],Policies[Customer ID],Policies[Proposal Status (Insurer)])</f>
        <v>Accepted</v>
      </c>
      <c r="G213" t="str">
        <f>_xlfn.XLOOKUP(A:A,Policies!B:B,Policies!C:C)</f>
        <v>Motor</v>
      </c>
      <c r="H213" s="5" t="str">
        <f>_xlfn.XLOOKUP(A:A,Policies!B:B,Policies!G:G)</f>
        <v>Yes</v>
      </c>
    </row>
    <row r="214" spans="1:8" x14ac:dyDescent="0.25">
      <c r="A214" t="s">
        <v>962</v>
      </c>
      <c r="B214" t="s">
        <v>763</v>
      </c>
      <c r="C214">
        <v>4</v>
      </c>
      <c r="D214" t="s">
        <v>769</v>
      </c>
      <c r="E214" t="str">
        <f>_xlfn.XLOOKUP(Customers[[#This Row],[Customer ID]],Policies!B:B,Policies!A:A)</f>
        <v>POL2648</v>
      </c>
      <c r="F214" t="str">
        <f>_xlfn.XLOOKUP(Customers[[#This Row],[Customer ID]],Policies[Customer ID],Policies[Proposal Status (Insurer)])</f>
        <v>Accepted</v>
      </c>
      <c r="G214" t="str">
        <f>_xlfn.XLOOKUP(A:A,Policies!B:B,Policies!C:C)</f>
        <v>Motor</v>
      </c>
      <c r="H214" s="5" t="str">
        <f>_xlfn.XLOOKUP(A:A,Policies!B:B,Policies!G:G)</f>
        <v>Yes</v>
      </c>
    </row>
    <row r="215" spans="1:8" x14ac:dyDescent="0.25">
      <c r="A215" t="s">
        <v>963</v>
      </c>
      <c r="B215" t="s">
        <v>764</v>
      </c>
      <c r="C215">
        <v>4</v>
      </c>
      <c r="D215" t="s">
        <v>768</v>
      </c>
      <c r="E215" t="str">
        <f>_xlfn.XLOOKUP(Customers[[#This Row],[Customer ID]],Policies!B:B,Policies!A:A)</f>
        <v>POL2649</v>
      </c>
      <c r="F215" t="str">
        <f>_xlfn.XLOOKUP(Customers[[#This Row],[Customer ID]],Policies[Customer ID],Policies[Proposal Status (Insurer)])</f>
        <v>Accepted</v>
      </c>
      <c r="G215" t="str">
        <f>_xlfn.XLOOKUP(A:A,Policies!B:B,Policies!C:C)</f>
        <v>Motor</v>
      </c>
      <c r="H215" s="5" t="str">
        <f>_xlfn.XLOOKUP(A:A,Policies!B:B,Policies!G:G)</f>
        <v>Yes</v>
      </c>
    </row>
    <row r="216" spans="1:8" x14ac:dyDescent="0.25">
      <c r="A216" t="s">
        <v>964</v>
      </c>
      <c r="B216" t="s">
        <v>762</v>
      </c>
      <c r="C216">
        <v>1</v>
      </c>
      <c r="D216" t="s">
        <v>768</v>
      </c>
      <c r="E216" t="str">
        <f>_xlfn.XLOOKUP(Customers[[#This Row],[Customer ID]],Policies!B:B,Policies!A:A)</f>
        <v>POL2650</v>
      </c>
      <c r="F216" t="str">
        <f>_xlfn.XLOOKUP(Customers[[#This Row],[Customer ID]],Policies[Customer ID],Policies[Proposal Status (Insurer)])</f>
        <v>Accepted</v>
      </c>
      <c r="G216" t="str">
        <f>_xlfn.XLOOKUP(A:A,Policies!B:B,Policies!C:C)</f>
        <v>Motor</v>
      </c>
      <c r="H216" s="5" t="str">
        <f>_xlfn.XLOOKUP(A:A,Policies!B:B,Policies!G:G)</f>
        <v>Yes</v>
      </c>
    </row>
    <row r="217" spans="1:8" x14ac:dyDescent="0.25">
      <c r="A217" t="s">
        <v>965</v>
      </c>
      <c r="B217" t="s">
        <v>765</v>
      </c>
      <c r="C217">
        <v>10</v>
      </c>
      <c r="D217" t="s">
        <v>768</v>
      </c>
      <c r="E217" t="str">
        <f>_xlfn.XLOOKUP(Customers[[#This Row],[Customer ID]],Policies!B:B,Policies!A:A)</f>
        <v>POL2651</v>
      </c>
      <c r="F217" t="str">
        <f>_xlfn.XLOOKUP(Customers[[#This Row],[Customer ID]],Policies[Customer ID],Policies[Proposal Status (Insurer)])</f>
        <v>Accepted</v>
      </c>
      <c r="G217" t="str">
        <f>_xlfn.XLOOKUP(A:A,Policies!B:B,Policies!C:C)</f>
        <v>Motor</v>
      </c>
      <c r="H217" s="5" t="str">
        <f>_xlfn.XLOOKUP(A:A,Policies!B:B,Policies!G:G)</f>
        <v>Yes</v>
      </c>
    </row>
    <row r="218" spans="1:8" x14ac:dyDescent="0.25">
      <c r="A218" t="s">
        <v>966</v>
      </c>
      <c r="B218" t="s">
        <v>765</v>
      </c>
      <c r="C218">
        <v>2</v>
      </c>
      <c r="D218" t="s">
        <v>767</v>
      </c>
      <c r="E218" t="str">
        <f>_xlfn.XLOOKUP(Customers[[#This Row],[Customer ID]],Policies!B:B,Policies!A:A)</f>
        <v>POL2652</v>
      </c>
      <c r="F218" t="str">
        <f>_xlfn.XLOOKUP(Customers[[#This Row],[Customer ID]],Policies[Customer ID],Policies[Proposal Status (Insurer)])</f>
        <v>Rejected</v>
      </c>
      <c r="G218" t="str">
        <f>_xlfn.XLOOKUP(A:A,Policies!B:B,Policies!C:C)</f>
        <v>Motor</v>
      </c>
      <c r="H218" s="5" t="str">
        <f>_xlfn.XLOOKUP(A:A,Policies!B:B,Policies!G:G)</f>
        <v>Not Applicable</v>
      </c>
    </row>
    <row r="219" spans="1:8" x14ac:dyDescent="0.25">
      <c r="A219" t="s">
        <v>967</v>
      </c>
      <c r="B219" t="s">
        <v>764</v>
      </c>
      <c r="C219">
        <v>6</v>
      </c>
      <c r="D219" t="s">
        <v>767</v>
      </c>
      <c r="E219" t="str">
        <f>_xlfn.XLOOKUP(Customers[[#This Row],[Customer ID]],Policies!B:B,Policies!A:A)</f>
        <v>POL2653</v>
      </c>
      <c r="F219" t="str">
        <f>_xlfn.XLOOKUP(Customers[[#This Row],[Customer ID]],Policies[Customer ID],Policies[Proposal Status (Insurer)])</f>
        <v>Accepted</v>
      </c>
      <c r="G219" t="str">
        <f>_xlfn.XLOOKUP(A:A,Policies!B:B,Policies!C:C)</f>
        <v>Motor</v>
      </c>
      <c r="H219" s="5" t="str">
        <f>_xlfn.XLOOKUP(A:A,Policies!B:B,Policies!G:G)</f>
        <v>Yes</v>
      </c>
    </row>
    <row r="220" spans="1:8" x14ac:dyDescent="0.25">
      <c r="A220" t="s">
        <v>968</v>
      </c>
      <c r="B220" t="s">
        <v>762</v>
      </c>
      <c r="C220">
        <v>1</v>
      </c>
      <c r="D220" t="s">
        <v>767</v>
      </c>
      <c r="E220" t="str">
        <f>_xlfn.XLOOKUP(Customers[[#This Row],[Customer ID]],Policies!B:B,Policies!A:A)</f>
        <v>POL2654</v>
      </c>
      <c r="F220" t="str">
        <f>_xlfn.XLOOKUP(Customers[[#This Row],[Customer ID]],Policies[Customer ID],Policies[Proposal Status (Insurer)])</f>
        <v>Accepted</v>
      </c>
      <c r="G220" t="str">
        <f>_xlfn.XLOOKUP(A:A,Policies!B:B,Policies!C:C)</f>
        <v>Motor</v>
      </c>
      <c r="H220" s="5" t="str">
        <f>_xlfn.XLOOKUP(A:A,Policies!B:B,Policies!G:G)</f>
        <v>No</v>
      </c>
    </row>
    <row r="221" spans="1:8" x14ac:dyDescent="0.25">
      <c r="A221" t="s">
        <v>969</v>
      </c>
      <c r="B221" t="s">
        <v>763</v>
      </c>
      <c r="C221">
        <v>2</v>
      </c>
      <c r="D221" t="s">
        <v>767</v>
      </c>
      <c r="E221" t="str">
        <f>_xlfn.XLOOKUP(Customers[[#This Row],[Customer ID]],Policies!B:B,Policies!A:A)</f>
        <v>POL2655</v>
      </c>
      <c r="F221" t="str">
        <f>_xlfn.XLOOKUP(Customers[[#This Row],[Customer ID]],Policies[Customer ID],Policies[Proposal Status (Insurer)])</f>
        <v>Accepted</v>
      </c>
      <c r="G221" t="str">
        <f>_xlfn.XLOOKUP(A:A,Policies!B:B,Policies!C:C)</f>
        <v>Motor</v>
      </c>
      <c r="H221" s="5" t="str">
        <f>_xlfn.XLOOKUP(A:A,Policies!B:B,Policies!G:G)</f>
        <v>Yes</v>
      </c>
    </row>
    <row r="222" spans="1:8" x14ac:dyDescent="0.25">
      <c r="A222" t="s">
        <v>581</v>
      </c>
      <c r="B222" t="s">
        <v>765</v>
      </c>
      <c r="C222">
        <v>3</v>
      </c>
      <c r="D222" t="s">
        <v>766</v>
      </c>
      <c r="E222" t="str">
        <f>_xlfn.XLOOKUP(Customers[[#This Row],[Customer ID]],Policies!B:B,Policies!A:A)</f>
        <v>POL2358</v>
      </c>
      <c r="F222" t="str">
        <f>_xlfn.XLOOKUP(Customers[[#This Row],[Customer ID]],Policies[Customer ID],Policies[Proposal Status (Insurer)])</f>
        <v>Rejected</v>
      </c>
      <c r="G222" t="str">
        <f>_xlfn.XLOOKUP(A:A,Policies!B:B,Policies!C:C)</f>
        <v>Missing Product</v>
      </c>
      <c r="H222" s="5" t="str">
        <f>_xlfn.XLOOKUP(A:A,Policies!B:B,Policies!G:G)</f>
        <v>Not Applicable</v>
      </c>
    </row>
    <row r="223" spans="1:8" x14ac:dyDescent="0.25">
      <c r="A223" t="s">
        <v>583</v>
      </c>
      <c r="B223" t="s">
        <v>765</v>
      </c>
      <c r="C223">
        <v>0</v>
      </c>
      <c r="D223" t="s">
        <v>769</v>
      </c>
      <c r="E223" t="str">
        <f>_xlfn.XLOOKUP(Customers[[#This Row],[Customer ID]],Policies!B:B,Policies!A:A)</f>
        <v>POL2361</v>
      </c>
      <c r="F223" t="str">
        <f>_xlfn.XLOOKUP(Customers[[#This Row],[Customer ID]],Policies[Customer ID],Policies[Proposal Status (Insurer)])</f>
        <v>Rejected</v>
      </c>
      <c r="G223" t="str">
        <f>_xlfn.XLOOKUP(A:A,Policies!B:B,Policies!C:C)</f>
        <v>Missing Product</v>
      </c>
      <c r="H223" s="5" t="str">
        <f>_xlfn.XLOOKUP(A:A,Policies!B:B,Policies!G:G)</f>
        <v>Not Applicable</v>
      </c>
    </row>
    <row r="224" spans="1:8" x14ac:dyDescent="0.25">
      <c r="A224" t="s">
        <v>589</v>
      </c>
      <c r="B224" t="s">
        <v>763</v>
      </c>
      <c r="C224">
        <v>3</v>
      </c>
      <c r="D224" t="s">
        <v>767</v>
      </c>
      <c r="E224" t="str">
        <f>_xlfn.XLOOKUP(Customers[[#This Row],[Customer ID]],Policies!B:B,Policies!A:A)</f>
        <v>POL2368</v>
      </c>
      <c r="F224" t="str">
        <f>_xlfn.XLOOKUP(Customers[[#This Row],[Customer ID]],Policies[Customer ID],Policies[Proposal Status (Insurer)])</f>
        <v>Rejected</v>
      </c>
      <c r="G224" t="str">
        <f>_xlfn.XLOOKUP(A:A,Policies!B:B,Policies!C:C)</f>
        <v>Missing Product</v>
      </c>
      <c r="H224" s="5" t="str">
        <f>_xlfn.XLOOKUP(A:A,Policies!B:B,Policies!G:G)</f>
        <v>Not Applicable</v>
      </c>
    </row>
    <row r="225" spans="1:8" x14ac:dyDescent="0.25">
      <c r="A225" t="s">
        <v>692</v>
      </c>
      <c r="B225" t="s">
        <v>765</v>
      </c>
      <c r="C225">
        <v>5</v>
      </c>
      <c r="D225" t="s">
        <v>769</v>
      </c>
      <c r="E225" t="str">
        <f>_xlfn.XLOOKUP(Customers[[#This Row],[Customer ID]],Policies!B:B,Policies!A:A)</f>
        <v>POL2546</v>
      </c>
      <c r="F225" t="str">
        <f>_xlfn.XLOOKUP(Customers[[#This Row],[Customer ID]],Policies[Customer ID],Policies[Proposal Status (Insurer)])</f>
        <v>Rejected</v>
      </c>
      <c r="G225" t="str">
        <f>_xlfn.XLOOKUP(A:A,Policies!B:B,Policies!C:C)</f>
        <v>Missing Product</v>
      </c>
      <c r="H225" s="5" t="str">
        <f>_xlfn.XLOOKUP(A:A,Policies!B:B,Policies!G:G)</f>
        <v>Not Applicable</v>
      </c>
    </row>
    <row r="226" spans="1:8" x14ac:dyDescent="0.25">
      <c r="A226" t="s">
        <v>367</v>
      </c>
      <c r="B226" t="s">
        <v>764</v>
      </c>
      <c r="C226">
        <v>1</v>
      </c>
      <c r="D226" t="s">
        <v>769</v>
      </c>
      <c r="E226" s="5" t="str">
        <f>_xlfn.XLOOKUP(Customers[[#This Row],[Customer ID]],Policies!B:B,Policies!A:A)</f>
        <v>POL2013</v>
      </c>
      <c r="F226" s="5" t="str">
        <f>_xlfn.XLOOKUP(Customers[[#This Row],[Customer ID]],Policies[Customer ID],Policies[Proposal Status (Insurer)])</f>
        <v>Accepted</v>
      </c>
      <c r="G226" s="5" t="str">
        <f>_xlfn.XLOOKUP(A:A,Policies!B:B,Policies!C:C)</f>
        <v>Health</v>
      </c>
      <c r="H226" s="5" t="str">
        <f>_xlfn.XLOOKUP(A:A,Policies!B:B,Policies!G:G)</f>
        <v>Yes</v>
      </c>
    </row>
    <row r="227" spans="1:8" x14ac:dyDescent="0.25">
      <c r="A227" t="s">
        <v>369</v>
      </c>
      <c r="B227" t="s">
        <v>764</v>
      </c>
      <c r="C227">
        <v>4</v>
      </c>
      <c r="D227" t="s">
        <v>768</v>
      </c>
      <c r="E227" s="5" t="str">
        <f>_xlfn.XLOOKUP(Customers[[#This Row],[Customer ID]],Policies!B:B,Policies!A:A)</f>
        <v>POL2017</v>
      </c>
      <c r="F227" s="5" t="str">
        <f>_xlfn.XLOOKUP(Customers[[#This Row],[Customer ID]],Policies[Customer ID],Policies[Proposal Status (Insurer)])</f>
        <v>Accepted</v>
      </c>
      <c r="G227" s="5" t="str">
        <f>_xlfn.XLOOKUP(A:A,Policies!B:B,Policies!C:C)</f>
        <v>Health</v>
      </c>
      <c r="H227" s="5" t="str">
        <f>_xlfn.XLOOKUP(A:A,Policies!B:B,Policies!G:G)</f>
        <v>Yes</v>
      </c>
    </row>
    <row r="228" spans="1:8" x14ac:dyDescent="0.25">
      <c r="A228" t="s">
        <v>373</v>
      </c>
      <c r="B228" t="s">
        <v>763</v>
      </c>
      <c r="C228">
        <v>5</v>
      </c>
      <c r="D228" t="s">
        <v>769</v>
      </c>
      <c r="E228" s="5" t="str">
        <f>_xlfn.XLOOKUP(Customers[[#This Row],[Customer ID]],Policies!B:B,Policies!A:A)</f>
        <v>POL2021</v>
      </c>
      <c r="F228" s="5" t="str">
        <f>_xlfn.XLOOKUP(Customers[[#This Row],[Customer ID]],Policies[Customer ID],Policies[Proposal Status (Insurer)])</f>
        <v>Rejected</v>
      </c>
      <c r="G228" s="5" t="str">
        <f>_xlfn.XLOOKUP(A:A,Policies!B:B,Policies!C:C)</f>
        <v>Health</v>
      </c>
      <c r="H228" s="5" t="str">
        <f>_xlfn.XLOOKUP(A:A,Policies!B:B,Policies!G:G)</f>
        <v>Not Applicable</v>
      </c>
    </row>
    <row r="229" spans="1:8" x14ac:dyDescent="0.25">
      <c r="A229" t="s">
        <v>374</v>
      </c>
      <c r="B229" t="s">
        <v>763</v>
      </c>
      <c r="C229">
        <v>6</v>
      </c>
      <c r="D229" t="s">
        <v>768</v>
      </c>
      <c r="E229" s="5" t="str">
        <f>_xlfn.XLOOKUP(Customers[[#This Row],[Customer ID]],Policies!B:B,Policies!A:A)</f>
        <v>POL2022</v>
      </c>
      <c r="F229" s="5" t="str">
        <f>_xlfn.XLOOKUP(Customers[[#This Row],[Customer ID]],Policies[Customer ID],Policies[Proposal Status (Insurer)])</f>
        <v>Accepted</v>
      </c>
      <c r="G229" s="5" t="str">
        <f>_xlfn.XLOOKUP(A:A,Policies!B:B,Policies!C:C)</f>
        <v>Health</v>
      </c>
      <c r="H229" s="5" t="str">
        <f>_xlfn.XLOOKUP(A:A,Policies!B:B,Policies!G:G)</f>
        <v>Yes</v>
      </c>
    </row>
    <row r="230" spans="1:8" x14ac:dyDescent="0.25">
      <c r="A230" t="s">
        <v>380</v>
      </c>
      <c r="B230" t="s">
        <v>765</v>
      </c>
      <c r="C230">
        <v>11</v>
      </c>
      <c r="D230" t="s">
        <v>769</v>
      </c>
      <c r="E230" s="5" t="str">
        <f>_xlfn.XLOOKUP(Customers[[#This Row],[Customer ID]],Policies!B:B,Policies!A:A)</f>
        <v>POL2031</v>
      </c>
      <c r="F230" s="5" t="str">
        <f>_xlfn.XLOOKUP(Customers[[#This Row],[Customer ID]],Policies[Customer ID],Policies[Proposal Status (Insurer)])</f>
        <v>Accepted</v>
      </c>
      <c r="G230" s="5" t="str">
        <f>_xlfn.XLOOKUP(A:A,Policies!B:B,Policies!C:C)</f>
        <v>Health</v>
      </c>
      <c r="H230" s="5" t="str">
        <f>_xlfn.XLOOKUP(A:A,Policies!B:B,Policies!G:G)</f>
        <v>No</v>
      </c>
    </row>
    <row r="231" spans="1:8" x14ac:dyDescent="0.25">
      <c r="A231" t="s">
        <v>382</v>
      </c>
      <c r="B231" t="s">
        <v>763</v>
      </c>
      <c r="C231">
        <v>2</v>
      </c>
      <c r="D231" t="s">
        <v>767</v>
      </c>
      <c r="E231" s="5" t="str">
        <f>_xlfn.XLOOKUP(Customers[[#This Row],[Customer ID]],Policies!B:B,Policies!A:A)</f>
        <v>POL2033</v>
      </c>
      <c r="F231" s="5" t="str">
        <f>_xlfn.XLOOKUP(Customers[[#This Row],[Customer ID]],Policies[Customer ID],Policies[Proposal Status (Insurer)])</f>
        <v>Accepted</v>
      </c>
      <c r="G231" s="5" t="str">
        <f>_xlfn.XLOOKUP(A:A,Policies!B:B,Policies!C:C)</f>
        <v>Health</v>
      </c>
      <c r="H231" s="5" t="str">
        <f>_xlfn.XLOOKUP(A:A,Policies!B:B,Policies!G:G)</f>
        <v>Yes</v>
      </c>
    </row>
    <row r="232" spans="1:8" x14ac:dyDescent="0.25">
      <c r="A232" t="s">
        <v>390</v>
      </c>
      <c r="B232" t="s">
        <v>762</v>
      </c>
      <c r="C232">
        <v>12</v>
      </c>
      <c r="D232" t="s">
        <v>769</v>
      </c>
      <c r="E232" s="5" t="str">
        <f>_xlfn.XLOOKUP(Customers[[#This Row],[Customer ID]],Policies!B:B,Policies!A:A)</f>
        <v>POL2048</v>
      </c>
      <c r="F232" s="5" t="str">
        <f>_xlfn.XLOOKUP(Customers[[#This Row],[Customer ID]],Policies[Customer ID],Policies[Proposal Status (Insurer)])</f>
        <v>Accepted</v>
      </c>
      <c r="G232" s="5" t="str">
        <f>_xlfn.XLOOKUP(A:A,Policies!B:B,Policies!C:C)</f>
        <v>Health</v>
      </c>
      <c r="H232" s="5" t="str">
        <f>_xlfn.XLOOKUP(A:A,Policies!B:B,Policies!G:G)</f>
        <v>Yes</v>
      </c>
    </row>
    <row r="233" spans="1:8" x14ac:dyDescent="0.25">
      <c r="A233" t="s">
        <v>396</v>
      </c>
      <c r="B233" t="s">
        <v>763</v>
      </c>
      <c r="C233">
        <v>3</v>
      </c>
      <c r="D233" t="s">
        <v>768</v>
      </c>
      <c r="E233" s="5" t="str">
        <f>_xlfn.XLOOKUP(Customers[[#This Row],[Customer ID]],Policies!B:B,Policies!A:A)</f>
        <v>POL2059</v>
      </c>
      <c r="F233" s="5" t="str">
        <f>_xlfn.XLOOKUP(Customers[[#This Row],[Customer ID]],Policies[Customer ID],Policies[Proposal Status (Insurer)])</f>
        <v>Accepted</v>
      </c>
      <c r="G233" s="5" t="str">
        <f>_xlfn.XLOOKUP(A:A,Policies!B:B,Policies!C:C)</f>
        <v>Health</v>
      </c>
      <c r="H233" s="5" t="str">
        <f>_xlfn.XLOOKUP(A:A,Policies!B:B,Policies!G:G)</f>
        <v>Yes</v>
      </c>
    </row>
    <row r="234" spans="1:8" x14ac:dyDescent="0.25">
      <c r="A234" t="s">
        <v>397</v>
      </c>
      <c r="B234" t="s">
        <v>764</v>
      </c>
      <c r="C234">
        <v>1</v>
      </c>
      <c r="D234" t="s">
        <v>768</v>
      </c>
      <c r="E234" s="5" t="str">
        <f>_xlfn.XLOOKUP(Customers[[#This Row],[Customer ID]],Policies!B:B,Policies!A:A)</f>
        <v>POL2060</v>
      </c>
      <c r="F234" s="5" t="str">
        <f>_xlfn.XLOOKUP(Customers[[#This Row],[Customer ID]],Policies[Customer ID],Policies[Proposal Status (Insurer)])</f>
        <v>Accepted</v>
      </c>
      <c r="G234" s="5" t="str">
        <f>_xlfn.XLOOKUP(A:A,Policies!B:B,Policies!C:C)</f>
        <v>Health</v>
      </c>
      <c r="H234" s="5" t="str">
        <f>_xlfn.XLOOKUP(A:A,Policies!B:B,Policies!G:G)</f>
        <v>Yes</v>
      </c>
    </row>
    <row r="235" spans="1:8" x14ac:dyDescent="0.25">
      <c r="A235" t="s">
        <v>398</v>
      </c>
      <c r="B235" t="s">
        <v>764</v>
      </c>
      <c r="C235">
        <v>4</v>
      </c>
      <c r="D235" t="s">
        <v>766</v>
      </c>
      <c r="E235" s="5" t="str">
        <f>_xlfn.XLOOKUP(Customers[[#This Row],[Customer ID]],Policies!B:B,Policies!A:A)</f>
        <v>POL2061</v>
      </c>
      <c r="F235" s="5" t="str">
        <f>_xlfn.XLOOKUP(Customers[[#This Row],[Customer ID]],Policies[Customer ID],Policies[Proposal Status (Insurer)])</f>
        <v>Rejected</v>
      </c>
      <c r="G235" s="5" t="str">
        <f>_xlfn.XLOOKUP(A:A,Policies!B:B,Policies!C:C)</f>
        <v>Health</v>
      </c>
      <c r="H235" s="5" t="str">
        <f>_xlfn.XLOOKUP(A:A,Policies!B:B,Policies!G:G)</f>
        <v>Not Applicable</v>
      </c>
    </row>
    <row r="236" spans="1:8" x14ac:dyDescent="0.25">
      <c r="A236" t="s">
        <v>403</v>
      </c>
      <c r="B236" t="s">
        <v>765</v>
      </c>
      <c r="C236">
        <v>1</v>
      </c>
      <c r="D236" t="s">
        <v>767</v>
      </c>
      <c r="E236" s="5" t="str">
        <f>_xlfn.XLOOKUP(Customers[[#This Row],[Customer ID]],Policies!B:B,Policies!A:A)</f>
        <v>POL2066</v>
      </c>
      <c r="F236" s="5" t="str">
        <f>_xlfn.XLOOKUP(Customers[[#This Row],[Customer ID]],Policies[Customer ID],Policies[Proposal Status (Insurer)])</f>
        <v>Accepted</v>
      </c>
      <c r="G236" s="5" t="str">
        <f>_xlfn.XLOOKUP(A:A,Policies!B:B,Policies!C:C)</f>
        <v>Health</v>
      </c>
      <c r="H236" s="5" t="str">
        <f>_xlfn.XLOOKUP(A:A,Policies!B:B,Policies!G:G)</f>
        <v>No</v>
      </c>
    </row>
    <row r="237" spans="1:8" x14ac:dyDescent="0.25">
      <c r="A237" t="s">
        <v>404</v>
      </c>
      <c r="B237" t="s">
        <v>762</v>
      </c>
      <c r="C237">
        <v>2</v>
      </c>
      <c r="D237" t="s">
        <v>768</v>
      </c>
      <c r="E237" s="5" t="str">
        <f>_xlfn.XLOOKUP(Customers[[#This Row],[Customer ID]],Policies!B:B,Policies!A:A)</f>
        <v>POL2067</v>
      </c>
      <c r="F237" s="5" t="str">
        <f>_xlfn.XLOOKUP(Customers[[#This Row],[Customer ID]],Policies[Customer ID],Policies[Proposal Status (Insurer)])</f>
        <v>Accepted</v>
      </c>
      <c r="G237" s="5" t="str">
        <f>_xlfn.XLOOKUP(A:A,Policies!B:B,Policies!C:C)</f>
        <v>Health</v>
      </c>
      <c r="H237" s="5" t="str">
        <f>_xlfn.XLOOKUP(A:A,Policies!B:B,Policies!G:G)</f>
        <v>Yes</v>
      </c>
    </row>
    <row r="238" spans="1:8" x14ac:dyDescent="0.25">
      <c r="A238" t="s">
        <v>408</v>
      </c>
      <c r="B238" t="s">
        <v>765</v>
      </c>
      <c r="C238">
        <v>3</v>
      </c>
      <c r="D238" t="s">
        <v>766</v>
      </c>
      <c r="E238" s="5" t="str">
        <f>_xlfn.XLOOKUP(Customers[[#This Row],[Customer ID]],Policies!B:B,Policies!A:A)</f>
        <v>POL2075</v>
      </c>
      <c r="F238" s="5" t="str">
        <f>_xlfn.XLOOKUP(Customers[[#This Row],[Customer ID]],Policies[Customer ID],Policies[Proposal Status (Insurer)])</f>
        <v>Accepted</v>
      </c>
      <c r="G238" s="5" t="str">
        <f>_xlfn.XLOOKUP(A:A,Policies!B:B,Policies!C:C)</f>
        <v>Health</v>
      </c>
      <c r="H238" s="5" t="str">
        <f>_xlfn.XLOOKUP(A:A,Policies!B:B,Policies!G:G)</f>
        <v>No</v>
      </c>
    </row>
    <row r="239" spans="1:8" x14ac:dyDescent="0.25">
      <c r="A239" t="s">
        <v>409</v>
      </c>
      <c r="B239" t="s">
        <v>762</v>
      </c>
      <c r="C239">
        <v>2</v>
      </c>
      <c r="D239" t="s">
        <v>767</v>
      </c>
      <c r="E239" s="5" t="str">
        <f>_xlfn.XLOOKUP(Customers[[#This Row],[Customer ID]],Policies!B:B,Policies!A:A)</f>
        <v>POL2076</v>
      </c>
      <c r="F239" s="5" t="str">
        <f>_xlfn.XLOOKUP(Customers[[#This Row],[Customer ID]],Policies[Customer ID],Policies[Proposal Status (Insurer)])</f>
        <v>Accepted</v>
      </c>
      <c r="G239" s="5" t="str">
        <f>_xlfn.XLOOKUP(A:A,Policies!B:B,Policies!C:C)</f>
        <v>Health</v>
      </c>
      <c r="H239" s="5" t="str">
        <f>_xlfn.XLOOKUP(A:A,Policies!B:B,Policies!G:G)</f>
        <v>Yes</v>
      </c>
    </row>
    <row r="240" spans="1:8" x14ac:dyDescent="0.25">
      <c r="A240" t="s">
        <v>410</v>
      </c>
      <c r="B240" t="s">
        <v>764</v>
      </c>
      <c r="C240">
        <v>13</v>
      </c>
      <c r="D240" t="s">
        <v>769</v>
      </c>
      <c r="E240" s="5" t="str">
        <f>_xlfn.XLOOKUP(Customers[[#This Row],[Customer ID]],Policies!B:B,Policies!A:A)</f>
        <v>POL2077</v>
      </c>
      <c r="F240" s="5" t="str">
        <f>_xlfn.XLOOKUP(Customers[[#This Row],[Customer ID]],Policies[Customer ID],Policies[Proposal Status (Insurer)])</f>
        <v>Rejected</v>
      </c>
      <c r="G240" s="5" t="str">
        <f>_xlfn.XLOOKUP(A:A,Policies!B:B,Policies!C:C)</f>
        <v>Health</v>
      </c>
      <c r="H240" s="5" t="str">
        <f>_xlfn.XLOOKUP(A:A,Policies!B:B,Policies!G:G)</f>
        <v>Not Applicable</v>
      </c>
    </row>
    <row r="241" spans="1:8" x14ac:dyDescent="0.25">
      <c r="A241" t="s">
        <v>411</v>
      </c>
      <c r="B241" t="s">
        <v>764</v>
      </c>
      <c r="C241">
        <v>1</v>
      </c>
      <c r="D241" t="s">
        <v>768</v>
      </c>
      <c r="E241" s="5" t="str">
        <f>_xlfn.XLOOKUP(Customers[[#This Row],[Customer ID]],Policies!B:B,Policies!A:A)</f>
        <v>POL2078</v>
      </c>
      <c r="F241" s="5" t="str">
        <f>_xlfn.XLOOKUP(Customers[[#This Row],[Customer ID]],Policies[Customer ID],Policies[Proposal Status (Insurer)])</f>
        <v>Accepted</v>
      </c>
      <c r="G241" s="5" t="str">
        <f>_xlfn.XLOOKUP(A:A,Policies!B:B,Policies!C:C)</f>
        <v>Health</v>
      </c>
      <c r="H241" s="5" t="str">
        <f>_xlfn.XLOOKUP(A:A,Policies!B:B,Policies!G:G)</f>
        <v>Yes</v>
      </c>
    </row>
    <row r="242" spans="1:8" x14ac:dyDescent="0.25">
      <c r="A242" t="s">
        <v>414</v>
      </c>
      <c r="B242" t="s">
        <v>765</v>
      </c>
      <c r="C242">
        <v>5</v>
      </c>
      <c r="D242" t="s">
        <v>769</v>
      </c>
      <c r="E242" s="5" t="str">
        <f>_xlfn.XLOOKUP(Customers[[#This Row],[Customer ID]],Policies!B:B,Policies!A:A)</f>
        <v>POL2082</v>
      </c>
      <c r="F242" s="5" t="str">
        <f>_xlfn.XLOOKUP(Customers[[#This Row],[Customer ID]],Policies[Customer ID],Policies[Proposal Status (Insurer)])</f>
        <v>Accepted</v>
      </c>
      <c r="G242" s="5" t="str">
        <f>_xlfn.XLOOKUP(A:A,Policies!B:B,Policies!C:C)</f>
        <v>Health</v>
      </c>
      <c r="H242" s="5" t="str">
        <f>_xlfn.XLOOKUP(A:A,Policies!B:B,Policies!G:G)</f>
        <v>Yes</v>
      </c>
    </row>
    <row r="243" spans="1:8" x14ac:dyDescent="0.25">
      <c r="A243" t="s">
        <v>416</v>
      </c>
      <c r="B243" t="s">
        <v>764</v>
      </c>
      <c r="C243">
        <v>6</v>
      </c>
      <c r="D243" t="s">
        <v>767</v>
      </c>
      <c r="E243" s="5" t="str">
        <f>_xlfn.XLOOKUP(Customers[[#This Row],[Customer ID]],Policies!B:B,Policies!A:A)</f>
        <v>POL2086</v>
      </c>
      <c r="F243" s="5" t="str">
        <f>_xlfn.XLOOKUP(Customers[[#This Row],[Customer ID]],Policies[Customer ID],Policies[Proposal Status (Insurer)])</f>
        <v>Accepted</v>
      </c>
      <c r="G243" s="5" t="str">
        <f>_xlfn.XLOOKUP(A:A,Policies!B:B,Policies!C:C)</f>
        <v>Health</v>
      </c>
      <c r="H243" s="5" t="str">
        <f>_xlfn.XLOOKUP(A:A,Policies!B:B,Policies!G:G)</f>
        <v>Yes</v>
      </c>
    </row>
    <row r="244" spans="1:8" x14ac:dyDescent="0.25">
      <c r="A244" t="s">
        <v>421</v>
      </c>
      <c r="B244" t="s">
        <v>765</v>
      </c>
      <c r="C244">
        <v>7</v>
      </c>
      <c r="D244" t="s">
        <v>766</v>
      </c>
      <c r="E244" s="5" t="str">
        <f>_xlfn.XLOOKUP(Customers[[#This Row],[Customer ID]],Policies!B:B,Policies!A:A)</f>
        <v>POL2093</v>
      </c>
      <c r="F244" s="5" t="str">
        <f>_xlfn.XLOOKUP(Customers[[#This Row],[Customer ID]],Policies[Customer ID],Policies[Proposal Status (Insurer)])</f>
        <v>Accepted</v>
      </c>
      <c r="G244" s="5" t="str">
        <f>_xlfn.XLOOKUP(A:A,Policies!B:B,Policies!C:C)</f>
        <v>Health</v>
      </c>
      <c r="H244" s="5" t="str">
        <f>_xlfn.XLOOKUP(A:A,Policies!B:B,Policies!G:G)</f>
        <v>No</v>
      </c>
    </row>
    <row r="245" spans="1:8" x14ac:dyDescent="0.25">
      <c r="A245" t="s">
        <v>424</v>
      </c>
      <c r="B245" t="s">
        <v>764</v>
      </c>
      <c r="C245">
        <v>8</v>
      </c>
      <c r="D245" t="s">
        <v>766</v>
      </c>
      <c r="E245" s="5" t="str">
        <f>_xlfn.XLOOKUP(Customers[[#This Row],[Customer ID]],Policies!B:B,Policies!A:A)</f>
        <v>POL2101</v>
      </c>
      <c r="F245" s="5" t="str">
        <f>_xlfn.XLOOKUP(Customers[[#This Row],[Customer ID]],Policies[Customer ID],Policies[Proposal Status (Insurer)])</f>
        <v>Rejected</v>
      </c>
      <c r="G245" s="5" t="str">
        <f>_xlfn.XLOOKUP(A:A,Policies!B:B,Policies!C:C)</f>
        <v>Health</v>
      </c>
      <c r="H245" s="5" t="str">
        <f>_xlfn.XLOOKUP(A:A,Policies!B:B,Policies!G:G)</f>
        <v>Not Applicable</v>
      </c>
    </row>
    <row r="246" spans="1:8" x14ac:dyDescent="0.25">
      <c r="A246" t="s">
        <v>428</v>
      </c>
      <c r="B246" t="s">
        <v>762</v>
      </c>
      <c r="C246">
        <v>14</v>
      </c>
      <c r="D246" t="s">
        <v>766</v>
      </c>
      <c r="E246" s="5" t="str">
        <f>_xlfn.XLOOKUP(Customers[[#This Row],[Customer ID]],Policies!B:B,Policies!A:A)</f>
        <v>POL2105</v>
      </c>
      <c r="F246" s="5" t="str">
        <f>_xlfn.XLOOKUP(Customers[[#This Row],[Customer ID]],Policies[Customer ID],Policies[Proposal Status (Insurer)])</f>
        <v>Rejected</v>
      </c>
      <c r="G246" s="5" t="str">
        <f>_xlfn.XLOOKUP(A:A,Policies!B:B,Policies!C:C)</f>
        <v>Health</v>
      </c>
      <c r="H246" s="5" t="str">
        <f>_xlfn.XLOOKUP(A:A,Policies!B:B,Policies!G:G)</f>
        <v>Not Applicable</v>
      </c>
    </row>
    <row r="247" spans="1:8" x14ac:dyDescent="0.25">
      <c r="A247" t="s">
        <v>429</v>
      </c>
      <c r="B247" t="s">
        <v>765</v>
      </c>
      <c r="C247">
        <v>1</v>
      </c>
      <c r="D247" t="s">
        <v>768</v>
      </c>
      <c r="E247" s="5" t="str">
        <f>_xlfn.XLOOKUP(Customers[[#This Row],[Customer ID]],Policies!B:B,Policies!A:A)</f>
        <v>POL2107</v>
      </c>
      <c r="F247" s="5" t="str">
        <f>_xlfn.XLOOKUP(Customers[[#This Row],[Customer ID]],Policies[Customer ID],Policies[Proposal Status (Insurer)])</f>
        <v>Accepted</v>
      </c>
      <c r="G247" s="5" t="str">
        <f>_xlfn.XLOOKUP(A:A,Policies!B:B,Policies!C:C)</f>
        <v>Health</v>
      </c>
      <c r="H247" s="5" t="str">
        <f>_xlfn.XLOOKUP(A:A,Policies!B:B,Policies!G:G)</f>
        <v>Yes</v>
      </c>
    </row>
    <row r="248" spans="1:8" x14ac:dyDescent="0.25">
      <c r="A248" t="s">
        <v>432</v>
      </c>
      <c r="B248" t="s">
        <v>762</v>
      </c>
      <c r="C248">
        <v>12</v>
      </c>
      <c r="D248" t="s">
        <v>769</v>
      </c>
      <c r="E248" s="5" t="str">
        <f>_xlfn.XLOOKUP(Customers[[#This Row],[Customer ID]],Policies!B:B,Policies!A:A)</f>
        <v>POL2112</v>
      </c>
      <c r="F248" s="5" t="str">
        <f>_xlfn.XLOOKUP(Customers[[#This Row],[Customer ID]],Policies[Customer ID],Policies[Proposal Status (Insurer)])</f>
        <v>Accepted</v>
      </c>
      <c r="G248" s="5" t="str">
        <f>_xlfn.XLOOKUP(A:A,Policies!B:B,Policies!C:C)</f>
        <v>Health</v>
      </c>
      <c r="H248" s="5" t="str">
        <f>_xlfn.XLOOKUP(A:A,Policies!B:B,Policies!G:G)</f>
        <v>Yes</v>
      </c>
    </row>
    <row r="249" spans="1:8" x14ac:dyDescent="0.25">
      <c r="A249" t="s">
        <v>433</v>
      </c>
      <c r="B249" t="s">
        <v>763</v>
      </c>
      <c r="C249">
        <v>5</v>
      </c>
      <c r="D249" t="s">
        <v>769</v>
      </c>
      <c r="E249" s="5" t="str">
        <f>_xlfn.XLOOKUP(Customers[[#This Row],[Customer ID]],Policies!B:B,Policies!A:A)</f>
        <v>POL2113</v>
      </c>
      <c r="F249" s="5" t="str">
        <f>_xlfn.XLOOKUP(Customers[[#This Row],[Customer ID]],Policies[Customer ID],Policies[Proposal Status (Insurer)])</f>
        <v>Accepted</v>
      </c>
      <c r="G249" s="5" t="str">
        <f>_xlfn.XLOOKUP(A:A,Policies!B:B,Policies!C:C)</f>
        <v>Health</v>
      </c>
      <c r="H249" s="5" t="str">
        <f>_xlfn.XLOOKUP(A:A,Policies!B:B,Policies!G:G)</f>
        <v>No</v>
      </c>
    </row>
    <row r="250" spans="1:8" x14ac:dyDescent="0.25">
      <c r="A250" t="s">
        <v>437</v>
      </c>
      <c r="B250" t="s">
        <v>764</v>
      </c>
      <c r="C250">
        <v>13</v>
      </c>
      <c r="D250" t="s">
        <v>769</v>
      </c>
      <c r="E250" s="5" t="str">
        <f>_xlfn.XLOOKUP(Customers[[#This Row],[Customer ID]],Policies!B:B,Policies!A:A)</f>
        <v>POL2123</v>
      </c>
      <c r="F250" s="5" t="str">
        <f>_xlfn.XLOOKUP(Customers[[#This Row],[Customer ID]],Policies[Customer ID],Policies[Proposal Status (Insurer)])</f>
        <v>Accepted</v>
      </c>
      <c r="G250" s="5" t="str">
        <f>_xlfn.XLOOKUP(A:A,Policies!B:B,Policies!C:C)</f>
        <v>Health</v>
      </c>
      <c r="H250" s="5" t="str">
        <f>_xlfn.XLOOKUP(A:A,Policies!B:B,Policies!G:G)</f>
        <v>Yes</v>
      </c>
    </row>
    <row r="251" spans="1:8" x14ac:dyDescent="0.25">
      <c r="A251" t="s">
        <v>439</v>
      </c>
      <c r="B251" t="s">
        <v>763</v>
      </c>
      <c r="C251">
        <v>1</v>
      </c>
      <c r="D251" t="s">
        <v>768</v>
      </c>
      <c r="E251" s="5" t="str">
        <f>_xlfn.XLOOKUP(Customers[[#This Row],[Customer ID]],Policies!B:B,Policies!A:A)</f>
        <v>POL2126</v>
      </c>
      <c r="F251" s="5" t="str">
        <f>_xlfn.XLOOKUP(Customers[[#This Row],[Customer ID]],Policies[Customer ID],Policies[Proposal Status (Insurer)])</f>
        <v>Accepted</v>
      </c>
      <c r="G251" s="5" t="str">
        <f>_xlfn.XLOOKUP(A:A,Policies!B:B,Policies!C:C)</f>
        <v>Health</v>
      </c>
      <c r="H251" s="5" t="str">
        <f>_xlfn.XLOOKUP(A:A,Policies!B:B,Policies!G:G)</f>
        <v>Yes</v>
      </c>
    </row>
    <row r="252" spans="1:8" x14ac:dyDescent="0.25">
      <c r="A252" t="s">
        <v>440</v>
      </c>
      <c r="B252" t="s">
        <v>763</v>
      </c>
      <c r="C252">
        <v>2</v>
      </c>
      <c r="D252" t="s">
        <v>767</v>
      </c>
      <c r="E252" s="5" t="str">
        <f>_xlfn.XLOOKUP(Customers[[#This Row],[Customer ID]],Policies!B:B,Policies!A:A)</f>
        <v>POL2127</v>
      </c>
      <c r="F252" s="5" t="str">
        <f>_xlfn.XLOOKUP(Customers[[#This Row],[Customer ID]],Policies[Customer ID],Policies[Proposal Status (Insurer)])</f>
        <v>Accepted</v>
      </c>
      <c r="G252" s="5" t="str">
        <f>_xlfn.XLOOKUP(A:A,Policies!B:B,Policies!C:C)</f>
        <v>Health</v>
      </c>
      <c r="H252" s="5" t="str">
        <f>_xlfn.XLOOKUP(A:A,Policies!B:B,Policies!G:G)</f>
        <v>Yes</v>
      </c>
    </row>
    <row r="253" spans="1:8" x14ac:dyDescent="0.25">
      <c r="A253" t="s">
        <v>443</v>
      </c>
      <c r="B253" t="s">
        <v>765</v>
      </c>
      <c r="C253">
        <v>3</v>
      </c>
      <c r="D253" t="s">
        <v>767</v>
      </c>
      <c r="E253" s="5" t="str">
        <f>_xlfn.XLOOKUP(Customers[[#This Row],[Customer ID]],Policies!B:B,Policies!A:A)</f>
        <v>POL2130</v>
      </c>
      <c r="F253" s="5" t="str">
        <f>_xlfn.XLOOKUP(Customers[[#This Row],[Customer ID]],Policies[Customer ID],Policies[Proposal Status (Insurer)])</f>
        <v>Rejected</v>
      </c>
      <c r="G253" s="5" t="str">
        <f>_xlfn.XLOOKUP(A:A,Policies!B:B,Policies!C:C)</f>
        <v>Health</v>
      </c>
      <c r="H253" s="5" t="str">
        <f>_xlfn.XLOOKUP(A:A,Policies!B:B,Policies!G:G)</f>
        <v>Not Applicable</v>
      </c>
    </row>
    <row r="254" spans="1:8" x14ac:dyDescent="0.25">
      <c r="A254" t="s">
        <v>445</v>
      </c>
      <c r="B254" t="s">
        <v>763</v>
      </c>
      <c r="C254">
        <v>7</v>
      </c>
      <c r="D254" t="s">
        <v>766</v>
      </c>
      <c r="E254" s="5" t="str">
        <f>_xlfn.XLOOKUP(Customers[[#This Row],[Customer ID]],Policies!B:B,Policies!A:A)</f>
        <v>POL2133</v>
      </c>
      <c r="F254" s="5" t="str">
        <f>_xlfn.XLOOKUP(Customers[[#This Row],[Customer ID]],Policies[Customer ID],Policies[Proposal Status (Insurer)])</f>
        <v>Accepted</v>
      </c>
      <c r="G254" s="5" t="str">
        <f>_xlfn.XLOOKUP(A:A,Policies!B:B,Policies!C:C)</f>
        <v>Health</v>
      </c>
      <c r="H254" s="5" t="str">
        <f>_xlfn.XLOOKUP(A:A,Policies!B:B,Policies!G:G)</f>
        <v>Yes</v>
      </c>
    </row>
    <row r="255" spans="1:8" x14ac:dyDescent="0.25">
      <c r="A255" t="s">
        <v>450</v>
      </c>
      <c r="B255" t="s">
        <v>764</v>
      </c>
      <c r="C255">
        <v>12</v>
      </c>
      <c r="D255" t="s">
        <v>768</v>
      </c>
      <c r="E255" s="5" t="str">
        <f>_xlfn.XLOOKUP(Customers[[#This Row],[Customer ID]],Policies!B:B,Policies!A:A)</f>
        <v>POL2138</v>
      </c>
      <c r="F255" s="5" t="str">
        <f>_xlfn.XLOOKUP(Customers[[#This Row],[Customer ID]],Policies[Customer ID],Policies[Proposal Status (Insurer)])</f>
        <v>Accepted</v>
      </c>
      <c r="G255" s="5" t="str">
        <f>_xlfn.XLOOKUP(A:A,Policies!B:B,Policies!C:C)</f>
        <v>Health</v>
      </c>
      <c r="H255" s="5" t="str">
        <f>_xlfn.XLOOKUP(A:A,Policies!B:B,Policies!G:G)</f>
        <v>Yes</v>
      </c>
    </row>
    <row r="256" spans="1:8" x14ac:dyDescent="0.25">
      <c r="A256" t="s">
        <v>451</v>
      </c>
      <c r="B256" t="s">
        <v>763</v>
      </c>
      <c r="C256">
        <v>11</v>
      </c>
      <c r="D256" t="s">
        <v>769</v>
      </c>
      <c r="E256" s="5" t="str">
        <f>_xlfn.XLOOKUP(Customers[[#This Row],[Customer ID]],Policies!B:B,Policies!A:A)</f>
        <v>POL2141</v>
      </c>
      <c r="F256" s="5" t="str">
        <f>_xlfn.XLOOKUP(Customers[[#This Row],[Customer ID]],Policies[Customer ID],Policies[Proposal Status (Insurer)])</f>
        <v>Accepted</v>
      </c>
      <c r="G256" s="5" t="str">
        <f>_xlfn.XLOOKUP(A:A,Policies!B:B,Policies!C:C)</f>
        <v>Health</v>
      </c>
      <c r="H256" s="5" t="str">
        <f>_xlfn.XLOOKUP(A:A,Policies!B:B,Policies!G:G)</f>
        <v>Yes</v>
      </c>
    </row>
    <row r="257" spans="1:8" x14ac:dyDescent="0.25">
      <c r="A257" t="s">
        <v>455</v>
      </c>
      <c r="B257" t="s">
        <v>764</v>
      </c>
      <c r="C257">
        <v>1</v>
      </c>
      <c r="D257" t="s">
        <v>767</v>
      </c>
      <c r="E257" s="5" t="str">
        <f>_xlfn.XLOOKUP(Customers[[#This Row],[Customer ID]],Policies!B:B,Policies!A:A)</f>
        <v>POL2149</v>
      </c>
      <c r="F257" s="5" t="str">
        <f>_xlfn.XLOOKUP(Customers[[#This Row],[Customer ID]],Policies[Customer ID],Policies[Proposal Status (Insurer)])</f>
        <v>Accepted</v>
      </c>
      <c r="G257" s="5" t="str">
        <f>_xlfn.XLOOKUP(A:A,Policies!B:B,Policies!C:C)</f>
        <v>Health</v>
      </c>
      <c r="H257" s="5" t="str">
        <f>_xlfn.XLOOKUP(A:A,Policies!B:B,Policies!G:G)</f>
        <v>Yes</v>
      </c>
    </row>
    <row r="258" spans="1:8" x14ac:dyDescent="0.25">
      <c r="A258" t="s">
        <v>457</v>
      </c>
      <c r="B258" t="s">
        <v>763</v>
      </c>
      <c r="C258">
        <v>16</v>
      </c>
      <c r="D258" t="s">
        <v>768</v>
      </c>
      <c r="E258" s="5" t="str">
        <f>_xlfn.XLOOKUP(Customers[[#This Row],[Customer ID]],Policies!B:B,Policies!A:A)</f>
        <v>POL2151</v>
      </c>
      <c r="F258" s="5" t="str">
        <f>_xlfn.XLOOKUP(Customers[[#This Row],[Customer ID]],Policies[Customer ID],Policies[Proposal Status (Insurer)])</f>
        <v>Accepted</v>
      </c>
      <c r="G258" s="5" t="str">
        <f>_xlfn.XLOOKUP(A:A,Policies!B:B,Policies!C:C)</f>
        <v>Health</v>
      </c>
      <c r="H258" s="5" t="str">
        <f>_xlfn.XLOOKUP(A:A,Policies!B:B,Policies!G:G)</f>
        <v>No</v>
      </c>
    </row>
    <row r="259" spans="1:8" x14ac:dyDescent="0.25">
      <c r="A259" t="s">
        <v>463</v>
      </c>
      <c r="B259" t="s">
        <v>762</v>
      </c>
      <c r="C259">
        <v>7</v>
      </c>
      <c r="D259" t="s">
        <v>767</v>
      </c>
      <c r="E259" s="5" t="str">
        <f>_xlfn.XLOOKUP(Customers[[#This Row],[Customer ID]],Policies!B:B,Policies!A:A)</f>
        <v>POL2159</v>
      </c>
      <c r="F259" s="5" t="str">
        <f>_xlfn.XLOOKUP(Customers[[#This Row],[Customer ID]],Policies[Customer ID],Policies[Proposal Status (Insurer)])</f>
        <v>Accepted</v>
      </c>
      <c r="G259" s="5" t="str">
        <f>_xlfn.XLOOKUP(A:A,Policies!B:B,Policies!C:C)</f>
        <v>Health</v>
      </c>
      <c r="H259" s="5" t="str">
        <f>_xlfn.XLOOKUP(A:A,Policies!B:B,Policies!G:G)</f>
        <v>Yes</v>
      </c>
    </row>
    <row r="260" spans="1:8" x14ac:dyDescent="0.25">
      <c r="A260" t="s">
        <v>465</v>
      </c>
      <c r="B260" t="s">
        <v>764</v>
      </c>
      <c r="C260">
        <v>6</v>
      </c>
      <c r="D260" t="s">
        <v>766</v>
      </c>
      <c r="E260" s="5" t="str">
        <f>_xlfn.XLOOKUP(Customers[[#This Row],[Customer ID]],Policies!B:B,Policies!A:A)</f>
        <v>POL2161</v>
      </c>
      <c r="F260" s="5" t="str">
        <f>_xlfn.XLOOKUP(Customers[[#This Row],[Customer ID]],Policies[Customer ID],Policies[Proposal Status (Insurer)])</f>
        <v>Accepted</v>
      </c>
      <c r="G260" s="5" t="str">
        <f>_xlfn.XLOOKUP(A:A,Policies!B:B,Policies!C:C)</f>
        <v>Health</v>
      </c>
      <c r="H260" s="5" t="str">
        <f>_xlfn.XLOOKUP(A:A,Policies!B:B,Policies!G:G)</f>
        <v>Yes</v>
      </c>
    </row>
    <row r="261" spans="1:8" x14ac:dyDescent="0.25">
      <c r="A261" t="s">
        <v>466</v>
      </c>
      <c r="B261" t="s">
        <v>763</v>
      </c>
      <c r="C261">
        <v>8</v>
      </c>
      <c r="D261" t="s">
        <v>767</v>
      </c>
      <c r="E261" s="5" t="str">
        <f>_xlfn.XLOOKUP(Customers[[#This Row],[Customer ID]],Policies!B:B,Policies!A:A)</f>
        <v>POL2163</v>
      </c>
      <c r="F261" s="5" t="str">
        <f>_xlfn.XLOOKUP(Customers[[#This Row],[Customer ID]],Policies[Customer ID],Policies[Proposal Status (Insurer)])</f>
        <v>Accepted</v>
      </c>
      <c r="G261" s="5" t="str">
        <f>_xlfn.XLOOKUP(A:A,Policies!B:B,Policies!C:C)</f>
        <v>Health</v>
      </c>
      <c r="H261" s="5" t="str">
        <f>_xlfn.XLOOKUP(A:A,Policies!B:B,Policies!G:G)</f>
        <v>Yes</v>
      </c>
    </row>
    <row r="262" spans="1:8" x14ac:dyDescent="0.25">
      <c r="A262" t="s">
        <v>470</v>
      </c>
      <c r="B262" t="s">
        <v>765</v>
      </c>
      <c r="C262">
        <v>11</v>
      </c>
      <c r="D262" t="s">
        <v>766</v>
      </c>
      <c r="E262" s="5" t="str">
        <f>_xlfn.XLOOKUP(Customers[[#This Row],[Customer ID]],Policies!B:B,Policies!A:A)</f>
        <v>POL2172</v>
      </c>
      <c r="F262" s="5" t="str">
        <f>_xlfn.XLOOKUP(Customers[[#This Row],[Customer ID]],Policies[Customer ID],Policies[Proposal Status (Insurer)])</f>
        <v>Accepted</v>
      </c>
      <c r="G262" s="5" t="str">
        <f>_xlfn.XLOOKUP(A:A,Policies!B:B,Policies!C:C)</f>
        <v>Health</v>
      </c>
      <c r="H262" s="5" t="str">
        <f>_xlfn.XLOOKUP(A:A,Policies!B:B,Policies!G:G)</f>
        <v>Yes</v>
      </c>
    </row>
    <row r="263" spans="1:8" x14ac:dyDescent="0.25">
      <c r="A263" t="s">
        <v>473</v>
      </c>
      <c r="B263" t="s">
        <v>763</v>
      </c>
      <c r="C263">
        <v>1</v>
      </c>
      <c r="D263" t="s">
        <v>766</v>
      </c>
      <c r="E263" s="5" t="str">
        <f>_xlfn.XLOOKUP(Customers[[#This Row],[Customer ID]],Policies!B:B,Policies!A:A)</f>
        <v>POL2175</v>
      </c>
      <c r="F263" s="5" t="str">
        <f>_xlfn.XLOOKUP(Customers[[#This Row],[Customer ID]],Policies[Customer ID],Policies[Proposal Status (Insurer)])</f>
        <v>Accepted</v>
      </c>
      <c r="G263" s="5" t="str">
        <f>_xlfn.XLOOKUP(A:A,Policies!B:B,Policies!C:C)</f>
        <v>Health</v>
      </c>
      <c r="H263" s="5" t="str">
        <f>_xlfn.XLOOKUP(A:A,Policies!B:B,Policies!G:G)</f>
        <v>Yes</v>
      </c>
    </row>
    <row r="264" spans="1:8" x14ac:dyDescent="0.25">
      <c r="A264" t="s">
        <v>478</v>
      </c>
      <c r="B264" t="s">
        <v>762</v>
      </c>
      <c r="C264">
        <v>8</v>
      </c>
      <c r="D264" t="s">
        <v>767</v>
      </c>
      <c r="E264" s="5" t="str">
        <f>_xlfn.XLOOKUP(Customers[[#This Row],[Customer ID]],Policies!B:B,Policies!A:A)</f>
        <v>POL2180</v>
      </c>
      <c r="F264" s="5" t="str">
        <f>_xlfn.XLOOKUP(Customers[[#This Row],[Customer ID]],Policies[Customer ID],Policies[Proposal Status (Insurer)])</f>
        <v>Accepted</v>
      </c>
      <c r="G264" s="5" t="str">
        <f>_xlfn.XLOOKUP(A:A,Policies!B:B,Policies!C:C)</f>
        <v>Health</v>
      </c>
      <c r="H264" s="5" t="str">
        <f>_xlfn.XLOOKUP(A:A,Policies!B:B,Policies!G:G)</f>
        <v>No</v>
      </c>
    </row>
    <row r="265" spans="1:8" x14ac:dyDescent="0.25">
      <c r="A265" t="s">
        <v>479</v>
      </c>
      <c r="B265" t="s">
        <v>765</v>
      </c>
      <c r="C265">
        <v>4</v>
      </c>
      <c r="D265" t="s">
        <v>769</v>
      </c>
      <c r="E265" s="5" t="str">
        <f>_xlfn.XLOOKUP(Customers[[#This Row],[Customer ID]],Policies!B:B,Policies!A:A)</f>
        <v>POL2181</v>
      </c>
      <c r="F265" s="5" t="str">
        <f>_xlfn.XLOOKUP(Customers[[#This Row],[Customer ID]],Policies[Customer ID],Policies[Proposal Status (Insurer)])</f>
        <v>Rejected</v>
      </c>
      <c r="G265" s="5" t="str">
        <f>_xlfn.XLOOKUP(A:A,Policies!B:B,Policies!C:C)</f>
        <v>Health</v>
      </c>
      <c r="H265" s="5" t="str">
        <f>_xlfn.XLOOKUP(A:A,Policies!B:B,Policies!G:G)</f>
        <v>Not Applicable</v>
      </c>
    </row>
    <row r="266" spans="1:8" x14ac:dyDescent="0.25">
      <c r="A266" t="s">
        <v>480</v>
      </c>
      <c r="B266" t="s">
        <v>763</v>
      </c>
      <c r="C266">
        <v>5</v>
      </c>
      <c r="D266" t="s">
        <v>769</v>
      </c>
      <c r="E266" s="5" t="str">
        <f>_xlfn.XLOOKUP(Customers[[#This Row],[Customer ID]],Policies!B:B,Policies!A:A)</f>
        <v>POL2183</v>
      </c>
      <c r="F266" s="5" t="str">
        <f>_xlfn.XLOOKUP(Customers[[#This Row],[Customer ID]],Policies[Customer ID],Policies[Proposal Status (Insurer)])</f>
        <v>Rejected</v>
      </c>
      <c r="G266" s="5" t="str">
        <f>_xlfn.XLOOKUP(A:A,Policies!B:B,Policies!C:C)</f>
        <v>Health</v>
      </c>
      <c r="H266" s="5" t="str">
        <f>_xlfn.XLOOKUP(A:A,Policies!B:B,Policies!G:G)</f>
        <v>Not Applicable</v>
      </c>
    </row>
    <row r="267" spans="1:8" x14ac:dyDescent="0.25">
      <c r="A267" t="s">
        <v>482</v>
      </c>
      <c r="B267" t="s">
        <v>765</v>
      </c>
      <c r="C267">
        <v>14</v>
      </c>
      <c r="D267" t="s">
        <v>768</v>
      </c>
      <c r="E267" s="5" t="str">
        <f>_xlfn.XLOOKUP(Customers[[#This Row],[Customer ID]],Policies!B:B,Policies!A:A)</f>
        <v>POL2185</v>
      </c>
      <c r="F267" s="5" t="str">
        <f>_xlfn.XLOOKUP(Customers[[#This Row],[Customer ID]],Policies[Customer ID],Policies[Proposal Status (Insurer)])</f>
        <v>Accepted</v>
      </c>
      <c r="G267" s="5" t="str">
        <f>_xlfn.XLOOKUP(A:A,Policies!B:B,Policies!C:C)</f>
        <v>Health</v>
      </c>
      <c r="H267" s="5" t="str">
        <f>_xlfn.XLOOKUP(A:A,Policies!B:B,Policies!G:G)</f>
        <v>No</v>
      </c>
    </row>
    <row r="268" spans="1:8" x14ac:dyDescent="0.25">
      <c r="A268" t="s">
        <v>485</v>
      </c>
      <c r="B268" t="s">
        <v>763</v>
      </c>
      <c r="C268">
        <v>6</v>
      </c>
      <c r="D268" t="s">
        <v>768</v>
      </c>
      <c r="E268" s="5" t="str">
        <f>_xlfn.XLOOKUP(Customers[[#This Row],[Customer ID]],Policies!B:B,Policies!A:A)</f>
        <v>POL2189</v>
      </c>
      <c r="F268" s="5" t="str">
        <f>_xlfn.XLOOKUP(Customers[[#This Row],[Customer ID]],Policies[Customer ID],Policies[Proposal Status (Insurer)])</f>
        <v>Accepted</v>
      </c>
      <c r="G268" s="5" t="str">
        <f>_xlfn.XLOOKUP(A:A,Policies!B:B,Policies!C:C)</f>
        <v>Health</v>
      </c>
      <c r="H268" s="5" t="str">
        <f>_xlfn.XLOOKUP(A:A,Policies!B:B,Policies!G:G)</f>
        <v>No</v>
      </c>
    </row>
    <row r="269" spans="1:8" x14ac:dyDescent="0.25">
      <c r="A269" t="s">
        <v>487</v>
      </c>
      <c r="B269" t="s">
        <v>765</v>
      </c>
      <c r="C269">
        <v>5</v>
      </c>
      <c r="D269" t="s">
        <v>767</v>
      </c>
      <c r="E269" s="5" t="str">
        <f>_xlfn.XLOOKUP(Customers[[#This Row],[Customer ID]],Policies!B:B,Policies!A:A)</f>
        <v>POL2192</v>
      </c>
      <c r="F269" s="5" t="str">
        <f>_xlfn.XLOOKUP(Customers[[#This Row],[Customer ID]],Policies[Customer ID],Policies[Proposal Status (Insurer)])</f>
        <v>Accepted</v>
      </c>
      <c r="G269" s="5" t="str">
        <f>_xlfn.XLOOKUP(A:A,Policies!B:B,Policies!C:C)</f>
        <v>Health</v>
      </c>
      <c r="H269" s="5" t="str">
        <f>_xlfn.XLOOKUP(A:A,Policies!B:B,Policies!G:G)</f>
        <v>Yes</v>
      </c>
    </row>
    <row r="270" spans="1:8" x14ac:dyDescent="0.25">
      <c r="A270" t="s">
        <v>490</v>
      </c>
      <c r="B270" t="s">
        <v>763</v>
      </c>
      <c r="C270">
        <v>2</v>
      </c>
      <c r="D270" t="s">
        <v>767</v>
      </c>
      <c r="E270" s="5" t="str">
        <f>_xlfn.XLOOKUP(Customers[[#This Row],[Customer ID]],Policies!B:B,Policies!A:A)</f>
        <v>POL2196</v>
      </c>
      <c r="F270" s="5" t="str">
        <f>_xlfn.XLOOKUP(Customers[[#This Row],[Customer ID]],Policies[Customer ID],Policies[Proposal Status (Insurer)])</f>
        <v>Rejected</v>
      </c>
      <c r="G270" s="5" t="str">
        <f>_xlfn.XLOOKUP(A:A,Policies!B:B,Policies!C:C)</f>
        <v>Health</v>
      </c>
      <c r="H270" s="5" t="str">
        <f>_xlfn.XLOOKUP(A:A,Policies!B:B,Policies!G:G)</f>
        <v>Not Applicable</v>
      </c>
    </row>
    <row r="271" spans="1:8" x14ac:dyDescent="0.25">
      <c r="A271" t="s">
        <v>496</v>
      </c>
      <c r="B271" t="s">
        <v>762</v>
      </c>
      <c r="C271">
        <v>9</v>
      </c>
      <c r="D271" t="s">
        <v>766</v>
      </c>
      <c r="E271" s="5" t="str">
        <f>_xlfn.XLOOKUP(Customers[[#This Row],[Customer ID]],Policies!B:B,Policies!A:A)</f>
        <v>POL2205</v>
      </c>
      <c r="F271" s="5" t="str">
        <f>_xlfn.XLOOKUP(Customers[[#This Row],[Customer ID]],Policies[Customer ID],Policies[Proposal Status (Insurer)])</f>
        <v>Accepted</v>
      </c>
      <c r="G271" s="5" t="str">
        <f>_xlfn.XLOOKUP(A:A,Policies!B:B,Policies!C:C)</f>
        <v>Health</v>
      </c>
      <c r="H271" s="5" t="str">
        <f>_xlfn.XLOOKUP(A:A,Policies!B:B,Policies!G:G)</f>
        <v>Yes</v>
      </c>
    </row>
    <row r="272" spans="1:8" x14ac:dyDescent="0.25">
      <c r="A272" t="s">
        <v>501</v>
      </c>
      <c r="B272" t="s">
        <v>765</v>
      </c>
      <c r="C272">
        <v>1</v>
      </c>
      <c r="D272" t="s">
        <v>766</v>
      </c>
      <c r="E272" s="5" t="str">
        <f>_xlfn.XLOOKUP(Customers[[#This Row],[Customer ID]],Policies!B:B,Policies!A:A)</f>
        <v>POL2212</v>
      </c>
      <c r="F272" s="5" t="str">
        <f>_xlfn.XLOOKUP(Customers[[#This Row],[Customer ID]],Policies[Customer ID],Policies[Proposal Status (Insurer)])</f>
        <v>Accepted</v>
      </c>
      <c r="G272" s="5" t="str">
        <f>_xlfn.XLOOKUP(A:A,Policies!B:B,Policies!C:C)</f>
        <v>Health</v>
      </c>
      <c r="H272" s="5" t="str">
        <f>_xlfn.XLOOKUP(A:A,Policies!B:B,Policies!G:G)</f>
        <v>No</v>
      </c>
    </row>
    <row r="273" spans="1:8" x14ac:dyDescent="0.25">
      <c r="A273" t="s">
        <v>505</v>
      </c>
      <c r="B273" t="s">
        <v>764</v>
      </c>
      <c r="C273">
        <v>2</v>
      </c>
      <c r="D273" t="s">
        <v>769</v>
      </c>
      <c r="E273" s="5" t="str">
        <f>_xlfn.XLOOKUP(Customers[[#This Row],[Customer ID]],Policies!B:B,Policies!A:A)</f>
        <v>POL2220</v>
      </c>
      <c r="F273" s="5" t="str">
        <f>_xlfn.XLOOKUP(Customers[[#This Row],[Customer ID]],Policies[Customer ID],Policies[Proposal Status (Insurer)])</f>
        <v>Rejected</v>
      </c>
      <c r="G273" s="5" t="str">
        <f>_xlfn.XLOOKUP(A:A,Policies!B:B,Policies!C:C)</f>
        <v>Health</v>
      </c>
      <c r="H273" s="5" t="str">
        <f>_xlfn.XLOOKUP(A:A,Policies!B:B,Policies!G:G)</f>
        <v>Not Applicable</v>
      </c>
    </row>
    <row r="274" spans="1:8" x14ac:dyDescent="0.25">
      <c r="A274" t="s">
        <v>509</v>
      </c>
      <c r="B274" t="s">
        <v>763</v>
      </c>
      <c r="C274">
        <v>10</v>
      </c>
      <c r="D274" t="s">
        <v>766</v>
      </c>
      <c r="E274" s="5" t="str">
        <f>_xlfn.XLOOKUP(Customers[[#This Row],[Customer ID]],Policies!B:B,Policies!A:A)</f>
        <v>POL2225</v>
      </c>
      <c r="F274" s="5" t="str">
        <f>_xlfn.XLOOKUP(Customers[[#This Row],[Customer ID]],Policies[Customer ID],Policies[Proposal Status (Insurer)])</f>
        <v>Accepted</v>
      </c>
      <c r="G274" s="5" t="str">
        <f>_xlfn.XLOOKUP(A:A,Policies!B:B,Policies!C:C)</f>
        <v>Health</v>
      </c>
      <c r="H274" s="5" t="str">
        <f>_xlfn.XLOOKUP(A:A,Policies!B:B,Policies!G:G)</f>
        <v>Yes</v>
      </c>
    </row>
    <row r="275" spans="1:8" x14ac:dyDescent="0.25">
      <c r="A275" t="s">
        <v>510</v>
      </c>
      <c r="B275" t="s">
        <v>765</v>
      </c>
      <c r="C275">
        <v>6</v>
      </c>
      <c r="D275" t="s">
        <v>769</v>
      </c>
      <c r="E275" s="5" t="str">
        <f>_xlfn.XLOOKUP(Customers[[#This Row],[Customer ID]],Policies!B:B,Policies!A:A)</f>
        <v>POL2226</v>
      </c>
      <c r="F275" s="5" t="str">
        <f>_xlfn.XLOOKUP(Customers[[#This Row],[Customer ID]],Policies[Customer ID],Policies[Proposal Status (Insurer)])</f>
        <v>Accepted</v>
      </c>
      <c r="G275" s="5" t="str">
        <f>_xlfn.XLOOKUP(A:A,Policies!B:B,Policies!C:C)</f>
        <v>Health</v>
      </c>
      <c r="H275" s="5" t="str">
        <f>_xlfn.XLOOKUP(A:A,Policies!B:B,Policies!G:G)</f>
        <v>Yes</v>
      </c>
    </row>
    <row r="276" spans="1:8" x14ac:dyDescent="0.25">
      <c r="A276" t="s">
        <v>511</v>
      </c>
      <c r="B276" t="s">
        <v>762</v>
      </c>
      <c r="C276">
        <v>2</v>
      </c>
      <c r="D276" t="s">
        <v>769</v>
      </c>
      <c r="E276" s="5" t="str">
        <f>_xlfn.XLOOKUP(Customers[[#This Row],[Customer ID]],Policies!B:B,Policies!A:A)</f>
        <v>POL2227</v>
      </c>
      <c r="F276" s="5" t="str">
        <f>_xlfn.XLOOKUP(Customers[[#This Row],[Customer ID]],Policies[Customer ID],Policies[Proposal Status (Insurer)])</f>
        <v>Accepted</v>
      </c>
      <c r="G276" s="5" t="str">
        <f>_xlfn.XLOOKUP(A:A,Policies!B:B,Policies!C:C)</f>
        <v>Health</v>
      </c>
      <c r="H276" s="5" t="str">
        <f>_xlfn.XLOOKUP(A:A,Policies!B:B,Policies!G:G)</f>
        <v>No</v>
      </c>
    </row>
    <row r="277" spans="1:8" x14ac:dyDescent="0.25">
      <c r="A277" t="s">
        <v>512</v>
      </c>
      <c r="B277" t="s">
        <v>762</v>
      </c>
      <c r="C277">
        <v>3</v>
      </c>
      <c r="D277" t="s">
        <v>768</v>
      </c>
      <c r="E277" s="5" t="str">
        <f>_xlfn.XLOOKUP(Customers[[#This Row],[Customer ID]],Policies!B:B,Policies!A:A)</f>
        <v>POL2230</v>
      </c>
      <c r="F277" s="5" t="str">
        <f>_xlfn.XLOOKUP(Customers[[#This Row],[Customer ID]],Policies[Customer ID],Policies[Proposal Status (Insurer)])</f>
        <v>Accepted</v>
      </c>
      <c r="G277" s="5" t="str">
        <f>_xlfn.XLOOKUP(A:A,Policies!B:B,Policies!C:C)</f>
        <v>Health</v>
      </c>
      <c r="H277" s="5" t="str">
        <f>_xlfn.XLOOKUP(A:A,Policies!B:B,Policies!G:G)</f>
        <v>Yes</v>
      </c>
    </row>
    <row r="278" spans="1:8" x14ac:dyDescent="0.25">
      <c r="A278" t="s">
        <v>519</v>
      </c>
      <c r="B278" t="s">
        <v>762</v>
      </c>
      <c r="C278">
        <v>8</v>
      </c>
      <c r="D278" t="s">
        <v>767</v>
      </c>
      <c r="E278" s="5" t="str">
        <f>_xlfn.XLOOKUP(Customers[[#This Row],[Customer ID]],Policies!B:B,Policies!A:A)</f>
        <v>POL2245</v>
      </c>
      <c r="F278" s="5" t="str">
        <f>_xlfn.XLOOKUP(Customers[[#This Row],[Customer ID]],Policies[Customer ID],Policies[Proposal Status (Insurer)])</f>
        <v>Rejected</v>
      </c>
      <c r="G278" s="5" t="str">
        <f>_xlfn.XLOOKUP(A:A,Policies!B:B,Policies!C:C)</f>
        <v>Health</v>
      </c>
      <c r="H278" s="5" t="str">
        <f>_xlfn.XLOOKUP(A:A,Policies!B:B,Policies!G:G)</f>
        <v>Not Applicable</v>
      </c>
    </row>
    <row r="279" spans="1:8" x14ac:dyDescent="0.25">
      <c r="A279" t="s">
        <v>520</v>
      </c>
      <c r="B279" t="s">
        <v>765</v>
      </c>
      <c r="C279">
        <v>7</v>
      </c>
      <c r="D279" t="s">
        <v>768</v>
      </c>
      <c r="E279" s="5" t="str">
        <f>_xlfn.XLOOKUP(Customers[[#This Row],[Customer ID]],Policies!B:B,Policies!A:A)</f>
        <v>POL2247</v>
      </c>
      <c r="F279" s="5" t="str">
        <f>_xlfn.XLOOKUP(Customers[[#This Row],[Customer ID]],Policies[Customer ID],Policies[Proposal Status (Insurer)])</f>
        <v>Rejected</v>
      </c>
      <c r="G279" s="5" t="str">
        <f>_xlfn.XLOOKUP(A:A,Policies!B:B,Policies!C:C)</f>
        <v>Health</v>
      </c>
      <c r="H279" s="5" t="str">
        <f>_xlfn.XLOOKUP(A:A,Policies!B:B,Policies!G:G)</f>
        <v>Not Applicable</v>
      </c>
    </row>
    <row r="280" spans="1:8" x14ac:dyDescent="0.25">
      <c r="A280" t="s">
        <v>521</v>
      </c>
      <c r="B280" t="s">
        <v>763</v>
      </c>
      <c r="C280">
        <v>6</v>
      </c>
      <c r="D280" t="s">
        <v>769</v>
      </c>
      <c r="E280" s="5" t="str">
        <f>_xlfn.XLOOKUP(Customers[[#This Row],[Customer ID]],Policies!B:B,Policies!A:A)</f>
        <v>POL2249</v>
      </c>
      <c r="F280" s="5" t="str">
        <f>_xlfn.XLOOKUP(Customers[[#This Row],[Customer ID]],Policies[Customer ID],Policies[Proposal Status (Insurer)])</f>
        <v>Accepted</v>
      </c>
      <c r="G280" s="5" t="str">
        <f>_xlfn.XLOOKUP(A:A,Policies!B:B,Policies!C:C)</f>
        <v>Health</v>
      </c>
      <c r="H280" s="5" t="str">
        <f>_xlfn.XLOOKUP(A:A,Policies!B:B,Policies!G:G)</f>
        <v>No</v>
      </c>
    </row>
    <row r="281" spans="1:8" x14ac:dyDescent="0.25">
      <c r="A281" t="s">
        <v>523</v>
      </c>
      <c r="B281" t="s">
        <v>765</v>
      </c>
      <c r="C281">
        <v>12</v>
      </c>
      <c r="D281" t="s">
        <v>767</v>
      </c>
      <c r="E281" s="5" t="str">
        <f>_xlfn.XLOOKUP(Customers[[#This Row],[Customer ID]],Policies!B:B,Policies!A:A)</f>
        <v>POL2256</v>
      </c>
      <c r="F281" s="5" t="str">
        <f>_xlfn.XLOOKUP(Customers[[#This Row],[Customer ID]],Policies[Customer ID],Policies[Proposal Status (Insurer)])</f>
        <v>Accepted</v>
      </c>
      <c r="G281" s="5" t="str">
        <f>_xlfn.XLOOKUP(A:A,Policies!B:B,Policies!C:C)</f>
        <v>Health</v>
      </c>
      <c r="H281" s="5" t="str">
        <f>_xlfn.XLOOKUP(A:A,Policies!B:B,Policies!G:G)</f>
        <v>Yes</v>
      </c>
    </row>
    <row r="282" spans="1:8" x14ac:dyDescent="0.25">
      <c r="A282" t="s">
        <v>530</v>
      </c>
      <c r="B282" t="s">
        <v>764</v>
      </c>
      <c r="C282">
        <v>12</v>
      </c>
      <c r="D282" t="s">
        <v>768</v>
      </c>
      <c r="E282" s="5" t="str">
        <f>_xlfn.XLOOKUP(Customers[[#This Row],[Customer ID]],Policies!B:B,Policies!A:A)</f>
        <v>POL2266</v>
      </c>
      <c r="F282" s="5" t="str">
        <f>_xlfn.XLOOKUP(Customers[[#This Row],[Customer ID]],Policies[Customer ID],Policies[Proposal Status (Insurer)])</f>
        <v>Accepted</v>
      </c>
      <c r="G282" s="5" t="str">
        <f>_xlfn.XLOOKUP(A:A,Policies!B:B,Policies!C:C)</f>
        <v>Health</v>
      </c>
      <c r="H282" s="5" t="str">
        <f>_xlfn.XLOOKUP(A:A,Policies!B:B,Policies!G:G)</f>
        <v>Yes</v>
      </c>
    </row>
    <row r="283" spans="1:8" x14ac:dyDescent="0.25">
      <c r="A283" t="s">
        <v>533</v>
      </c>
      <c r="B283" t="s">
        <v>763</v>
      </c>
      <c r="C283">
        <v>2</v>
      </c>
      <c r="D283" t="s">
        <v>767</v>
      </c>
      <c r="E283" s="5" t="str">
        <f>_xlfn.XLOOKUP(Customers[[#This Row],[Customer ID]],Policies!B:B,Policies!A:A)</f>
        <v>POL2271</v>
      </c>
      <c r="F283" s="5" t="str">
        <f>_xlfn.XLOOKUP(Customers[[#This Row],[Customer ID]],Policies[Customer ID],Policies[Proposal Status (Insurer)])</f>
        <v>Accepted</v>
      </c>
      <c r="G283" s="5" t="str">
        <f>_xlfn.XLOOKUP(A:A,Policies!B:B,Policies!C:C)</f>
        <v>Health</v>
      </c>
      <c r="H283" s="5" t="str">
        <f>_xlfn.XLOOKUP(A:A,Policies!B:B,Policies!G:G)</f>
        <v>Yes</v>
      </c>
    </row>
    <row r="284" spans="1:8" x14ac:dyDescent="0.25">
      <c r="A284" t="s">
        <v>535</v>
      </c>
      <c r="B284" t="s">
        <v>765</v>
      </c>
      <c r="C284">
        <v>4</v>
      </c>
      <c r="D284" t="s">
        <v>766</v>
      </c>
      <c r="E284" s="5" t="str">
        <f>_xlfn.XLOOKUP(Customers[[#This Row],[Customer ID]],Policies!B:B,Policies!A:A)</f>
        <v>POL2275</v>
      </c>
      <c r="F284" s="5" t="str">
        <f>_xlfn.XLOOKUP(Customers[[#This Row],[Customer ID]],Policies[Customer ID],Policies[Proposal Status (Insurer)])</f>
        <v>Accepted</v>
      </c>
      <c r="G284" s="5" t="str">
        <f>_xlfn.XLOOKUP(A:A,Policies!B:B,Policies!C:C)</f>
        <v>Health</v>
      </c>
      <c r="H284" s="5" t="str">
        <f>_xlfn.XLOOKUP(A:A,Policies!B:B,Policies!G:G)</f>
        <v>Yes</v>
      </c>
    </row>
    <row r="285" spans="1:8" x14ac:dyDescent="0.25">
      <c r="A285" t="s">
        <v>536</v>
      </c>
      <c r="B285" t="s">
        <v>763</v>
      </c>
      <c r="C285">
        <v>13</v>
      </c>
      <c r="D285" t="s">
        <v>766</v>
      </c>
      <c r="E285" s="5" t="str">
        <f>_xlfn.XLOOKUP(Customers[[#This Row],[Customer ID]],Policies!B:B,Policies!A:A)</f>
        <v>POL2278</v>
      </c>
      <c r="F285" s="5" t="str">
        <f>_xlfn.XLOOKUP(Customers[[#This Row],[Customer ID]],Policies[Customer ID],Policies[Proposal Status (Insurer)])</f>
        <v>Rejected</v>
      </c>
      <c r="G285" s="5" t="str">
        <f>_xlfn.XLOOKUP(A:A,Policies!B:B,Policies!C:C)</f>
        <v>Health</v>
      </c>
      <c r="H285" s="5" t="str">
        <f>_xlfn.XLOOKUP(A:A,Policies!B:B,Policies!G:G)</f>
        <v>Not Applicable</v>
      </c>
    </row>
    <row r="286" spans="1:8" x14ac:dyDescent="0.25">
      <c r="A286" t="s">
        <v>537</v>
      </c>
      <c r="B286" t="s">
        <v>762</v>
      </c>
      <c r="C286">
        <v>14</v>
      </c>
      <c r="D286" t="s">
        <v>766</v>
      </c>
      <c r="E286" s="5" t="str">
        <f>_xlfn.XLOOKUP(Customers[[#This Row],[Customer ID]],Policies!B:B,Policies!A:A)</f>
        <v>POL2279</v>
      </c>
      <c r="F286" s="5" t="str">
        <f>_xlfn.XLOOKUP(Customers[[#This Row],[Customer ID]],Policies[Customer ID],Policies[Proposal Status (Insurer)])</f>
        <v>Accepted</v>
      </c>
      <c r="G286" s="5" t="str">
        <f>_xlfn.XLOOKUP(A:A,Policies!B:B,Policies!C:C)</f>
        <v>Health</v>
      </c>
      <c r="H286" s="5" t="str">
        <f>_xlfn.XLOOKUP(A:A,Policies!B:B,Policies!G:G)</f>
        <v>Yes</v>
      </c>
    </row>
    <row r="287" spans="1:8" x14ac:dyDescent="0.25">
      <c r="A287" t="s">
        <v>541</v>
      </c>
      <c r="B287" t="s">
        <v>763</v>
      </c>
      <c r="C287">
        <v>15</v>
      </c>
      <c r="D287" t="s">
        <v>768</v>
      </c>
      <c r="E287" s="5" t="str">
        <f>_xlfn.XLOOKUP(Customers[[#This Row],[Customer ID]],Policies!B:B,Policies!A:A)</f>
        <v>POL2287</v>
      </c>
      <c r="F287" s="5" t="str">
        <f>_xlfn.XLOOKUP(Customers[[#This Row],[Customer ID]],Policies[Customer ID],Policies[Proposal Status (Insurer)])</f>
        <v>Accepted</v>
      </c>
      <c r="G287" s="5" t="str">
        <f>_xlfn.XLOOKUP(A:A,Policies!B:B,Policies!C:C)</f>
        <v>Health</v>
      </c>
      <c r="H287" s="5" t="str">
        <f>_xlfn.XLOOKUP(A:A,Policies!B:B,Policies!G:G)</f>
        <v>Yes</v>
      </c>
    </row>
    <row r="288" spans="1:8" x14ac:dyDescent="0.25">
      <c r="A288" t="s">
        <v>542</v>
      </c>
      <c r="B288" t="s">
        <v>763</v>
      </c>
      <c r="C288">
        <v>16</v>
      </c>
      <c r="D288" t="s">
        <v>769</v>
      </c>
      <c r="E288" s="5" t="str">
        <f>_xlfn.XLOOKUP(Customers[[#This Row],[Customer ID]],Policies!B:B,Policies!A:A)</f>
        <v>POL2288</v>
      </c>
      <c r="F288" s="5" t="str">
        <f>_xlfn.XLOOKUP(Customers[[#This Row],[Customer ID]],Policies[Customer ID],Policies[Proposal Status (Insurer)])</f>
        <v>Accepted</v>
      </c>
      <c r="G288" s="5" t="str">
        <f>_xlfn.XLOOKUP(A:A,Policies!B:B,Policies!C:C)</f>
        <v>Health</v>
      </c>
      <c r="H288" s="5" t="str">
        <f>_xlfn.XLOOKUP(A:A,Policies!B:B,Policies!G:G)</f>
        <v>No</v>
      </c>
    </row>
    <row r="289" spans="1:8" x14ac:dyDescent="0.25">
      <c r="A289" t="s">
        <v>543</v>
      </c>
      <c r="B289" t="s">
        <v>762</v>
      </c>
      <c r="C289">
        <v>4</v>
      </c>
      <c r="D289" t="s">
        <v>769</v>
      </c>
      <c r="E289" s="5" t="str">
        <f>_xlfn.XLOOKUP(Customers[[#This Row],[Customer ID]],Policies!B:B,Policies!A:A)</f>
        <v>POL2290</v>
      </c>
      <c r="F289" s="5" t="str">
        <f>_xlfn.XLOOKUP(Customers[[#This Row],[Customer ID]],Policies[Customer ID],Policies[Proposal Status (Insurer)])</f>
        <v>Accepted</v>
      </c>
      <c r="G289" s="5" t="str">
        <f>_xlfn.XLOOKUP(A:A,Policies!B:B,Policies!C:C)</f>
        <v>Health</v>
      </c>
      <c r="H289" s="5" t="str">
        <f>_xlfn.XLOOKUP(A:A,Policies!B:B,Policies!G:G)</f>
        <v>No</v>
      </c>
    </row>
    <row r="290" spans="1:8" x14ac:dyDescent="0.25">
      <c r="A290" t="s">
        <v>545</v>
      </c>
      <c r="B290" t="s">
        <v>764</v>
      </c>
      <c r="C290">
        <v>1</v>
      </c>
      <c r="D290" t="s">
        <v>767</v>
      </c>
      <c r="E290" s="5" t="str">
        <f>_xlfn.XLOOKUP(Customers[[#This Row],[Customer ID]],Policies!B:B,Policies!A:A)</f>
        <v>POL2293</v>
      </c>
      <c r="F290" s="5" t="str">
        <f>_xlfn.XLOOKUP(Customers[[#This Row],[Customer ID]],Policies[Customer ID],Policies[Proposal Status (Insurer)])</f>
        <v>Accepted</v>
      </c>
      <c r="G290" s="5" t="str">
        <f>_xlfn.XLOOKUP(A:A,Policies!B:B,Policies!C:C)</f>
        <v>Health</v>
      </c>
      <c r="H290" s="5" t="str">
        <f>_xlfn.XLOOKUP(A:A,Policies!B:B,Policies!G:G)</f>
        <v>Yes</v>
      </c>
    </row>
    <row r="291" spans="1:8" x14ac:dyDescent="0.25">
      <c r="A291" t="s">
        <v>546</v>
      </c>
      <c r="B291" t="s">
        <v>765</v>
      </c>
      <c r="C291">
        <v>15</v>
      </c>
      <c r="D291" t="s">
        <v>769</v>
      </c>
      <c r="E291" s="5" t="str">
        <f>_xlfn.XLOOKUP(Customers[[#This Row],[Customer ID]],Policies!B:B,Policies!A:A)</f>
        <v>POL2294</v>
      </c>
      <c r="F291" s="5" t="str">
        <f>_xlfn.XLOOKUP(Customers[[#This Row],[Customer ID]],Policies[Customer ID],Policies[Proposal Status (Insurer)])</f>
        <v>Rejected</v>
      </c>
      <c r="G291" s="5" t="str">
        <f>_xlfn.XLOOKUP(A:A,Policies!B:B,Policies!C:C)</f>
        <v>Health</v>
      </c>
      <c r="H291" s="5" t="str">
        <f>_xlfn.XLOOKUP(A:A,Policies!B:B,Policies!G:G)</f>
        <v>Not Applicable</v>
      </c>
    </row>
    <row r="292" spans="1:8" x14ac:dyDescent="0.25">
      <c r="A292" t="s">
        <v>547</v>
      </c>
      <c r="B292" t="s">
        <v>765</v>
      </c>
      <c r="C292">
        <v>15</v>
      </c>
      <c r="D292" t="s">
        <v>768</v>
      </c>
      <c r="E292" s="5" t="str">
        <f>_xlfn.XLOOKUP(Customers[[#This Row],[Customer ID]],Policies!B:B,Policies!A:A)</f>
        <v>POL2297</v>
      </c>
      <c r="F292" s="5" t="str">
        <f>_xlfn.XLOOKUP(Customers[[#This Row],[Customer ID]],Policies[Customer ID],Policies[Proposal Status (Insurer)])</f>
        <v>Accepted</v>
      </c>
      <c r="G292" s="5" t="str">
        <f>_xlfn.XLOOKUP(A:A,Policies!B:B,Policies!C:C)</f>
        <v>Health</v>
      </c>
      <c r="H292" s="5" t="str">
        <f>_xlfn.XLOOKUP(A:A,Policies!B:B,Policies!G:G)</f>
        <v>Yes</v>
      </c>
    </row>
    <row r="293" spans="1:8" x14ac:dyDescent="0.25">
      <c r="A293" t="s">
        <v>551</v>
      </c>
      <c r="B293" t="s">
        <v>764</v>
      </c>
      <c r="C293">
        <v>2</v>
      </c>
      <c r="D293" t="s">
        <v>766</v>
      </c>
      <c r="E293" s="5" t="str">
        <f>_xlfn.XLOOKUP(Customers[[#This Row],[Customer ID]],Policies!B:B,Policies!A:A)</f>
        <v>POL2301</v>
      </c>
      <c r="F293" s="5" t="str">
        <f>_xlfn.XLOOKUP(Customers[[#This Row],[Customer ID]],Policies[Customer ID],Policies[Proposal Status (Insurer)])</f>
        <v>Accepted</v>
      </c>
      <c r="G293" s="5" t="str">
        <f>_xlfn.XLOOKUP(A:A,Policies!B:B,Policies!C:C)</f>
        <v>Health</v>
      </c>
      <c r="H293" s="5" t="str">
        <f>_xlfn.XLOOKUP(A:A,Policies!B:B,Policies!G:G)</f>
        <v>Yes</v>
      </c>
    </row>
    <row r="294" spans="1:8" x14ac:dyDescent="0.25">
      <c r="A294" t="s">
        <v>554</v>
      </c>
      <c r="B294" t="s">
        <v>763</v>
      </c>
      <c r="C294">
        <v>6</v>
      </c>
      <c r="D294" t="s">
        <v>768</v>
      </c>
      <c r="E294" s="5" t="str">
        <f>_xlfn.XLOOKUP(Customers[[#This Row],[Customer ID]],Policies!B:B,Policies!A:A)</f>
        <v>POL2307</v>
      </c>
      <c r="F294" s="5" t="str">
        <f>_xlfn.XLOOKUP(Customers[[#This Row],[Customer ID]],Policies[Customer ID],Policies[Proposal Status (Insurer)])</f>
        <v>Accepted</v>
      </c>
      <c r="G294" s="5" t="str">
        <f>_xlfn.XLOOKUP(A:A,Policies!B:B,Policies!C:C)</f>
        <v>Health</v>
      </c>
      <c r="H294" s="5" t="str">
        <f>_xlfn.XLOOKUP(A:A,Policies!B:B,Policies!G:G)</f>
        <v>Yes</v>
      </c>
    </row>
    <row r="295" spans="1:8" x14ac:dyDescent="0.25">
      <c r="A295" t="s">
        <v>557</v>
      </c>
      <c r="B295" t="s">
        <v>763</v>
      </c>
      <c r="C295">
        <v>13</v>
      </c>
      <c r="D295" t="s">
        <v>767</v>
      </c>
      <c r="E295" s="5" t="str">
        <f>_xlfn.XLOOKUP(Customers[[#This Row],[Customer ID]],Policies!B:B,Policies!A:A)</f>
        <v>POL2314</v>
      </c>
      <c r="F295" s="5" t="str">
        <f>_xlfn.XLOOKUP(Customers[[#This Row],[Customer ID]],Policies[Customer ID],Policies[Proposal Status (Insurer)])</f>
        <v>Accepted</v>
      </c>
      <c r="G295" s="5" t="str">
        <f>_xlfn.XLOOKUP(A:A,Policies!B:B,Policies!C:C)</f>
        <v>Health</v>
      </c>
      <c r="H295" s="5" t="str">
        <f>_xlfn.XLOOKUP(A:A,Policies!B:B,Policies!G:G)</f>
        <v>No</v>
      </c>
    </row>
    <row r="296" spans="1:8" x14ac:dyDescent="0.25">
      <c r="A296" t="s">
        <v>559</v>
      </c>
      <c r="B296" t="s">
        <v>762</v>
      </c>
      <c r="C296">
        <v>1</v>
      </c>
      <c r="D296" t="s">
        <v>768</v>
      </c>
      <c r="E296" s="5" t="str">
        <f>_xlfn.XLOOKUP(Customers[[#This Row],[Customer ID]],Policies!B:B,Policies!A:A)</f>
        <v>POL2317</v>
      </c>
      <c r="F296" s="5" t="str">
        <f>_xlfn.XLOOKUP(Customers[[#This Row],[Customer ID]],Policies[Customer ID],Policies[Proposal Status (Insurer)])</f>
        <v>Rejected</v>
      </c>
      <c r="G296" s="5" t="str">
        <f>_xlfn.XLOOKUP(A:A,Policies!B:B,Policies!C:C)</f>
        <v>Health</v>
      </c>
      <c r="H296" s="5" t="str">
        <f>_xlfn.XLOOKUP(A:A,Policies!B:B,Policies!G:G)</f>
        <v>Not Applicable</v>
      </c>
    </row>
    <row r="297" spans="1:8" x14ac:dyDescent="0.25">
      <c r="A297" t="s">
        <v>560</v>
      </c>
      <c r="B297" t="s">
        <v>765</v>
      </c>
      <c r="C297">
        <v>4</v>
      </c>
      <c r="D297" t="s">
        <v>767</v>
      </c>
      <c r="E297" s="5" t="str">
        <f>_xlfn.XLOOKUP(Customers[[#This Row],[Customer ID]],Policies!B:B,Policies!A:A)</f>
        <v>POL2318</v>
      </c>
      <c r="F297" s="5" t="str">
        <f>_xlfn.XLOOKUP(Customers[[#This Row],[Customer ID]],Policies[Customer ID],Policies[Proposal Status (Insurer)])</f>
        <v>Accepted</v>
      </c>
      <c r="G297" s="5" t="str">
        <f>_xlfn.XLOOKUP(A:A,Policies!B:B,Policies!C:C)</f>
        <v>Health</v>
      </c>
      <c r="H297" s="5" t="str">
        <f>_xlfn.XLOOKUP(A:A,Policies!B:B,Policies!G:G)</f>
        <v>No</v>
      </c>
    </row>
    <row r="298" spans="1:8" x14ac:dyDescent="0.25">
      <c r="A298" t="s">
        <v>562</v>
      </c>
      <c r="B298" t="s">
        <v>762</v>
      </c>
      <c r="C298">
        <v>12</v>
      </c>
      <c r="D298" t="s">
        <v>767</v>
      </c>
      <c r="E298" s="5" t="str">
        <f>_xlfn.XLOOKUP(Customers[[#This Row],[Customer ID]],Policies!B:B,Policies!A:A)</f>
        <v>POL2320</v>
      </c>
      <c r="F298" s="5" t="str">
        <f>_xlfn.XLOOKUP(Customers[[#This Row],[Customer ID]],Policies[Customer ID],Policies[Proposal Status (Insurer)])</f>
        <v>Accepted</v>
      </c>
      <c r="G298" s="5" t="str">
        <f>_xlfn.XLOOKUP(A:A,Policies!B:B,Policies!C:C)</f>
        <v>Health</v>
      </c>
      <c r="H298" s="5" t="str">
        <f>_xlfn.XLOOKUP(A:A,Policies!B:B,Policies!G:G)</f>
        <v>Yes</v>
      </c>
    </row>
    <row r="299" spans="1:8" x14ac:dyDescent="0.25">
      <c r="A299" t="s">
        <v>564</v>
      </c>
      <c r="B299" t="s">
        <v>762</v>
      </c>
      <c r="C299">
        <v>6</v>
      </c>
      <c r="D299" t="s">
        <v>766</v>
      </c>
      <c r="E299" s="5" t="str">
        <f>_xlfn.XLOOKUP(Customers[[#This Row],[Customer ID]],Policies!B:B,Policies!A:A)</f>
        <v>POL2322</v>
      </c>
      <c r="F299" s="5" t="str">
        <f>_xlfn.XLOOKUP(Customers[[#This Row],[Customer ID]],Policies[Customer ID],Policies[Proposal Status (Insurer)])</f>
        <v>Rejected</v>
      </c>
      <c r="G299" s="5" t="str">
        <f>_xlfn.XLOOKUP(A:A,Policies!B:B,Policies!C:C)</f>
        <v>Health</v>
      </c>
      <c r="H299" s="5" t="str">
        <f>_xlfn.XLOOKUP(A:A,Policies!B:B,Policies!G:G)</f>
        <v>Not Applicable</v>
      </c>
    </row>
    <row r="300" spans="1:8" x14ac:dyDescent="0.25">
      <c r="A300" t="s">
        <v>565</v>
      </c>
      <c r="B300" t="s">
        <v>765</v>
      </c>
      <c r="C300">
        <v>13</v>
      </c>
      <c r="D300" t="s">
        <v>766</v>
      </c>
      <c r="E300" s="5" t="str">
        <f>_xlfn.XLOOKUP(Customers[[#This Row],[Customer ID]],Policies!B:B,Policies!A:A)</f>
        <v>POL2324</v>
      </c>
      <c r="F300" s="5" t="str">
        <f>_xlfn.XLOOKUP(Customers[[#This Row],[Customer ID]],Policies[Customer ID],Policies[Proposal Status (Insurer)])</f>
        <v>Accepted</v>
      </c>
      <c r="G300" s="5" t="str">
        <f>_xlfn.XLOOKUP(A:A,Policies!B:B,Policies!C:C)</f>
        <v>Health</v>
      </c>
      <c r="H300" s="5" t="str">
        <f>_xlfn.XLOOKUP(A:A,Policies!B:B,Policies!G:G)</f>
        <v>Yes</v>
      </c>
    </row>
    <row r="301" spans="1:8" x14ac:dyDescent="0.25">
      <c r="A301" t="s">
        <v>566</v>
      </c>
      <c r="B301" t="s">
        <v>764</v>
      </c>
      <c r="C301">
        <v>1</v>
      </c>
      <c r="D301" t="s">
        <v>769</v>
      </c>
      <c r="E301" s="5" t="str">
        <f>_xlfn.XLOOKUP(Customers[[#This Row],[Customer ID]],Policies!B:B,Policies!A:A)</f>
        <v>POL2325</v>
      </c>
      <c r="F301" s="5" t="str">
        <f>_xlfn.XLOOKUP(Customers[[#This Row],[Customer ID]],Policies[Customer ID],Policies[Proposal Status (Insurer)])</f>
        <v>Accepted</v>
      </c>
      <c r="G301" s="5" t="str">
        <f>_xlfn.XLOOKUP(A:A,Policies!B:B,Policies!C:C)</f>
        <v>Health</v>
      </c>
      <c r="H301" s="5" t="str">
        <f>_xlfn.XLOOKUP(A:A,Policies!B:B,Policies!G:G)</f>
        <v>Yes</v>
      </c>
    </row>
    <row r="302" spans="1:8" x14ac:dyDescent="0.25">
      <c r="A302" t="s">
        <v>569</v>
      </c>
      <c r="B302" t="s">
        <v>764</v>
      </c>
      <c r="C302">
        <v>4</v>
      </c>
      <c r="D302" t="s">
        <v>768</v>
      </c>
      <c r="E302" s="5" t="str">
        <f>_xlfn.XLOOKUP(Customers[[#This Row],[Customer ID]],Policies!B:B,Policies!A:A)</f>
        <v>POL2332</v>
      </c>
      <c r="F302" s="5" t="str">
        <f>_xlfn.XLOOKUP(Customers[[#This Row],[Customer ID]],Policies[Customer ID],Policies[Proposal Status (Insurer)])</f>
        <v>Accepted</v>
      </c>
      <c r="G302" s="5" t="str">
        <f>_xlfn.XLOOKUP(A:A,Policies!B:B,Policies!C:C)</f>
        <v>Health</v>
      </c>
      <c r="H302" s="5" t="str">
        <f>_xlfn.XLOOKUP(A:A,Policies!B:B,Policies!G:G)</f>
        <v>Yes</v>
      </c>
    </row>
    <row r="303" spans="1:8" x14ac:dyDescent="0.25">
      <c r="A303" t="s">
        <v>570</v>
      </c>
      <c r="B303" t="s">
        <v>762</v>
      </c>
      <c r="C303">
        <v>5</v>
      </c>
      <c r="D303" t="s">
        <v>769</v>
      </c>
      <c r="E303" s="5" t="str">
        <f>_xlfn.XLOOKUP(Customers[[#This Row],[Customer ID]],Policies!B:B,Policies!A:A)</f>
        <v>POL2333</v>
      </c>
      <c r="F303" s="5" t="str">
        <f>_xlfn.XLOOKUP(Customers[[#This Row],[Customer ID]],Policies[Customer ID],Policies[Proposal Status (Insurer)])</f>
        <v>Accepted</v>
      </c>
      <c r="G303" s="5" t="str">
        <f>_xlfn.XLOOKUP(A:A,Policies!B:B,Policies!C:C)</f>
        <v>Health</v>
      </c>
      <c r="H303" s="5" t="str">
        <f>_xlfn.XLOOKUP(A:A,Policies!B:B,Policies!G:G)</f>
        <v>Yes</v>
      </c>
    </row>
    <row r="304" spans="1:8" x14ac:dyDescent="0.25">
      <c r="A304" t="s">
        <v>573</v>
      </c>
      <c r="B304" t="s">
        <v>762</v>
      </c>
      <c r="C304">
        <v>6</v>
      </c>
      <c r="D304" t="s">
        <v>768</v>
      </c>
      <c r="E304" s="5" t="str">
        <f>_xlfn.XLOOKUP(Customers[[#This Row],[Customer ID]],Policies!B:B,Policies!A:A)</f>
        <v>POL2338</v>
      </c>
      <c r="F304" s="5" t="str">
        <f>_xlfn.XLOOKUP(Customers[[#This Row],[Customer ID]],Policies[Customer ID],Policies[Proposal Status (Insurer)])</f>
        <v>Rejected</v>
      </c>
      <c r="G304" s="5" t="str">
        <f>_xlfn.XLOOKUP(A:A,Policies!B:B,Policies!C:C)</f>
        <v>Health</v>
      </c>
      <c r="H304" s="5" t="str">
        <f>_xlfn.XLOOKUP(A:A,Policies!B:B,Policies!G:G)</f>
        <v>Not Applicable</v>
      </c>
    </row>
    <row r="305" spans="1:8" x14ac:dyDescent="0.25">
      <c r="A305" t="s">
        <v>582</v>
      </c>
      <c r="B305" t="s">
        <v>762</v>
      </c>
      <c r="C305">
        <v>11</v>
      </c>
      <c r="D305" t="s">
        <v>767</v>
      </c>
      <c r="E305" s="5" t="str">
        <f>_xlfn.XLOOKUP(Customers[[#This Row],[Customer ID]],Policies!B:B,Policies!A:A)</f>
        <v>POL2360</v>
      </c>
      <c r="F305" s="5" t="str">
        <f>_xlfn.XLOOKUP(Customers[[#This Row],[Customer ID]],Policies[Customer ID],Policies[Proposal Status (Insurer)])</f>
        <v>Accepted</v>
      </c>
      <c r="G305" s="5" t="str">
        <f>_xlfn.XLOOKUP(A:A,Policies!B:B,Policies!C:C)</f>
        <v>Health</v>
      </c>
      <c r="H305" s="5" t="str">
        <f>_xlfn.XLOOKUP(A:A,Policies!B:B,Policies!G:G)</f>
        <v>Yes</v>
      </c>
    </row>
    <row r="306" spans="1:8" x14ac:dyDescent="0.25">
      <c r="A306" t="s">
        <v>584</v>
      </c>
      <c r="B306" t="s">
        <v>763</v>
      </c>
      <c r="C306">
        <v>2</v>
      </c>
      <c r="D306" t="s">
        <v>766</v>
      </c>
      <c r="E306" s="5" t="str">
        <f>_xlfn.XLOOKUP(Customers[[#This Row],[Customer ID]],Policies!B:B,Policies!A:A)</f>
        <v>POL2362</v>
      </c>
      <c r="F306" s="5" t="str">
        <f>_xlfn.XLOOKUP(Customers[[#This Row],[Customer ID]],Policies[Customer ID],Policies[Proposal Status (Insurer)])</f>
        <v>Accepted</v>
      </c>
      <c r="G306" s="5" t="str">
        <f>_xlfn.XLOOKUP(A:A,Policies!B:B,Policies!C:C)</f>
        <v>Health</v>
      </c>
      <c r="H306" s="5" t="str">
        <f>_xlfn.XLOOKUP(A:A,Policies!B:B,Policies!G:G)</f>
        <v>No</v>
      </c>
    </row>
    <row r="307" spans="1:8" x14ac:dyDescent="0.25">
      <c r="A307" t="s">
        <v>587</v>
      </c>
      <c r="B307" t="s">
        <v>762</v>
      </c>
      <c r="C307">
        <v>8</v>
      </c>
      <c r="D307" t="s">
        <v>766</v>
      </c>
      <c r="E307" s="5" t="str">
        <f>_xlfn.XLOOKUP(Customers[[#This Row],[Customer ID]],Policies!B:B,Policies!A:A)</f>
        <v>POL2365</v>
      </c>
      <c r="F307" s="5" t="str">
        <f>_xlfn.XLOOKUP(Customers[[#This Row],[Customer ID]],Policies[Customer ID],Policies[Proposal Status (Insurer)])</f>
        <v>Accepted</v>
      </c>
      <c r="G307" s="5" t="str">
        <f>_xlfn.XLOOKUP(A:A,Policies!B:B,Policies!C:C)</f>
        <v>Health</v>
      </c>
      <c r="H307" s="5" t="str">
        <f>_xlfn.XLOOKUP(A:A,Policies!B:B,Policies!G:G)</f>
        <v>Yes</v>
      </c>
    </row>
    <row r="308" spans="1:8" x14ac:dyDescent="0.25">
      <c r="A308" t="s">
        <v>590</v>
      </c>
      <c r="B308" t="s">
        <v>762</v>
      </c>
      <c r="C308">
        <v>13</v>
      </c>
      <c r="D308" t="s">
        <v>769</v>
      </c>
      <c r="E308" s="5" t="str">
        <f>_xlfn.XLOOKUP(Customers[[#This Row],[Customer ID]],Policies!B:B,Policies!A:A)</f>
        <v>POL2370</v>
      </c>
      <c r="F308" s="5" t="str">
        <f>_xlfn.XLOOKUP(Customers[[#This Row],[Customer ID]],Policies[Customer ID],Policies[Proposal Status (Insurer)])</f>
        <v>Rejected</v>
      </c>
      <c r="G308" s="5" t="str">
        <f>_xlfn.XLOOKUP(A:A,Policies!B:B,Policies!C:C)</f>
        <v>Health</v>
      </c>
      <c r="H308" s="5" t="str">
        <f>_xlfn.XLOOKUP(A:A,Policies!B:B,Policies!G:G)</f>
        <v>Not Applicable</v>
      </c>
    </row>
    <row r="309" spans="1:8" x14ac:dyDescent="0.25">
      <c r="A309" t="s">
        <v>591</v>
      </c>
      <c r="B309" t="s">
        <v>764</v>
      </c>
      <c r="C309">
        <v>2</v>
      </c>
      <c r="D309" t="s">
        <v>767</v>
      </c>
      <c r="E309" s="5" t="str">
        <f>_xlfn.XLOOKUP(Customers[[#This Row],[Customer ID]],Policies!B:B,Policies!A:A)</f>
        <v>POL2371</v>
      </c>
      <c r="F309" s="5" t="str">
        <f>_xlfn.XLOOKUP(Customers[[#This Row],[Customer ID]],Policies[Customer ID],Policies[Proposal Status (Insurer)])</f>
        <v>Accepted</v>
      </c>
      <c r="G309" s="5" t="str">
        <f>_xlfn.XLOOKUP(A:A,Policies!B:B,Policies!C:C)</f>
        <v>Health</v>
      </c>
      <c r="H309" s="5" t="str">
        <f>_xlfn.XLOOKUP(A:A,Policies!B:B,Policies!G:G)</f>
        <v>Yes</v>
      </c>
    </row>
    <row r="310" spans="1:8" x14ac:dyDescent="0.25">
      <c r="A310" t="s">
        <v>595</v>
      </c>
      <c r="B310" t="s">
        <v>763</v>
      </c>
      <c r="C310">
        <v>6</v>
      </c>
      <c r="D310" t="s">
        <v>769</v>
      </c>
      <c r="E310" s="5" t="str">
        <f>_xlfn.XLOOKUP(Customers[[#This Row],[Customer ID]],Policies!B:B,Policies!A:A)</f>
        <v>POL2375</v>
      </c>
      <c r="F310" s="5" t="str">
        <f>_xlfn.XLOOKUP(Customers[[#This Row],[Customer ID]],Policies[Customer ID],Policies[Proposal Status (Insurer)])</f>
        <v>Accepted</v>
      </c>
      <c r="G310" s="5" t="str">
        <f>_xlfn.XLOOKUP(A:A,Policies!B:B,Policies!C:C)</f>
        <v>Health</v>
      </c>
      <c r="H310" s="5" t="str">
        <f>_xlfn.XLOOKUP(A:A,Policies!B:B,Policies!G:G)</f>
        <v>No</v>
      </c>
    </row>
    <row r="311" spans="1:8" x14ac:dyDescent="0.25">
      <c r="A311" t="s">
        <v>602</v>
      </c>
      <c r="B311" t="s">
        <v>765</v>
      </c>
      <c r="C311">
        <v>14</v>
      </c>
      <c r="D311" t="s">
        <v>769</v>
      </c>
      <c r="E311" s="5" t="str">
        <f>_xlfn.XLOOKUP(Customers[[#This Row],[Customer ID]],Policies!B:B,Policies!A:A)</f>
        <v>POL2385</v>
      </c>
      <c r="F311" s="5" t="str">
        <f>_xlfn.XLOOKUP(Customers[[#This Row],[Customer ID]],Policies[Customer ID],Policies[Proposal Status (Insurer)])</f>
        <v>Accepted</v>
      </c>
      <c r="G311" s="5" t="str">
        <f>_xlfn.XLOOKUP(A:A,Policies!B:B,Policies!C:C)</f>
        <v>Health</v>
      </c>
      <c r="H311" s="5" t="str">
        <f>_xlfn.XLOOKUP(A:A,Policies!B:B,Policies!G:G)</f>
        <v>Yes</v>
      </c>
    </row>
    <row r="312" spans="1:8" x14ac:dyDescent="0.25">
      <c r="A312" t="s">
        <v>608</v>
      </c>
      <c r="B312" t="s">
        <v>763</v>
      </c>
      <c r="C312">
        <v>16</v>
      </c>
      <c r="D312" t="s">
        <v>768</v>
      </c>
      <c r="E312" s="5" t="str">
        <f>_xlfn.XLOOKUP(Customers[[#This Row],[Customer ID]],Policies!B:B,Policies!A:A)</f>
        <v>POL2396</v>
      </c>
      <c r="F312" s="5" t="str">
        <f>_xlfn.XLOOKUP(Customers[[#This Row],[Customer ID]],Policies[Customer ID],Policies[Proposal Status (Insurer)])</f>
        <v>Accepted</v>
      </c>
      <c r="G312" s="5" t="str">
        <f>_xlfn.XLOOKUP(A:A,Policies!B:B,Policies!C:C)</f>
        <v>Health</v>
      </c>
      <c r="H312" s="5" t="str">
        <f>_xlfn.XLOOKUP(A:A,Policies!B:B,Policies!G:G)</f>
        <v>Yes</v>
      </c>
    </row>
    <row r="313" spans="1:8" x14ac:dyDescent="0.25">
      <c r="A313" t="s">
        <v>609</v>
      </c>
      <c r="B313" t="s">
        <v>765</v>
      </c>
      <c r="C313">
        <v>15</v>
      </c>
      <c r="D313" t="s">
        <v>768</v>
      </c>
      <c r="E313" s="5" t="str">
        <f>_xlfn.XLOOKUP(Customers[[#This Row],[Customer ID]],Policies!B:B,Policies!A:A)</f>
        <v>POL2398</v>
      </c>
      <c r="F313" s="5" t="str">
        <f>_xlfn.XLOOKUP(Customers[[#This Row],[Customer ID]],Policies[Customer ID],Policies[Proposal Status (Insurer)])</f>
        <v>Accepted</v>
      </c>
      <c r="G313" s="5" t="str">
        <f>_xlfn.XLOOKUP(A:A,Policies!B:B,Policies!C:C)</f>
        <v>Health</v>
      </c>
      <c r="H313" s="5" t="str">
        <f>_xlfn.XLOOKUP(A:A,Policies!B:B,Policies!G:G)</f>
        <v>Yes</v>
      </c>
    </row>
    <row r="314" spans="1:8" x14ac:dyDescent="0.25">
      <c r="A314" t="s">
        <v>615</v>
      </c>
      <c r="B314" t="s">
        <v>763</v>
      </c>
      <c r="C314">
        <v>17</v>
      </c>
      <c r="D314" t="s">
        <v>767</v>
      </c>
      <c r="E314" s="5" t="str">
        <f>_xlfn.XLOOKUP(Customers[[#This Row],[Customer ID]],Policies!B:B,Policies!A:A)</f>
        <v>POL2408</v>
      </c>
      <c r="F314" s="5" t="str">
        <f>_xlfn.XLOOKUP(Customers[[#This Row],[Customer ID]],Policies[Customer ID],Policies[Proposal Status (Insurer)])</f>
        <v>Accepted</v>
      </c>
      <c r="G314" s="5" t="str">
        <f>_xlfn.XLOOKUP(A:A,Policies!B:B,Policies!C:C)</f>
        <v>Health</v>
      </c>
      <c r="H314" s="5" t="str">
        <f>_xlfn.XLOOKUP(A:A,Policies!B:B,Policies!G:G)</f>
        <v>Yes</v>
      </c>
    </row>
    <row r="315" spans="1:8" x14ac:dyDescent="0.25">
      <c r="A315" t="s">
        <v>617</v>
      </c>
      <c r="B315" t="s">
        <v>763</v>
      </c>
      <c r="C315">
        <v>6</v>
      </c>
      <c r="D315" t="s">
        <v>766</v>
      </c>
      <c r="E315" s="5" t="str">
        <f>_xlfn.XLOOKUP(Customers[[#This Row],[Customer ID]],Policies!B:B,Policies!A:A)</f>
        <v>POL2410</v>
      </c>
      <c r="F315" s="5" t="str">
        <f>_xlfn.XLOOKUP(Customers[[#This Row],[Customer ID]],Policies[Customer ID],Policies[Proposal Status (Insurer)])</f>
        <v>Accepted</v>
      </c>
      <c r="G315" s="5" t="str">
        <f>_xlfn.XLOOKUP(A:A,Policies!B:B,Policies!C:C)</f>
        <v>Health</v>
      </c>
      <c r="H315" s="5" t="str">
        <f>_xlfn.XLOOKUP(A:A,Policies!B:B,Policies!G:G)</f>
        <v>Yes</v>
      </c>
    </row>
    <row r="316" spans="1:8" x14ac:dyDescent="0.25">
      <c r="A316" t="s">
        <v>619</v>
      </c>
      <c r="B316" t="s">
        <v>764</v>
      </c>
      <c r="C316">
        <v>17</v>
      </c>
      <c r="D316" t="s">
        <v>766</v>
      </c>
      <c r="E316" s="5" t="str">
        <f>_xlfn.XLOOKUP(Customers[[#This Row],[Customer ID]],Policies!B:B,Policies!A:A)</f>
        <v>POL2412</v>
      </c>
      <c r="F316" s="5" t="str">
        <f>_xlfn.XLOOKUP(Customers[[#This Row],[Customer ID]],Policies[Customer ID],Policies[Proposal Status (Insurer)])</f>
        <v>Rejected</v>
      </c>
      <c r="G316" s="5" t="str">
        <f>_xlfn.XLOOKUP(A:A,Policies!B:B,Policies!C:C)</f>
        <v>Health</v>
      </c>
      <c r="H316" s="5" t="str">
        <f>_xlfn.XLOOKUP(A:A,Policies!B:B,Policies!G:G)</f>
        <v>Not Applicable</v>
      </c>
    </row>
    <row r="317" spans="1:8" x14ac:dyDescent="0.25">
      <c r="A317" t="s">
        <v>620</v>
      </c>
      <c r="B317" t="s">
        <v>764</v>
      </c>
      <c r="C317">
        <v>2</v>
      </c>
      <c r="D317" t="s">
        <v>769</v>
      </c>
      <c r="E317" s="5" t="str">
        <f>_xlfn.XLOOKUP(Customers[[#This Row],[Customer ID]],Policies!B:B,Policies!A:A)</f>
        <v>POL2414</v>
      </c>
      <c r="F317" s="5" t="str">
        <f>_xlfn.XLOOKUP(Customers[[#This Row],[Customer ID]],Policies[Customer ID],Policies[Proposal Status (Insurer)])</f>
        <v>Accepted</v>
      </c>
      <c r="G317" s="5" t="str">
        <f>_xlfn.XLOOKUP(A:A,Policies!B:B,Policies!C:C)</f>
        <v>Health</v>
      </c>
      <c r="H317" s="5" t="str">
        <f>_xlfn.XLOOKUP(A:A,Policies!B:B,Policies!G:G)</f>
        <v>No</v>
      </c>
    </row>
    <row r="318" spans="1:8" x14ac:dyDescent="0.25">
      <c r="A318" t="s">
        <v>621</v>
      </c>
      <c r="B318" t="s">
        <v>764</v>
      </c>
      <c r="C318">
        <v>13</v>
      </c>
      <c r="D318" t="s">
        <v>768</v>
      </c>
      <c r="E318" s="5" t="str">
        <f>_xlfn.XLOOKUP(Customers[[#This Row],[Customer ID]],Policies!B:B,Policies!A:A)</f>
        <v>POL2415</v>
      </c>
      <c r="F318" s="5" t="str">
        <f>_xlfn.XLOOKUP(Customers[[#This Row],[Customer ID]],Policies[Customer ID],Policies[Proposal Status (Insurer)])</f>
        <v>Accepted</v>
      </c>
      <c r="G318" s="5" t="str">
        <f>_xlfn.XLOOKUP(A:A,Policies!B:B,Policies!C:C)</f>
        <v>Health</v>
      </c>
      <c r="H318" s="5" t="str">
        <f>_xlfn.XLOOKUP(A:A,Policies!B:B,Policies!G:G)</f>
        <v>No</v>
      </c>
    </row>
    <row r="319" spans="1:8" x14ac:dyDescent="0.25">
      <c r="A319" t="s">
        <v>622</v>
      </c>
      <c r="B319" t="s">
        <v>762</v>
      </c>
      <c r="C319">
        <v>8</v>
      </c>
      <c r="D319" t="s">
        <v>768</v>
      </c>
      <c r="E319" s="5" t="str">
        <f>_xlfn.XLOOKUP(Customers[[#This Row],[Customer ID]],Policies!B:B,Policies!A:A)</f>
        <v>POL2422</v>
      </c>
      <c r="F319" s="5" t="str">
        <f>_xlfn.XLOOKUP(Customers[[#This Row],[Customer ID]],Policies[Customer ID],Policies[Proposal Status (Insurer)])</f>
        <v>Accepted</v>
      </c>
      <c r="G319" s="5" t="str">
        <f>_xlfn.XLOOKUP(A:A,Policies!B:B,Policies!C:C)</f>
        <v>Health</v>
      </c>
      <c r="H319" s="5" t="str">
        <f>_xlfn.XLOOKUP(A:A,Policies!B:B,Policies!G:G)</f>
        <v>Yes</v>
      </c>
    </row>
    <row r="320" spans="1:8" x14ac:dyDescent="0.25">
      <c r="A320" t="s">
        <v>625</v>
      </c>
      <c r="B320" t="s">
        <v>762</v>
      </c>
      <c r="C320">
        <v>5</v>
      </c>
      <c r="D320" t="s">
        <v>767</v>
      </c>
      <c r="E320" s="5" t="str">
        <f>_xlfn.XLOOKUP(Customers[[#This Row],[Customer ID]],Policies!B:B,Policies!A:A)</f>
        <v>POL2430</v>
      </c>
      <c r="F320" s="5" t="str">
        <f>_xlfn.XLOOKUP(Customers[[#This Row],[Customer ID]],Policies[Customer ID],Policies[Proposal Status (Insurer)])</f>
        <v>Accepted</v>
      </c>
      <c r="G320" s="5" t="str">
        <f>_xlfn.XLOOKUP(A:A,Policies!B:B,Policies!C:C)</f>
        <v>Health</v>
      </c>
      <c r="H320" s="5" t="str">
        <f>_xlfn.XLOOKUP(A:A,Policies!B:B,Policies!G:G)</f>
        <v>Yes</v>
      </c>
    </row>
    <row r="321" spans="1:8" x14ac:dyDescent="0.25">
      <c r="A321" t="s">
        <v>626</v>
      </c>
      <c r="B321" t="s">
        <v>762</v>
      </c>
      <c r="C321">
        <v>2</v>
      </c>
      <c r="D321" t="s">
        <v>766</v>
      </c>
      <c r="E321" s="5" t="str">
        <f>_xlfn.XLOOKUP(Customers[[#This Row],[Customer ID]],Policies!B:B,Policies!A:A)</f>
        <v>POL2431</v>
      </c>
      <c r="F321" s="5" t="str">
        <f>_xlfn.XLOOKUP(Customers[[#This Row],[Customer ID]],Policies[Customer ID],Policies[Proposal Status (Insurer)])</f>
        <v>Rejected</v>
      </c>
      <c r="G321" s="5" t="str">
        <f>_xlfn.XLOOKUP(A:A,Policies!B:B,Policies!C:C)</f>
        <v>Health</v>
      </c>
      <c r="H321" s="5" t="str">
        <f>_xlfn.XLOOKUP(A:A,Policies!B:B,Policies!G:G)</f>
        <v>Not Applicable</v>
      </c>
    </row>
    <row r="322" spans="1:8" x14ac:dyDescent="0.25">
      <c r="A322" t="s">
        <v>631</v>
      </c>
      <c r="B322" t="s">
        <v>765</v>
      </c>
      <c r="C322">
        <v>11</v>
      </c>
      <c r="D322" t="s">
        <v>767</v>
      </c>
      <c r="E322" s="5" t="str">
        <f>_xlfn.XLOOKUP(Customers[[#This Row],[Customer ID]],Policies!B:B,Policies!A:A)</f>
        <v>POL2437</v>
      </c>
      <c r="F322" s="5" t="str">
        <f>_xlfn.XLOOKUP(Customers[[#This Row],[Customer ID]],Policies[Customer ID],Policies[Proposal Status (Insurer)])</f>
        <v>Accepted</v>
      </c>
      <c r="G322" s="5" t="str">
        <f>_xlfn.XLOOKUP(A:A,Policies!B:B,Policies!C:C)</f>
        <v>Health</v>
      </c>
      <c r="H322" s="5" t="str">
        <f>_xlfn.XLOOKUP(A:A,Policies!B:B,Policies!G:G)</f>
        <v>Yes</v>
      </c>
    </row>
    <row r="323" spans="1:8" x14ac:dyDescent="0.25">
      <c r="A323" t="s">
        <v>632</v>
      </c>
      <c r="B323" t="s">
        <v>762</v>
      </c>
      <c r="C323">
        <v>4</v>
      </c>
      <c r="D323" t="s">
        <v>769</v>
      </c>
      <c r="E323" s="5" t="str">
        <f>_xlfn.XLOOKUP(Customers[[#This Row],[Customer ID]],Policies!B:B,Policies!A:A)</f>
        <v>POL2439</v>
      </c>
      <c r="F323" s="5" t="str">
        <f>_xlfn.XLOOKUP(Customers[[#This Row],[Customer ID]],Policies[Customer ID],Policies[Proposal Status (Insurer)])</f>
        <v>Accepted</v>
      </c>
      <c r="G323" s="5" t="str">
        <f>_xlfn.XLOOKUP(A:A,Policies!B:B,Policies!C:C)</f>
        <v>Health</v>
      </c>
      <c r="H323" s="5" t="str">
        <f>_xlfn.XLOOKUP(A:A,Policies!B:B,Policies!G:G)</f>
        <v>Yes</v>
      </c>
    </row>
    <row r="324" spans="1:8" x14ac:dyDescent="0.25">
      <c r="A324" t="s">
        <v>636</v>
      </c>
      <c r="B324" t="s">
        <v>765</v>
      </c>
      <c r="C324">
        <v>13</v>
      </c>
      <c r="D324" t="s">
        <v>766</v>
      </c>
      <c r="E324" s="5" t="str">
        <f>_xlfn.XLOOKUP(Customers[[#This Row],[Customer ID]],Policies!B:B,Policies!A:A)</f>
        <v>POL2444</v>
      </c>
      <c r="F324" s="5" t="str">
        <f>_xlfn.XLOOKUP(Customers[[#This Row],[Customer ID]],Policies[Customer ID],Policies[Proposal Status (Insurer)])</f>
        <v>Accepted</v>
      </c>
      <c r="G324" s="5" t="str">
        <f>_xlfn.XLOOKUP(A:A,Policies!B:B,Policies!C:C)</f>
        <v>Health</v>
      </c>
      <c r="H324" s="5" t="str">
        <f>_xlfn.XLOOKUP(A:A,Policies!B:B,Policies!G:G)</f>
        <v>Yes</v>
      </c>
    </row>
    <row r="325" spans="1:8" x14ac:dyDescent="0.25">
      <c r="A325" t="s">
        <v>638</v>
      </c>
      <c r="B325" t="s">
        <v>764</v>
      </c>
      <c r="C325">
        <v>2</v>
      </c>
      <c r="D325" t="s">
        <v>767</v>
      </c>
      <c r="E325" s="5" t="str">
        <f>_xlfn.XLOOKUP(Customers[[#This Row],[Customer ID]],Policies!B:B,Policies!A:A)</f>
        <v>POL2448</v>
      </c>
      <c r="F325" s="5" t="str">
        <f>_xlfn.XLOOKUP(Customers[[#This Row],[Customer ID]],Policies[Customer ID],Policies[Proposal Status (Insurer)])</f>
        <v>Accepted</v>
      </c>
      <c r="G325" s="5" t="str">
        <f>_xlfn.XLOOKUP(A:A,Policies!B:B,Policies!C:C)</f>
        <v>Health</v>
      </c>
      <c r="H325" s="5" t="str">
        <f>_xlfn.XLOOKUP(A:A,Policies!B:B,Policies!G:G)</f>
        <v>Yes</v>
      </c>
    </row>
    <row r="326" spans="1:8" x14ac:dyDescent="0.25">
      <c r="A326" t="s">
        <v>640</v>
      </c>
      <c r="B326" t="s">
        <v>762</v>
      </c>
      <c r="C326">
        <v>3</v>
      </c>
      <c r="D326" t="s">
        <v>768</v>
      </c>
      <c r="E326" s="5" t="str">
        <f>_xlfn.XLOOKUP(Customers[[#This Row],[Customer ID]],Policies!B:B,Policies!A:A)</f>
        <v>POL2453</v>
      </c>
      <c r="F326" s="5" t="str">
        <f>_xlfn.XLOOKUP(Customers[[#This Row],[Customer ID]],Policies[Customer ID],Policies[Proposal Status (Insurer)])</f>
        <v>Rejected</v>
      </c>
      <c r="G326" s="5" t="str">
        <f>_xlfn.XLOOKUP(A:A,Policies!B:B,Policies!C:C)</f>
        <v>Health</v>
      </c>
      <c r="H326" s="5" t="str">
        <f>_xlfn.XLOOKUP(A:A,Policies!B:B,Policies!G:G)</f>
        <v>Not Applicable</v>
      </c>
    </row>
    <row r="327" spans="1:8" x14ac:dyDescent="0.25">
      <c r="A327" t="s">
        <v>641</v>
      </c>
      <c r="B327" t="s">
        <v>763</v>
      </c>
      <c r="C327">
        <v>6</v>
      </c>
      <c r="D327" t="s">
        <v>769</v>
      </c>
      <c r="E327" s="5" t="str">
        <f>_xlfn.XLOOKUP(Customers[[#This Row],[Customer ID]],Policies!B:B,Policies!A:A)</f>
        <v>POL2454</v>
      </c>
      <c r="F327" s="5" t="str">
        <f>_xlfn.XLOOKUP(Customers[[#This Row],[Customer ID]],Policies[Customer ID],Policies[Proposal Status (Insurer)])</f>
        <v>Accepted</v>
      </c>
      <c r="G327" s="5" t="str">
        <f>_xlfn.XLOOKUP(A:A,Policies!B:B,Policies!C:C)</f>
        <v>Health</v>
      </c>
      <c r="H327" s="5" t="str">
        <f>_xlfn.XLOOKUP(A:A,Policies!B:B,Policies!G:G)</f>
        <v>Yes</v>
      </c>
    </row>
    <row r="328" spans="1:8" x14ac:dyDescent="0.25">
      <c r="A328" t="s">
        <v>643</v>
      </c>
      <c r="B328" t="s">
        <v>764</v>
      </c>
      <c r="C328">
        <v>11</v>
      </c>
      <c r="D328" t="s">
        <v>766</v>
      </c>
      <c r="E328" s="5" t="str">
        <f>_xlfn.XLOOKUP(Customers[[#This Row],[Customer ID]],Policies!B:B,Policies!A:A)</f>
        <v>POL2457</v>
      </c>
      <c r="F328" s="5" t="str">
        <f>_xlfn.XLOOKUP(Customers[[#This Row],[Customer ID]],Policies[Customer ID],Policies[Proposal Status (Insurer)])</f>
        <v>Accepted</v>
      </c>
      <c r="G328" s="5" t="str">
        <f>_xlfn.XLOOKUP(A:A,Policies!B:B,Policies!C:C)</f>
        <v>Health</v>
      </c>
      <c r="H328" s="5" t="str">
        <f>_xlfn.XLOOKUP(A:A,Policies!B:B,Policies!G:G)</f>
        <v>No</v>
      </c>
    </row>
    <row r="329" spans="1:8" x14ac:dyDescent="0.25">
      <c r="A329" t="s">
        <v>648</v>
      </c>
      <c r="B329" t="s">
        <v>763</v>
      </c>
      <c r="C329">
        <v>12</v>
      </c>
      <c r="D329" t="s">
        <v>768</v>
      </c>
      <c r="E329" s="5" t="str">
        <f>_xlfn.XLOOKUP(Customers[[#This Row],[Customer ID]],Policies!B:B,Policies!A:A)</f>
        <v>POL2468</v>
      </c>
      <c r="F329" s="5" t="str">
        <f>_xlfn.XLOOKUP(Customers[[#This Row],[Customer ID]],Policies[Customer ID],Policies[Proposal Status (Insurer)])</f>
        <v>Accepted</v>
      </c>
      <c r="G329" s="5" t="str">
        <f>_xlfn.XLOOKUP(A:A,Policies!B:B,Policies!C:C)</f>
        <v>Health</v>
      </c>
      <c r="H329" s="5" t="str">
        <f>_xlfn.XLOOKUP(A:A,Policies!B:B,Policies!G:G)</f>
        <v>No</v>
      </c>
    </row>
    <row r="330" spans="1:8" x14ac:dyDescent="0.25">
      <c r="A330" t="s">
        <v>650</v>
      </c>
      <c r="B330" t="s">
        <v>762</v>
      </c>
      <c r="C330">
        <v>7</v>
      </c>
      <c r="D330" t="s">
        <v>767</v>
      </c>
      <c r="E330" s="5" t="str">
        <f>_xlfn.XLOOKUP(Customers[[#This Row],[Customer ID]],Policies!B:B,Policies!A:A)</f>
        <v>POL2470</v>
      </c>
      <c r="F330" s="5" t="str">
        <f>_xlfn.XLOOKUP(Customers[[#This Row],[Customer ID]],Policies[Customer ID],Policies[Proposal Status (Insurer)])</f>
        <v>Accepted</v>
      </c>
      <c r="G330" s="5" t="str">
        <f>_xlfn.XLOOKUP(A:A,Policies!B:B,Policies!C:C)</f>
        <v>Health</v>
      </c>
      <c r="H330" s="5" t="str">
        <f>_xlfn.XLOOKUP(A:A,Policies!B:B,Policies!G:G)</f>
        <v>No</v>
      </c>
    </row>
    <row r="331" spans="1:8" x14ac:dyDescent="0.25">
      <c r="A331" t="s">
        <v>651</v>
      </c>
      <c r="B331" t="s">
        <v>765</v>
      </c>
      <c r="C331">
        <v>3</v>
      </c>
      <c r="D331" t="s">
        <v>767</v>
      </c>
      <c r="E331" s="5" t="str">
        <f>_xlfn.XLOOKUP(Customers[[#This Row],[Customer ID]],Policies!B:B,Policies!A:A)</f>
        <v>POL2471</v>
      </c>
      <c r="F331" s="5" t="str">
        <f>_xlfn.XLOOKUP(Customers[[#This Row],[Customer ID]],Policies[Customer ID],Policies[Proposal Status (Insurer)])</f>
        <v>Accepted</v>
      </c>
      <c r="G331" s="5" t="str">
        <f>_xlfn.XLOOKUP(A:A,Policies!B:B,Policies!C:C)</f>
        <v>Health</v>
      </c>
      <c r="H331" s="5" t="str">
        <f>_xlfn.XLOOKUP(A:A,Policies!B:B,Policies!G:G)</f>
        <v>No</v>
      </c>
    </row>
    <row r="332" spans="1:8" x14ac:dyDescent="0.25">
      <c r="A332" t="s">
        <v>652</v>
      </c>
      <c r="B332" t="s">
        <v>765</v>
      </c>
      <c r="C332">
        <v>6</v>
      </c>
      <c r="D332" t="s">
        <v>768</v>
      </c>
      <c r="E332" s="5" t="str">
        <f>_xlfn.XLOOKUP(Customers[[#This Row],[Customer ID]],Policies!B:B,Policies!A:A)</f>
        <v>POL2472</v>
      </c>
      <c r="F332" s="5" t="str">
        <f>_xlfn.XLOOKUP(Customers[[#This Row],[Customer ID]],Policies[Customer ID],Policies[Proposal Status (Insurer)])</f>
        <v>Rejected</v>
      </c>
      <c r="G332" s="5" t="str">
        <f>_xlfn.XLOOKUP(A:A,Policies!B:B,Policies!C:C)</f>
        <v>Health</v>
      </c>
      <c r="H332" s="5" t="str">
        <f>_xlfn.XLOOKUP(A:A,Policies!B:B,Policies!G:G)</f>
        <v>Not Applicable</v>
      </c>
    </row>
    <row r="333" spans="1:8" x14ac:dyDescent="0.25">
      <c r="A333" t="s">
        <v>658</v>
      </c>
      <c r="B333" t="s">
        <v>762</v>
      </c>
      <c r="C333">
        <v>18</v>
      </c>
      <c r="D333" t="s">
        <v>766</v>
      </c>
      <c r="E333" s="5" t="str">
        <f>_xlfn.XLOOKUP(Customers[[#This Row],[Customer ID]],Policies!B:B,Policies!A:A)</f>
        <v>POL2487</v>
      </c>
      <c r="F333" s="5" t="str">
        <f>_xlfn.XLOOKUP(Customers[[#This Row],[Customer ID]],Policies[Customer ID],Policies[Proposal Status (Insurer)])</f>
        <v>Accepted</v>
      </c>
      <c r="G333" s="5" t="str">
        <f>_xlfn.XLOOKUP(A:A,Policies!B:B,Policies!C:C)</f>
        <v>Health</v>
      </c>
      <c r="H333" s="5" t="str">
        <f>_xlfn.XLOOKUP(A:A,Policies!B:B,Policies!G:G)</f>
        <v>Yes</v>
      </c>
    </row>
    <row r="334" spans="1:8" x14ac:dyDescent="0.25">
      <c r="A334" t="s">
        <v>660</v>
      </c>
      <c r="B334" t="s">
        <v>762</v>
      </c>
      <c r="C334">
        <v>6</v>
      </c>
      <c r="D334" t="s">
        <v>767</v>
      </c>
      <c r="E334" s="5" t="str">
        <f>_xlfn.XLOOKUP(Customers[[#This Row],[Customer ID]],Policies!B:B,Policies!A:A)</f>
        <v>POL2490</v>
      </c>
      <c r="F334" s="5" t="str">
        <f>_xlfn.XLOOKUP(Customers[[#This Row],[Customer ID]],Policies[Customer ID],Policies[Proposal Status (Insurer)])</f>
        <v>Accepted</v>
      </c>
      <c r="G334" s="5" t="str">
        <f>_xlfn.XLOOKUP(A:A,Policies!B:B,Policies!C:C)</f>
        <v>Health</v>
      </c>
      <c r="H334" s="5" t="str">
        <f>_xlfn.XLOOKUP(A:A,Policies!B:B,Policies!G:G)</f>
        <v>Yes</v>
      </c>
    </row>
    <row r="335" spans="1:8" x14ac:dyDescent="0.25">
      <c r="A335" t="s">
        <v>663</v>
      </c>
      <c r="B335" t="s">
        <v>763</v>
      </c>
      <c r="C335">
        <v>2</v>
      </c>
      <c r="D335" t="s">
        <v>767</v>
      </c>
      <c r="E335" s="5" t="str">
        <f>_xlfn.XLOOKUP(Customers[[#This Row],[Customer ID]],Policies!B:B,Policies!A:A)</f>
        <v>POL2495</v>
      </c>
      <c r="F335" s="5" t="str">
        <f>_xlfn.XLOOKUP(Customers[[#This Row],[Customer ID]],Policies[Customer ID],Policies[Proposal Status (Insurer)])</f>
        <v>Rejected</v>
      </c>
      <c r="G335" s="5" t="str">
        <f>_xlfn.XLOOKUP(A:A,Policies!B:B,Policies!C:C)</f>
        <v>Health</v>
      </c>
      <c r="H335" s="5" t="str">
        <f>_xlfn.XLOOKUP(A:A,Policies!B:B,Policies!G:G)</f>
        <v>Not Applicable</v>
      </c>
    </row>
    <row r="336" spans="1:8" x14ac:dyDescent="0.25">
      <c r="A336" t="s">
        <v>668</v>
      </c>
      <c r="B336" t="s">
        <v>763</v>
      </c>
      <c r="C336">
        <v>7</v>
      </c>
      <c r="D336" t="s">
        <v>766</v>
      </c>
      <c r="E336" s="5" t="str">
        <f>_xlfn.XLOOKUP(Customers[[#This Row],[Customer ID]],Policies!B:B,Policies!A:A)</f>
        <v>POL2503</v>
      </c>
      <c r="F336" s="5" t="str">
        <f>_xlfn.XLOOKUP(Customers[[#This Row],[Customer ID]],Policies[Customer ID],Policies[Proposal Status (Insurer)])</f>
        <v>Accepted</v>
      </c>
      <c r="G336" s="5" t="str">
        <f>_xlfn.XLOOKUP(A:A,Policies!B:B,Policies!C:C)</f>
        <v>Health</v>
      </c>
      <c r="H336" s="5" t="str">
        <f>_xlfn.XLOOKUP(A:A,Policies!B:B,Policies!G:G)</f>
        <v>Yes</v>
      </c>
    </row>
    <row r="337" spans="1:8" x14ac:dyDescent="0.25">
      <c r="A337" t="s">
        <v>670</v>
      </c>
      <c r="B337" t="s">
        <v>765</v>
      </c>
      <c r="C337">
        <v>1</v>
      </c>
      <c r="D337" t="s">
        <v>767</v>
      </c>
      <c r="E337" s="5" t="str">
        <f>_xlfn.XLOOKUP(Customers[[#This Row],[Customer ID]],Policies!B:B,Policies!A:A)</f>
        <v>POL2506</v>
      </c>
      <c r="F337" s="5" t="str">
        <f>_xlfn.XLOOKUP(Customers[[#This Row],[Customer ID]],Policies[Customer ID],Policies[Proposal Status (Insurer)])</f>
        <v>Accepted</v>
      </c>
      <c r="G337" s="5" t="str">
        <f>_xlfn.XLOOKUP(A:A,Policies!B:B,Policies!C:C)</f>
        <v>Health</v>
      </c>
      <c r="H337" s="5" t="str">
        <f>_xlfn.XLOOKUP(A:A,Policies!B:B,Policies!G:G)</f>
        <v>Yes</v>
      </c>
    </row>
    <row r="338" spans="1:8" x14ac:dyDescent="0.25">
      <c r="A338" t="s">
        <v>674</v>
      </c>
      <c r="B338" t="s">
        <v>765</v>
      </c>
      <c r="C338">
        <v>2</v>
      </c>
      <c r="D338" t="s">
        <v>766</v>
      </c>
      <c r="E338" s="5" t="str">
        <f>_xlfn.XLOOKUP(Customers[[#This Row],[Customer ID]],Policies!B:B,Policies!A:A)</f>
        <v>POL2517</v>
      </c>
      <c r="F338" s="5" t="str">
        <f>_xlfn.XLOOKUP(Customers[[#This Row],[Customer ID]],Policies[Customer ID],Policies[Proposal Status (Insurer)])</f>
        <v>Accepted</v>
      </c>
      <c r="G338" s="5" t="str">
        <f>_xlfn.XLOOKUP(A:A,Policies!B:B,Policies!C:C)</f>
        <v>Health</v>
      </c>
      <c r="H338" s="5" t="str">
        <f>_xlfn.XLOOKUP(A:A,Policies!B:B,Policies!G:G)</f>
        <v>Yes</v>
      </c>
    </row>
    <row r="339" spans="1:8" x14ac:dyDescent="0.25">
      <c r="A339" t="s">
        <v>676</v>
      </c>
      <c r="B339" t="s">
        <v>762</v>
      </c>
      <c r="C339">
        <v>3</v>
      </c>
      <c r="D339" t="s">
        <v>768</v>
      </c>
      <c r="E339" s="5" t="str">
        <f>_xlfn.XLOOKUP(Customers[[#This Row],[Customer ID]],Policies!B:B,Policies!A:A)</f>
        <v>POL2521</v>
      </c>
      <c r="F339" s="5" t="str">
        <f>_xlfn.XLOOKUP(Customers[[#This Row],[Customer ID]],Policies[Customer ID],Policies[Proposal Status (Insurer)])</f>
        <v>Accepted</v>
      </c>
      <c r="G339" s="5" t="str">
        <f>_xlfn.XLOOKUP(A:A,Policies!B:B,Policies!C:C)</f>
        <v>Health</v>
      </c>
      <c r="H339" s="5" t="str">
        <f>_xlfn.XLOOKUP(A:A,Policies!B:B,Policies!G:G)</f>
        <v>Yes</v>
      </c>
    </row>
    <row r="340" spans="1:8" x14ac:dyDescent="0.25">
      <c r="A340" t="s">
        <v>678</v>
      </c>
      <c r="B340" t="s">
        <v>763</v>
      </c>
      <c r="C340">
        <v>13</v>
      </c>
      <c r="D340" t="s">
        <v>769</v>
      </c>
      <c r="E340" s="5" t="str">
        <f>_xlfn.XLOOKUP(Customers[[#This Row],[Customer ID]],Policies!B:B,Policies!A:A)</f>
        <v>POL2525</v>
      </c>
      <c r="F340" s="5" t="str">
        <f>_xlfn.XLOOKUP(Customers[[#This Row],[Customer ID]],Policies[Customer ID],Policies[Proposal Status (Insurer)])</f>
        <v>Accepted</v>
      </c>
      <c r="G340" s="5" t="str">
        <f>_xlfn.XLOOKUP(A:A,Policies!B:B,Policies!C:C)</f>
        <v>Health</v>
      </c>
      <c r="H340" s="5" t="str">
        <f>_xlfn.XLOOKUP(A:A,Policies!B:B,Policies!G:G)</f>
        <v>Yes</v>
      </c>
    </row>
    <row r="341" spans="1:8" x14ac:dyDescent="0.25">
      <c r="A341" t="s">
        <v>682</v>
      </c>
      <c r="B341" t="s">
        <v>762</v>
      </c>
      <c r="C341">
        <v>11</v>
      </c>
      <c r="D341" t="s">
        <v>767</v>
      </c>
      <c r="E341" s="5" t="str">
        <f>_xlfn.XLOOKUP(Customers[[#This Row],[Customer ID]],Policies!B:B,Policies!A:A)</f>
        <v>POL2530</v>
      </c>
      <c r="F341" s="5" t="str">
        <f>_xlfn.XLOOKUP(Customers[[#This Row],[Customer ID]],Policies[Customer ID],Policies[Proposal Status (Insurer)])</f>
        <v>Rejected</v>
      </c>
      <c r="G341" s="5" t="str">
        <f>_xlfn.XLOOKUP(A:A,Policies!B:B,Policies!C:C)</f>
        <v>Health</v>
      </c>
      <c r="H341" s="5" t="str">
        <f>_xlfn.XLOOKUP(A:A,Policies!B:B,Policies!G:G)</f>
        <v>Not Applicable</v>
      </c>
    </row>
    <row r="342" spans="1:8" x14ac:dyDescent="0.25">
      <c r="A342" t="s">
        <v>685</v>
      </c>
      <c r="B342" t="s">
        <v>765</v>
      </c>
      <c r="C342">
        <v>4</v>
      </c>
      <c r="D342" t="s">
        <v>769</v>
      </c>
      <c r="E342" s="5" t="str">
        <f>_xlfn.XLOOKUP(Customers[[#This Row],[Customer ID]],Policies!B:B,Policies!A:A)</f>
        <v>POL2535</v>
      </c>
      <c r="F342" s="5" t="str">
        <f>_xlfn.XLOOKUP(Customers[[#This Row],[Customer ID]],Policies[Customer ID],Policies[Proposal Status (Insurer)])</f>
        <v>Accepted</v>
      </c>
      <c r="G342" s="5" t="str">
        <f>_xlfn.XLOOKUP(A:A,Policies!B:B,Policies!C:C)</f>
        <v>Health</v>
      </c>
      <c r="H342" s="5" t="str">
        <f>_xlfn.XLOOKUP(A:A,Policies!B:B,Policies!G:G)</f>
        <v>Yes</v>
      </c>
    </row>
    <row r="343" spans="1:8" x14ac:dyDescent="0.25">
      <c r="A343" t="s">
        <v>687</v>
      </c>
      <c r="B343" t="s">
        <v>764</v>
      </c>
      <c r="C343">
        <v>5</v>
      </c>
      <c r="D343" t="s">
        <v>766</v>
      </c>
      <c r="E343" s="5" t="str">
        <f>_xlfn.XLOOKUP(Customers[[#This Row],[Customer ID]],Policies!B:B,Policies!A:A)</f>
        <v>POL2537</v>
      </c>
      <c r="F343" s="5" t="str">
        <f>_xlfn.XLOOKUP(Customers[[#This Row],[Customer ID]],Policies[Customer ID],Policies[Proposal Status (Insurer)])</f>
        <v>Accepted</v>
      </c>
      <c r="G343" s="5" t="str">
        <f>_xlfn.XLOOKUP(A:A,Policies!B:B,Policies!C:C)</f>
        <v>Health</v>
      </c>
      <c r="H343" s="5" t="str">
        <f>_xlfn.XLOOKUP(A:A,Policies!B:B,Policies!G:G)</f>
        <v>Yes</v>
      </c>
    </row>
    <row r="344" spans="1:8" x14ac:dyDescent="0.25">
      <c r="A344" t="s">
        <v>688</v>
      </c>
      <c r="B344" t="s">
        <v>764</v>
      </c>
      <c r="C344">
        <v>1</v>
      </c>
      <c r="D344" t="s">
        <v>768</v>
      </c>
      <c r="E344" s="5" t="str">
        <f>_xlfn.XLOOKUP(Customers[[#This Row],[Customer ID]],Policies!B:B,Policies!A:A)</f>
        <v>POL2539</v>
      </c>
      <c r="F344" s="5" t="str">
        <f>_xlfn.XLOOKUP(Customers[[#This Row],[Customer ID]],Policies[Customer ID],Policies[Proposal Status (Insurer)])</f>
        <v>Accepted</v>
      </c>
      <c r="G344" s="5" t="str">
        <f>_xlfn.XLOOKUP(A:A,Policies!B:B,Policies!C:C)</f>
        <v>Health</v>
      </c>
      <c r="H344" s="5" t="str">
        <f>_xlfn.XLOOKUP(A:A,Policies!B:B,Policies!G:G)</f>
        <v>No</v>
      </c>
    </row>
    <row r="345" spans="1:8" x14ac:dyDescent="0.25">
      <c r="A345" t="s">
        <v>696</v>
      </c>
      <c r="B345" t="s">
        <v>765</v>
      </c>
      <c r="C345">
        <v>6</v>
      </c>
      <c r="D345" t="s">
        <v>768</v>
      </c>
      <c r="E345" s="5" t="str">
        <f>_xlfn.XLOOKUP(Customers[[#This Row],[Customer ID]],Policies!B:B,Policies!A:A)</f>
        <v>POL2550</v>
      </c>
      <c r="F345" s="5" t="str">
        <f>_xlfn.XLOOKUP(Customers[[#This Row],[Customer ID]],Policies[Customer ID],Policies[Proposal Status (Insurer)])</f>
        <v>Accepted</v>
      </c>
      <c r="G345" s="5" t="str">
        <f>_xlfn.XLOOKUP(A:A,Policies!B:B,Policies!C:C)</f>
        <v>Health</v>
      </c>
      <c r="H345" s="5" t="str">
        <f>_xlfn.XLOOKUP(A:A,Policies!B:B,Policies!G:G)</f>
        <v>No</v>
      </c>
    </row>
    <row r="346" spans="1:8" x14ac:dyDescent="0.25">
      <c r="A346" t="s">
        <v>698</v>
      </c>
      <c r="B346" t="s">
        <v>762</v>
      </c>
      <c r="C346">
        <v>7</v>
      </c>
      <c r="D346" t="s">
        <v>769</v>
      </c>
      <c r="E346" s="5" t="str">
        <f>_xlfn.XLOOKUP(Customers[[#This Row],[Customer ID]],Policies!B:B,Policies!A:A)</f>
        <v>POL2557</v>
      </c>
      <c r="F346" s="5" t="str">
        <f>_xlfn.XLOOKUP(Customers[[#This Row],[Customer ID]],Policies[Customer ID],Policies[Proposal Status (Insurer)])</f>
        <v>Rejected</v>
      </c>
      <c r="G346" s="5" t="str">
        <f>_xlfn.XLOOKUP(A:A,Policies!B:B,Policies!C:C)</f>
        <v>Health</v>
      </c>
      <c r="H346" s="5" t="str">
        <f>_xlfn.XLOOKUP(A:A,Policies!B:B,Policies!G:G)</f>
        <v>Not Applicable</v>
      </c>
    </row>
    <row r="347" spans="1:8" x14ac:dyDescent="0.25">
      <c r="A347" t="s">
        <v>699</v>
      </c>
      <c r="B347" t="s">
        <v>765</v>
      </c>
      <c r="C347">
        <v>8</v>
      </c>
      <c r="D347" t="s">
        <v>766</v>
      </c>
      <c r="E347" s="5" t="str">
        <f>_xlfn.XLOOKUP(Customers[[#This Row],[Customer ID]],Policies!B:B,Policies!A:A)</f>
        <v>POL2559</v>
      </c>
      <c r="F347" s="5" t="str">
        <f>_xlfn.XLOOKUP(Customers[[#This Row],[Customer ID]],Policies[Customer ID],Policies[Proposal Status (Insurer)])</f>
        <v>Accepted</v>
      </c>
      <c r="G347" s="5" t="str">
        <f>_xlfn.XLOOKUP(A:A,Policies!B:B,Policies!C:C)</f>
        <v>Health</v>
      </c>
      <c r="H347" s="5" t="str">
        <f>_xlfn.XLOOKUP(A:A,Policies!B:B,Policies!G:G)</f>
        <v>No</v>
      </c>
    </row>
    <row r="348" spans="1:8" x14ac:dyDescent="0.25">
      <c r="A348" t="s">
        <v>703</v>
      </c>
      <c r="B348" t="s">
        <v>764</v>
      </c>
      <c r="C348">
        <v>1</v>
      </c>
      <c r="D348" t="s">
        <v>767</v>
      </c>
      <c r="E348" s="5" t="str">
        <f>_xlfn.XLOOKUP(Customers[[#This Row],[Customer ID]],Policies!B:B,Policies!A:A)</f>
        <v>POL2566</v>
      </c>
      <c r="F348" s="5" t="str">
        <f>_xlfn.XLOOKUP(Customers[[#This Row],[Customer ID]],Policies[Customer ID],Policies[Proposal Status (Insurer)])</f>
        <v>Accepted</v>
      </c>
      <c r="G348" s="5" t="str">
        <f>_xlfn.XLOOKUP(A:A,Policies!B:B,Policies!C:C)</f>
        <v>Health</v>
      </c>
      <c r="H348" s="5" t="str">
        <f>_xlfn.XLOOKUP(A:A,Policies!B:B,Policies!G:G)</f>
        <v>No</v>
      </c>
    </row>
    <row r="349" spans="1:8" x14ac:dyDescent="0.25">
      <c r="A349" t="s">
        <v>704</v>
      </c>
      <c r="B349" t="s">
        <v>765</v>
      </c>
      <c r="C349">
        <v>5</v>
      </c>
      <c r="D349" t="s">
        <v>769</v>
      </c>
      <c r="E349" s="5" t="str">
        <f>_xlfn.XLOOKUP(Customers[[#This Row],[Customer ID]],Policies!B:B,Policies!A:A)</f>
        <v>POL2567</v>
      </c>
      <c r="F349" s="5" t="str">
        <f>_xlfn.XLOOKUP(Customers[[#This Row],[Customer ID]],Policies[Customer ID],Policies[Proposal Status (Insurer)])</f>
        <v>Accepted</v>
      </c>
      <c r="G349" s="5" t="str">
        <f>_xlfn.XLOOKUP(A:A,Policies!B:B,Policies!C:C)</f>
        <v>Health</v>
      </c>
      <c r="H349" s="5" t="str">
        <f>_xlfn.XLOOKUP(A:A,Policies!B:B,Policies!G:G)</f>
        <v>No</v>
      </c>
    </row>
    <row r="350" spans="1:8" x14ac:dyDescent="0.25">
      <c r="A350" t="s">
        <v>705</v>
      </c>
      <c r="B350" t="s">
        <v>764</v>
      </c>
      <c r="C350">
        <v>11</v>
      </c>
      <c r="D350" t="s">
        <v>766</v>
      </c>
      <c r="E350" s="5" t="str">
        <f>_xlfn.XLOOKUP(Customers[[#This Row],[Customer ID]],Policies!B:B,Policies!A:A)</f>
        <v>POL2570</v>
      </c>
      <c r="F350" s="5" t="str">
        <f>_xlfn.XLOOKUP(Customers[[#This Row],[Customer ID]],Policies[Customer ID],Policies[Proposal Status (Insurer)])</f>
        <v>Accepted</v>
      </c>
      <c r="G350" s="5" t="str">
        <f>_xlfn.XLOOKUP(A:A,Policies!B:B,Policies!C:C)</f>
        <v>Health</v>
      </c>
      <c r="H350" s="5" t="str">
        <f>_xlfn.XLOOKUP(A:A,Policies!B:B,Policies!G:G)</f>
        <v>No</v>
      </c>
    </row>
    <row r="351" spans="1:8" x14ac:dyDescent="0.25">
      <c r="A351" t="s">
        <v>711</v>
      </c>
      <c r="B351" t="s">
        <v>764</v>
      </c>
      <c r="C351">
        <v>12</v>
      </c>
      <c r="D351" t="s">
        <v>769</v>
      </c>
      <c r="E351" s="5" t="str">
        <f>_xlfn.XLOOKUP(Customers[[#This Row],[Customer ID]],Policies!B:B,Policies!A:A)</f>
        <v>POL2586</v>
      </c>
      <c r="F351" s="5" t="str">
        <f>_xlfn.XLOOKUP(Customers[[#This Row],[Customer ID]],Policies[Customer ID],Policies[Proposal Status (Insurer)])</f>
        <v>Rejected</v>
      </c>
      <c r="G351" s="5" t="str">
        <f>_xlfn.XLOOKUP(A:A,Policies!B:B,Policies!C:C)</f>
        <v>Health</v>
      </c>
      <c r="H351" s="5" t="str">
        <f>_xlfn.XLOOKUP(A:A,Policies!B:B,Policies!G:G)</f>
        <v>Not Applicable</v>
      </c>
    </row>
    <row r="352" spans="1:8" x14ac:dyDescent="0.25">
      <c r="A352" t="s">
        <v>713</v>
      </c>
      <c r="B352" t="s">
        <v>764</v>
      </c>
      <c r="C352">
        <v>5</v>
      </c>
      <c r="D352" t="s">
        <v>768</v>
      </c>
      <c r="E352" s="5" t="str">
        <f>_xlfn.XLOOKUP(Customers[[#This Row],[Customer ID]],Policies!B:B,Policies!A:A)</f>
        <v>POL2590</v>
      </c>
      <c r="F352" s="5" t="str">
        <f>_xlfn.XLOOKUP(Customers[[#This Row],[Customer ID]],Policies[Customer ID],Policies[Proposal Status (Insurer)])</f>
        <v>Accepted</v>
      </c>
      <c r="G352" s="5" t="str">
        <f>_xlfn.XLOOKUP(A:A,Policies!B:B,Policies!C:C)</f>
        <v>Health</v>
      </c>
      <c r="H352" s="5" t="str">
        <f>_xlfn.XLOOKUP(A:A,Policies!B:B,Policies!G:G)</f>
        <v>No</v>
      </c>
    </row>
    <row r="353" spans="1:8" x14ac:dyDescent="0.25">
      <c r="A353" t="s">
        <v>714</v>
      </c>
      <c r="B353" t="s">
        <v>764</v>
      </c>
      <c r="C353">
        <v>12</v>
      </c>
      <c r="D353" t="s">
        <v>767</v>
      </c>
      <c r="E353" s="5" t="str">
        <f>_xlfn.XLOOKUP(Customers[[#This Row],[Customer ID]],Policies!B:B,Policies!A:A)</f>
        <v>POL2594</v>
      </c>
      <c r="F353" s="5" t="str">
        <f>_xlfn.XLOOKUP(Customers[[#This Row],[Customer ID]],Policies[Customer ID],Policies[Proposal Status (Insurer)])</f>
        <v>Rejected</v>
      </c>
      <c r="G353" s="5" t="str">
        <f>_xlfn.XLOOKUP(A:A,Policies!B:B,Policies!C:C)</f>
        <v>Health</v>
      </c>
      <c r="H353" s="5" t="str">
        <f>_xlfn.XLOOKUP(A:A,Policies!B:B,Policies!G:G)</f>
        <v>Not Applicable</v>
      </c>
    </row>
    <row r="354" spans="1:8" x14ac:dyDescent="0.25">
      <c r="A354" t="s">
        <v>715</v>
      </c>
      <c r="B354" t="s">
        <v>764</v>
      </c>
      <c r="C354">
        <v>7</v>
      </c>
      <c r="D354" t="s">
        <v>766</v>
      </c>
      <c r="E354" s="5" t="str">
        <f>_xlfn.XLOOKUP(Customers[[#This Row],[Customer ID]],Policies!B:B,Policies!A:A)</f>
        <v>POL2598</v>
      </c>
      <c r="F354" s="5" t="str">
        <f>_xlfn.XLOOKUP(Customers[[#This Row],[Customer ID]],Policies[Customer ID],Policies[Proposal Status (Insurer)])</f>
        <v>Accepted</v>
      </c>
      <c r="G354" s="5" t="str">
        <f>_xlfn.XLOOKUP(A:A,Policies!B:B,Policies!C:C)</f>
        <v>Health</v>
      </c>
      <c r="H354" s="5" t="str">
        <f>_xlfn.XLOOKUP(A:A,Policies!B:B,Policies!G:G)</f>
        <v>No</v>
      </c>
    </row>
    <row r="355" spans="1:8" x14ac:dyDescent="0.25">
      <c r="A355" t="s">
        <v>1023</v>
      </c>
      <c r="B355" t="s">
        <v>765</v>
      </c>
      <c r="C355">
        <v>13</v>
      </c>
      <c r="D355" t="s">
        <v>768</v>
      </c>
      <c r="E355" s="5" t="str">
        <f>_xlfn.XLOOKUP(Customers[[#This Row],[Customer ID]],Policies!B:B,Policies!A:A)</f>
        <v>POL2656</v>
      </c>
      <c r="F355" s="5" t="str">
        <f>_xlfn.XLOOKUP(Customers[[#This Row],[Customer ID]],Policies[Customer ID],Policies[Proposal Status (Insurer)])</f>
        <v>Accepted</v>
      </c>
      <c r="G355" s="5" t="str">
        <f>_xlfn.XLOOKUP(A:A,Policies!B:B,Policies!C:C)</f>
        <v>Health</v>
      </c>
      <c r="H355" s="5" t="str">
        <f>_xlfn.XLOOKUP(A:A,Policies!B:B,Policies!G:G)</f>
        <v>Yes</v>
      </c>
    </row>
    <row r="356" spans="1:8" x14ac:dyDescent="0.25">
      <c r="A356" t="s">
        <v>1025</v>
      </c>
      <c r="B356" t="s">
        <v>765</v>
      </c>
      <c r="C356">
        <v>5</v>
      </c>
      <c r="D356" t="s">
        <v>767</v>
      </c>
      <c r="E356" s="5" t="str">
        <f>_xlfn.XLOOKUP(Customers[[#This Row],[Customer ID]],Policies!B:B,Policies!A:A)</f>
        <v>POL2657</v>
      </c>
      <c r="F356" s="5" t="str">
        <f>_xlfn.XLOOKUP(Customers[[#This Row],[Customer ID]],Policies[Customer ID],Policies[Proposal Status (Insurer)])</f>
        <v>Accepted</v>
      </c>
      <c r="G356" s="5" t="str">
        <f>_xlfn.XLOOKUP(A:A,Policies!B:B,Policies!C:C)</f>
        <v>Health</v>
      </c>
      <c r="H356" s="5" t="str">
        <f>_xlfn.XLOOKUP(A:A,Policies!B:B,Policies!G:G)</f>
        <v>Yes</v>
      </c>
    </row>
    <row r="357" spans="1:8" x14ac:dyDescent="0.25">
      <c r="A357" t="s">
        <v>1024</v>
      </c>
      <c r="B357" t="s">
        <v>764</v>
      </c>
      <c r="C357">
        <v>2</v>
      </c>
      <c r="D357" t="s">
        <v>769</v>
      </c>
      <c r="E357" s="5" t="str">
        <f>_xlfn.XLOOKUP(Customers[[#This Row],[Customer ID]],Policies!B:B,Policies!A:A)</f>
        <v>POL2658</v>
      </c>
      <c r="F357" s="5" t="str">
        <f>_xlfn.XLOOKUP(Customers[[#This Row],[Customer ID]],Policies[Customer ID],Policies[Proposal Status (Insurer)])</f>
        <v>Accepted</v>
      </c>
      <c r="G357" s="5" t="str">
        <f>_xlfn.XLOOKUP(A:A,Policies!B:B,Policies!C:C)</f>
        <v>Health</v>
      </c>
      <c r="H357" s="5" t="str">
        <f>_xlfn.XLOOKUP(A:A,Policies!B:B,Policies!G:G)</f>
        <v>Yes</v>
      </c>
    </row>
    <row r="358" spans="1:8" x14ac:dyDescent="0.25">
      <c r="A358" t="s">
        <v>1026</v>
      </c>
      <c r="B358" t="s">
        <v>764</v>
      </c>
      <c r="C358">
        <v>3</v>
      </c>
      <c r="D358" t="s">
        <v>768</v>
      </c>
      <c r="E358" s="5" t="str">
        <f>_xlfn.XLOOKUP(Customers[[#This Row],[Customer ID]],Policies!B:B,Policies!A:A)</f>
        <v>POL2659</v>
      </c>
      <c r="F358" s="5" t="str">
        <f>_xlfn.XLOOKUP(Customers[[#This Row],[Customer ID]],Policies[Customer ID],Policies[Proposal Status (Insurer)])</f>
        <v>Rejected</v>
      </c>
      <c r="G358" s="5" t="str">
        <f>_xlfn.XLOOKUP(A:A,Policies!B:B,Policies!C:C)</f>
        <v>Health</v>
      </c>
      <c r="H358" s="5" t="str">
        <f>_xlfn.XLOOKUP(A:A,Policies!B:B,Policies!G:G)</f>
        <v>Not Applicable</v>
      </c>
    </row>
    <row r="359" spans="1:8" x14ac:dyDescent="0.25">
      <c r="A359" t="s">
        <v>1027</v>
      </c>
      <c r="B359" t="s">
        <v>762</v>
      </c>
      <c r="C359">
        <v>1</v>
      </c>
      <c r="D359" t="s">
        <v>769</v>
      </c>
      <c r="E359" s="5" t="str">
        <f>_xlfn.XLOOKUP(Customers[[#This Row],[Customer ID]],Policies!B:B,Policies!A:A)</f>
        <v>POL2660</v>
      </c>
      <c r="F359" s="5" t="str">
        <f>_xlfn.XLOOKUP(Customers[[#This Row],[Customer ID]],Policies[Customer ID],Policies[Proposal Status (Insurer)])</f>
        <v>Accepted</v>
      </c>
      <c r="G359" s="5" t="str">
        <f>_xlfn.XLOOKUP(A:A,Policies!B:B,Policies!C:C)</f>
        <v>Health</v>
      </c>
      <c r="H359" s="5" t="str">
        <f>_xlfn.XLOOKUP(A:A,Policies!B:B,Policies!G:G)</f>
        <v>No</v>
      </c>
    </row>
    <row r="360" spans="1:8" x14ac:dyDescent="0.25">
      <c r="A360" t="s">
        <v>1028</v>
      </c>
      <c r="B360" t="s">
        <v>762</v>
      </c>
      <c r="C360">
        <v>1</v>
      </c>
      <c r="D360" t="s">
        <v>768</v>
      </c>
      <c r="E360" s="5" t="str">
        <f>_xlfn.XLOOKUP(Customers[[#This Row],[Customer ID]],Policies!B:B,Policies!A:A)</f>
        <v>POL2661</v>
      </c>
      <c r="F360" s="5" t="str">
        <f>_xlfn.XLOOKUP(Customers[[#This Row],[Customer ID]],Policies[Customer ID],Policies[Proposal Status (Insurer)])</f>
        <v>Accepted</v>
      </c>
      <c r="G360" s="5" t="str">
        <f>_xlfn.XLOOKUP(A:A,Policies!B:B,Policies!C:C)</f>
        <v>Health</v>
      </c>
      <c r="H360" s="5" t="str">
        <f>_xlfn.XLOOKUP(A:A,Policies!B:B,Policies!G:G)</f>
        <v>Yes</v>
      </c>
    </row>
    <row r="361" spans="1:8" x14ac:dyDescent="0.25">
      <c r="A361" t="s">
        <v>1029</v>
      </c>
      <c r="B361" t="s">
        <v>763</v>
      </c>
      <c r="C361">
        <v>4</v>
      </c>
      <c r="D361" t="s">
        <v>768</v>
      </c>
      <c r="E361" s="5" t="str">
        <f>_xlfn.XLOOKUP(Customers[[#This Row],[Customer ID]],Policies!B:B,Policies!A:A)</f>
        <v>POL2662</v>
      </c>
      <c r="F361" s="5" t="str">
        <f>_xlfn.XLOOKUP(Customers[[#This Row],[Customer ID]],Policies[Customer ID],Policies[Proposal Status (Insurer)])</f>
        <v>Accepted</v>
      </c>
      <c r="G361" s="5" t="str">
        <f>_xlfn.XLOOKUP(A:A,Policies!B:B,Policies!C:C)</f>
        <v>Health</v>
      </c>
      <c r="H361" s="5" t="str">
        <f>_xlfn.XLOOKUP(A:A,Policies!B:B,Policies!G:G)</f>
        <v>Yes</v>
      </c>
    </row>
    <row r="362" spans="1:8" x14ac:dyDescent="0.25">
      <c r="A362" t="s">
        <v>1030</v>
      </c>
      <c r="B362" t="s">
        <v>763</v>
      </c>
      <c r="C362">
        <v>14</v>
      </c>
      <c r="D362" t="s">
        <v>767</v>
      </c>
      <c r="E362" s="5" t="str">
        <f>_xlfn.XLOOKUP(Customers[[#This Row],[Customer ID]],Policies!B:B,Policies!A:A)</f>
        <v>POL2663</v>
      </c>
      <c r="F362" s="5" t="str">
        <f>_xlfn.XLOOKUP(Customers[[#This Row],[Customer ID]],Policies[Customer ID],Policies[Proposal Status (Insurer)])</f>
        <v>Accepted</v>
      </c>
      <c r="G362" s="5" t="str">
        <f>_xlfn.XLOOKUP(A:A,Policies!B:B,Policies!C:C)</f>
        <v>Health</v>
      </c>
      <c r="H362" s="5" t="str">
        <f>_xlfn.XLOOKUP(A:A,Policies!B:B,Policies!G:G)</f>
        <v>Yes</v>
      </c>
    </row>
    <row r="363" spans="1:8" x14ac:dyDescent="0.25">
      <c r="A363" t="s">
        <v>1031</v>
      </c>
      <c r="B363" t="s">
        <v>765</v>
      </c>
      <c r="C363">
        <v>1</v>
      </c>
      <c r="D363" t="s">
        <v>766</v>
      </c>
      <c r="E363" s="5" t="str">
        <f>_xlfn.XLOOKUP(Customers[[#This Row],[Customer ID]],Policies!B:B,Policies!A:A)</f>
        <v>POL2664</v>
      </c>
      <c r="F363" s="5" t="str">
        <f>_xlfn.XLOOKUP(Customers[[#This Row],[Customer ID]],Policies[Customer ID],Policies[Proposal Status (Insurer)])</f>
        <v>Accepted</v>
      </c>
      <c r="G363" s="5" t="str">
        <f>_xlfn.XLOOKUP(A:A,Policies!B:B,Policies!C:C)</f>
        <v>Health</v>
      </c>
      <c r="H363" s="5" t="str">
        <f>_xlfn.XLOOKUP(A:A,Policies!B:B,Policies!G:G)</f>
        <v>No</v>
      </c>
    </row>
    <row r="364" spans="1:8" x14ac:dyDescent="0.25">
      <c r="A364" t="s">
        <v>1032</v>
      </c>
      <c r="B364" t="s">
        <v>765</v>
      </c>
      <c r="C364">
        <v>12</v>
      </c>
      <c r="D364" t="s">
        <v>769</v>
      </c>
      <c r="E364" s="5" t="str">
        <f>_xlfn.XLOOKUP(Customers[[#This Row],[Customer ID]],Policies!B:B,Policies!A:A)</f>
        <v>POL2665</v>
      </c>
      <c r="F364" s="5" t="str">
        <f>_xlfn.XLOOKUP(Customers[[#This Row],[Customer ID]],Policies[Customer ID],Policies[Proposal Status (Insurer)])</f>
        <v>Accepted</v>
      </c>
      <c r="G364" s="5" t="str">
        <f>_xlfn.XLOOKUP(A:A,Policies!B:B,Policies!C:C)</f>
        <v>Health</v>
      </c>
      <c r="H364" s="5" t="str">
        <f>_xlfn.XLOOKUP(A:A,Policies!B:B,Policies!G:G)</f>
        <v>No</v>
      </c>
    </row>
    <row r="365" spans="1:8" x14ac:dyDescent="0.25">
      <c r="A365" t="s">
        <v>1033</v>
      </c>
      <c r="B365" t="s">
        <v>764</v>
      </c>
      <c r="C365">
        <v>1</v>
      </c>
      <c r="D365" t="s">
        <v>767</v>
      </c>
      <c r="E365" s="5" t="str">
        <f>_xlfn.XLOOKUP(Customers[[#This Row],[Customer ID]],Policies!B:B,Policies!A:A)</f>
        <v>POL2666</v>
      </c>
      <c r="F365" s="5" t="str">
        <f>_xlfn.XLOOKUP(Customers[[#This Row],[Customer ID]],Policies[Customer ID],Policies[Proposal Status (Insurer)])</f>
        <v>Accepted</v>
      </c>
      <c r="G365" s="5" t="str">
        <f>_xlfn.XLOOKUP(A:A,Policies!B:B,Policies!C:C)</f>
        <v>Health</v>
      </c>
      <c r="H365" s="5" t="str">
        <f>_xlfn.XLOOKUP(A:A,Policies!B:B,Policies!G:G)</f>
        <v>Yes</v>
      </c>
    </row>
    <row r="366" spans="1:8" x14ac:dyDescent="0.25">
      <c r="A366" t="s">
        <v>1034</v>
      </c>
      <c r="B366" t="s">
        <v>764</v>
      </c>
      <c r="C366">
        <v>6</v>
      </c>
      <c r="D366" t="s">
        <v>766</v>
      </c>
      <c r="E366" s="5" t="str">
        <f>_xlfn.XLOOKUP(Customers[[#This Row],[Customer ID]],Policies!B:B,Policies!A:A)</f>
        <v>POL2667</v>
      </c>
      <c r="F366" s="5" t="str">
        <f>_xlfn.XLOOKUP(Customers[[#This Row],[Customer ID]],Policies[Customer ID],Policies[Proposal Status (Insurer)])</f>
        <v>Rejected</v>
      </c>
      <c r="G366" s="5" t="str">
        <f>_xlfn.XLOOKUP(A:A,Policies!B:B,Policies!C:C)</f>
        <v>Health</v>
      </c>
      <c r="H366" s="5" t="str">
        <f>_xlfn.XLOOKUP(A:A,Policies!B:B,Policies!G:G)</f>
        <v>Not Applicable</v>
      </c>
    </row>
    <row r="367" spans="1:8" x14ac:dyDescent="0.25">
      <c r="A367" t="s">
        <v>1035</v>
      </c>
      <c r="B367" t="s">
        <v>762</v>
      </c>
      <c r="C367">
        <v>2</v>
      </c>
      <c r="D367" t="s">
        <v>767</v>
      </c>
      <c r="E367" s="5" t="str">
        <f>_xlfn.XLOOKUP(Customers[[#This Row],[Customer ID]],Policies!B:B,Policies!A:A)</f>
        <v>POL2668</v>
      </c>
      <c r="F367" s="5" t="str">
        <f>_xlfn.XLOOKUP(Customers[[#This Row],[Customer ID]],Policies[Customer ID],Policies[Proposal Status (Insurer)])</f>
        <v>Accepted</v>
      </c>
      <c r="G367" s="5" t="str">
        <f>_xlfn.XLOOKUP(A:A,Policies!B:B,Policies!C:C)</f>
        <v>Health</v>
      </c>
      <c r="H367" s="5" t="str">
        <f>_xlfn.XLOOKUP(A:A,Policies!B:B,Policies!G:G)</f>
        <v>No</v>
      </c>
    </row>
    <row r="368" spans="1:8" x14ac:dyDescent="0.25">
      <c r="A368" t="s">
        <v>1036</v>
      </c>
      <c r="B368" t="s">
        <v>762</v>
      </c>
      <c r="C368">
        <v>6</v>
      </c>
      <c r="D368" t="s">
        <v>766</v>
      </c>
      <c r="E368" s="5" t="str">
        <f>_xlfn.XLOOKUP(Customers[[#This Row],[Customer ID]],Policies!B:B,Policies!A:A)</f>
        <v>POL2669</v>
      </c>
      <c r="F368" s="5" t="str">
        <f>_xlfn.XLOOKUP(Customers[[#This Row],[Customer ID]],Policies[Customer ID],Policies[Proposal Status (Insurer)])</f>
        <v>Rejected</v>
      </c>
      <c r="G368" s="5" t="str">
        <f>_xlfn.XLOOKUP(A:A,Policies!B:B,Policies!C:C)</f>
        <v>Health</v>
      </c>
      <c r="H368" s="5" t="str">
        <f>_xlfn.XLOOKUP(A:A,Policies!B:B,Policies!G:G)</f>
        <v>Not Applicable</v>
      </c>
    </row>
    <row r="369" spans="1:8" x14ac:dyDescent="0.25">
      <c r="A369" t="s">
        <v>1037</v>
      </c>
      <c r="B369" t="s">
        <v>763</v>
      </c>
      <c r="C369">
        <v>1</v>
      </c>
      <c r="D369" t="s">
        <v>766</v>
      </c>
      <c r="E369" s="5" t="str">
        <f>_xlfn.XLOOKUP(Customers[[#This Row],[Customer ID]],Policies!B:B,Policies!A:A)</f>
        <v>POL2670</v>
      </c>
      <c r="F369" s="5" t="str">
        <f>_xlfn.XLOOKUP(Customers[[#This Row],[Customer ID]],Policies[Customer ID],Policies[Proposal Status (Insurer)])</f>
        <v>Accepted</v>
      </c>
      <c r="G369" s="5" t="str">
        <f>_xlfn.XLOOKUP(A:A,Policies!B:B,Policies!C:C)</f>
        <v>Health</v>
      </c>
      <c r="H369" s="5" t="str">
        <f>_xlfn.XLOOKUP(A:A,Policies!B:B,Policies!G:G)</f>
        <v>Yes</v>
      </c>
    </row>
    <row r="370" spans="1:8" x14ac:dyDescent="0.25">
      <c r="A370" t="s">
        <v>1038</v>
      </c>
      <c r="B370" t="s">
        <v>763</v>
      </c>
      <c r="C370">
        <v>2</v>
      </c>
      <c r="D370" t="s">
        <v>769</v>
      </c>
      <c r="E370" s="5" t="str">
        <f>_xlfn.XLOOKUP(Customers[[#This Row],[Customer ID]],Policies!B:B,Policies!A:A)</f>
        <v>POL2671</v>
      </c>
      <c r="F370" s="5" t="str">
        <f>_xlfn.XLOOKUP(Customers[[#This Row],[Customer ID]],Policies[Customer ID],Policies[Proposal Status (Insurer)])</f>
        <v>Accepted</v>
      </c>
      <c r="G370" s="5" t="str">
        <f>_xlfn.XLOOKUP(A:A,Policies!B:B,Policies!C:C)</f>
        <v>Health</v>
      </c>
      <c r="H370" s="5" t="str">
        <f>_xlfn.XLOOKUP(A:A,Policies!B:B,Policies!G:G)</f>
        <v>Yes</v>
      </c>
    </row>
    <row r="371" spans="1:8" x14ac:dyDescent="0.25">
      <c r="A371" t="s">
        <v>1039</v>
      </c>
      <c r="B371" t="s">
        <v>765</v>
      </c>
      <c r="C371">
        <v>6</v>
      </c>
      <c r="D371" t="s">
        <v>766</v>
      </c>
      <c r="E371" s="5" t="str">
        <f>_xlfn.XLOOKUP(Customers[[#This Row],[Customer ID]],Policies!B:B,Policies!A:A)</f>
        <v>POL2672</v>
      </c>
      <c r="F371" s="5" t="str">
        <f>_xlfn.XLOOKUP(Customers[[#This Row],[Customer ID]],Policies[Customer ID],Policies[Proposal Status (Insurer)])</f>
        <v>Accepted</v>
      </c>
      <c r="G371" s="5" t="str">
        <f>_xlfn.XLOOKUP(A:A,Policies!B:B,Policies!C:C)</f>
        <v>Health</v>
      </c>
      <c r="H371" s="5" t="str">
        <f>_xlfn.XLOOKUP(A:A,Policies!B:B,Policies!G:G)</f>
        <v>Yes</v>
      </c>
    </row>
    <row r="372" spans="1:8" x14ac:dyDescent="0.25">
      <c r="A372" t="s">
        <v>1040</v>
      </c>
      <c r="B372" t="s">
        <v>765</v>
      </c>
      <c r="C372">
        <v>7</v>
      </c>
      <c r="D372" t="s">
        <v>767</v>
      </c>
      <c r="E372" s="5" t="str">
        <f>_xlfn.XLOOKUP(Customers[[#This Row],[Customer ID]],Policies!B:B,Policies!A:A)</f>
        <v>POL2673</v>
      </c>
      <c r="F372" s="5" t="str">
        <f>_xlfn.XLOOKUP(Customers[[#This Row],[Customer ID]],Policies[Customer ID],Policies[Proposal Status (Insurer)])</f>
        <v>Accepted</v>
      </c>
      <c r="G372" s="5" t="str">
        <f>_xlfn.XLOOKUP(A:A,Policies!B:B,Policies!C:C)</f>
        <v>Health</v>
      </c>
      <c r="H372" s="5" t="str">
        <f>_xlfn.XLOOKUP(A:A,Policies!B:B,Policies!G:G)</f>
        <v>Yes</v>
      </c>
    </row>
    <row r="373" spans="1:8" x14ac:dyDescent="0.25">
      <c r="A373" t="s">
        <v>1041</v>
      </c>
      <c r="B373" t="s">
        <v>764</v>
      </c>
      <c r="C373">
        <v>4</v>
      </c>
      <c r="D373" t="s">
        <v>769</v>
      </c>
      <c r="E373" s="5" t="str">
        <f>_xlfn.XLOOKUP(Customers[[#This Row],[Customer ID]],Policies!B:B,Policies!A:A)</f>
        <v>POL2674</v>
      </c>
      <c r="F373" s="5" t="str">
        <f>_xlfn.XLOOKUP(Customers[[#This Row],[Customer ID]],Policies[Customer ID],Policies[Proposal Status (Insurer)])</f>
        <v>Accepted</v>
      </c>
      <c r="G373" s="5" t="str">
        <f>_xlfn.XLOOKUP(A:A,Policies!B:B,Policies!C:C)</f>
        <v>Health</v>
      </c>
      <c r="H373" s="5" t="str">
        <f>_xlfn.XLOOKUP(A:A,Policies!B:B,Policies!G:G)</f>
        <v>Yes</v>
      </c>
    </row>
    <row r="374" spans="1:8" x14ac:dyDescent="0.25">
      <c r="A374" t="s">
        <v>1042</v>
      </c>
      <c r="B374" t="s">
        <v>764</v>
      </c>
      <c r="C374">
        <v>5</v>
      </c>
      <c r="D374" t="s">
        <v>768</v>
      </c>
      <c r="E374" s="5" t="str">
        <f>_xlfn.XLOOKUP(Customers[[#This Row],[Customer ID]],Policies!B:B,Policies!A:A)</f>
        <v>POL2675</v>
      </c>
      <c r="F374" s="5" t="str">
        <f>_xlfn.XLOOKUP(Customers[[#This Row],[Customer ID]],Policies[Customer ID],Policies[Proposal Status (Insurer)])</f>
        <v>Accepted</v>
      </c>
      <c r="G374" s="5" t="str">
        <f>_xlfn.XLOOKUP(A:A,Policies!B:B,Policies!C:C)</f>
        <v>Health</v>
      </c>
      <c r="H374" s="5" t="str">
        <f>_xlfn.XLOOKUP(A:A,Policies!B:B,Policies!G:G)</f>
        <v>No</v>
      </c>
    </row>
    <row r="375" spans="1:8" x14ac:dyDescent="0.25">
      <c r="A375" t="s">
        <v>1043</v>
      </c>
      <c r="B375" t="s">
        <v>762</v>
      </c>
      <c r="C375">
        <v>2</v>
      </c>
      <c r="D375" t="s">
        <v>769</v>
      </c>
      <c r="E375" s="5" t="str">
        <f>_xlfn.XLOOKUP(Customers[[#This Row],[Customer ID]],Policies!B:B,Policies!A:A)</f>
        <v>POL2676</v>
      </c>
      <c r="F375" s="5" t="str">
        <f>_xlfn.XLOOKUP(Customers[[#This Row],[Customer ID]],Policies[Customer ID],Policies[Proposal Status (Insurer)])</f>
        <v>Accepted</v>
      </c>
      <c r="G375" s="5" t="str">
        <f>_xlfn.XLOOKUP(A:A,Policies!B:B,Policies!C:C)</f>
        <v>Health</v>
      </c>
      <c r="H375" s="5" t="str">
        <f>_xlfn.XLOOKUP(A:A,Policies!B:B,Policies!G:G)</f>
        <v>No</v>
      </c>
    </row>
    <row r="376" spans="1:8" x14ac:dyDescent="0.25">
      <c r="A376" t="s">
        <v>1044</v>
      </c>
      <c r="B376" t="s">
        <v>762</v>
      </c>
      <c r="C376">
        <v>8</v>
      </c>
      <c r="D376" t="s">
        <v>766</v>
      </c>
      <c r="E376" s="5" t="str">
        <f>_xlfn.XLOOKUP(Customers[[#This Row],[Customer ID]],Policies!B:B,Policies!A:A)</f>
        <v>POL2677</v>
      </c>
      <c r="F376" s="5" t="str">
        <f>_xlfn.XLOOKUP(Customers[[#This Row],[Customer ID]],Policies[Customer ID],Policies[Proposal Status (Insurer)])</f>
        <v>Rejected</v>
      </c>
      <c r="G376" s="5" t="str">
        <f>_xlfn.XLOOKUP(A:A,Policies!B:B,Policies!C:C)</f>
        <v>Health</v>
      </c>
      <c r="H376" s="5" t="str">
        <f>_xlfn.XLOOKUP(A:A,Policies!B:B,Policies!G:G)</f>
        <v>Not Applicable</v>
      </c>
    </row>
    <row r="377" spans="1:8" x14ac:dyDescent="0.25">
      <c r="A377" t="s">
        <v>1045</v>
      </c>
      <c r="B377" t="s">
        <v>763</v>
      </c>
      <c r="C377">
        <v>4</v>
      </c>
      <c r="D377" t="s">
        <v>768</v>
      </c>
      <c r="E377" s="5" t="str">
        <f>_xlfn.XLOOKUP(Customers[[#This Row],[Customer ID]],Policies!B:B,Policies!A:A)</f>
        <v>POL2678</v>
      </c>
      <c r="F377" s="5" t="str">
        <f>_xlfn.XLOOKUP(Customers[[#This Row],[Customer ID]],Policies[Customer ID],Policies[Proposal Status (Insurer)])</f>
        <v>Accepted</v>
      </c>
      <c r="G377" s="5" t="str">
        <f>_xlfn.XLOOKUP(A:A,Policies!B:B,Policies!C:C)</f>
        <v>Health</v>
      </c>
      <c r="H377" s="5" t="str">
        <f>_xlfn.XLOOKUP(A:A,Policies!B:B,Policies!G:G)</f>
        <v>Yes</v>
      </c>
    </row>
    <row r="378" spans="1:8" x14ac:dyDescent="0.25">
      <c r="A378" t="s">
        <v>1046</v>
      </c>
      <c r="B378" t="s">
        <v>763</v>
      </c>
      <c r="C378">
        <v>12</v>
      </c>
      <c r="D378" t="s">
        <v>766</v>
      </c>
      <c r="E378" s="5" t="str">
        <f>_xlfn.XLOOKUP(Customers[[#This Row],[Customer ID]],Policies!B:B,Policies!A:A)</f>
        <v>POL2679</v>
      </c>
      <c r="F378" s="5" t="str">
        <f>_xlfn.XLOOKUP(Customers[[#This Row],[Customer ID]],Policies[Customer ID],Policies[Proposal Status (Insurer)])</f>
        <v>Accepted</v>
      </c>
      <c r="G378" s="5" t="str">
        <f>_xlfn.XLOOKUP(A:A,Policies!B:B,Policies!C:C)</f>
        <v>Health</v>
      </c>
      <c r="H378" s="5" t="str">
        <f>_xlfn.XLOOKUP(A:A,Policies!B:B,Policies!G:G)</f>
        <v>Yes</v>
      </c>
    </row>
    <row r="379" spans="1:8" x14ac:dyDescent="0.25">
      <c r="A379" t="s">
        <v>1047</v>
      </c>
      <c r="B379" t="s">
        <v>762</v>
      </c>
      <c r="C379">
        <v>5</v>
      </c>
      <c r="D379" t="s">
        <v>768</v>
      </c>
      <c r="E379" s="5" t="str">
        <f>_xlfn.XLOOKUP(Customers[[#This Row],[Customer ID]],Policies!B:B,Policies!A:A)</f>
        <v>POL2680</v>
      </c>
      <c r="F379" s="5" t="str">
        <f>_xlfn.XLOOKUP(Customers[[#This Row],[Customer ID]],Policies[Customer ID],Policies[Proposal Status (Insurer)])</f>
        <v>Accepted</v>
      </c>
      <c r="G379" s="5" t="str">
        <f>_xlfn.XLOOKUP(A:A,Policies!B:B,Policies!C:C)</f>
        <v>Health</v>
      </c>
      <c r="H379" s="5" t="str">
        <f>_xlfn.XLOOKUP(A:A,Policies!B:B,Policies!G:G)</f>
        <v>Yes</v>
      </c>
    </row>
    <row r="380" spans="1:8" x14ac:dyDescent="0.25">
      <c r="A380" t="s">
        <v>1048</v>
      </c>
      <c r="B380" t="s">
        <v>765</v>
      </c>
      <c r="C380">
        <v>11</v>
      </c>
      <c r="D380" t="s">
        <v>769</v>
      </c>
      <c r="E380" s="5" t="str">
        <f>_xlfn.XLOOKUP(Customers[[#This Row],[Customer ID]],Policies!B:B,Policies!A:A)</f>
        <v>POL2681</v>
      </c>
      <c r="F380" s="5" t="str">
        <f>_xlfn.XLOOKUP(Customers[[#This Row],[Customer ID]],Policies[Customer ID],Policies[Proposal Status (Insurer)])</f>
        <v>Accepted</v>
      </c>
      <c r="G380" s="5" t="str">
        <f>_xlfn.XLOOKUP(A:A,Policies!B:B,Policies!C:C)</f>
        <v>Health</v>
      </c>
      <c r="H380" s="5" t="str">
        <f>_xlfn.XLOOKUP(A:A,Policies!B:B,Policies!G:G)</f>
        <v>Yes</v>
      </c>
    </row>
    <row r="381" spans="1:8" x14ac:dyDescent="0.25">
      <c r="A381" t="s">
        <v>1049</v>
      </c>
      <c r="B381" t="s">
        <v>764</v>
      </c>
      <c r="C381">
        <v>12</v>
      </c>
      <c r="D381" t="s">
        <v>769</v>
      </c>
      <c r="E381" s="5" t="str">
        <f>_xlfn.XLOOKUP(Customers[[#This Row],[Customer ID]],Policies!B:B,Policies!A:A)</f>
        <v>POL2682</v>
      </c>
      <c r="F381" s="5" t="str">
        <f>_xlfn.XLOOKUP(Customers[[#This Row],[Customer ID]],Policies[Customer ID],Policies[Proposal Status (Insurer)])</f>
        <v>Rejected</v>
      </c>
      <c r="G381" s="5" t="str">
        <f>_xlfn.XLOOKUP(A:A,Policies!B:B,Policies!C:C)</f>
        <v>Health</v>
      </c>
      <c r="H381" s="5" t="str">
        <f>_xlfn.XLOOKUP(A:A,Policies!B:B,Policies!G:G)</f>
        <v>Not Applicable</v>
      </c>
    </row>
    <row r="382" spans="1:8" x14ac:dyDescent="0.25">
      <c r="A382" t="s">
        <v>1050</v>
      </c>
      <c r="B382" t="s">
        <v>764</v>
      </c>
      <c r="C382">
        <v>1</v>
      </c>
      <c r="D382" t="s">
        <v>766</v>
      </c>
      <c r="E382" s="5" t="str">
        <f>_xlfn.XLOOKUP(Customers[[#This Row],[Customer ID]],Policies!B:B,Policies!A:A)</f>
        <v>POL2683</v>
      </c>
      <c r="F382" s="5" t="str">
        <f>_xlfn.XLOOKUP(Customers[[#This Row],[Customer ID]],Policies[Customer ID],Policies[Proposal Status (Insurer)])</f>
        <v>Accepted</v>
      </c>
      <c r="G382" s="5" t="str">
        <f>_xlfn.XLOOKUP(A:A,Policies!B:B,Policies!C:C)</f>
        <v>Health</v>
      </c>
      <c r="H382" s="5" t="str">
        <f>_xlfn.XLOOKUP(A:A,Policies!B:B,Policies!G:G)</f>
        <v>Yes</v>
      </c>
    </row>
    <row r="383" spans="1:8" x14ac:dyDescent="0.25">
      <c r="A383" t="s">
        <v>1051</v>
      </c>
      <c r="B383" t="s">
        <v>762</v>
      </c>
      <c r="C383">
        <v>2</v>
      </c>
      <c r="D383" t="s">
        <v>767</v>
      </c>
      <c r="E383" s="5" t="str">
        <f>_xlfn.XLOOKUP(Customers[[#This Row],[Customer ID]],Policies!B:B,Policies!A:A)</f>
        <v>POL2684</v>
      </c>
      <c r="F383" s="5" t="str">
        <f>_xlfn.XLOOKUP(Customers[[#This Row],[Customer ID]],Policies[Customer ID],Policies[Proposal Status (Insurer)])</f>
        <v>Accepted</v>
      </c>
      <c r="G383" s="5" t="str">
        <f>_xlfn.XLOOKUP(A:A,Policies!B:B,Policies!C:C)</f>
        <v>Health</v>
      </c>
      <c r="H383" s="5" t="str">
        <f>_xlfn.XLOOKUP(A:A,Policies!B:B,Policies!G:G)</f>
        <v>Yes</v>
      </c>
    </row>
    <row r="384" spans="1:8" x14ac:dyDescent="0.25">
      <c r="A384" t="s">
        <v>1052</v>
      </c>
      <c r="B384" t="s">
        <v>765</v>
      </c>
      <c r="C384">
        <v>4</v>
      </c>
      <c r="D384" t="s">
        <v>768</v>
      </c>
      <c r="E384" s="5" t="str">
        <f>_xlfn.XLOOKUP(Customers[[#This Row],[Customer ID]],Policies!B:B,Policies!A:A)</f>
        <v>POL2685</v>
      </c>
      <c r="F384" s="5" t="str">
        <f>_xlfn.XLOOKUP(Customers[[#This Row],[Customer ID]],Policies[Customer ID],Policies[Proposal Status (Insurer)])</f>
        <v>Accepted</v>
      </c>
      <c r="G384" s="5" t="str">
        <f>_xlfn.XLOOKUP(A:A,Policies!B:B,Policies!C:C)</f>
        <v>Health</v>
      </c>
      <c r="H384" s="5" t="str">
        <f>_xlfn.XLOOKUP(A:A,Policies!B:B,Policies!G:G)</f>
        <v>Yes</v>
      </c>
    </row>
    <row r="385" spans="1:8" x14ac:dyDescent="0.25">
      <c r="A385" t="s">
        <v>1053</v>
      </c>
      <c r="B385" t="s">
        <v>763</v>
      </c>
      <c r="C385">
        <v>12</v>
      </c>
      <c r="D385" t="s">
        <v>769</v>
      </c>
      <c r="E385" s="5" t="str">
        <f>_xlfn.XLOOKUP(Customers[[#This Row],[Customer ID]],Policies!B:B,Policies!A:A)</f>
        <v>POL2686</v>
      </c>
      <c r="F385" s="5" t="str">
        <f>_xlfn.XLOOKUP(Customers[[#This Row],[Customer ID]],Policies[Customer ID],Policies[Proposal Status (Insurer)])</f>
        <v>Accepted</v>
      </c>
      <c r="G385" s="5" t="str">
        <f>_xlfn.XLOOKUP(A:A,Policies!B:B,Policies!C:C)</f>
        <v>Health</v>
      </c>
      <c r="H385" s="5" t="str">
        <f>_xlfn.XLOOKUP(A:A,Policies!B:B,Policies!G:G)</f>
        <v>Yes</v>
      </c>
    </row>
    <row r="386" spans="1:8" x14ac:dyDescent="0.25">
      <c r="A386" t="s">
        <v>1054</v>
      </c>
      <c r="B386" t="s">
        <v>763</v>
      </c>
      <c r="C386">
        <v>5</v>
      </c>
      <c r="D386" t="s">
        <v>768</v>
      </c>
      <c r="E386" s="5" t="str">
        <f>_xlfn.XLOOKUP(Customers[[#This Row],[Customer ID]],Policies!B:B,Policies!A:A)</f>
        <v>POL2687</v>
      </c>
      <c r="F386" s="5" t="str">
        <f>_xlfn.XLOOKUP(Customers[[#This Row],[Customer ID]],Policies[Customer ID],Policies[Proposal Status (Insurer)])</f>
        <v>Rejected</v>
      </c>
      <c r="G386" s="5" t="str">
        <f>_xlfn.XLOOKUP(A:A,Policies!B:B,Policies!C:C)</f>
        <v>Health</v>
      </c>
      <c r="H386" s="5" t="str">
        <f>_xlfn.XLOOKUP(A:A,Policies!B:B,Policies!G:G)</f>
        <v>Not Applicable</v>
      </c>
    </row>
    <row r="387" spans="1:8" x14ac:dyDescent="0.25">
      <c r="A387" t="s">
        <v>1055</v>
      </c>
      <c r="B387" t="s">
        <v>765</v>
      </c>
      <c r="C387">
        <v>6</v>
      </c>
      <c r="D387" t="s">
        <v>768</v>
      </c>
      <c r="E387" s="5" t="str">
        <f>_xlfn.XLOOKUP(Customers[[#This Row],[Customer ID]],Policies!B:B,Policies!A:A)</f>
        <v>POL2688</v>
      </c>
      <c r="F387" s="5" t="str">
        <f>_xlfn.XLOOKUP(Customers[[#This Row],[Customer ID]],Policies[Customer ID],Policies[Proposal Status (Insurer)])</f>
        <v>Accepted</v>
      </c>
      <c r="G387" s="5" t="str">
        <f>_xlfn.XLOOKUP(A:A,Policies!B:B,Policies!C:C)</f>
        <v>Health</v>
      </c>
      <c r="H387" s="5" t="str">
        <f>_xlfn.XLOOKUP(A:A,Policies!B:B,Policies!G:G)</f>
        <v>Yes</v>
      </c>
    </row>
    <row r="388" spans="1:8" x14ac:dyDescent="0.25">
      <c r="A388" t="s">
        <v>1056</v>
      </c>
      <c r="B388" t="s">
        <v>765</v>
      </c>
      <c r="C388">
        <v>2</v>
      </c>
      <c r="D388" t="s">
        <v>767</v>
      </c>
      <c r="E388" s="5" t="str">
        <f>_xlfn.XLOOKUP(Customers[[#This Row],[Customer ID]],Policies!B:B,Policies!A:A)</f>
        <v>POL2689</v>
      </c>
      <c r="F388" s="5" t="str">
        <f>_xlfn.XLOOKUP(Customers[[#This Row],[Customer ID]],Policies[Customer ID],Policies[Proposal Status (Insurer)])</f>
        <v>Accepted</v>
      </c>
      <c r="G388" s="5" t="str">
        <f>_xlfn.XLOOKUP(A:A,Policies!B:B,Policies!C:C)</f>
        <v>Health</v>
      </c>
      <c r="H388" s="5" t="str">
        <f>_xlfn.XLOOKUP(A:A,Policies!B:B,Policies!G:G)</f>
        <v>Yes</v>
      </c>
    </row>
    <row r="389" spans="1:8" x14ac:dyDescent="0.25">
      <c r="A389" t="s">
        <v>1057</v>
      </c>
      <c r="B389" t="s">
        <v>764</v>
      </c>
      <c r="C389">
        <v>15</v>
      </c>
      <c r="D389" t="s">
        <v>767</v>
      </c>
      <c r="E389" s="5" t="str">
        <f>_xlfn.XLOOKUP(Customers[[#This Row],[Customer ID]],Policies!B:B,Policies!A:A)</f>
        <v>POL2690</v>
      </c>
      <c r="F389" s="5" t="str">
        <f>_xlfn.XLOOKUP(Customers[[#This Row],[Customer ID]],Policies[Customer ID],Policies[Proposal Status (Insurer)])</f>
        <v>Accepted</v>
      </c>
      <c r="G389" s="5" t="str">
        <f>_xlfn.XLOOKUP(A:A,Policies!B:B,Policies!C:C)</f>
        <v>Health</v>
      </c>
      <c r="H389" s="5" t="str">
        <f>_xlfn.XLOOKUP(A:A,Policies!B:B,Policies!G:G)</f>
        <v>Yes</v>
      </c>
    </row>
    <row r="390" spans="1:8" x14ac:dyDescent="0.25">
      <c r="A390" t="s">
        <v>1058</v>
      </c>
      <c r="B390" t="s">
        <v>764</v>
      </c>
      <c r="C390">
        <v>6</v>
      </c>
      <c r="D390" t="s">
        <v>768</v>
      </c>
      <c r="E390" s="5" t="str">
        <f>_xlfn.XLOOKUP(Customers[[#This Row],[Customer ID]],Policies!B:B,Policies!A:A)</f>
        <v>POL2691</v>
      </c>
      <c r="F390" s="5" t="str">
        <f>_xlfn.XLOOKUP(Customers[[#This Row],[Customer ID]],Policies[Customer ID],Policies[Proposal Status (Insurer)])</f>
        <v>Rejected</v>
      </c>
      <c r="G390" s="5" t="str">
        <f>_xlfn.XLOOKUP(A:A,Policies!B:B,Policies!C:C)</f>
        <v>Health</v>
      </c>
      <c r="H390" s="5" t="str">
        <f>_xlfn.XLOOKUP(A:A,Policies!B:B,Policies!G:G)</f>
        <v>Not Applicable</v>
      </c>
    </row>
    <row r="391" spans="1:8" x14ac:dyDescent="0.25">
      <c r="A391" t="s">
        <v>1059</v>
      </c>
      <c r="B391" t="s">
        <v>762</v>
      </c>
      <c r="C391">
        <v>12</v>
      </c>
      <c r="D391" t="s">
        <v>767</v>
      </c>
      <c r="E391" s="5" t="str">
        <f>_xlfn.XLOOKUP(Customers[[#This Row],[Customer ID]],Policies!B:B,Policies!A:A)</f>
        <v>POL2692</v>
      </c>
      <c r="F391" s="5" t="str">
        <f>_xlfn.XLOOKUP(Customers[[#This Row],[Customer ID]],Policies[Customer ID],Policies[Proposal Status (Insurer)])</f>
        <v>Accepted</v>
      </c>
      <c r="G391" s="5" t="str">
        <f>_xlfn.XLOOKUP(A:A,Policies!B:B,Policies!C:C)</f>
        <v>Health</v>
      </c>
      <c r="H391" s="5" t="str">
        <f>_xlfn.XLOOKUP(A:A,Policies!B:B,Policies!G:G)</f>
        <v>Yes</v>
      </c>
    </row>
    <row r="392" spans="1:8" x14ac:dyDescent="0.25">
      <c r="A392" t="s">
        <v>1060</v>
      </c>
      <c r="B392" t="s">
        <v>762</v>
      </c>
      <c r="C392">
        <v>5</v>
      </c>
      <c r="D392" t="s">
        <v>767</v>
      </c>
      <c r="E392" s="5" t="str">
        <f>_xlfn.XLOOKUP(Customers[[#This Row],[Customer ID]],Policies!B:B,Policies!A:A)</f>
        <v>POL2693</v>
      </c>
      <c r="F392" s="5" t="str">
        <f>_xlfn.XLOOKUP(Customers[[#This Row],[Customer ID]],Policies[Customer ID],Policies[Proposal Status (Insurer)])</f>
        <v>Accepted</v>
      </c>
      <c r="G392" s="5" t="str">
        <f>_xlfn.XLOOKUP(A:A,Policies!B:B,Policies!C:C)</f>
        <v>Health</v>
      </c>
      <c r="H392" s="5" t="str">
        <f>_xlfn.XLOOKUP(A:A,Policies!B:B,Policies!G:G)</f>
        <v>Yes</v>
      </c>
    </row>
    <row r="393" spans="1:8" x14ac:dyDescent="0.25">
      <c r="A393" t="s">
        <v>1061</v>
      </c>
      <c r="B393" t="s">
        <v>763</v>
      </c>
      <c r="C393">
        <v>13</v>
      </c>
      <c r="D393" t="s">
        <v>767</v>
      </c>
      <c r="E393" s="5" t="str">
        <f>_xlfn.XLOOKUP(Customers[[#This Row],[Customer ID]],Policies!B:B,Policies!A:A)</f>
        <v>POL2694</v>
      </c>
      <c r="F393" s="5" t="str">
        <f>_xlfn.XLOOKUP(Customers[[#This Row],[Customer ID]],Policies[Customer ID],Policies[Proposal Status (Insurer)])</f>
        <v>Rejected</v>
      </c>
      <c r="G393" s="5" t="str">
        <f>_xlfn.XLOOKUP(A:A,Policies!B:B,Policies!C:C)</f>
        <v>Health</v>
      </c>
      <c r="H393" s="5" t="str">
        <f>_xlfn.XLOOKUP(A:A,Policies!B:B,Policies!G:G)</f>
        <v>Not Applicable</v>
      </c>
    </row>
    <row r="394" spans="1:8" x14ac:dyDescent="0.25">
      <c r="A394" t="s">
        <v>1062</v>
      </c>
      <c r="B394" t="s">
        <v>763</v>
      </c>
      <c r="C394">
        <v>2</v>
      </c>
      <c r="D394" t="s">
        <v>766</v>
      </c>
      <c r="E394" s="5" t="str">
        <f>_xlfn.XLOOKUP(Customers[[#This Row],[Customer ID]],Policies!B:B,Policies!A:A)</f>
        <v>POL2695</v>
      </c>
      <c r="F394" s="5" t="str">
        <f>_xlfn.XLOOKUP(Customers[[#This Row],[Customer ID]],Policies[Customer ID],Policies[Proposal Status (Insurer)])</f>
        <v>Accepted</v>
      </c>
      <c r="G394" s="5" t="str">
        <f>_xlfn.XLOOKUP(A:A,Policies!B:B,Policies!C:C)</f>
        <v>Health</v>
      </c>
      <c r="H394" s="5" t="str">
        <f>_xlfn.XLOOKUP(A:A,Policies!B:B,Policies!G:G)</f>
        <v>Yes</v>
      </c>
    </row>
    <row r="395" spans="1:8" x14ac:dyDescent="0.25">
      <c r="A395" t="s">
        <v>1063</v>
      </c>
      <c r="B395" t="s">
        <v>764</v>
      </c>
      <c r="C395">
        <v>3</v>
      </c>
      <c r="D395" t="s">
        <v>767</v>
      </c>
      <c r="E395" s="5" t="str">
        <f>_xlfn.XLOOKUP(Customers[[#This Row],[Customer ID]],Policies!B:B,Policies!A:A)</f>
        <v>POL2696</v>
      </c>
      <c r="F395" s="5" t="str">
        <f>_xlfn.XLOOKUP(Customers[[#This Row],[Customer ID]],Policies[Customer ID],Policies[Proposal Status (Insurer)])</f>
        <v>Rejected</v>
      </c>
      <c r="G395" s="5" t="str">
        <f>_xlfn.XLOOKUP(A:A,Policies!B:B,Policies!C:C)</f>
        <v>Health</v>
      </c>
      <c r="H395" s="5" t="str">
        <f>_xlfn.XLOOKUP(A:A,Policies!B:B,Policies!G:G)</f>
        <v>Not Applicable</v>
      </c>
    </row>
    <row r="396" spans="1:8" x14ac:dyDescent="0.25">
      <c r="A396" t="s">
        <v>1064</v>
      </c>
      <c r="B396" t="s">
        <v>765</v>
      </c>
      <c r="C396">
        <v>4</v>
      </c>
      <c r="D396" t="s">
        <v>766</v>
      </c>
      <c r="E396" s="5" t="str">
        <f>_xlfn.XLOOKUP(Customers[[#This Row],[Customer ID]],Policies!B:B,Policies!A:A)</f>
        <v>POL2697</v>
      </c>
      <c r="F396" s="5" t="str">
        <f>_xlfn.XLOOKUP(Customers[[#This Row],[Customer ID]],Policies[Customer ID],Policies[Proposal Status (Insurer)])</f>
        <v>Accepted</v>
      </c>
      <c r="G396" s="5" t="str">
        <f>_xlfn.XLOOKUP(A:A,Policies!B:B,Policies!C:C)</f>
        <v>Health</v>
      </c>
      <c r="H396" s="5" t="str">
        <f>_xlfn.XLOOKUP(A:A,Policies!B:B,Policies!G:G)</f>
        <v>Yes</v>
      </c>
    </row>
    <row r="397" spans="1:8" x14ac:dyDescent="0.25">
      <c r="A397" t="s">
        <v>363</v>
      </c>
      <c r="B397" t="s">
        <v>765</v>
      </c>
      <c r="C397">
        <v>5</v>
      </c>
      <c r="D397" t="s">
        <v>769</v>
      </c>
      <c r="E397" s="5" t="str">
        <f>_xlfn.XLOOKUP(Customers[[#This Row],[Customer ID]],Policies!B:B,Policies!A:A)</f>
        <v>POL2006</v>
      </c>
      <c r="F397" s="5" t="str">
        <f>_xlfn.XLOOKUP(Customers[[#This Row],[Customer ID]],Policies[Customer ID],Policies[Proposal Status (Insurer)])</f>
        <v>Accepted</v>
      </c>
      <c r="G397" s="5" t="str">
        <f>_xlfn.XLOOKUP(A:A,Policies!B:B,Policies!C:C)</f>
        <v>Life</v>
      </c>
      <c r="H397" s="5" t="str">
        <f>_xlfn.XLOOKUP(A:A,Policies!B:B,Policies!G:G)</f>
        <v>Yes</v>
      </c>
    </row>
    <row r="398" spans="1:8" x14ac:dyDescent="0.25">
      <c r="A398" t="s">
        <v>366</v>
      </c>
      <c r="B398" t="s">
        <v>764</v>
      </c>
      <c r="C398">
        <v>7</v>
      </c>
      <c r="D398" t="s">
        <v>769</v>
      </c>
      <c r="E398" s="5" t="str">
        <f>_xlfn.XLOOKUP(Customers[[#This Row],[Customer ID]],Policies!B:B,Policies!A:A)</f>
        <v>POL2009</v>
      </c>
      <c r="F398" s="5" t="str">
        <f>_xlfn.XLOOKUP(Customers[[#This Row],[Customer ID]],Policies[Customer ID],Policies[Proposal Status (Insurer)])</f>
        <v>Accepted</v>
      </c>
      <c r="G398" s="5" t="str">
        <f>_xlfn.XLOOKUP(A:A,Policies!B:B,Policies!C:C)</f>
        <v>Life</v>
      </c>
      <c r="H398" s="5" t="str">
        <f>_xlfn.XLOOKUP(A:A,Policies!B:B,Policies!G:G)</f>
        <v>Yes</v>
      </c>
    </row>
    <row r="399" spans="1:8" x14ac:dyDescent="0.25">
      <c r="A399" t="s">
        <v>368</v>
      </c>
      <c r="B399" t="s">
        <v>762</v>
      </c>
      <c r="C399">
        <v>15</v>
      </c>
      <c r="D399" t="s">
        <v>769</v>
      </c>
      <c r="E399" s="5" t="str">
        <f>_xlfn.XLOOKUP(Customers[[#This Row],[Customer ID]],Policies!B:B,Policies!A:A)</f>
        <v>POL2015</v>
      </c>
      <c r="F399" s="5" t="str">
        <f>_xlfn.XLOOKUP(Customers[[#This Row],[Customer ID]],Policies[Customer ID],Policies[Proposal Status (Insurer)])</f>
        <v>Accepted</v>
      </c>
      <c r="G399" s="5" t="str">
        <f>_xlfn.XLOOKUP(A:A,Policies!B:B,Policies!C:C)</f>
        <v>Life</v>
      </c>
      <c r="H399" s="5" t="str">
        <f>_xlfn.XLOOKUP(A:A,Policies!B:B,Policies!G:G)</f>
        <v>No</v>
      </c>
    </row>
    <row r="400" spans="1:8" x14ac:dyDescent="0.25">
      <c r="A400" t="s">
        <v>372</v>
      </c>
      <c r="B400" t="s">
        <v>763</v>
      </c>
      <c r="C400">
        <v>8</v>
      </c>
      <c r="D400" t="s">
        <v>769</v>
      </c>
      <c r="E400" s="5" t="str">
        <f>_xlfn.XLOOKUP(Customers[[#This Row],[Customer ID]],Policies!B:B,Policies!A:A)</f>
        <v>POL2020</v>
      </c>
      <c r="F400" s="5" t="str">
        <f>_xlfn.XLOOKUP(Customers[[#This Row],[Customer ID]],Policies[Customer ID],Policies[Proposal Status (Insurer)])</f>
        <v>Rejected</v>
      </c>
      <c r="G400" s="5" t="str">
        <f>_xlfn.XLOOKUP(A:A,Policies!B:B,Policies!C:C)</f>
        <v>Life</v>
      </c>
      <c r="H400" s="5" t="str">
        <f>_xlfn.XLOOKUP(A:A,Policies!B:B,Policies!G:G)</f>
        <v>Not Applicable</v>
      </c>
    </row>
    <row r="401" spans="1:8" x14ac:dyDescent="0.25">
      <c r="A401" t="s">
        <v>383</v>
      </c>
      <c r="B401" t="s">
        <v>765</v>
      </c>
      <c r="C401">
        <v>8</v>
      </c>
      <c r="D401" t="s">
        <v>767</v>
      </c>
      <c r="E401" s="5" t="str">
        <f>_xlfn.XLOOKUP(Customers[[#This Row],[Customer ID]],Policies!B:B,Policies!A:A)</f>
        <v>POL2035</v>
      </c>
      <c r="F401" s="5" t="str">
        <f>_xlfn.XLOOKUP(Customers[[#This Row],[Customer ID]],Policies[Customer ID],Policies[Proposal Status (Insurer)])</f>
        <v>Accepted</v>
      </c>
      <c r="G401" s="5" t="str">
        <f>_xlfn.XLOOKUP(A:A,Policies!B:B,Policies!C:C)</f>
        <v>Life</v>
      </c>
      <c r="H401" s="5" t="str">
        <f>_xlfn.XLOOKUP(A:A,Policies!B:B,Policies!G:G)</f>
        <v>No</v>
      </c>
    </row>
    <row r="402" spans="1:8" x14ac:dyDescent="0.25">
      <c r="A402" t="s">
        <v>389</v>
      </c>
      <c r="B402" t="s">
        <v>764</v>
      </c>
      <c r="C402">
        <v>2</v>
      </c>
      <c r="D402" t="s">
        <v>767</v>
      </c>
      <c r="E402" s="5" t="str">
        <f>_xlfn.XLOOKUP(Customers[[#This Row],[Customer ID]],Policies!B:B,Policies!A:A)</f>
        <v>POL2047</v>
      </c>
      <c r="F402" s="5" t="str">
        <f>_xlfn.XLOOKUP(Customers[[#This Row],[Customer ID]],Policies[Customer ID],Policies[Proposal Status (Insurer)])</f>
        <v>Accepted</v>
      </c>
      <c r="G402" s="5" t="str">
        <f>_xlfn.XLOOKUP(A:A,Policies!B:B,Policies!C:C)</f>
        <v>Life</v>
      </c>
      <c r="H402" s="5" t="str">
        <f>_xlfn.XLOOKUP(A:A,Policies!B:B,Policies!G:G)</f>
        <v>No</v>
      </c>
    </row>
    <row r="403" spans="1:8" x14ac:dyDescent="0.25">
      <c r="A403" t="s">
        <v>399</v>
      </c>
      <c r="B403" t="s">
        <v>762</v>
      </c>
      <c r="C403">
        <v>12</v>
      </c>
      <c r="D403" t="s">
        <v>767</v>
      </c>
      <c r="E403" s="5" t="str">
        <f>_xlfn.XLOOKUP(Customers[[#This Row],[Customer ID]],Policies!B:B,Policies!A:A)</f>
        <v>POL2062</v>
      </c>
      <c r="F403" s="5" t="str">
        <f>_xlfn.XLOOKUP(Customers[[#This Row],[Customer ID]],Policies[Customer ID],Policies[Proposal Status (Insurer)])</f>
        <v>Accepted</v>
      </c>
      <c r="G403" s="5" t="str">
        <f>_xlfn.XLOOKUP(A:A,Policies!B:B,Policies!C:C)</f>
        <v>Life</v>
      </c>
      <c r="H403" s="5" t="str">
        <f>_xlfn.XLOOKUP(A:A,Policies!B:B,Policies!G:G)</f>
        <v>Yes</v>
      </c>
    </row>
    <row r="404" spans="1:8" x14ac:dyDescent="0.25">
      <c r="A404" t="s">
        <v>406</v>
      </c>
      <c r="B404" t="s">
        <v>763</v>
      </c>
      <c r="C404">
        <v>1</v>
      </c>
      <c r="D404" t="s">
        <v>767</v>
      </c>
      <c r="E404" s="5" t="str">
        <f>_xlfn.XLOOKUP(Customers[[#This Row],[Customer ID]],Policies!B:B,Policies!A:A)</f>
        <v>POL2073</v>
      </c>
      <c r="F404" s="5" t="str">
        <f>_xlfn.XLOOKUP(Customers[[#This Row],[Customer ID]],Policies[Customer ID],Policies[Proposal Status (Insurer)])</f>
        <v>Accepted</v>
      </c>
      <c r="G404" s="5" t="str">
        <f>_xlfn.XLOOKUP(A:A,Policies!B:B,Policies!C:C)</f>
        <v>Life</v>
      </c>
      <c r="H404" s="5" t="str">
        <f>_xlfn.XLOOKUP(A:A,Policies!B:B,Policies!G:G)</f>
        <v>Yes</v>
      </c>
    </row>
    <row r="405" spans="1:8" x14ac:dyDescent="0.25">
      <c r="A405" t="s">
        <v>415</v>
      </c>
      <c r="B405" t="s">
        <v>765</v>
      </c>
      <c r="C405">
        <v>1</v>
      </c>
      <c r="D405" t="s">
        <v>768</v>
      </c>
      <c r="E405" s="5" t="str">
        <f>_xlfn.XLOOKUP(Customers[[#This Row],[Customer ID]],Policies!B:B,Policies!A:A)</f>
        <v>POL2085</v>
      </c>
      <c r="F405" s="5" t="str">
        <f>_xlfn.XLOOKUP(Customers[[#This Row],[Customer ID]],Policies[Customer ID],Policies[Proposal Status (Insurer)])</f>
        <v>Accepted</v>
      </c>
      <c r="G405" s="5" t="str">
        <f>_xlfn.XLOOKUP(A:A,Policies!B:B,Policies!C:C)</f>
        <v>Life</v>
      </c>
      <c r="H405" s="5" t="str">
        <f>_xlfn.XLOOKUP(A:A,Policies!B:B,Policies!G:G)</f>
        <v>No</v>
      </c>
    </row>
    <row r="406" spans="1:8" x14ac:dyDescent="0.25">
      <c r="A406" t="s">
        <v>417</v>
      </c>
      <c r="B406" t="s">
        <v>764</v>
      </c>
      <c r="C406">
        <v>5</v>
      </c>
      <c r="D406" t="s">
        <v>768</v>
      </c>
      <c r="E406" s="5" t="str">
        <f>_xlfn.XLOOKUP(Customers[[#This Row],[Customer ID]],Policies!B:B,Policies!A:A)</f>
        <v>POL2087</v>
      </c>
      <c r="F406" s="5" t="str">
        <f>_xlfn.XLOOKUP(Customers[[#This Row],[Customer ID]],Policies[Customer ID],Policies[Proposal Status (Insurer)])</f>
        <v>Accepted</v>
      </c>
      <c r="G406" s="5" t="str">
        <f>_xlfn.XLOOKUP(A:A,Policies!B:B,Policies!C:C)</f>
        <v>Life</v>
      </c>
      <c r="H406" s="5" t="str">
        <f>_xlfn.XLOOKUP(A:A,Policies!B:B,Policies!G:G)</f>
        <v>Yes</v>
      </c>
    </row>
    <row r="407" spans="1:8" x14ac:dyDescent="0.25">
      <c r="A407" t="s">
        <v>420</v>
      </c>
      <c r="B407" t="s">
        <v>762</v>
      </c>
      <c r="C407">
        <v>15</v>
      </c>
      <c r="D407" t="s">
        <v>768</v>
      </c>
      <c r="E407" s="5" t="str">
        <f>_xlfn.XLOOKUP(Customers[[#This Row],[Customer ID]],Policies!B:B,Policies!A:A)</f>
        <v>POL2092</v>
      </c>
      <c r="F407" s="5" t="str">
        <f>_xlfn.XLOOKUP(Customers[[#This Row],[Customer ID]],Policies[Customer ID],Policies[Proposal Status (Insurer)])</f>
        <v>Rejected</v>
      </c>
      <c r="G407" s="5" t="str">
        <f>_xlfn.XLOOKUP(A:A,Policies!B:B,Policies!C:C)</f>
        <v>Life</v>
      </c>
      <c r="H407" s="5" t="str">
        <f>_xlfn.XLOOKUP(A:A,Policies!B:B,Policies!G:G)</f>
        <v>Not Applicable</v>
      </c>
    </row>
    <row r="408" spans="1:8" x14ac:dyDescent="0.25">
      <c r="A408" t="s">
        <v>425</v>
      </c>
      <c r="B408" t="s">
        <v>763</v>
      </c>
      <c r="C408">
        <v>2</v>
      </c>
      <c r="D408" t="s">
        <v>768</v>
      </c>
      <c r="E408" s="5" t="str">
        <f>_xlfn.XLOOKUP(Customers[[#This Row],[Customer ID]],Policies!B:B,Policies!A:A)</f>
        <v>POL2102</v>
      </c>
      <c r="F408" s="5" t="str">
        <f>_xlfn.XLOOKUP(Customers[[#This Row],[Customer ID]],Policies[Customer ID],Policies[Proposal Status (Insurer)])</f>
        <v>Accepted</v>
      </c>
      <c r="G408" s="5" t="str">
        <f>_xlfn.XLOOKUP(A:A,Policies!B:B,Policies!C:C)</f>
        <v>Life</v>
      </c>
      <c r="H408" s="5" t="str">
        <f>_xlfn.XLOOKUP(A:A,Policies!B:B,Policies!G:G)</f>
        <v>Yes</v>
      </c>
    </row>
    <row r="409" spans="1:8" x14ac:dyDescent="0.25">
      <c r="A409" t="s">
        <v>430</v>
      </c>
      <c r="B409" t="s">
        <v>765</v>
      </c>
      <c r="C409">
        <v>4</v>
      </c>
      <c r="D409" t="s">
        <v>766</v>
      </c>
      <c r="E409" s="5" t="str">
        <f>_xlfn.XLOOKUP(Customers[[#This Row],[Customer ID]],Policies!B:B,Policies!A:A)</f>
        <v>POL2108</v>
      </c>
      <c r="F409" s="5" t="str">
        <f>_xlfn.XLOOKUP(Customers[[#This Row],[Customer ID]],Policies[Customer ID],Policies[Proposal Status (Insurer)])</f>
        <v>Accepted</v>
      </c>
      <c r="G409" s="5" t="str">
        <f>_xlfn.XLOOKUP(A:A,Policies!B:B,Policies!C:C)</f>
        <v>Life</v>
      </c>
      <c r="H409" s="5" t="str">
        <f>_xlfn.XLOOKUP(A:A,Policies!B:B,Policies!G:G)</f>
        <v>Yes</v>
      </c>
    </row>
    <row r="410" spans="1:8" x14ac:dyDescent="0.25">
      <c r="A410" t="s">
        <v>444</v>
      </c>
      <c r="B410" t="s">
        <v>764</v>
      </c>
      <c r="C410">
        <v>11</v>
      </c>
      <c r="D410" t="s">
        <v>766</v>
      </c>
      <c r="E410" s="5" t="str">
        <f>_xlfn.XLOOKUP(Customers[[#This Row],[Customer ID]],Policies!B:B,Policies!A:A)</f>
        <v>POL2132</v>
      </c>
      <c r="F410" s="5" t="str">
        <f>_xlfn.XLOOKUP(Customers[[#This Row],[Customer ID]],Policies[Customer ID],Policies[Proposal Status (Insurer)])</f>
        <v>Accepted</v>
      </c>
      <c r="G410" s="5" t="str">
        <f>_xlfn.XLOOKUP(A:A,Policies!B:B,Policies!C:C)</f>
        <v>Life</v>
      </c>
      <c r="H410" s="5" t="str">
        <f>_xlfn.XLOOKUP(A:A,Policies!B:B,Policies!G:G)</f>
        <v>No</v>
      </c>
    </row>
    <row r="411" spans="1:8" x14ac:dyDescent="0.25">
      <c r="A411" t="s">
        <v>446</v>
      </c>
      <c r="B411" t="s">
        <v>762</v>
      </c>
      <c r="C411">
        <v>8</v>
      </c>
      <c r="D411" t="s">
        <v>766</v>
      </c>
      <c r="E411" s="5" t="str">
        <f>_xlfn.XLOOKUP(Customers[[#This Row],[Customer ID]],Policies!B:B,Policies!A:A)</f>
        <v>POL2134</v>
      </c>
      <c r="F411" s="5" t="str">
        <f>_xlfn.XLOOKUP(Customers[[#This Row],[Customer ID]],Policies[Customer ID],Policies[Proposal Status (Insurer)])</f>
        <v>Accepted</v>
      </c>
      <c r="G411" s="5" t="str">
        <f>_xlfn.XLOOKUP(A:A,Policies!B:B,Policies!C:C)</f>
        <v>Life</v>
      </c>
      <c r="H411" s="5" t="str">
        <f>_xlfn.XLOOKUP(A:A,Policies!B:B,Policies!G:G)</f>
        <v>Yes</v>
      </c>
    </row>
    <row r="412" spans="1:8" x14ac:dyDescent="0.25">
      <c r="A412" t="s">
        <v>453</v>
      </c>
      <c r="B412" t="s">
        <v>763</v>
      </c>
      <c r="C412">
        <v>7</v>
      </c>
      <c r="D412" t="s">
        <v>766</v>
      </c>
      <c r="E412" s="5" t="str">
        <f>_xlfn.XLOOKUP(Customers[[#This Row],[Customer ID]],Policies!B:B,Policies!A:A)</f>
        <v>POL2145</v>
      </c>
      <c r="F412" s="5" t="str">
        <f>_xlfn.XLOOKUP(Customers[[#This Row],[Customer ID]],Policies[Customer ID],Policies[Proposal Status (Insurer)])</f>
        <v>Accepted</v>
      </c>
      <c r="G412" s="5" t="str">
        <f>_xlfn.XLOOKUP(A:A,Policies!B:B,Policies!C:C)</f>
        <v>Life</v>
      </c>
      <c r="H412" s="5" t="str">
        <f>_xlfn.XLOOKUP(A:A,Policies!B:B,Policies!G:G)</f>
        <v>Yes</v>
      </c>
    </row>
    <row r="413" spans="1:8" x14ac:dyDescent="0.25">
      <c r="A413" t="s">
        <v>454</v>
      </c>
      <c r="B413" t="s">
        <v>765</v>
      </c>
      <c r="C413">
        <v>1</v>
      </c>
      <c r="D413" t="s">
        <v>769</v>
      </c>
      <c r="E413" s="5" t="str">
        <f>_xlfn.XLOOKUP(Customers[[#This Row],[Customer ID]],Policies!B:B,Policies!A:A)</f>
        <v>POL2146</v>
      </c>
      <c r="F413" s="5" t="str">
        <f>_xlfn.XLOOKUP(Customers[[#This Row],[Customer ID]],Policies[Customer ID],Policies[Proposal Status (Insurer)])</f>
        <v>Rejected</v>
      </c>
      <c r="G413" s="5" t="str">
        <f>_xlfn.XLOOKUP(A:A,Policies!B:B,Policies!C:C)</f>
        <v>Life</v>
      </c>
      <c r="H413" s="5" t="str">
        <f>_xlfn.XLOOKUP(A:A,Policies!B:B,Policies!G:G)</f>
        <v>Not Applicable</v>
      </c>
    </row>
    <row r="414" spans="1:8" x14ac:dyDescent="0.25">
      <c r="A414" t="s">
        <v>464</v>
      </c>
      <c r="B414" t="s">
        <v>764</v>
      </c>
      <c r="C414">
        <v>2</v>
      </c>
      <c r="D414" t="s">
        <v>769</v>
      </c>
      <c r="E414" s="5" t="str">
        <f>_xlfn.XLOOKUP(Customers[[#This Row],[Customer ID]],Policies!B:B,Policies!A:A)</f>
        <v>POL2160</v>
      </c>
      <c r="F414" s="5" t="str">
        <f>_xlfn.XLOOKUP(Customers[[#This Row],[Customer ID]],Policies[Customer ID],Policies[Proposal Status (Insurer)])</f>
        <v>Accepted</v>
      </c>
      <c r="G414" s="5" t="str">
        <f>_xlfn.XLOOKUP(A:A,Policies!B:B,Policies!C:C)</f>
        <v>Life</v>
      </c>
      <c r="H414" s="5" t="str">
        <f>_xlfn.XLOOKUP(A:A,Policies!B:B,Policies!G:G)</f>
        <v>Yes</v>
      </c>
    </row>
    <row r="415" spans="1:8" x14ac:dyDescent="0.25">
      <c r="A415" t="s">
        <v>477</v>
      </c>
      <c r="B415" t="s">
        <v>762</v>
      </c>
      <c r="C415">
        <v>6</v>
      </c>
      <c r="D415" t="s">
        <v>769</v>
      </c>
      <c r="E415" s="5" t="str">
        <f>_xlfn.XLOOKUP(Customers[[#This Row],[Customer ID]],Policies!B:B,Policies!A:A)</f>
        <v>POL2179</v>
      </c>
      <c r="F415" s="5" t="str">
        <f>_xlfn.XLOOKUP(Customers[[#This Row],[Customer ID]],Policies[Customer ID],Policies[Proposal Status (Insurer)])</f>
        <v>Accepted</v>
      </c>
      <c r="G415" s="5" t="str">
        <f>_xlfn.XLOOKUP(A:A,Policies!B:B,Policies!C:C)</f>
        <v>Life</v>
      </c>
      <c r="H415" s="5" t="str">
        <f>_xlfn.XLOOKUP(A:A,Policies!B:B,Policies!G:G)</f>
        <v>Yes</v>
      </c>
    </row>
    <row r="416" spans="1:8" x14ac:dyDescent="0.25">
      <c r="A416" t="s">
        <v>484</v>
      </c>
      <c r="B416" t="s">
        <v>763</v>
      </c>
      <c r="C416">
        <v>18</v>
      </c>
      <c r="D416" t="s">
        <v>769</v>
      </c>
      <c r="E416" s="5" t="str">
        <f>_xlfn.XLOOKUP(Customers[[#This Row],[Customer ID]],Policies!B:B,Policies!A:A)</f>
        <v>POL2187</v>
      </c>
      <c r="F416" s="5" t="str">
        <f>_xlfn.XLOOKUP(Customers[[#This Row],[Customer ID]],Policies[Customer ID],Policies[Proposal Status (Insurer)])</f>
        <v>Accepted</v>
      </c>
      <c r="G416" s="5" t="str">
        <f>_xlfn.XLOOKUP(A:A,Policies!B:B,Policies!C:C)</f>
        <v>Life</v>
      </c>
      <c r="H416" s="5" t="str">
        <f>_xlfn.XLOOKUP(A:A,Policies!B:B,Policies!G:G)</f>
        <v>Yes</v>
      </c>
    </row>
    <row r="417" spans="1:8" x14ac:dyDescent="0.25">
      <c r="A417" t="s">
        <v>486</v>
      </c>
      <c r="B417" t="s">
        <v>765</v>
      </c>
      <c r="C417">
        <v>2</v>
      </c>
      <c r="D417" t="s">
        <v>767</v>
      </c>
      <c r="E417" s="5" t="str">
        <f>_xlfn.XLOOKUP(Customers[[#This Row],[Customer ID]],Policies!B:B,Policies!A:A)</f>
        <v>POL2191</v>
      </c>
      <c r="F417" s="5" t="str">
        <f>_xlfn.XLOOKUP(Customers[[#This Row],[Customer ID]],Policies[Customer ID],Policies[Proposal Status (Insurer)])</f>
        <v>Accepted</v>
      </c>
      <c r="G417" s="5" t="str">
        <f>_xlfn.XLOOKUP(A:A,Policies!B:B,Policies!C:C)</f>
        <v>Life</v>
      </c>
      <c r="H417" s="5" t="str">
        <f>_xlfn.XLOOKUP(A:A,Policies!B:B,Policies!G:G)</f>
        <v>Yes</v>
      </c>
    </row>
    <row r="418" spans="1:8" x14ac:dyDescent="0.25">
      <c r="A418" t="s">
        <v>489</v>
      </c>
      <c r="B418" t="s">
        <v>764</v>
      </c>
      <c r="C418">
        <v>6</v>
      </c>
      <c r="D418" t="s">
        <v>767</v>
      </c>
      <c r="E418" s="5" t="str">
        <f>_xlfn.XLOOKUP(Customers[[#This Row],[Customer ID]],Policies!B:B,Policies!A:A)</f>
        <v>POL2195</v>
      </c>
      <c r="F418" s="5" t="str">
        <f>_xlfn.XLOOKUP(Customers[[#This Row],[Customer ID]],Policies[Customer ID],Policies[Proposal Status (Insurer)])</f>
        <v>Accepted</v>
      </c>
      <c r="G418" s="5" t="str">
        <f>_xlfn.XLOOKUP(A:A,Policies!B:B,Policies!C:C)</f>
        <v>Life</v>
      </c>
      <c r="H418" s="5" t="str">
        <f>_xlfn.XLOOKUP(A:A,Policies!B:B,Policies!G:G)</f>
        <v>No</v>
      </c>
    </row>
    <row r="419" spans="1:8" x14ac:dyDescent="0.25">
      <c r="A419" t="s">
        <v>491</v>
      </c>
      <c r="B419" t="s">
        <v>762</v>
      </c>
      <c r="C419">
        <v>11</v>
      </c>
      <c r="D419" t="s">
        <v>767</v>
      </c>
      <c r="E419" s="5" t="str">
        <f>_xlfn.XLOOKUP(Customers[[#This Row],[Customer ID]],Policies!B:B,Policies!A:A)</f>
        <v>POL2197</v>
      </c>
      <c r="F419" s="5" t="str">
        <f>_xlfn.XLOOKUP(Customers[[#This Row],[Customer ID]],Policies[Customer ID],Policies[Proposal Status (Insurer)])</f>
        <v>Accepted</v>
      </c>
      <c r="G419" s="5" t="str">
        <f>_xlfn.XLOOKUP(A:A,Policies!B:B,Policies!C:C)</f>
        <v>Life</v>
      </c>
      <c r="H419" s="5" t="str">
        <f>_xlfn.XLOOKUP(A:A,Policies!B:B,Policies!G:G)</f>
        <v>No</v>
      </c>
    </row>
    <row r="420" spans="1:8" x14ac:dyDescent="0.25">
      <c r="A420" t="s">
        <v>495</v>
      </c>
      <c r="B420" t="s">
        <v>763</v>
      </c>
      <c r="C420">
        <v>5</v>
      </c>
      <c r="D420" t="s">
        <v>767</v>
      </c>
      <c r="E420" s="5" t="str">
        <f>_xlfn.XLOOKUP(Customers[[#This Row],[Customer ID]],Policies!B:B,Policies!A:A)</f>
        <v>POL2202</v>
      </c>
      <c r="F420" s="5" t="str">
        <f>_xlfn.XLOOKUP(Customers[[#This Row],[Customer ID]],Policies[Customer ID],Policies[Proposal Status (Insurer)])</f>
        <v>Accepted</v>
      </c>
      <c r="G420" s="5" t="str">
        <f>_xlfn.XLOOKUP(A:A,Policies!B:B,Policies!C:C)</f>
        <v>Life</v>
      </c>
      <c r="H420" s="5" t="str">
        <f>_xlfn.XLOOKUP(A:A,Policies!B:B,Policies!G:G)</f>
        <v>Yes</v>
      </c>
    </row>
    <row r="421" spans="1:8" x14ac:dyDescent="0.25">
      <c r="A421" t="s">
        <v>502</v>
      </c>
      <c r="B421" t="s">
        <v>765</v>
      </c>
      <c r="C421">
        <v>16</v>
      </c>
      <c r="D421" t="s">
        <v>768</v>
      </c>
      <c r="E421" s="5" t="str">
        <f>_xlfn.XLOOKUP(Customers[[#This Row],[Customer ID]],Policies!B:B,Policies!A:A)</f>
        <v>POL2216</v>
      </c>
      <c r="F421" s="5" t="str">
        <f>_xlfn.XLOOKUP(Customers[[#This Row],[Customer ID]],Policies[Customer ID],Policies[Proposal Status (Insurer)])</f>
        <v>Accepted</v>
      </c>
      <c r="G421" s="5" t="str">
        <f>_xlfn.XLOOKUP(A:A,Policies!B:B,Policies!C:C)</f>
        <v>Life</v>
      </c>
      <c r="H421" s="5" t="str">
        <f>_xlfn.XLOOKUP(A:A,Policies!B:B,Policies!G:G)</f>
        <v>Yes</v>
      </c>
    </row>
    <row r="422" spans="1:8" x14ac:dyDescent="0.25">
      <c r="A422" t="s">
        <v>504</v>
      </c>
      <c r="B422" t="s">
        <v>764</v>
      </c>
      <c r="C422">
        <v>15</v>
      </c>
      <c r="D422" t="s">
        <v>768</v>
      </c>
      <c r="E422" s="5" t="str">
        <f>_xlfn.XLOOKUP(Customers[[#This Row],[Customer ID]],Policies!B:B,Policies!A:A)</f>
        <v>POL2218</v>
      </c>
      <c r="F422" s="5" t="str">
        <f>_xlfn.XLOOKUP(Customers[[#This Row],[Customer ID]],Policies[Customer ID],Policies[Proposal Status (Insurer)])</f>
        <v>Accepted</v>
      </c>
      <c r="G422" s="5" t="str">
        <f>_xlfn.XLOOKUP(A:A,Policies!B:B,Policies!C:C)</f>
        <v>Life</v>
      </c>
      <c r="H422" s="5" t="str">
        <f>_xlfn.XLOOKUP(A:A,Policies!B:B,Policies!G:G)</f>
        <v>Yes</v>
      </c>
    </row>
    <row r="423" spans="1:8" x14ac:dyDescent="0.25">
      <c r="A423" t="s">
        <v>515</v>
      </c>
      <c r="B423" t="s">
        <v>762</v>
      </c>
      <c r="C423">
        <v>7</v>
      </c>
      <c r="D423" t="s">
        <v>768</v>
      </c>
      <c r="E423" s="5" t="str">
        <f>_xlfn.XLOOKUP(Customers[[#This Row],[Customer ID]],Policies!B:B,Policies!A:A)</f>
        <v>POL2235</v>
      </c>
      <c r="F423" s="5" t="str">
        <f>_xlfn.XLOOKUP(Customers[[#This Row],[Customer ID]],Policies[Customer ID],Policies[Proposal Status (Insurer)])</f>
        <v>Accepted</v>
      </c>
      <c r="G423" s="5" t="str">
        <f>_xlfn.XLOOKUP(A:A,Policies!B:B,Policies!C:C)</f>
        <v>Life</v>
      </c>
      <c r="H423" s="5" t="str">
        <f>_xlfn.XLOOKUP(A:A,Policies!B:B,Policies!G:G)</f>
        <v>Yes</v>
      </c>
    </row>
    <row r="424" spans="1:8" x14ac:dyDescent="0.25">
      <c r="A424" t="s">
        <v>518</v>
      </c>
      <c r="B424" t="s">
        <v>763</v>
      </c>
      <c r="C424">
        <v>3</v>
      </c>
      <c r="D424" t="s">
        <v>768</v>
      </c>
      <c r="E424" s="5" t="str">
        <f>_xlfn.XLOOKUP(Customers[[#This Row],[Customer ID]],Policies!B:B,Policies!A:A)</f>
        <v>POL2239</v>
      </c>
      <c r="F424" s="5" t="str">
        <f>_xlfn.XLOOKUP(Customers[[#This Row],[Customer ID]],Policies[Customer ID],Policies[Proposal Status (Insurer)])</f>
        <v>Accepted</v>
      </c>
      <c r="G424" s="5" t="str">
        <f>_xlfn.XLOOKUP(A:A,Policies!B:B,Policies!C:C)</f>
        <v>Life</v>
      </c>
      <c r="H424" s="5" t="str">
        <f>_xlfn.XLOOKUP(A:A,Policies!B:B,Policies!G:G)</f>
        <v>Yes</v>
      </c>
    </row>
    <row r="425" spans="1:8" x14ac:dyDescent="0.25">
      <c r="A425" t="s">
        <v>524</v>
      </c>
      <c r="B425" t="s">
        <v>765</v>
      </c>
      <c r="C425">
        <v>13</v>
      </c>
      <c r="D425" t="s">
        <v>766</v>
      </c>
      <c r="E425" s="5" t="str">
        <f>_xlfn.XLOOKUP(Customers[[#This Row],[Customer ID]],Policies!B:B,Policies!A:A)</f>
        <v>POL2258</v>
      </c>
      <c r="F425" s="5" t="str">
        <f>_xlfn.XLOOKUP(Customers[[#This Row],[Customer ID]],Policies[Customer ID],Policies[Proposal Status (Insurer)])</f>
        <v>Accepted</v>
      </c>
      <c r="G425" s="5" t="str">
        <f>_xlfn.XLOOKUP(A:A,Policies!B:B,Policies!C:C)</f>
        <v>Life</v>
      </c>
      <c r="H425" s="5" t="str">
        <f>_xlfn.XLOOKUP(A:A,Policies!B:B,Policies!G:G)</f>
        <v>Yes</v>
      </c>
    </row>
    <row r="426" spans="1:8" x14ac:dyDescent="0.25">
      <c r="A426" t="s">
        <v>525</v>
      </c>
      <c r="B426" t="s">
        <v>764</v>
      </c>
      <c r="C426">
        <v>15</v>
      </c>
      <c r="D426" t="s">
        <v>766</v>
      </c>
      <c r="E426" s="5" t="str">
        <f>_xlfn.XLOOKUP(Customers[[#This Row],[Customer ID]],Policies!B:B,Policies!A:A)</f>
        <v>POL2259</v>
      </c>
      <c r="F426" s="5" t="str">
        <f>_xlfn.XLOOKUP(Customers[[#This Row],[Customer ID]],Policies[Customer ID],Policies[Proposal Status (Insurer)])</f>
        <v>Accepted</v>
      </c>
      <c r="G426" s="5" t="str">
        <f>_xlfn.XLOOKUP(A:A,Policies!B:B,Policies!C:C)</f>
        <v>Life</v>
      </c>
      <c r="H426" s="5" t="str">
        <f>_xlfn.XLOOKUP(A:A,Policies!B:B,Policies!G:G)</f>
        <v>Yes</v>
      </c>
    </row>
    <row r="427" spans="1:8" x14ac:dyDescent="0.25">
      <c r="A427" t="s">
        <v>526</v>
      </c>
      <c r="B427" t="s">
        <v>762</v>
      </c>
      <c r="C427">
        <v>1</v>
      </c>
      <c r="D427" t="s">
        <v>766</v>
      </c>
      <c r="E427" s="5" t="str">
        <f>_xlfn.XLOOKUP(Customers[[#This Row],[Customer ID]],Policies!B:B,Policies!A:A)</f>
        <v>POL2260</v>
      </c>
      <c r="F427" s="5" t="str">
        <f>_xlfn.XLOOKUP(Customers[[#This Row],[Customer ID]],Policies[Customer ID],Policies[Proposal Status (Insurer)])</f>
        <v>Accepted</v>
      </c>
      <c r="G427" s="5" t="str">
        <f>_xlfn.XLOOKUP(A:A,Policies!B:B,Policies!C:C)</f>
        <v>Life</v>
      </c>
      <c r="H427" s="5" t="str">
        <f>_xlfn.XLOOKUP(A:A,Policies!B:B,Policies!G:G)</f>
        <v>No</v>
      </c>
    </row>
    <row r="428" spans="1:8" x14ac:dyDescent="0.25">
      <c r="A428" t="s">
        <v>527</v>
      </c>
      <c r="B428" t="s">
        <v>763</v>
      </c>
      <c r="C428">
        <v>16</v>
      </c>
      <c r="D428" t="s">
        <v>766</v>
      </c>
      <c r="E428" s="5" t="str">
        <f>_xlfn.XLOOKUP(Customers[[#This Row],[Customer ID]],Policies!B:B,Policies!A:A)</f>
        <v>POL2262</v>
      </c>
      <c r="F428" s="5" t="str">
        <f>_xlfn.XLOOKUP(Customers[[#This Row],[Customer ID]],Policies[Customer ID],Policies[Proposal Status (Insurer)])</f>
        <v>Accepted</v>
      </c>
      <c r="G428" s="5" t="str">
        <f>_xlfn.XLOOKUP(A:A,Policies!B:B,Policies!C:C)</f>
        <v>Life</v>
      </c>
      <c r="H428" s="5" t="str">
        <f>_xlfn.XLOOKUP(A:A,Policies!B:B,Policies!G:G)</f>
        <v>Yes</v>
      </c>
    </row>
    <row r="429" spans="1:8" x14ac:dyDescent="0.25">
      <c r="A429" t="s">
        <v>534</v>
      </c>
      <c r="B429" t="s">
        <v>765</v>
      </c>
      <c r="C429">
        <v>8</v>
      </c>
      <c r="D429" t="s">
        <v>769</v>
      </c>
      <c r="E429" s="5" t="str">
        <f>_xlfn.XLOOKUP(Customers[[#This Row],[Customer ID]],Policies!B:B,Policies!A:A)</f>
        <v>POL2273</v>
      </c>
      <c r="F429" s="5" t="str">
        <f>_xlfn.XLOOKUP(Customers[[#This Row],[Customer ID]],Policies[Customer ID],Policies[Proposal Status (Insurer)])</f>
        <v>Rejected</v>
      </c>
      <c r="G429" s="5" t="str">
        <f>_xlfn.XLOOKUP(A:A,Policies!B:B,Policies!C:C)</f>
        <v>Life</v>
      </c>
      <c r="H429" s="5" t="str">
        <f>_xlfn.XLOOKUP(A:A,Policies!B:B,Policies!G:G)</f>
        <v>Not Applicable</v>
      </c>
    </row>
    <row r="430" spans="1:8" x14ac:dyDescent="0.25">
      <c r="A430" t="s">
        <v>549</v>
      </c>
      <c r="B430" t="s">
        <v>764</v>
      </c>
      <c r="C430">
        <v>2</v>
      </c>
      <c r="D430" t="s">
        <v>769</v>
      </c>
      <c r="E430" s="5" t="str">
        <f>_xlfn.XLOOKUP(Customers[[#This Row],[Customer ID]],Policies!B:B,Policies!A:A)</f>
        <v>POL2299</v>
      </c>
      <c r="F430" s="5" t="str">
        <f>_xlfn.XLOOKUP(Customers[[#This Row],[Customer ID]],Policies[Customer ID],Policies[Proposal Status (Insurer)])</f>
        <v>Accepted</v>
      </c>
      <c r="G430" s="5" t="str">
        <f>_xlfn.XLOOKUP(A:A,Policies!B:B,Policies!C:C)</f>
        <v>Life</v>
      </c>
      <c r="H430" s="5" t="str">
        <f>_xlfn.XLOOKUP(A:A,Policies!B:B,Policies!G:G)</f>
        <v>Yes</v>
      </c>
    </row>
    <row r="431" spans="1:8" x14ac:dyDescent="0.25">
      <c r="A431" t="s">
        <v>553</v>
      </c>
      <c r="B431" t="s">
        <v>762</v>
      </c>
      <c r="C431">
        <v>15</v>
      </c>
      <c r="D431" t="s">
        <v>769</v>
      </c>
      <c r="E431" s="5" t="str">
        <f>_xlfn.XLOOKUP(Customers[[#This Row],[Customer ID]],Policies!B:B,Policies!A:A)</f>
        <v>POL2305</v>
      </c>
      <c r="F431" s="5" t="str">
        <f>_xlfn.XLOOKUP(Customers[[#This Row],[Customer ID]],Policies[Customer ID],Policies[Proposal Status (Insurer)])</f>
        <v>Accepted</v>
      </c>
      <c r="G431" s="5" t="str">
        <f>_xlfn.XLOOKUP(A:A,Policies!B:B,Policies!C:C)</f>
        <v>Life</v>
      </c>
      <c r="H431" s="5" t="str">
        <f>_xlfn.XLOOKUP(A:A,Policies!B:B,Policies!G:G)</f>
        <v>No</v>
      </c>
    </row>
    <row r="432" spans="1:8" x14ac:dyDescent="0.25">
      <c r="A432" t="s">
        <v>558</v>
      </c>
      <c r="B432" t="s">
        <v>763</v>
      </c>
      <c r="C432">
        <v>9</v>
      </c>
      <c r="D432" t="s">
        <v>769</v>
      </c>
      <c r="E432" s="5" t="str">
        <f>_xlfn.XLOOKUP(Customers[[#This Row],[Customer ID]],Policies!B:B,Policies!A:A)</f>
        <v>POL2316</v>
      </c>
      <c r="F432" s="5" t="str">
        <f>_xlfn.XLOOKUP(Customers[[#This Row],[Customer ID]],Policies[Customer ID],Policies[Proposal Status (Insurer)])</f>
        <v>Accepted</v>
      </c>
      <c r="G432" s="5" t="str">
        <f>_xlfn.XLOOKUP(A:A,Policies!B:B,Policies!C:C)</f>
        <v>Life</v>
      </c>
      <c r="H432" s="5" t="str">
        <f>_xlfn.XLOOKUP(A:A,Policies!B:B,Policies!G:G)</f>
        <v>Yes</v>
      </c>
    </row>
    <row r="433" spans="1:8" x14ac:dyDescent="0.25">
      <c r="A433" t="s">
        <v>574</v>
      </c>
      <c r="B433" t="s">
        <v>765</v>
      </c>
      <c r="C433">
        <v>3</v>
      </c>
      <c r="D433" t="s">
        <v>767</v>
      </c>
      <c r="E433" s="5" t="str">
        <f>_xlfn.XLOOKUP(Customers[[#This Row],[Customer ID]],Policies!B:B,Policies!A:A)</f>
        <v>POL2343</v>
      </c>
      <c r="F433" s="5" t="str">
        <f>_xlfn.XLOOKUP(Customers[[#This Row],[Customer ID]],Policies[Customer ID],Policies[Proposal Status (Insurer)])</f>
        <v>Rejected</v>
      </c>
      <c r="G433" s="5" t="str">
        <f>_xlfn.XLOOKUP(A:A,Policies!B:B,Policies!C:C)</f>
        <v>Life</v>
      </c>
      <c r="H433" s="5" t="str">
        <f>_xlfn.XLOOKUP(A:A,Policies!B:B,Policies!G:G)</f>
        <v>Not Applicable</v>
      </c>
    </row>
    <row r="434" spans="1:8" x14ac:dyDescent="0.25">
      <c r="A434" t="s">
        <v>578</v>
      </c>
      <c r="B434" t="s">
        <v>764</v>
      </c>
      <c r="C434">
        <v>14</v>
      </c>
      <c r="D434" t="s">
        <v>767</v>
      </c>
      <c r="E434" s="5" t="str">
        <f>_xlfn.XLOOKUP(Customers[[#This Row],[Customer ID]],Policies!B:B,Policies!A:A)</f>
        <v>POL2348</v>
      </c>
      <c r="F434" s="5" t="str">
        <f>_xlfn.XLOOKUP(Customers[[#This Row],[Customer ID]],Policies[Customer ID],Policies[Proposal Status (Insurer)])</f>
        <v>Accepted</v>
      </c>
      <c r="G434" s="5" t="str">
        <f>_xlfn.XLOOKUP(A:A,Policies!B:B,Policies!C:C)</f>
        <v>Life</v>
      </c>
      <c r="H434" s="5" t="str">
        <f>_xlfn.XLOOKUP(A:A,Policies!B:B,Policies!G:G)</f>
        <v>Yes</v>
      </c>
    </row>
    <row r="435" spans="1:8" x14ac:dyDescent="0.25">
      <c r="A435" t="s">
        <v>579</v>
      </c>
      <c r="B435" t="s">
        <v>762</v>
      </c>
      <c r="C435">
        <v>13</v>
      </c>
      <c r="D435" t="s">
        <v>767</v>
      </c>
      <c r="E435" s="5" t="str">
        <f>_xlfn.XLOOKUP(Customers[[#This Row],[Customer ID]],Policies!B:B,Policies!A:A)</f>
        <v>POL2350</v>
      </c>
      <c r="F435" s="5" t="str">
        <f>_xlfn.XLOOKUP(Customers[[#This Row],[Customer ID]],Policies[Customer ID],Policies[Proposal Status (Insurer)])</f>
        <v>Accepted</v>
      </c>
      <c r="G435" s="5" t="str">
        <f>_xlfn.XLOOKUP(A:A,Policies!B:B,Policies!C:C)</f>
        <v>Life</v>
      </c>
      <c r="H435" s="5" t="str">
        <f>_xlfn.XLOOKUP(A:A,Policies!B:B,Policies!G:G)</f>
        <v>No</v>
      </c>
    </row>
    <row r="436" spans="1:8" x14ac:dyDescent="0.25">
      <c r="A436" t="s">
        <v>593</v>
      </c>
      <c r="B436" t="s">
        <v>763</v>
      </c>
      <c r="C436">
        <v>9</v>
      </c>
      <c r="D436" t="s">
        <v>767</v>
      </c>
      <c r="E436" s="5" t="str">
        <f>_xlfn.XLOOKUP(Customers[[#This Row],[Customer ID]],Policies!B:B,Policies!A:A)</f>
        <v>POL2373</v>
      </c>
      <c r="F436" s="5" t="str">
        <f>_xlfn.XLOOKUP(Customers[[#This Row],[Customer ID]],Policies[Customer ID],Policies[Proposal Status (Insurer)])</f>
        <v>Accepted</v>
      </c>
      <c r="G436" s="5" t="str">
        <f>_xlfn.XLOOKUP(A:A,Policies!B:B,Policies!C:C)</f>
        <v>Life</v>
      </c>
      <c r="H436" s="5" t="str">
        <f>_xlfn.XLOOKUP(A:A,Policies!B:B,Policies!G:G)</f>
        <v>Yes</v>
      </c>
    </row>
    <row r="437" spans="1:8" x14ac:dyDescent="0.25">
      <c r="A437" t="s">
        <v>594</v>
      </c>
      <c r="B437" t="s">
        <v>765</v>
      </c>
      <c r="C437">
        <v>17</v>
      </c>
      <c r="D437" t="s">
        <v>768</v>
      </c>
      <c r="E437" s="5" t="str">
        <f>_xlfn.XLOOKUP(Customers[[#This Row],[Customer ID]],Policies!B:B,Policies!A:A)</f>
        <v>POL2374</v>
      </c>
      <c r="F437" s="5" t="str">
        <f>_xlfn.XLOOKUP(Customers[[#This Row],[Customer ID]],Policies[Customer ID],Policies[Proposal Status (Insurer)])</f>
        <v>Accepted</v>
      </c>
      <c r="G437" s="5" t="str">
        <f>_xlfn.XLOOKUP(A:A,Policies!B:B,Policies!C:C)</f>
        <v>Life</v>
      </c>
      <c r="H437" s="5" t="str">
        <f>_xlfn.XLOOKUP(A:A,Policies!B:B,Policies!G:G)</f>
        <v>No</v>
      </c>
    </row>
    <row r="438" spans="1:8" x14ac:dyDescent="0.25">
      <c r="A438" t="s">
        <v>597</v>
      </c>
      <c r="B438" t="s">
        <v>764</v>
      </c>
      <c r="C438">
        <v>1</v>
      </c>
      <c r="D438" t="s">
        <v>768</v>
      </c>
      <c r="E438" s="5" t="str">
        <f>_xlfn.XLOOKUP(Customers[[#This Row],[Customer ID]],Policies!B:B,Policies!A:A)</f>
        <v>POL2377</v>
      </c>
      <c r="F438" s="5" t="str">
        <f>_xlfn.XLOOKUP(Customers[[#This Row],[Customer ID]],Policies[Customer ID],Policies[Proposal Status (Insurer)])</f>
        <v>Accepted</v>
      </c>
      <c r="G438" s="5" t="str">
        <f>_xlfn.XLOOKUP(A:A,Policies!B:B,Policies!C:C)</f>
        <v>Life</v>
      </c>
      <c r="H438" s="5" t="str">
        <f>_xlfn.XLOOKUP(A:A,Policies!B:B,Policies!G:G)</f>
        <v>Yes</v>
      </c>
    </row>
    <row r="439" spans="1:8" x14ac:dyDescent="0.25">
      <c r="A439" t="s">
        <v>603</v>
      </c>
      <c r="B439" t="s">
        <v>762</v>
      </c>
      <c r="C439">
        <v>18</v>
      </c>
      <c r="D439" t="s">
        <v>768</v>
      </c>
      <c r="E439" s="5" t="str">
        <f>_xlfn.XLOOKUP(Customers[[#This Row],[Customer ID]],Policies!B:B,Policies!A:A)</f>
        <v>POL2386</v>
      </c>
      <c r="F439" s="5" t="str">
        <f>_xlfn.XLOOKUP(Customers[[#This Row],[Customer ID]],Policies[Customer ID],Policies[Proposal Status (Insurer)])</f>
        <v>Accepted</v>
      </c>
      <c r="G439" s="5" t="str">
        <f>_xlfn.XLOOKUP(A:A,Policies!B:B,Policies!C:C)</f>
        <v>Life</v>
      </c>
      <c r="H439" s="5" t="str">
        <f>_xlfn.XLOOKUP(A:A,Policies!B:B,Policies!G:G)</f>
        <v>No</v>
      </c>
    </row>
    <row r="440" spans="1:8" x14ac:dyDescent="0.25">
      <c r="A440" t="s">
        <v>604</v>
      </c>
      <c r="B440" t="s">
        <v>763</v>
      </c>
      <c r="C440">
        <v>8</v>
      </c>
      <c r="D440" t="s">
        <v>768</v>
      </c>
      <c r="E440" s="5" t="str">
        <f>_xlfn.XLOOKUP(Customers[[#This Row],[Customer ID]],Policies!B:B,Policies!A:A)</f>
        <v>POL2388</v>
      </c>
      <c r="F440" s="5" t="str">
        <f>_xlfn.XLOOKUP(Customers[[#This Row],[Customer ID]],Policies[Customer ID],Policies[Proposal Status (Insurer)])</f>
        <v>Rejected</v>
      </c>
      <c r="G440" s="5" t="str">
        <f>_xlfn.XLOOKUP(A:A,Policies!B:B,Policies!C:C)</f>
        <v>Life</v>
      </c>
      <c r="H440" s="5" t="str">
        <f>_xlfn.XLOOKUP(A:A,Policies!B:B,Policies!G:G)</f>
        <v>Not Applicable</v>
      </c>
    </row>
    <row r="441" spans="1:8" x14ac:dyDescent="0.25">
      <c r="A441" t="s">
        <v>605</v>
      </c>
      <c r="B441" t="s">
        <v>765</v>
      </c>
      <c r="C441">
        <v>17</v>
      </c>
      <c r="D441" t="s">
        <v>766</v>
      </c>
      <c r="E441" s="5" t="str">
        <f>_xlfn.XLOOKUP(Customers[[#This Row],[Customer ID]],Policies!B:B,Policies!A:A)</f>
        <v>POL2390</v>
      </c>
      <c r="F441" s="5" t="str">
        <f>_xlfn.XLOOKUP(Customers[[#This Row],[Customer ID]],Policies[Customer ID],Policies[Proposal Status (Insurer)])</f>
        <v>Accepted</v>
      </c>
      <c r="G441" s="5" t="str">
        <f>_xlfn.XLOOKUP(A:A,Policies!B:B,Policies!C:C)</f>
        <v>Life</v>
      </c>
      <c r="H441" s="5" t="str">
        <f>_xlfn.XLOOKUP(A:A,Policies!B:B,Policies!G:G)</f>
        <v>No</v>
      </c>
    </row>
    <row r="442" spans="1:8" x14ac:dyDescent="0.25">
      <c r="A442" t="s">
        <v>606</v>
      </c>
      <c r="B442" t="s">
        <v>764</v>
      </c>
      <c r="C442">
        <v>16</v>
      </c>
      <c r="D442" t="s">
        <v>766</v>
      </c>
      <c r="E442" s="5" t="str">
        <f>_xlfn.XLOOKUP(Customers[[#This Row],[Customer ID]],Policies!B:B,Policies!A:A)</f>
        <v>POL2392</v>
      </c>
      <c r="F442" s="5" t="str">
        <f>_xlfn.XLOOKUP(Customers[[#This Row],[Customer ID]],Policies[Customer ID],Policies[Proposal Status (Insurer)])</f>
        <v>Accepted</v>
      </c>
      <c r="G442" s="5" t="str">
        <f>_xlfn.XLOOKUP(A:A,Policies!B:B,Policies!C:C)</f>
        <v>Life</v>
      </c>
      <c r="H442" s="5" t="str">
        <f>_xlfn.XLOOKUP(A:A,Policies!B:B,Policies!G:G)</f>
        <v>Yes</v>
      </c>
    </row>
    <row r="443" spans="1:8" x14ac:dyDescent="0.25">
      <c r="A443" t="s">
        <v>607</v>
      </c>
      <c r="B443" t="s">
        <v>762</v>
      </c>
      <c r="C443">
        <v>7</v>
      </c>
      <c r="D443" t="s">
        <v>766</v>
      </c>
      <c r="E443" s="5" t="str">
        <f>_xlfn.XLOOKUP(Customers[[#This Row],[Customer ID]],Policies!B:B,Policies!A:A)</f>
        <v>POL2393</v>
      </c>
      <c r="F443" s="5" t="str">
        <f>_xlfn.XLOOKUP(Customers[[#This Row],[Customer ID]],Policies[Customer ID],Policies[Proposal Status (Insurer)])</f>
        <v>Accepted</v>
      </c>
      <c r="G443" s="5" t="str">
        <f>_xlfn.XLOOKUP(A:A,Policies!B:B,Policies!C:C)</f>
        <v>Life</v>
      </c>
      <c r="H443" s="5" t="str">
        <f>_xlfn.XLOOKUP(A:A,Policies!B:B,Policies!G:G)</f>
        <v>Yes</v>
      </c>
    </row>
    <row r="444" spans="1:8" x14ac:dyDescent="0.25">
      <c r="A444" t="s">
        <v>616</v>
      </c>
      <c r="B444" t="s">
        <v>763</v>
      </c>
      <c r="C444">
        <v>19</v>
      </c>
      <c r="D444" t="s">
        <v>766</v>
      </c>
      <c r="E444" s="5" t="str">
        <f>_xlfn.XLOOKUP(Customers[[#This Row],[Customer ID]],Policies!B:B,Policies!A:A)</f>
        <v>POL2409</v>
      </c>
      <c r="F444" s="5" t="str">
        <f>_xlfn.XLOOKUP(Customers[[#This Row],[Customer ID]],Policies[Customer ID],Policies[Proposal Status (Insurer)])</f>
        <v>Rejected</v>
      </c>
      <c r="G444" s="5" t="str">
        <f>_xlfn.XLOOKUP(A:A,Policies!B:B,Policies!C:C)</f>
        <v>Life</v>
      </c>
      <c r="H444" s="5" t="str">
        <f>_xlfn.XLOOKUP(A:A,Policies!B:B,Policies!G:G)</f>
        <v>Not Applicable</v>
      </c>
    </row>
    <row r="445" spans="1:8" x14ac:dyDescent="0.25">
      <c r="A445" t="s">
        <v>624</v>
      </c>
      <c r="B445" t="s">
        <v>765</v>
      </c>
      <c r="C445">
        <v>8</v>
      </c>
      <c r="D445" t="s">
        <v>769</v>
      </c>
      <c r="E445" s="5" t="str">
        <f>_xlfn.XLOOKUP(Customers[[#This Row],[Customer ID]],Policies!B:B,Policies!A:A)</f>
        <v>POL2425</v>
      </c>
      <c r="F445" s="5" t="str">
        <f>_xlfn.XLOOKUP(Customers[[#This Row],[Customer ID]],Policies[Customer ID],Policies[Proposal Status (Insurer)])</f>
        <v>Accepted</v>
      </c>
      <c r="G445" s="5" t="str">
        <f>_xlfn.XLOOKUP(A:A,Policies!B:B,Policies!C:C)</f>
        <v>Life</v>
      </c>
      <c r="H445" s="5" t="str">
        <f>_xlfn.XLOOKUP(A:A,Policies!B:B,Policies!G:G)</f>
        <v>Yes</v>
      </c>
    </row>
    <row r="446" spans="1:8" x14ac:dyDescent="0.25">
      <c r="A446" t="s">
        <v>630</v>
      </c>
      <c r="B446" t="s">
        <v>764</v>
      </c>
      <c r="C446">
        <v>8</v>
      </c>
      <c r="D446" t="s">
        <v>769</v>
      </c>
      <c r="E446" s="5" t="str">
        <f>_xlfn.XLOOKUP(Customers[[#This Row],[Customer ID]],Policies!B:B,Policies!A:A)</f>
        <v>POL2436</v>
      </c>
      <c r="F446" s="5" t="str">
        <f>_xlfn.XLOOKUP(Customers[[#This Row],[Customer ID]],Policies[Customer ID],Policies[Proposal Status (Insurer)])</f>
        <v>Accepted</v>
      </c>
      <c r="G446" s="5" t="str">
        <f>_xlfn.XLOOKUP(A:A,Policies!B:B,Policies!C:C)</f>
        <v>Life</v>
      </c>
      <c r="H446" s="5" t="str">
        <f>_xlfn.XLOOKUP(A:A,Policies!B:B,Policies!G:G)</f>
        <v>Yes</v>
      </c>
    </row>
    <row r="447" spans="1:8" x14ac:dyDescent="0.25">
      <c r="A447" t="s">
        <v>637</v>
      </c>
      <c r="B447" t="s">
        <v>762</v>
      </c>
      <c r="C447">
        <v>7</v>
      </c>
      <c r="D447" t="s">
        <v>769</v>
      </c>
      <c r="E447" s="5" t="str">
        <f>_xlfn.XLOOKUP(Customers[[#This Row],[Customer ID]],Policies!B:B,Policies!A:A)</f>
        <v>POL2447</v>
      </c>
      <c r="F447" s="5" t="str">
        <f>_xlfn.XLOOKUP(Customers[[#This Row],[Customer ID]],Policies[Customer ID],Policies[Proposal Status (Insurer)])</f>
        <v>Accepted</v>
      </c>
      <c r="G447" s="5" t="str">
        <f>_xlfn.XLOOKUP(A:A,Policies!B:B,Policies!C:C)</f>
        <v>Life</v>
      </c>
      <c r="H447" s="5" t="str">
        <f>_xlfn.XLOOKUP(A:A,Policies!B:B,Policies!G:G)</f>
        <v>Yes</v>
      </c>
    </row>
    <row r="448" spans="1:8" x14ac:dyDescent="0.25">
      <c r="A448" t="s">
        <v>642</v>
      </c>
      <c r="B448" t="s">
        <v>763</v>
      </c>
      <c r="C448">
        <v>2</v>
      </c>
      <c r="D448" t="s">
        <v>769</v>
      </c>
      <c r="E448" s="5" t="str">
        <f>_xlfn.XLOOKUP(Customers[[#This Row],[Customer ID]],Policies!B:B,Policies!A:A)</f>
        <v>POL2455</v>
      </c>
      <c r="F448" s="5" t="str">
        <f>_xlfn.XLOOKUP(Customers[[#This Row],[Customer ID]],Policies[Customer ID],Policies[Proposal Status (Insurer)])</f>
        <v>Accepted</v>
      </c>
      <c r="G448" s="5" t="str">
        <f>_xlfn.XLOOKUP(A:A,Policies!B:B,Policies!C:C)</f>
        <v>Life</v>
      </c>
      <c r="H448" s="5" t="str">
        <f>_xlfn.XLOOKUP(A:A,Policies!B:B,Policies!G:G)</f>
        <v>No</v>
      </c>
    </row>
    <row r="449" spans="1:8" x14ac:dyDescent="0.25">
      <c r="A449" t="s">
        <v>654</v>
      </c>
      <c r="B449" t="s">
        <v>765</v>
      </c>
      <c r="C449">
        <v>3</v>
      </c>
      <c r="D449" t="s">
        <v>767</v>
      </c>
      <c r="E449" s="5" t="str">
        <f>_xlfn.XLOOKUP(Customers[[#This Row],[Customer ID]],Policies!B:B,Policies!A:A)</f>
        <v>POL2476</v>
      </c>
      <c r="F449" s="5" t="str">
        <f>_xlfn.XLOOKUP(Customers[[#This Row],[Customer ID]],Policies[Customer ID],Policies[Proposal Status (Insurer)])</f>
        <v>Rejected</v>
      </c>
      <c r="G449" s="5" t="str">
        <f>_xlfn.XLOOKUP(A:A,Policies!B:B,Policies!C:C)</f>
        <v>Life</v>
      </c>
      <c r="H449" s="5" t="str">
        <f>_xlfn.XLOOKUP(A:A,Policies!B:B,Policies!G:G)</f>
        <v>Not Applicable</v>
      </c>
    </row>
    <row r="450" spans="1:8" x14ac:dyDescent="0.25">
      <c r="A450" t="s">
        <v>656</v>
      </c>
      <c r="B450" t="s">
        <v>764</v>
      </c>
      <c r="C450">
        <v>9</v>
      </c>
      <c r="D450" t="s">
        <v>767</v>
      </c>
      <c r="E450" s="5" t="str">
        <f>_xlfn.XLOOKUP(Customers[[#This Row],[Customer ID]],Policies!B:B,Policies!A:A)</f>
        <v>POL2481</v>
      </c>
      <c r="F450" s="5" t="str">
        <f>_xlfn.XLOOKUP(Customers[[#This Row],[Customer ID]],Policies[Customer ID],Policies[Proposal Status (Insurer)])</f>
        <v>Accepted</v>
      </c>
      <c r="G450" s="5" t="str">
        <f>_xlfn.XLOOKUP(A:A,Policies!B:B,Policies!C:C)</f>
        <v>Life</v>
      </c>
      <c r="H450" s="5" t="str">
        <f>_xlfn.XLOOKUP(A:A,Policies!B:B,Policies!G:G)</f>
        <v>Yes</v>
      </c>
    </row>
    <row r="451" spans="1:8" x14ac:dyDescent="0.25">
      <c r="A451" t="s">
        <v>657</v>
      </c>
      <c r="B451" t="s">
        <v>762</v>
      </c>
      <c r="C451">
        <v>20</v>
      </c>
      <c r="D451" t="s">
        <v>767</v>
      </c>
      <c r="E451" s="5" t="str">
        <f>_xlfn.XLOOKUP(Customers[[#This Row],[Customer ID]],Policies!B:B,Policies!A:A)</f>
        <v>POL2485</v>
      </c>
      <c r="F451" s="5" t="str">
        <f>_xlfn.XLOOKUP(Customers[[#This Row],[Customer ID]],Policies[Customer ID],Policies[Proposal Status (Insurer)])</f>
        <v>Accepted</v>
      </c>
      <c r="G451" s="5" t="str">
        <f>_xlfn.XLOOKUP(A:A,Policies!B:B,Policies!C:C)</f>
        <v>Life</v>
      </c>
      <c r="H451" s="5" t="str">
        <f>_xlfn.XLOOKUP(A:A,Policies!B:B,Policies!G:G)</f>
        <v>No</v>
      </c>
    </row>
    <row r="452" spans="1:8" x14ac:dyDescent="0.25">
      <c r="A452" t="s">
        <v>659</v>
      </c>
      <c r="B452" t="s">
        <v>763</v>
      </c>
      <c r="C452">
        <v>9</v>
      </c>
      <c r="D452" t="s">
        <v>767</v>
      </c>
      <c r="E452" s="5" t="str">
        <f>_xlfn.XLOOKUP(Customers[[#This Row],[Customer ID]],Policies!B:B,Policies!A:A)</f>
        <v>POL2489</v>
      </c>
      <c r="F452" s="5" t="str">
        <f>_xlfn.XLOOKUP(Customers[[#This Row],[Customer ID]],Policies[Customer ID],Policies[Proposal Status (Insurer)])</f>
        <v>Accepted</v>
      </c>
      <c r="G452" s="5" t="str">
        <f>_xlfn.XLOOKUP(A:A,Policies!B:B,Policies!C:C)</f>
        <v>Life</v>
      </c>
      <c r="H452" s="5" t="str">
        <f>_xlfn.XLOOKUP(A:A,Policies!B:B,Policies!G:G)</f>
        <v>Yes</v>
      </c>
    </row>
    <row r="453" spans="1:8" x14ac:dyDescent="0.25">
      <c r="A453" t="s">
        <v>661</v>
      </c>
      <c r="B453" t="s">
        <v>765</v>
      </c>
      <c r="C453">
        <v>18</v>
      </c>
      <c r="D453" t="s">
        <v>768</v>
      </c>
      <c r="E453" s="5" t="str">
        <f>_xlfn.XLOOKUP(Customers[[#This Row],[Customer ID]],Policies!B:B,Policies!A:A)</f>
        <v>POL2492</v>
      </c>
      <c r="F453" s="5" t="str">
        <f>_xlfn.XLOOKUP(Customers[[#This Row],[Customer ID]],Policies[Customer ID],Policies[Proposal Status (Insurer)])</f>
        <v>Accepted</v>
      </c>
      <c r="G453" s="5" t="str">
        <f>_xlfn.XLOOKUP(A:A,Policies!B:B,Policies!C:C)</f>
        <v>Life</v>
      </c>
      <c r="H453" s="5" t="str">
        <f>_xlfn.XLOOKUP(A:A,Policies!B:B,Policies!G:G)</f>
        <v>Yes</v>
      </c>
    </row>
    <row r="454" spans="1:8" x14ac:dyDescent="0.25">
      <c r="A454" t="s">
        <v>665</v>
      </c>
      <c r="B454" t="s">
        <v>764</v>
      </c>
      <c r="C454">
        <v>8</v>
      </c>
      <c r="D454" t="s">
        <v>768</v>
      </c>
      <c r="E454" s="5" t="str">
        <f>_xlfn.XLOOKUP(Customers[[#This Row],[Customer ID]],Policies!B:B,Policies!A:A)</f>
        <v>POL2498</v>
      </c>
      <c r="F454" s="5" t="str">
        <f>_xlfn.XLOOKUP(Customers[[#This Row],[Customer ID]],Policies[Customer ID],Policies[Proposal Status (Insurer)])</f>
        <v>Accepted</v>
      </c>
      <c r="G454" s="5" t="str">
        <f>_xlfn.XLOOKUP(A:A,Policies!B:B,Policies!C:C)</f>
        <v>Life</v>
      </c>
      <c r="H454" s="5" t="str">
        <f>_xlfn.XLOOKUP(A:A,Policies!B:B,Policies!G:G)</f>
        <v>Yes</v>
      </c>
    </row>
    <row r="455" spans="1:8" x14ac:dyDescent="0.25">
      <c r="A455" t="s">
        <v>667</v>
      </c>
      <c r="B455" t="s">
        <v>762</v>
      </c>
      <c r="C455">
        <v>7</v>
      </c>
      <c r="D455" t="s">
        <v>768</v>
      </c>
      <c r="E455" s="5" t="str">
        <f>_xlfn.XLOOKUP(Customers[[#This Row],[Customer ID]],Policies!B:B,Policies!A:A)</f>
        <v>POL2502</v>
      </c>
      <c r="F455" s="5" t="str">
        <f>_xlfn.XLOOKUP(Customers[[#This Row],[Customer ID]],Policies[Customer ID],Policies[Proposal Status (Insurer)])</f>
        <v>Rejected</v>
      </c>
      <c r="G455" s="5" t="str">
        <f>_xlfn.XLOOKUP(A:A,Policies!B:B,Policies!C:C)</f>
        <v>Life</v>
      </c>
      <c r="H455" s="5" t="str">
        <f>_xlfn.XLOOKUP(A:A,Policies!B:B,Policies!G:G)</f>
        <v>Not Applicable</v>
      </c>
    </row>
    <row r="456" spans="1:8" x14ac:dyDescent="0.25">
      <c r="A456" t="s">
        <v>669</v>
      </c>
      <c r="B456" t="s">
        <v>763</v>
      </c>
      <c r="C456">
        <v>15</v>
      </c>
      <c r="D456" t="s">
        <v>768</v>
      </c>
      <c r="E456" s="5" t="str">
        <f>_xlfn.XLOOKUP(Customers[[#This Row],[Customer ID]],Policies!B:B,Policies!A:A)</f>
        <v>POL2505</v>
      </c>
      <c r="F456" s="5" t="str">
        <f>_xlfn.XLOOKUP(Customers[[#This Row],[Customer ID]],Policies[Customer ID],Policies[Proposal Status (Insurer)])</f>
        <v>Accepted</v>
      </c>
      <c r="G456" s="5" t="str">
        <f>_xlfn.XLOOKUP(A:A,Policies!B:B,Policies!C:C)</f>
        <v>Life</v>
      </c>
      <c r="H456" s="5" t="str">
        <f>_xlfn.XLOOKUP(A:A,Policies!B:B,Policies!G:G)</f>
        <v>Yes</v>
      </c>
    </row>
    <row r="457" spans="1:8" x14ac:dyDescent="0.25">
      <c r="A457" t="s">
        <v>671</v>
      </c>
      <c r="B457" t="s">
        <v>765</v>
      </c>
      <c r="C457">
        <v>10</v>
      </c>
      <c r="D457" t="s">
        <v>766</v>
      </c>
      <c r="E457" s="5" t="str">
        <f>_xlfn.XLOOKUP(Customers[[#This Row],[Customer ID]],Policies!B:B,Policies!A:A)</f>
        <v>POL2509</v>
      </c>
      <c r="F457" s="5" t="str">
        <f>_xlfn.XLOOKUP(Customers[[#This Row],[Customer ID]],Policies[Customer ID],Policies[Proposal Status (Insurer)])</f>
        <v>Accepted</v>
      </c>
      <c r="G457" s="5" t="str">
        <f>_xlfn.XLOOKUP(A:A,Policies!B:B,Policies!C:C)</f>
        <v>Life</v>
      </c>
      <c r="H457" s="5" t="str">
        <f>_xlfn.XLOOKUP(A:A,Policies!B:B,Policies!G:G)</f>
        <v>No</v>
      </c>
    </row>
    <row r="458" spans="1:8" x14ac:dyDescent="0.25">
      <c r="A458" t="s">
        <v>677</v>
      </c>
      <c r="B458" t="s">
        <v>764</v>
      </c>
      <c r="C458">
        <v>2</v>
      </c>
      <c r="D458" t="s">
        <v>766</v>
      </c>
      <c r="E458" s="5" t="str">
        <f>_xlfn.XLOOKUP(Customers[[#This Row],[Customer ID]],Policies!B:B,Policies!A:A)</f>
        <v>POL2522</v>
      </c>
      <c r="F458" s="5" t="str">
        <f>_xlfn.XLOOKUP(Customers[[#This Row],[Customer ID]],Policies[Customer ID],Policies[Proposal Status (Insurer)])</f>
        <v>Accepted</v>
      </c>
      <c r="G458" s="5" t="str">
        <f>_xlfn.XLOOKUP(A:A,Policies!B:B,Policies!C:C)</f>
        <v>Life</v>
      </c>
      <c r="H458" s="5" t="str">
        <f>_xlfn.XLOOKUP(A:A,Policies!B:B,Policies!G:G)</f>
        <v>Yes</v>
      </c>
    </row>
    <row r="459" spans="1:8" x14ac:dyDescent="0.25">
      <c r="A459" t="s">
        <v>681</v>
      </c>
      <c r="B459" t="s">
        <v>762</v>
      </c>
      <c r="C459">
        <v>7</v>
      </c>
      <c r="D459" t="s">
        <v>766</v>
      </c>
      <c r="E459" s="5" t="str">
        <f>_xlfn.XLOOKUP(Customers[[#This Row],[Customer ID]],Policies!B:B,Policies!A:A)</f>
        <v>POL2529</v>
      </c>
      <c r="F459" s="5" t="str">
        <f>_xlfn.XLOOKUP(Customers[[#This Row],[Customer ID]],Policies[Customer ID],Policies[Proposal Status (Insurer)])</f>
        <v>Rejected</v>
      </c>
      <c r="G459" s="5" t="str">
        <f>_xlfn.XLOOKUP(A:A,Policies!B:B,Policies!C:C)</f>
        <v>Life</v>
      </c>
      <c r="H459" s="5" t="str">
        <f>_xlfn.XLOOKUP(A:A,Policies!B:B,Policies!G:G)</f>
        <v>Not Applicable</v>
      </c>
    </row>
    <row r="460" spans="1:8" x14ac:dyDescent="0.25">
      <c r="A460" t="s">
        <v>689</v>
      </c>
      <c r="B460" t="s">
        <v>763</v>
      </c>
      <c r="C460">
        <v>16</v>
      </c>
      <c r="D460" t="s">
        <v>766</v>
      </c>
      <c r="E460" s="5" t="str">
        <f>_xlfn.XLOOKUP(Customers[[#This Row],[Customer ID]],Policies!B:B,Policies!A:A)</f>
        <v>POL2542</v>
      </c>
      <c r="F460" s="5" t="str">
        <f>_xlfn.XLOOKUP(Customers[[#This Row],[Customer ID]],Policies[Customer ID],Policies[Proposal Status (Insurer)])</f>
        <v>Accepted</v>
      </c>
      <c r="G460" s="5" t="str">
        <f>_xlfn.XLOOKUP(A:A,Policies!B:B,Policies!C:C)</f>
        <v>Life</v>
      </c>
      <c r="H460" s="5" t="str">
        <f>_xlfn.XLOOKUP(A:A,Policies!B:B,Policies!G:G)</f>
        <v>Yes</v>
      </c>
    </row>
    <row r="461" spans="1:8" x14ac:dyDescent="0.25">
      <c r="A461" t="s">
        <v>691</v>
      </c>
      <c r="B461" t="s">
        <v>765</v>
      </c>
      <c r="C461">
        <v>1</v>
      </c>
      <c r="D461" t="s">
        <v>769</v>
      </c>
      <c r="E461" s="5" t="str">
        <f>_xlfn.XLOOKUP(Customers[[#This Row],[Customer ID]],Policies!B:B,Policies!A:A)</f>
        <v>POL2544</v>
      </c>
      <c r="F461" s="5" t="str">
        <f>_xlfn.XLOOKUP(Customers[[#This Row],[Customer ID]],Policies[Customer ID],Policies[Proposal Status (Insurer)])</f>
        <v>Accepted</v>
      </c>
      <c r="G461" s="5" t="str">
        <f>_xlfn.XLOOKUP(A:A,Policies!B:B,Policies!C:C)</f>
        <v>Life</v>
      </c>
      <c r="H461" s="5" t="str">
        <f>_xlfn.XLOOKUP(A:A,Policies!B:B,Policies!G:G)</f>
        <v>No</v>
      </c>
    </row>
    <row r="462" spans="1:8" x14ac:dyDescent="0.25">
      <c r="A462" t="s">
        <v>707</v>
      </c>
      <c r="B462" t="s">
        <v>764</v>
      </c>
      <c r="C462">
        <v>7</v>
      </c>
      <c r="D462" t="s">
        <v>769</v>
      </c>
      <c r="E462" s="5" t="str">
        <f>_xlfn.XLOOKUP(Customers[[#This Row],[Customer ID]],Policies!B:B,Policies!A:A)</f>
        <v>POL2575</v>
      </c>
      <c r="F462" s="5" t="str">
        <f>_xlfn.XLOOKUP(Customers[[#This Row],[Customer ID]],Policies[Customer ID],Policies[Proposal Status (Insurer)])</f>
        <v>Accepted</v>
      </c>
      <c r="G462" s="5" t="str">
        <f>_xlfn.XLOOKUP(A:A,Policies!B:B,Policies!C:C)</f>
        <v>Life</v>
      </c>
      <c r="H462" s="5" t="str">
        <f>_xlfn.XLOOKUP(A:A,Policies!B:B,Policies!G:G)</f>
        <v>No</v>
      </c>
    </row>
    <row r="463" spans="1:8" x14ac:dyDescent="0.25">
      <c r="A463" t="s">
        <v>708</v>
      </c>
      <c r="B463" t="s">
        <v>762</v>
      </c>
      <c r="C463">
        <v>11</v>
      </c>
      <c r="D463" t="s">
        <v>769</v>
      </c>
      <c r="E463" s="5" t="str">
        <f>_xlfn.XLOOKUP(Customers[[#This Row],[Customer ID]],Policies!B:B,Policies!A:A)</f>
        <v>POL2579</v>
      </c>
      <c r="F463" s="5" t="str">
        <f>_xlfn.XLOOKUP(Customers[[#This Row],[Customer ID]],Policies[Customer ID],Policies[Proposal Status (Insurer)])</f>
        <v>Accepted</v>
      </c>
      <c r="G463" s="5" t="str">
        <f>_xlfn.XLOOKUP(A:A,Policies!B:B,Policies!C:C)</f>
        <v>Life</v>
      </c>
      <c r="H463" s="5" t="str">
        <f>_xlfn.XLOOKUP(A:A,Policies!B:B,Policies!G:G)</f>
        <v>Yes</v>
      </c>
    </row>
    <row r="464" spans="1:8" x14ac:dyDescent="0.25">
      <c r="A464" t="s">
        <v>1651</v>
      </c>
      <c r="B464" t="s">
        <v>763</v>
      </c>
      <c r="C464">
        <v>2</v>
      </c>
      <c r="D464" t="s">
        <v>769</v>
      </c>
      <c r="E464" s="5" t="str">
        <f>_xlfn.XLOOKUP(Customers[[#This Row],[Customer ID]],Policies!B:B,Policies!A:A)</f>
        <v>POL2698</v>
      </c>
      <c r="F464" s="5" t="str">
        <f>_xlfn.XLOOKUP(Customers[[#This Row],[Customer ID]],Policies[Customer ID],Policies[Proposal Status (Insurer)])</f>
        <v>Rejected</v>
      </c>
      <c r="G464" s="5" t="str">
        <f>_xlfn.XLOOKUP(A:A,Policies!B:B,Policies!C:C)</f>
        <v>Life</v>
      </c>
      <c r="H464" s="5" t="str">
        <f>_xlfn.XLOOKUP(A:A,Policies!B:B,Policies!G:G)</f>
        <v>Not Applicable</v>
      </c>
    </row>
    <row r="465" spans="1:8" x14ac:dyDescent="0.25">
      <c r="A465" t="s">
        <v>1370</v>
      </c>
      <c r="B465" t="s">
        <v>765</v>
      </c>
      <c r="C465">
        <v>8</v>
      </c>
      <c r="D465" t="s">
        <v>767</v>
      </c>
      <c r="E465" s="5" t="str">
        <f>_xlfn.XLOOKUP(Customers[[#This Row],[Customer ID]],Policies!B:B,Policies!A:A)</f>
        <v>POL2699</v>
      </c>
      <c r="F465" s="5" t="str">
        <f>_xlfn.XLOOKUP(Customers[[#This Row],[Customer ID]],Policies[Customer ID],Policies[Proposal Status (Insurer)])</f>
        <v>Accepted</v>
      </c>
      <c r="G465" s="5" t="str">
        <f>_xlfn.XLOOKUP(A:A,Policies!B:B,Policies!C:C)</f>
        <v>Life</v>
      </c>
      <c r="H465" s="5" t="str">
        <f>_xlfn.XLOOKUP(A:A,Policies!B:B,Policies!G:G)</f>
        <v>Yes</v>
      </c>
    </row>
    <row r="466" spans="1:8" x14ac:dyDescent="0.25">
      <c r="A466" t="s">
        <v>1371</v>
      </c>
      <c r="B466" t="s">
        <v>764</v>
      </c>
      <c r="C466">
        <v>18</v>
      </c>
      <c r="D466" t="s">
        <v>767</v>
      </c>
      <c r="E466" s="5" t="str">
        <f>_xlfn.XLOOKUP(Customers[[#This Row],[Customer ID]],Policies!B:B,Policies!A:A)</f>
        <v>POL2700</v>
      </c>
      <c r="F466" s="5" t="str">
        <f>_xlfn.XLOOKUP(Customers[[#This Row],[Customer ID]],Policies[Customer ID],Policies[Proposal Status (Insurer)])</f>
        <v>Accepted</v>
      </c>
      <c r="G466" s="5" t="str">
        <f>_xlfn.XLOOKUP(A:A,Policies!B:B,Policies!C:C)</f>
        <v>Life</v>
      </c>
      <c r="H466" s="5" t="str">
        <f>_xlfn.XLOOKUP(A:A,Policies!B:B,Policies!G:G)</f>
        <v>Yes</v>
      </c>
    </row>
    <row r="467" spans="1:8" x14ac:dyDescent="0.25">
      <c r="A467" t="s">
        <v>1372</v>
      </c>
      <c r="B467" t="s">
        <v>762</v>
      </c>
      <c r="C467">
        <v>17</v>
      </c>
      <c r="D467" t="s">
        <v>767</v>
      </c>
      <c r="E467" s="5" t="str">
        <f>_xlfn.XLOOKUP(Customers[[#This Row],[Customer ID]],Policies!B:B,Policies!A:A)</f>
        <v>POL2701</v>
      </c>
      <c r="F467" s="5" t="str">
        <f>_xlfn.XLOOKUP(Customers[[#This Row],[Customer ID]],Policies[Customer ID],Policies[Proposal Status (Insurer)])</f>
        <v>Accepted</v>
      </c>
      <c r="G467" s="5" t="str">
        <f>_xlfn.XLOOKUP(A:A,Policies!B:B,Policies!C:C)</f>
        <v>Life</v>
      </c>
      <c r="H467" s="5" t="str">
        <f>_xlfn.XLOOKUP(A:A,Policies!B:B,Policies!G:G)</f>
        <v>Yes</v>
      </c>
    </row>
    <row r="468" spans="1:8" x14ac:dyDescent="0.25">
      <c r="A468" t="s">
        <v>1373</v>
      </c>
      <c r="B468" t="s">
        <v>763</v>
      </c>
      <c r="C468">
        <v>15</v>
      </c>
      <c r="D468" t="s">
        <v>767</v>
      </c>
      <c r="E468" s="5" t="str">
        <f>_xlfn.XLOOKUP(Customers[[#This Row],[Customer ID]],Policies!B:B,Policies!A:A)</f>
        <v>POL2702</v>
      </c>
      <c r="F468" s="5" t="str">
        <f>_xlfn.XLOOKUP(Customers[[#This Row],[Customer ID]],Policies[Customer ID],Policies[Proposal Status (Insurer)])</f>
        <v>Accepted</v>
      </c>
      <c r="G468" s="5" t="str">
        <f>_xlfn.XLOOKUP(A:A,Policies!B:B,Policies!C:C)</f>
        <v>Life</v>
      </c>
      <c r="H468" s="5" t="str">
        <f>_xlfn.XLOOKUP(A:A,Policies!B:B,Policies!G:G)</f>
        <v>Yes</v>
      </c>
    </row>
    <row r="469" spans="1:8" x14ac:dyDescent="0.25">
      <c r="A469" t="s">
        <v>1374</v>
      </c>
      <c r="B469" t="s">
        <v>765</v>
      </c>
      <c r="C469">
        <v>9</v>
      </c>
      <c r="D469" t="s">
        <v>768</v>
      </c>
      <c r="E469" s="5" t="str">
        <f>_xlfn.XLOOKUP(Customers[[#This Row],[Customer ID]],Policies!B:B,Policies!A:A)</f>
        <v>POL2703</v>
      </c>
      <c r="F469" s="5" t="str">
        <f>_xlfn.XLOOKUP(Customers[[#This Row],[Customer ID]],Policies[Customer ID],Policies[Proposal Status (Insurer)])</f>
        <v>Accepted</v>
      </c>
      <c r="G469" s="5" t="str">
        <f>_xlfn.XLOOKUP(A:A,Policies!B:B,Policies!C:C)</f>
        <v>Life</v>
      </c>
      <c r="H469" s="5" t="str">
        <f>_xlfn.XLOOKUP(A:A,Policies!B:B,Policies!G:G)</f>
        <v>Yes</v>
      </c>
    </row>
    <row r="470" spans="1:8" x14ac:dyDescent="0.25">
      <c r="A470" t="s">
        <v>1375</v>
      </c>
      <c r="B470" t="s">
        <v>764</v>
      </c>
      <c r="C470">
        <v>10</v>
      </c>
      <c r="D470" t="s">
        <v>768</v>
      </c>
      <c r="E470" s="5" t="str">
        <f>_xlfn.XLOOKUP(Customers[[#This Row],[Customer ID]],Policies!B:B,Policies!A:A)</f>
        <v>POL2704</v>
      </c>
      <c r="F470" s="5" t="str">
        <f>_xlfn.XLOOKUP(Customers[[#This Row],[Customer ID]],Policies[Customer ID],Policies[Proposal Status (Insurer)])</f>
        <v>Accepted</v>
      </c>
      <c r="G470" s="5" t="str">
        <f>_xlfn.XLOOKUP(A:A,Policies!B:B,Policies!C:C)</f>
        <v>Life</v>
      </c>
      <c r="H470" s="5" t="str">
        <f>_xlfn.XLOOKUP(A:A,Policies!B:B,Policies!G:G)</f>
        <v>Yes</v>
      </c>
    </row>
    <row r="471" spans="1:8" x14ac:dyDescent="0.25">
      <c r="A471" t="s">
        <v>1376</v>
      </c>
      <c r="B471" t="s">
        <v>762</v>
      </c>
      <c r="C471">
        <v>3</v>
      </c>
      <c r="D471" t="s">
        <v>768</v>
      </c>
      <c r="E471" s="5" t="str">
        <f>_xlfn.XLOOKUP(Customers[[#This Row],[Customer ID]],Policies!B:B,Policies!A:A)</f>
        <v>POL2705</v>
      </c>
      <c r="F471" s="5" t="str">
        <f>_xlfn.XLOOKUP(Customers[[#This Row],[Customer ID]],Policies[Customer ID],Policies[Proposal Status (Insurer)])</f>
        <v>Accepted</v>
      </c>
      <c r="G471" s="5" t="str">
        <f>_xlfn.XLOOKUP(A:A,Policies!B:B,Policies!C:C)</f>
        <v>Life</v>
      </c>
      <c r="H471" s="5" t="str">
        <f>_xlfn.XLOOKUP(A:A,Policies!B:B,Policies!G:G)</f>
        <v>Yes</v>
      </c>
    </row>
    <row r="472" spans="1:8" x14ac:dyDescent="0.25">
      <c r="A472" t="s">
        <v>1377</v>
      </c>
      <c r="B472" t="s">
        <v>763</v>
      </c>
      <c r="C472">
        <v>2</v>
      </c>
      <c r="D472" t="s">
        <v>768</v>
      </c>
      <c r="E472" s="5" t="str">
        <f>_xlfn.XLOOKUP(Customers[[#This Row],[Customer ID]],Policies!B:B,Policies!A:A)</f>
        <v>POL2706</v>
      </c>
      <c r="F472" s="5" t="str">
        <f>_xlfn.XLOOKUP(Customers[[#This Row],[Customer ID]],Policies[Customer ID],Policies[Proposal Status (Insurer)])</f>
        <v>Accepted</v>
      </c>
      <c r="G472" s="5" t="str">
        <f>_xlfn.XLOOKUP(A:A,Policies!B:B,Policies!C:C)</f>
        <v>Life</v>
      </c>
      <c r="H472" s="5" t="str">
        <f>_xlfn.XLOOKUP(A:A,Policies!B:B,Policies!G:G)</f>
        <v>Yes</v>
      </c>
    </row>
    <row r="473" spans="1:8" x14ac:dyDescent="0.25">
      <c r="A473" t="s">
        <v>1378</v>
      </c>
      <c r="B473" t="s">
        <v>765</v>
      </c>
      <c r="C473">
        <v>8</v>
      </c>
      <c r="D473" t="s">
        <v>766</v>
      </c>
      <c r="E473" s="5" t="str">
        <f>_xlfn.XLOOKUP(Customers[[#This Row],[Customer ID]],Policies!B:B,Policies!A:A)</f>
        <v>POL2707</v>
      </c>
      <c r="F473" s="5" t="str">
        <f>_xlfn.XLOOKUP(Customers[[#This Row],[Customer ID]],Policies[Customer ID],Policies[Proposal Status (Insurer)])</f>
        <v>Accepted</v>
      </c>
      <c r="G473" s="5" t="str">
        <f>_xlfn.XLOOKUP(A:A,Policies!B:B,Policies!C:C)</f>
        <v>Life</v>
      </c>
      <c r="H473" s="5" t="str">
        <f>_xlfn.XLOOKUP(A:A,Policies!B:B,Policies!G:G)</f>
        <v>Yes</v>
      </c>
    </row>
    <row r="474" spans="1:8" x14ac:dyDescent="0.25">
      <c r="A474" t="s">
        <v>1379</v>
      </c>
      <c r="B474" t="s">
        <v>764</v>
      </c>
      <c r="C474">
        <v>6</v>
      </c>
      <c r="D474" t="s">
        <v>766</v>
      </c>
      <c r="E474" s="5" t="str">
        <f>_xlfn.XLOOKUP(Customers[[#This Row],[Customer ID]],Policies!B:B,Policies!A:A)</f>
        <v>POL2708</v>
      </c>
      <c r="F474" s="5" t="str">
        <f>_xlfn.XLOOKUP(Customers[[#This Row],[Customer ID]],Policies[Customer ID],Policies[Proposal Status (Insurer)])</f>
        <v>Rejected</v>
      </c>
      <c r="G474" s="5" t="str">
        <f>_xlfn.XLOOKUP(A:A,Policies!B:B,Policies!C:C)</f>
        <v>Life</v>
      </c>
      <c r="H474" s="5" t="str">
        <f>_xlfn.XLOOKUP(A:A,Policies!B:B,Policies!G:G)</f>
        <v>Not Applicable</v>
      </c>
    </row>
    <row r="475" spans="1:8" x14ac:dyDescent="0.25">
      <c r="A475" t="s">
        <v>1380</v>
      </c>
      <c r="B475" t="s">
        <v>762</v>
      </c>
      <c r="C475">
        <v>7</v>
      </c>
      <c r="D475" t="s">
        <v>766</v>
      </c>
      <c r="E475" s="5" t="str">
        <f>_xlfn.XLOOKUP(Customers[[#This Row],[Customer ID]],Policies!B:B,Policies!A:A)</f>
        <v>POL2709</v>
      </c>
      <c r="F475" s="5" t="str">
        <f>_xlfn.XLOOKUP(Customers[[#This Row],[Customer ID]],Policies[Customer ID],Policies[Proposal Status (Insurer)])</f>
        <v>Accepted</v>
      </c>
      <c r="G475" s="5" t="str">
        <f>_xlfn.XLOOKUP(A:A,Policies!B:B,Policies!C:C)</f>
        <v>Life</v>
      </c>
      <c r="H475" s="5" t="str">
        <f>_xlfn.XLOOKUP(A:A,Policies!B:B,Policies!G:G)</f>
        <v>Yes</v>
      </c>
    </row>
    <row r="476" spans="1:8" x14ac:dyDescent="0.25">
      <c r="A476" t="s">
        <v>1381</v>
      </c>
      <c r="B476" t="s">
        <v>763</v>
      </c>
      <c r="C476">
        <v>8</v>
      </c>
      <c r="D476" t="s">
        <v>766</v>
      </c>
      <c r="E476" s="5" t="str">
        <f>_xlfn.XLOOKUP(Customers[[#This Row],[Customer ID]],Policies!B:B,Policies!A:A)</f>
        <v>POL2710</v>
      </c>
      <c r="F476" s="5" t="str">
        <f>_xlfn.XLOOKUP(Customers[[#This Row],[Customer ID]],Policies[Customer ID],Policies[Proposal Status (Insurer)])</f>
        <v>Accepted</v>
      </c>
      <c r="G476" s="5" t="str">
        <f>_xlfn.XLOOKUP(A:A,Policies!B:B,Policies!C:C)</f>
        <v>Life</v>
      </c>
      <c r="H476" s="5" t="str">
        <f>_xlfn.XLOOKUP(A:A,Policies!B:B,Policies!G:G)</f>
        <v>Yes</v>
      </c>
    </row>
    <row r="477" spans="1:8" x14ac:dyDescent="0.25">
      <c r="A477" t="s">
        <v>1382</v>
      </c>
      <c r="B477" t="s">
        <v>765</v>
      </c>
      <c r="C477">
        <v>1</v>
      </c>
      <c r="D477" t="s">
        <v>769</v>
      </c>
      <c r="E477" s="5" t="str">
        <f>_xlfn.XLOOKUP(Customers[[#This Row],[Customer ID]],Policies!B:B,Policies!A:A)</f>
        <v>POL2711</v>
      </c>
      <c r="F477" s="5" t="str">
        <f>_xlfn.XLOOKUP(Customers[[#This Row],[Customer ID]],Policies[Customer ID],Policies[Proposal Status (Insurer)])</f>
        <v>Accepted</v>
      </c>
      <c r="G477" s="5" t="str">
        <f>_xlfn.XLOOKUP(A:A,Policies!B:B,Policies!C:C)</f>
        <v>Life</v>
      </c>
      <c r="H477" s="5" t="str">
        <f>_xlfn.XLOOKUP(A:A,Policies!B:B,Policies!G:G)</f>
        <v>Yes</v>
      </c>
    </row>
    <row r="478" spans="1:8" x14ac:dyDescent="0.25">
      <c r="A478" t="s">
        <v>1383</v>
      </c>
      <c r="B478" t="s">
        <v>764</v>
      </c>
      <c r="C478">
        <v>8</v>
      </c>
      <c r="D478" t="s">
        <v>769</v>
      </c>
      <c r="E478" s="5" t="str">
        <f>_xlfn.XLOOKUP(Customers[[#This Row],[Customer ID]],Policies!B:B,Policies!A:A)</f>
        <v>POL2712</v>
      </c>
      <c r="F478" s="5" t="str">
        <f>_xlfn.XLOOKUP(Customers[[#This Row],[Customer ID]],Policies[Customer ID],Policies[Proposal Status (Insurer)])</f>
        <v>Accepted</v>
      </c>
      <c r="G478" s="5" t="str">
        <f>_xlfn.XLOOKUP(A:A,Policies!B:B,Policies!C:C)</f>
        <v>Life</v>
      </c>
      <c r="H478" s="5" t="str">
        <f>_xlfn.XLOOKUP(A:A,Policies!B:B,Policies!G:G)</f>
        <v>Yes</v>
      </c>
    </row>
    <row r="479" spans="1:8" x14ac:dyDescent="0.25">
      <c r="A479" t="s">
        <v>1384</v>
      </c>
      <c r="B479" t="s">
        <v>762</v>
      </c>
      <c r="C479">
        <v>2</v>
      </c>
      <c r="D479" t="s">
        <v>769</v>
      </c>
      <c r="E479" s="5" t="str">
        <f>_xlfn.XLOOKUP(Customers[[#This Row],[Customer ID]],Policies!B:B,Policies!A:A)</f>
        <v>POL2713</v>
      </c>
      <c r="F479" s="5" t="str">
        <f>_xlfn.XLOOKUP(Customers[[#This Row],[Customer ID]],Policies[Customer ID],Policies[Proposal Status (Insurer)])</f>
        <v>Accepted</v>
      </c>
      <c r="G479" s="5" t="str">
        <f>_xlfn.XLOOKUP(A:A,Policies!B:B,Policies!C:C)</f>
        <v>Life</v>
      </c>
      <c r="H479" s="5" t="str">
        <f>_xlfn.XLOOKUP(A:A,Policies!B:B,Policies!G:G)</f>
        <v>Yes</v>
      </c>
    </row>
    <row r="480" spans="1:8" x14ac:dyDescent="0.25">
      <c r="A480" t="s">
        <v>1385</v>
      </c>
      <c r="B480" t="s">
        <v>763</v>
      </c>
      <c r="C480">
        <v>9</v>
      </c>
      <c r="D480" t="s">
        <v>769</v>
      </c>
      <c r="E480" s="5" t="str">
        <f>_xlfn.XLOOKUP(Customers[[#This Row],[Customer ID]],Policies!B:B,Policies!A:A)</f>
        <v>POL2714</v>
      </c>
      <c r="F480" s="5" t="str">
        <f>_xlfn.XLOOKUP(Customers[[#This Row],[Customer ID]],Policies[Customer ID],Policies[Proposal Status (Insurer)])</f>
        <v>Accepted</v>
      </c>
      <c r="G480" s="5" t="str">
        <f>_xlfn.XLOOKUP(A:A,Policies!B:B,Policies!C:C)</f>
        <v>Life</v>
      </c>
      <c r="H480" s="5" t="str">
        <f>_xlfn.XLOOKUP(A:A,Policies!B:B,Policies!G:G)</f>
        <v>Yes</v>
      </c>
    </row>
    <row r="481" spans="1:8" x14ac:dyDescent="0.25">
      <c r="A481" t="s">
        <v>1386</v>
      </c>
      <c r="B481" t="s">
        <v>765</v>
      </c>
      <c r="C481">
        <v>10</v>
      </c>
      <c r="D481" t="s">
        <v>767</v>
      </c>
      <c r="E481" s="5" t="str">
        <f>_xlfn.XLOOKUP(Customers[[#This Row],[Customer ID]],Policies!B:B,Policies!A:A)</f>
        <v>POL2715</v>
      </c>
      <c r="F481" s="5" t="str">
        <f>_xlfn.XLOOKUP(Customers[[#This Row],[Customer ID]],Policies[Customer ID],Policies[Proposal Status (Insurer)])</f>
        <v>Rejected</v>
      </c>
      <c r="G481" s="5" t="str">
        <f>_xlfn.XLOOKUP(A:A,Policies!B:B,Policies!C:C)</f>
        <v>Life</v>
      </c>
      <c r="H481" s="5" t="str">
        <f>_xlfn.XLOOKUP(A:A,Policies!B:B,Policies!G:G)</f>
        <v>Not Applicable</v>
      </c>
    </row>
    <row r="482" spans="1:8" x14ac:dyDescent="0.25">
      <c r="A482" t="s">
        <v>1387</v>
      </c>
      <c r="B482" t="s">
        <v>764</v>
      </c>
      <c r="C482">
        <v>10</v>
      </c>
      <c r="D482" t="s">
        <v>767</v>
      </c>
      <c r="E482" s="5" t="str">
        <f>_xlfn.XLOOKUP(Customers[[#This Row],[Customer ID]],Policies!B:B,Policies!A:A)</f>
        <v>POL2716</v>
      </c>
      <c r="F482" s="5" t="str">
        <f>_xlfn.XLOOKUP(Customers[[#This Row],[Customer ID]],Policies[Customer ID],Policies[Proposal Status (Insurer)])</f>
        <v>Accepted</v>
      </c>
      <c r="G482" s="5" t="str">
        <f>_xlfn.XLOOKUP(A:A,Policies!B:B,Policies!C:C)</f>
        <v>Life</v>
      </c>
      <c r="H482" s="5" t="str">
        <f>_xlfn.XLOOKUP(A:A,Policies!B:B,Policies!G:G)</f>
        <v>Yes</v>
      </c>
    </row>
    <row r="483" spans="1:8" x14ac:dyDescent="0.25">
      <c r="A483" t="s">
        <v>1388</v>
      </c>
      <c r="B483" t="s">
        <v>762</v>
      </c>
      <c r="C483">
        <v>2</v>
      </c>
      <c r="D483" t="s">
        <v>767</v>
      </c>
      <c r="E483" s="5" t="str">
        <f>_xlfn.XLOOKUP(Customers[[#This Row],[Customer ID]],Policies!B:B,Policies!A:A)</f>
        <v>POL2717</v>
      </c>
      <c r="F483" s="5" t="str">
        <f>_xlfn.XLOOKUP(Customers[[#This Row],[Customer ID]],Policies[Customer ID],Policies[Proposal Status (Insurer)])</f>
        <v>Accepted</v>
      </c>
      <c r="G483" s="5" t="str">
        <f>_xlfn.XLOOKUP(A:A,Policies!B:B,Policies!C:C)</f>
        <v>Life</v>
      </c>
      <c r="H483" s="5" t="str">
        <f>_xlfn.XLOOKUP(A:A,Policies!B:B,Policies!G:G)</f>
        <v>Yes</v>
      </c>
    </row>
    <row r="484" spans="1:8" x14ac:dyDescent="0.25">
      <c r="A484" t="s">
        <v>1389</v>
      </c>
      <c r="B484" t="s">
        <v>763</v>
      </c>
      <c r="C484">
        <v>3</v>
      </c>
      <c r="D484" t="s">
        <v>767</v>
      </c>
      <c r="E484" s="5" t="str">
        <f>_xlfn.XLOOKUP(Customers[[#This Row],[Customer ID]],Policies!B:B,Policies!A:A)</f>
        <v>POL2718</v>
      </c>
      <c r="F484" s="5" t="str">
        <f>_xlfn.XLOOKUP(Customers[[#This Row],[Customer ID]],Policies[Customer ID],Policies[Proposal Status (Insurer)])</f>
        <v>Accepted</v>
      </c>
      <c r="G484" s="5" t="str">
        <f>_xlfn.XLOOKUP(A:A,Policies!B:B,Policies!C:C)</f>
        <v>Life</v>
      </c>
      <c r="H484" s="5" t="str">
        <f>_xlfn.XLOOKUP(A:A,Policies!B:B,Policies!G:G)</f>
        <v>Yes</v>
      </c>
    </row>
    <row r="485" spans="1:8" x14ac:dyDescent="0.25">
      <c r="A485" t="s">
        <v>1390</v>
      </c>
      <c r="B485" t="s">
        <v>765</v>
      </c>
      <c r="C485">
        <v>1</v>
      </c>
      <c r="D485" t="s">
        <v>768</v>
      </c>
      <c r="E485" s="5" t="str">
        <f>_xlfn.XLOOKUP(Customers[[#This Row],[Customer ID]],Policies!B:B,Policies!A:A)</f>
        <v>POL2719</v>
      </c>
      <c r="F485" s="5" t="str">
        <f>_xlfn.XLOOKUP(Customers[[#This Row],[Customer ID]],Policies[Customer ID],Policies[Proposal Status (Insurer)])</f>
        <v>Accepted</v>
      </c>
      <c r="G485" s="5" t="str">
        <f>_xlfn.XLOOKUP(A:A,Policies!B:B,Policies!C:C)</f>
        <v>Life</v>
      </c>
      <c r="H485" s="5" t="str">
        <f>_xlfn.XLOOKUP(A:A,Policies!B:B,Policies!G:G)</f>
        <v>Yes</v>
      </c>
    </row>
    <row r="486" spans="1:8" x14ac:dyDescent="0.25">
      <c r="A486" t="s">
        <v>1391</v>
      </c>
      <c r="B486" t="s">
        <v>764</v>
      </c>
      <c r="C486">
        <v>13</v>
      </c>
      <c r="D486" t="s">
        <v>768</v>
      </c>
      <c r="E486" s="5" t="str">
        <f>_xlfn.XLOOKUP(Customers[[#This Row],[Customer ID]],Policies!B:B,Policies!A:A)</f>
        <v>POL2720</v>
      </c>
      <c r="F486" s="5" t="str">
        <f>_xlfn.XLOOKUP(Customers[[#This Row],[Customer ID]],Policies[Customer ID],Policies[Proposal Status (Insurer)])</f>
        <v>Accepted</v>
      </c>
      <c r="G486" s="5" t="str">
        <f>_xlfn.XLOOKUP(A:A,Policies!B:B,Policies!C:C)</f>
        <v>Life</v>
      </c>
      <c r="H486" s="5" t="str">
        <f>_xlfn.XLOOKUP(A:A,Policies!B:B,Policies!G:G)</f>
        <v>Yes</v>
      </c>
    </row>
    <row r="487" spans="1:8" x14ac:dyDescent="0.25">
      <c r="A487" t="s">
        <v>1392</v>
      </c>
      <c r="B487" t="s">
        <v>762</v>
      </c>
      <c r="C487">
        <v>15</v>
      </c>
      <c r="D487" t="s">
        <v>768</v>
      </c>
      <c r="E487" s="5" t="str">
        <f>_xlfn.XLOOKUP(Customers[[#This Row],[Customer ID]],Policies!B:B,Policies!A:A)</f>
        <v>POL2721</v>
      </c>
      <c r="F487" s="5" t="str">
        <f>_xlfn.XLOOKUP(Customers[[#This Row],[Customer ID]],Policies[Customer ID],Policies[Proposal Status (Insurer)])</f>
        <v>Accepted</v>
      </c>
      <c r="G487" s="5" t="str">
        <f>_xlfn.XLOOKUP(A:A,Policies!B:B,Policies!C:C)</f>
        <v>Life</v>
      </c>
      <c r="H487" s="5" t="str">
        <f>_xlfn.XLOOKUP(A:A,Policies!B:B,Policies!G:G)</f>
        <v>Yes</v>
      </c>
    </row>
    <row r="488" spans="1:8" x14ac:dyDescent="0.25">
      <c r="A488" t="s">
        <v>1393</v>
      </c>
      <c r="B488" t="s">
        <v>763</v>
      </c>
      <c r="C488">
        <v>8</v>
      </c>
      <c r="D488" t="s">
        <v>768</v>
      </c>
      <c r="E488" s="5" t="str">
        <f>_xlfn.XLOOKUP(Customers[[#This Row],[Customer ID]],Policies!B:B,Policies!A:A)</f>
        <v>POL2722</v>
      </c>
      <c r="F488" s="5" t="str">
        <f>_xlfn.XLOOKUP(Customers[[#This Row],[Customer ID]],Policies[Customer ID],Policies[Proposal Status (Insurer)])</f>
        <v>Rejected</v>
      </c>
      <c r="G488" s="5" t="str">
        <f>_xlfn.XLOOKUP(A:A,Policies!B:B,Policies!C:C)</f>
        <v>Life</v>
      </c>
      <c r="H488" s="5" t="str">
        <f>_xlfn.XLOOKUP(A:A,Policies!B:B,Policies!G:G)</f>
        <v>Not Applicable</v>
      </c>
    </row>
    <row r="489" spans="1:8" x14ac:dyDescent="0.25">
      <c r="A489" t="s">
        <v>1394</v>
      </c>
      <c r="B489" t="s">
        <v>765</v>
      </c>
      <c r="C489">
        <v>17</v>
      </c>
      <c r="D489" t="s">
        <v>766</v>
      </c>
      <c r="E489" s="5" t="str">
        <f>_xlfn.XLOOKUP(Customers[[#This Row],[Customer ID]],Policies!B:B,Policies!A:A)</f>
        <v>POL2723</v>
      </c>
      <c r="F489" s="5" t="str">
        <f>_xlfn.XLOOKUP(Customers[[#This Row],[Customer ID]],Policies[Customer ID],Policies[Proposal Status (Insurer)])</f>
        <v>Accepted</v>
      </c>
      <c r="G489" s="5" t="str">
        <f>_xlfn.XLOOKUP(A:A,Policies!B:B,Policies!C:C)</f>
        <v>Life</v>
      </c>
      <c r="H489" s="5" t="str">
        <f>_xlfn.XLOOKUP(A:A,Policies!B:B,Policies!G:G)</f>
        <v>Yes</v>
      </c>
    </row>
    <row r="490" spans="1:8" x14ac:dyDescent="0.25">
      <c r="A490" t="s">
        <v>1395</v>
      </c>
      <c r="B490" t="s">
        <v>764</v>
      </c>
      <c r="C490">
        <v>18</v>
      </c>
      <c r="D490" t="s">
        <v>766</v>
      </c>
      <c r="E490" s="5" t="str">
        <f>_xlfn.XLOOKUP(Customers[[#This Row],[Customer ID]],Policies!B:B,Policies!A:A)</f>
        <v>POL2724</v>
      </c>
      <c r="F490" s="5" t="str">
        <f>_xlfn.XLOOKUP(Customers[[#This Row],[Customer ID]],Policies[Customer ID],Policies[Proposal Status (Insurer)])</f>
        <v>Accepted</v>
      </c>
      <c r="G490" s="5" t="str">
        <f>_xlfn.XLOOKUP(A:A,Policies!B:B,Policies!C:C)</f>
        <v>Life</v>
      </c>
      <c r="H490" s="5" t="str">
        <f>_xlfn.XLOOKUP(A:A,Policies!B:B,Policies!G:G)</f>
        <v>Yes</v>
      </c>
    </row>
    <row r="491" spans="1:8" x14ac:dyDescent="0.25">
      <c r="A491" t="s">
        <v>1396</v>
      </c>
      <c r="B491" t="s">
        <v>762</v>
      </c>
      <c r="C491">
        <v>19</v>
      </c>
      <c r="D491" t="s">
        <v>766</v>
      </c>
      <c r="E491" s="5" t="str">
        <f>_xlfn.XLOOKUP(Customers[[#This Row],[Customer ID]],Policies!B:B,Policies!A:A)</f>
        <v>POL2725</v>
      </c>
      <c r="F491" s="5" t="str">
        <f>_xlfn.XLOOKUP(Customers[[#This Row],[Customer ID]],Policies[Customer ID],Policies[Proposal Status (Insurer)])</f>
        <v>Accepted</v>
      </c>
      <c r="G491" s="5" t="str">
        <f>_xlfn.XLOOKUP(A:A,Policies!B:B,Policies!C:C)</f>
        <v>Life</v>
      </c>
      <c r="H491" s="5" t="str">
        <f>_xlfn.XLOOKUP(A:A,Policies!B:B,Policies!G:G)</f>
        <v>Yes</v>
      </c>
    </row>
    <row r="492" spans="1:8" x14ac:dyDescent="0.25">
      <c r="A492" t="s">
        <v>1397</v>
      </c>
      <c r="B492" t="s">
        <v>763</v>
      </c>
      <c r="C492">
        <v>7</v>
      </c>
      <c r="D492" t="s">
        <v>766</v>
      </c>
      <c r="E492" s="5" t="str">
        <f>_xlfn.XLOOKUP(Customers[[#This Row],[Customer ID]],Policies!B:B,Policies!A:A)</f>
        <v>POL2726</v>
      </c>
      <c r="F492" s="5" t="str">
        <f>_xlfn.XLOOKUP(Customers[[#This Row],[Customer ID]],Policies[Customer ID],Policies[Proposal Status (Insurer)])</f>
        <v>Accepted</v>
      </c>
      <c r="G492" s="5" t="str">
        <f>_xlfn.XLOOKUP(A:A,Policies!B:B,Policies!C:C)</f>
        <v>Life</v>
      </c>
      <c r="H492" s="5" t="str">
        <f>_xlfn.XLOOKUP(A:A,Policies!B:B,Policies!G:G)</f>
        <v>Yes</v>
      </c>
    </row>
    <row r="493" spans="1:8" x14ac:dyDescent="0.25">
      <c r="A493" t="s">
        <v>1398</v>
      </c>
      <c r="B493" t="s">
        <v>765</v>
      </c>
      <c r="C493">
        <v>1</v>
      </c>
      <c r="D493" t="s">
        <v>769</v>
      </c>
      <c r="E493" s="5" t="str">
        <f>_xlfn.XLOOKUP(Customers[[#This Row],[Customer ID]],Policies!B:B,Policies!A:A)</f>
        <v>POL2727</v>
      </c>
      <c r="F493" s="5" t="str">
        <f>_xlfn.XLOOKUP(Customers[[#This Row],[Customer ID]],Policies[Customer ID],Policies[Proposal Status (Insurer)])</f>
        <v>Accepted</v>
      </c>
      <c r="G493" s="5" t="str">
        <f>_xlfn.XLOOKUP(A:A,Policies!B:B,Policies!C:C)</f>
        <v>Life</v>
      </c>
      <c r="H493" s="5" t="str">
        <f>_xlfn.XLOOKUP(A:A,Policies!B:B,Policies!G:G)</f>
        <v>Yes</v>
      </c>
    </row>
    <row r="494" spans="1:8" x14ac:dyDescent="0.25">
      <c r="A494" t="s">
        <v>1399</v>
      </c>
      <c r="B494" t="s">
        <v>764</v>
      </c>
      <c r="C494">
        <v>2</v>
      </c>
      <c r="D494" t="s">
        <v>769</v>
      </c>
      <c r="E494" s="5" t="str">
        <f>_xlfn.XLOOKUP(Customers[[#This Row],[Customer ID]],Policies!B:B,Policies!A:A)</f>
        <v>POL2728</v>
      </c>
      <c r="F494" s="5" t="str">
        <f>_xlfn.XLOOKUP(Customers[[#This Row],[Customer ID]],Policies[Customer ID],Policies[Proposal Status (Insurer)])</f>
        <v>Accepted</v>
      </c>
      <c r="G494" s="5" t="str">
        <f>_xlfn.XLOOKUP(A:A,Policies!B:B,Policies!C:C)</f>
        <v>Life</v>
      </c>
      <c r="H494" s="5" t="str">
        <f>_xlfn.XLOOKUP(A:A,Policies!B:B,Policies!G:G)</f>
        <v>Yes</v>
      </c>
    </row>
    <row r="495" spans="1:8" x14ac:dyDescent="0.25">
      <c r="A495" t="s">
        <v>1400</v>
      </c>
      <c r="B495" t="s">
        <v>762</v>
      </c>
      <c r="C495">
        <v>8</v>
      </c>
      <c r="D495" t="s">
        <v>769</v>
      </c>
      <c r="E495" s="5" t="str">
        <f>_xlfn.XLOOKUP(Customers[[#This Row],[Customer ID]],Policies!B:B,Policies!A:A)</f>
        <v>POL2729</v>
      </c>
      <c r="F495" s="5" t="str">
        <f>_xlfn.XLOOKUP(Customers[[#This Row],[Customer ID]],Policies[Customer ID],Policies[Proposal Status (Insurer)])</f>
        <v>Rejected</v>
      </c>
      <c r="G495" s="5" t="str">
        <f>_xlfn.XLOOKUP(A:A,Policies!B:B,Policies!C:C)</f>
        <v>Life</v>
      </c>
      <c r="H495" s="5" t="str">
        <f>_xlfn.XLOOKUP(A:A,Policies!B:B,Policies!G:G)</f>
        <v>Not Applicable</v>
      </c>
    </row>
    <row r="496" spans="1:8" x14ac:dyDescent="0.25">
      <c r="A496" t="s">
        <v>1401</v>
      </c>
      <c r="B496" t="s">
        <v>763</v>
      </c>
      <c r="C496">
        <v>2</v>
      </c>
      <c r="D496" t="s">
        <v>769</v>
      </c>
      <c r="E496" s="5" t="str">
        <f>_xlfn.XLOOKUP(Customers[[#This Row],[Customer ID]],Policies!B:B,Policies!A:A)</f>
        <v>POL2730</v>
      </c>
      <c r="F496" s="5" t="str">
        <f>_xlfn.XLOOKUP(Customers[[#This Row],[Customer ID]],Policies[Customer ID],Policies[Proposal Status (Insurer)])</f>
        <v>Accepted</v>
      </c>
      <c r="G496" s="5" t="str">
        <f>_xlfn.XLOOKUP(A:A,Policies!B:B,Policies!C:C)</f>
        <v>Life</v>
      </c>
      <c r="H496" s="5" t="str">
        <f>_xlfn.XLOOKUP(A:A,Policies!B:B,Policies!G:G)</f>
        <v>Yes</v>
      </c>
    </row>
    <row r="497" spans="1:8" x14ac:dyDescent="0.25">
      <c r="A497" t="s">
        <v>1402</v>
      </c>
      <c r="B497" t="s">
        <v>765</v>
      </c>
      <c r="C497">
        <v>2</v>
      </c>
      <c r="D497" t="s">
        <v>767</v>
      </c>
      <c r="E497" s="5" t="str">
        <f>_xlfn.XLOOKUP(Customers[[#This Row],[Customer ID]],Policies!B:B,Policies!A:A)</f>
        <v>POL2731</v>
      </c>
      <c r="F497" s="5" t="str">
        <f>_xlfn.XLOOKUP(Customers[[#This Row],[Customer ID]],Policies[Customer ID],Policies[Proposal Status (Insurer)])</f>
        <v>Accepted</v>
      </c>
      <c r="G497" s="5" t="str">
        <f>_xlfn.XLOOKUP(A:A,Policies!B:B,Policies!C:C)</f>
        <v>Life</v>
      </c>
      <c r="H497" s="5" t="str">
        <f>_xlfn.XLOOKUP(A:A,Policies!B:B,Policies!G:G)</f>
        <v>Yes</v>
      </c>
    </row>
    <row r="498" spans="1:8" x14ac:dyDescent="0.25">
      <c r="A498" t="s">
        <v>1403</v>
      </c>
      <c r="B498" t="s">
        <v>764</v>
      </c>
      <c r="C498">
        <v>20</v>
      </c>
      <c r="D498" t="s">
        <v>767</v>
      </c>
      <c r="E498" s="5" t="str">
        <f>_xlfn.XLOOKUP(Customers[[#This Row],[Customer ID]],Policies!B:B,Policies!A:A)</f>
        <v>POL2732</v>
      </c>
      <c r="F498" s="5" t="str">
        <f>_xlfn.XLOOKUP(Customers[[#This Row],[Customer ID]],Policies[Customer ID],Policies[Proposal Status (Insurer)])</f>
        <v>Accepted</v>
      </c>
      <c r="G498" s="5" t="str">
        <f>_xlfn.XLOOKUP(A:A,Policies!B:B,Policies!C:C)</f>
        <v>Life</v>
      </c>
      <c r="H498" s="5" t="str">
        <f>_xlfn.XLOOKUP(A:A,Policies!B:B,Policies!G:G)</f>
        <v>Yes</v>
      </c>
    </row>
    <row r="499" spans="1:8" x14ac:dyDescent="0.25">
      <c r="A499" t="s">
        <v>1404</v>
      </c>
      <c r="B499" t="s">
        <v>762</v>
      </c>
      <c r="C499">
        <v>9</v>
      </c>
      <c r="D499" t="s">
        <v>767</v>
      </c>
      <c r="E499" s="5" t="str">
        <f>_xlfn.XLOOKUP(Customers[[#This Row],[Customer ID]],Policies!B:B,Policies!A:A)</f>
        <v>POL2733</v>
      </c>
      <c r="F499" s="5" t="str">
        <f>_xlfn.XLOOKUP(Customers[[#This Row],[Customer ID]],Policies[Customer ID],Policies[Proposal Status (Insurer)])</f>
        <v>Rejected</v>
      </c>
      <c r="G499" s="5" t="str">
        <f>_xlfn.XLOOKUP(A:A,Policies!B:B,Policies!C:C)</f>
        <v>Life</v>
      </c>
      <c r="H499" s="5" t="str">
        <f>_xlfn.XLOOKUP(A:A,Policies!B:B,Policies!G:G)</f>
        <v>Not Applicable</v>
      </c>
    </row>
    <row r="500" spans="1:8" x14ac:dyDescent="0.25">
      <c r="A500" t="s">
        <v>1405</v>
      </c>
      <c r="B500" t="s">
        <v>763</v>
      </c>
      <c r="C500">
        <v>18</v>
      </c>
      <c r="D500" t="s">
        <v>767</v>
      </c>
      <c r="E500" s="5" t="str">
        <f>_xlfn.XLOOKUP(Customers[[#This Row],[Customer ID]],Policies!B:B,Policies!A:A)</f>
        <v>POL2734</v>
      </c>
      <c r="F500" s="5" t="str">
        <f>_xlfn.XLOOKUP(Customers[[#This Row],[Customer ID]],Policies[Customer ID],Policies[Proposal Status (Insurer)])</f>
        <v>Accepted</v>
      </c>
      <c r="G500" s="5" t="str">
        <f>_xlfn.XLOOKUP(A:A,Policies!B:B,Policies!C:C)</f>
        <v>Life</v>
      </c>
      <c r="H500" s="5" t="str">
        <f>_xlfn.XLOOKUP(A:A,Policies!B:B,Policies!G:G)</f>
        <v>Yes</v>
      </c>
    </row>
    <row r="501" spans="1:8" x14ac:dyDescent="0.25">
      <c r="A501" t="s">
        <v>1406</v>
      </c>
      <c r="B501" t="s">
        <v>765</v>
      </c>
      <c r="C501">
        <v>1</v>
      </c>
      <c r="D501" t="s">
        <v>768</v>
      </c>
      <c r="E501" s="5" t="str">
        <f>_xlfn.XLOOKUP(Customers[[#This Row],[Customer ID]],Policies!B:B,Policies!A:A)</f>
        <v>POL2735</v>
      </c>
      <c r="F501" s="5" t="str">
        <f>_xlfn.XLOOKUP(Customers[[#This Row],[Customer ID]],Policies[Customer ID],Policies[Proposal Status (Insurer)])</f>
        <v>Accepted</v>
      </c>
      <c r="G501" s="5" t="str">
        <f>_xlfn.XLOOKUP(A:A,Policies!B:B,Policies!C:C)</f>
        <v>Life</v>
      </c>
      <c r="H501" s="5" t="str">
        <f>_xlfn.XLOOKUP(A:A,Policies!B:B,Policies!G:G)</f>
        <v>Yes</v>
      </c>
    </row>
    <row r="502" spans="1:8" x14ac:dyDescent="0.25">
      <c r="A502" t="s">
        <v>1407</v>
      </c>
      <c r="B502" t="s">
        <v>764</v>
      </c>
      <c r="C502">
        <v>17</v>
      </c>
      <c r="D502" t="s">
        <v>768</v>
      </c>
      <c r="E502" s="5" t="str">
        <f>_xlfn.XLOOKUP(Customers[[#This Row],[Customer ID]],Policies!B:B,Policies!A:A)</f>
        <v>POL2736</v>
      </c>
      <c r="F502" s="5" t="str">
        <f>_xlfn.XLOOKUP(Customers[[#This Row],[Customer ID]],Policies[Customer ID],Policies[Proposal Status (Insurer)])</f>
        <v>Accepted</v>
      </c>
      <c r="G502" s="5" t="str">
        <f>_xlfn.XLOOKUP(A:A,Policies!B:B,Policies!C:C)</f>
        <v>Life</v>
      </c>
      <c r="H502" s="5" t="str">
        <f>_xlfn.XLOOKUP(A:A,Policies!B:B,Policies!G:G)</f>
        <v>Yes</v>
      </c>
    </row>
    <row r="503" spans="1:8" x14ac:dyDescent="0.25">
      <c r="A503" t="s">
        <v>1408</v>
      </c>
      <c r="B503" t="s">
        <v>762</v>
      </c>
      <c r="C503">
        <v>8</v>
      </c>
      <c r="D503" t="s">
        <v>768</v>
      </c>
      <c r="E503" s="5" t="str">
        <f>_xlfn.XLOOKUP(Customers[[#This Row],[Customer ID]],Policies!B:B,Policies!A:A)</f>
        <v>POL2737</v>
      </c>
      <c r="F503" s="5" t="str">
        <f>_xlfn.XLOOKUP(Customers[[#This Row],[Customer ID]],Policies[Customer ID],Policies[Proposal Status (Insurer)])</f>
        <v>Accepted</v>
      </c>
      <c r="G503" s="5" t="str">
        <f>_xlfn.XLOOKUP(A:A,Policies!B:B,Policies!C:C)</f>
        <v>Life</v>
      </c>
      <c r="H503" s="5" t="str">
        <f>_xlfn.XLOOKUP(A:A,Policies!B:B,Policies!G:G)</f>
        <v>Yes</v>
      </c>
    </row>
    <row r="504" spans="1:8" x14ac:dyDescent="0.25">
      <c r="A504" t="s">
        <v>1409</v>
      </c>
      <c r="B504" t="s">
        <v>763</v>
      </c>
      <c r="C504">
        <v>8</v>
      </c>
      <c r="D504" t="s">
        <v>768</v>
      </c>
      <c r="E504" s="5" t="str">
        <f>_xlfn.XLOOKUP(Customers[[#This Row],[Customer ID]],Policies!B:B,Policies!A:A)</f>
        <v>POL2738</v>
      </c>
      <c r="F504" s="5" t="str">
        <f>_xlfn.XLOOKUP(Customers[[#This Row],[Customer ID]],Policies[Customer ID],Policies[Proposal Status (Insurer)])</f>
        <v>Accepted</v>
      </c>
      <c r="G504" s="5" t="str">
        <f>_xlfn.XLOOKUP(A:A,Policies!B:B,Policies!C:C)</f>
        <v>Life</v>
      </c>
      <c r="H504" s="5" t="str">
        <f>_xlfn.XLOOKUP(A:A,Policies!B:B,Policies!G:G)</f>
        <v>Yes</v>
      </c>
    </row>
    <row r="505" spans="1:8" x14ac:dyDescent="0.25">
      <c r="A505" t="s">
        <v>1410</v>
      </c>
      <c r="B505" t="s">
        <v>765</v>
      </c>
      <c r="C505">
        <v>9</v>
      </c>
      <c r="D505" t="s">
        <v>766</v>
      </c>
      <c r="E505" s="5" t="str">
        <f>_xlfn.XLOOKUP(Customers[[#This Row],[Customer ID]],Policies!B:B,Policies!A:A)</f>
        <v>POL2739</v>
      </c>
      <c r="F505" s="5" t="str">
        <f>_xlfn.XLOOKUP(Customers[[#This Row],[Customer ID]],Policies[Customer ID],Policies[Proposal Status (Insurer)])</f>
        <v>Accepted</v>
      </c>
      <c r="G505" s="5" t="str">
        <f>_xlfn.XLOOKUP(A:A,Policies!B:B,Policies!C:C)</f>
        <v>Life</v>
      </c>
      <c r="H505" s="5" t="str">
        <f>_xlfn.XLOOKUP(A:A,Policies!B:B,Policies!G:G)</f>
        <v>Yes</v>
      </c>
    </row>
    <row r="506" spans="1:8" x14ac:dyDescent="0.25">
      <c r="A506" t="s">
        <v>1411</v>
      </c>
      <c r="B506" t="s">
        <v>764</v>
      </c>
      <c r="C506">
        <v>20</v>
      </c>
      <c r="D506" t="s">
        <v>766</v>
      </c>
      <c r="E506" s="5" t="str">
        <f>_xlfn.XLOOKUP(Customers[[#This Row],[Customer ID]],Policies!B:B,Policies!A:A)</f>
        <v>POL2740</v>
      </c>
      <c r="F506" s="5" t="str">
        <f>_xlfn.XLOOKUP(Customers[[#This Row],[Customer ID]],Policies[Customer ID],Policies[Proposal Status (Insurer)])</f>
        <v>Accepted</v>
      </c>
      <c r="G506" s="5" t="str">
        <f>_xlfn.XLOOKUP(A:A,Policies!B:B,Policies!C:C)</f>
        <v>Life</v>
      </c>
      <c r="H506" s="5" t="str">
        <f>_xlfn.XLOOKUP(A:A,Policies!B:B,Policies!G:G)</f>
        <v>Yes</v>
      </c>
    </row>
    <row r="507" spans="1:8" x14ac:dyDescent="0.25">
      <c r="A507" t="s">
        <v>1412</v>
      </c>
      <c r="B507" t="s">
        <v>762</v>
      </c>
      <c r="C507">
        <v>2</v>
      </c>
      <c r="D507" t="s">
        <v>766</v>
      </c>
      <c r="E507" s="5" t="str">
        <f>_xlfn.XLOOKUP(Customers[[#This Row],[Customer ID]],Policies!B:B,Policies!A:A)</f>
        <v>POL2741</v>
      </c>
      <c r="F507" s="5" t="str">
        <f>_xlfn.XLOOKUP(Customers[[#This Row],[Customer ID]],Policies[Customer ID],Policies[Proposal Status (Insurer)])</f>
        <v>Rejected</v>
      </c>
      <c r="G507" s="5" t="str">
        <f>_xlfn.XLOOKUP(A:A,Policies!B:B,Policies!C:C)</f>
        <v>Life</v>
      </c>
      <c r="H507" s="5" t="str">
        <f>_xlfn.XLOOKUP(A:A,Policies!B:B,Policies!G:G)</f>
        <v>Not Applicable</v>
      </c>
    </row>
    <row r="508" spans="1:8" x14ac:dyDescent="0.25">
      <c r="A508" t="s">
        <v>1413</v>
      </c>
      <c r="B508" t="s">
        <v>763</v>
      </c>
      <c r="C508">
        <v>19</v>
      </c>
      <c r="D508" t="s">
        <v>766</v>
      </c>
      <c r="E508" s="5" t="str">
        <f>_xlfn.XLOOKUP(Customers[[#This Row],[Customer ID]],Policies!B:B,Policies!A:A)</f>
        <v>POL2742</v>
      </c>
      <c r="F508" s="5" t="str">
        <f>_xlfn.XLOOKUP(Customers[[#This Row],[Customer ID]],Policies[Customer ID],Policies[Proposal Status (Insurer)])</f>
        <v>Accepted</v>
      </c>
      <c r="G508" s="5" t="str">
        <f>_xlfn.XLOOKUP(A:A,Policies!B:B,Policies!C:C)</f>
        <v>Life</v>
      </c>
      <c r="H508" s="5" t="str">
        <f>_xlfn.XLOOKUP(A:A,Policies!B:B,Policies!G:G)</f>
        <v>Yes</v>
      </c>
    </row>
    <row r="509" spans="1:8" x14ac:dyDescent="0.25">
      <c r="A509" t="s">
        <v>1414</v>
      </c>
      <c r="B509" t="s">
        <v>765</v>
      </c>
      <c r="C509">
        <v>8</v>
      </c>
      <c r="D509" t="s">
        <v>769</v>
      </c>
      <c r="E509" s="5" t="str">
        <f>_xlfn.XLOOKUP(Customers[[#This Row],[Customer ID]],Policies!B:B,Policies!A:A)</f>
        <v>POL2743</v>
      </c>
      <c r="F509" s="5" t="str">
        <f>_xlfn.XLOOKUP(Customers[[#This Row],[Customer ID]],Policies[Customer ID],Policies[Proposal Status (Insurer)])</f>
        <v>Accepted</v>
      </c>
      <c r="G509" s="5" t="str">
        <f>_xlfn.XLOOKUP(A:A,Policies!B:B,Policies!C:C)</f>
        <v>Life</v>
      </c>
      <c r="H509" s="5" t="str">
        <f>_xlfn.XLOOKUP(A:A,Policies!B:B,Policies!G:G)</f>
        <v>Yes</v>
      </c>
    </row>
    <row r="510" spans="1:8" x14ac:dyDescent="0.25">
      <c r="A510" t="s">
        <v>1415</v>
      </c>
      <c r="B510" t="s">
        <v>764</v>
      </c>
      <c r="C510">
        <v>16</v>
      </c>
      <c r="D510" t="s">
        <v>769</v>
      </c>
      <c r="E510" s="5" t="str">
        <f>_xlfn.XLOOKUP(Customers[[#This Row],[Customer ID]],Policies!B:B,Policies!A:A)</f>
        <v>POL2744</v>
      </c>
      <c r="F510" s="5" t="str">
        <f>_xlfn.XLOOKUP(Customers[[#This Row],[Customer ID]],Policies[Customer ID],Policies[Proposal Status (Insurer)])</f>
        <v>Accepted</v>
      </c>
      <c r="G510" s="5" t="str">
        <f>_xlfn.XLOOKUP(A:A,Policies!B:B,Policies!C:C)</f>
        <v>Life</v>
      </c>
      <c r="H510" s="5" t="str">
        <f>_xlfn.XLOOKUP(A:A,Policies!B:B,Policies!G:G)</f>
        <v>Yes</v>
      </c>
    </row>
    <row r="511" spans="1:8" x14ac:dyDescent="0.25">
      <c r="A511" t="s">
        <v>1416</v>
      </c>
      <c r="B511" t="s">
        <v>762</v>
      </c>
      <c r="C511">
        <v>14</v>
      </c>
      <c r="D511" t="s">
        <v>769</v>
      </c>
      <c r="E511" s="5" t="str">
        <f>_xlfn.XLOOKUP(Customers[[#This Row],[Customer ID]],Policies!B:B,Policies!A:A)</f>
        <v>POL2745</v>
      </c>
      <c r="F511" s="5" t="str">
        <f>_xlfn.XLOOKUP(Customers[[#This Row],[Customer ID]],Policies[Customer ID],Policies[Proposal Status (Insurer)])</f>
        <v>Accepted</v>
      </c>
      <c r="G511" s="5" t="str">
        <f>_xlfn.XLOOKUP(A:A,Policies!B:B,Policies!C:C)</f>
        <v>Life</v>
      </c>
      <c r="H511" s="5" t="str">
        <f>_xlfn.XLOOKUP(A:A,Policies!B:B,Policies!G:G)</f>
        <v>Yes</v>
      </c>
    </row>
    <row r="512" spans="1:8" x14ac:dyDescent="0.25">
      <c r="A512" t="s">
        <v>1417</v>
      </c>
      <c r="B512" t="s">
        <v>763</v>
      </c>
      <c r="C512">
        <v>13</v>
      </c>
      <c r="D512" t="s">
        <v>769</v>
      </c>
      <c r="E512" s="5" t="str">
        <f>_xlfn.XLOOKUP(Customers[[#This Row],[Customer ID]],Policies!B:B,Policies!A:A)</f>
        <v>POL2746</v>
      </c>
      <c r="F512" s="5" t="str">
        <f>_xlfn.XLOOKUP(Customers[[#This Row],[Customer ID]],Policies[Customer ID],Policies[Proposal Status (Insurer)])</f>
        <v>Rejected</v>
      </c>
      <c r="G512" s="5" t="str">
        <f>_xlfn.XLOOKUP(A:A,Policies!B:B,Policies!C:C)</f>
        <v>Life</v>
      </c>
      <c r="H512" s="5" t="str">
        <f>_xlfn.XLOOKUP(A:A,Policies!B:B,Policies!G:G)</f>
        <v>Not Applicable</v>
      </c>
    </row>
    <row r="513" spans="1:8" x14ac:dyDescent="0.25">
      <c r="A513" t="s">
        <v>1418</v>
      </c>
      <c r="B513" t="s">
        <v>765</v>
      </c>
      <c r="C513">
        <v>1</v>
      </c>
      <c r="D513" t="s">
        <v>767</v>
      </c>
      <c r="E513" s="5" t="str">
        <f>_xlfn.XLOOKUP(Customers[[#This Row],[Customer ID]],Policies!B:B,Policies!A:A)</f>
        <v>POL2747</v>
      </c>
      <c r="F513" s="5" t="str">
        <f>_xlfn.XLOOKUP(Customers[[#This Row],[Customer ID]],Policies[Customer ID],Policies[Proposal Status (Insurer)])</f>
        <v>Accepted</v>
      </c>
      <c r="G513" s="5" t="str">
        <f>_xlfn.XLOOKUP(A:A,Policies!B:B,Policies!C:C)</f>
        <v>Life</v>
      </c>
      <c r="H513" s="5" t="str">
        <f>_xlfn.XLOOKUP(A:A,Policies!B:B,Policies!G:G)</f>
        <v>Yes</v>
      </c>
    </row>
    <row r="514" spans="1:8" x14ac:dyDescent="0.25">
      <c r="A514" t="s">
        <v>1419</v>
      </c>
      <c r="B514" t="s">
        <v>764</v>
      </c>
      <c r="C514">
        <v>13</v>
      </c>
      <c r="D514" t="s">
        <v>767</v>
      </c>
      <c r="E514" s="5" t="str">
        <f>_xlfn.XLOOKUP(Customers[[#This Row],[Customer ID]],Policies!B:B,Policies!A:A)</f>
        <v>POL2748</v>
      </c>
      <c r="F514" s="5" t="str">
        <f>_xlfn.XLOOKUP(Customers[[#This Row],[Customer ID]],Policies[Customer ID],Policies[Proposal Status (Insurer)])</f>
        <v>Accepted</v>
      </c>
      <c r="G514" s="5" t="str">
        <f>_xlfn.XLOOKUP(A:A,Policies!B:B,Policies!C:C)</f>
        <v>Life</v>
      </c>
      <c r="H514" s="5" t="str">
        <f>_xlfn.XLOOKUP(A:A,Policies!B:B,Policies!G:G)</f>
        <v>Yes</v>
      </c>
    </row>
    <row r="515" spans="1:8" x14ac:dyDescent="0.25">
      <c r="A515" t="s">
        <v>1420</v>
      </c>
      <c r="B515" t="s">
        <v>762</v>
      </c>
      <c r="C515">
        <v>7</v>
      </c>
      <c r="D515" t="s">
        <v>767</v>
      </c>
      <c r="E515" s="5" t="str">
        <f>_xlfn.XLOOKUP(Customers[[#This Row],[Customer ID]],Policies!B:B,Policies!A:A)</f>
        <v>POL2749</v>
      </c>
      <c r="F515" s="5" t="str">
        <f>_xlfn.XLOOKUP(Customers[[#This Row],[Customer ID]],Policies[Customer ID],Policies[Proposal Status (Insurer)])</f>
        <v>Accepted</v>
      </c>
      <c r="G515" s="5" t="str">
        <f>_xlfn.XLOOKUP(A:A,Policies!B:B,Policies!C:C)</f>
        <v>Life</v>
      </c>
      <c r="H515" s="5" t="str">
        <f>_xlfn.XLOOKUP(A:A,Policies!B:B,Policies!G:G)</f>
        <v>Yes</v>
      </c>
    </row>
    <row r="516" spans="1:8" x14ac:dyDescent="0.25">
      <c r="A516" t="s">
        <v>1421</v>
      </c>
      <c r="B516" t="s">
        <v>763</v>
      </c>
      <c r="C516">
        <v>7</v>
      </c>
      <c r="D516" t="s">
        <v>767</v>
      </c>
      <c r="E516" s="5" t="str">
        <f>_xlfn.XLOOKUP(Customers[[#This Row],[Customer ID]],Policies!B:B,Policies!A:A)</f>
        <v>POL2750</v>
      </c>
      <c r="F516" s="5" t="str">
        <f>_xlfn.XLOOKUP(Customers[[#This Row],[Customer ID]],Policies[Customer ID],Policies[Proposal Status (Insurer)])</f>
        <v>Accepted</v>
      </c>
      <c r="G516" s="5" t="str">
        <f>_xlfn.XLOOKUP(A:A,Policies!B:B,Policies!C:C)</f>
        <v>Life</v>
      </c>
      <c r="H516" s="5" t="str">
        <f>_xlfn.XLOOKUP(A:A,Policies!B:B,Policies!G:G)</f>
        <v>Yes</v>
      </c>
    </row>
    <row r="517" spans="1:8" x14ac:dyDescent="0.25">
      <c r="A517" t="s">
        <v>1422</v>
      </c>
      <c r="B517" t="s">
        <v>765</v>
      </c>
      <c r="C517">
        <v>12</v>
      </c>
      <c r="D517" t="s">
        <v>768</v>
      </c>
      <c r="E517" s="5" t="str">
        <f>_xlfn.XLOOKUP(Customers[[#This Row],[Customer ID]],Policies!B:B,Policies!A:A)</f>
        <v>POL2751</v>
      </c>
      <c r="F517" s="5" t="str">
        <f>_xlfn.XLOOKUP(Customers[[#This Row],[Customer ID]],Policies[Customer ID],Policies[Proposal Status (Insurer)])</f>
        <v>Accepted</v>
      </c>
      <c r="G517" s="5" t="str">
        <f>_xlfn.XLOOKUP(A:A,Policies!B:B,Policies!C:C)</f>
        <v>Life</v>
      </c>
      <c r="H517" s="5" t="str">
        <f>_xlfn.XLOOKUP(A:A,Policies!B:B,Policies!G:G)</f>
        <v>Yes</v>
      </c>
    </row>
    <row r="518" spans="1:8" x14ac:dyDescent="0.25">
      <c r="A518" t="s">
        <v>1423</v>
      </c>
      <c r="B518" t="s">
        <v>764</v>
      </c>
      <c r="C518">
        <v>11</v>
      </c>
      <c r="D518" t="s">
        <v>768</v>
      </c>
      <c r="E518" s="5" t="str">
        <f>_xlfn.XLOOKUP(Customers[[#This Row],[Customer ID]],Policies!B:B,Policies!A:A)</f>
        <v>POL2752</v>
      </c>
      <c r="F518" s="5" t="str">
        <f>_xlfn.XLOOKUP(Customers[[#This Row],[Customer ID]],Policies[Customer ID],Policies[Proposal Status (Insurer)])</f>
        <v>Accepted</v>
      </c>
      <c r="G518" s="5" t="str">
        <f>_xlfn.XLOOKUP(A:A,Policies!B:B,Policies!C:C)</f>
        <v>Life</v>
      </c>
      <c r="H518" s="5" t="str">
        <f>_xlfn.XLOOKUP(A:A,Policies!B:B,Policies!G:G)</f>
        <v>Yes</v>
      </c>
    </row>
    <row r="519" spans="1:8" x14ac:dyDescent="0.25">
      <c r="A519" t="s">
        <v>1424</v>
      </c>
      <c r="B519" t="s">
        <v>762</v>
      </c>
      <c r="C519">
        <v>8</v>
      </c>
      <c r="D519" t="s">
        <v>768</v>
      </c>
      <c r="E519" s="5" t="str">
        <f>_xlfn.XLOOKUP(Customers[[#This Row],[Customer ID]],Policies!B:B,Policies!A:A)</f>
        <v>POL2753</v>
      </c>
      <c r="F519" s="5" t="str">
        <f>_xlfn.XLOOKUP(Customers[[#This Row],[Customer ID]],Policies[Customer ID],Policies[Proposal Status (Insurer)])</f>
        <v>Rejected</v>
      </c>
      <c r="G519" s="5" t="str">
        <f>_xlfn.XLOOKUP(A:A,Policies!B:B,Policies!C:C)</f>
        <v>Life</v>
      </c>
      <c r="H519" s="5" t="str">
        <f>_xlfn.XLOOKUP(A:A,Policies!B:B,Policies!G:G)</f>
        <v>Not Applicable</v>
      </c>
    </row>
    <row r="520" spans="1:8" x14ac:dyDescent="0.25">
      <c r="A520" t="s">
        <v>1425</v>
      </c>
      <c r="B520" t="s">
        <v>763</v>
      </c>
      <c r="C520">
        <v>9</v>
      </c>
      <c r="D520" t="s">
        <v>768</v>
      </c>
      <c r="E520" s="5" t="str">
        <f>_xlfn.XLOOKUP(Customers[[#This Row],[Customer ID]],Policies!B:B,Policies!A:A)</f>
        <v>POL2754</v>
      </c>
      <c r="F520" s="5" t="str">
        <f>_xlfn.XLOOKUP(Customers[[#This Row],[Customer ID]],Policies[Customer ID],Policies[Proposal Status (Insurer)])</f>
        <v>Accepted</v>
      </c>
      <c r="G520" s="5" t="str">
        <f>_xlfn.XLOOKUP(A:A,Policies!B:B,Policies!C:C)</f>
        <v>Life</v>
      </c>
      <c r="H520" s="5" t="str">
        <f>_xlfn.XLOOKUP(A:A,Policies!B:B,Policies!G:G)</f>
        <v>Yes</v>
      </c>
    </row>
    <row r="521" spans="1:8" x14ac:dyDescent="0.25">
      <c r="A521" t="s">
        <v>1426</v>
      </c>
      <c r="B521" t="s">
        <v>765</v>
      </c>
      <c r="C521">
        <v>10</v>
      </c>
      <c r="D521" t="s">
        <v>766</v>
      </c>
      <c r="E521" s="5" t="str">
        <f>_xlfn.XLOOKUP(Customers[[#This Row],[Customer ID]],Policies!B:B,Policies!A:A)</f>
        <v>POL2755</v>
      </c>
      <c r="F521" s="5" t="str">
        <f>_xlfn.XLOOKUP(Customers[[#This Row],[Customer ID]],Policies[Customer ID],Policies[Proposal Status (Insurer)])</f>
        <v>Accepted</v>
      </c>
      <c r="G521" s="5" t="str">
        <f>_xlfn.XLOOKUP(A:A,Policies!B:B,Policies!C:C)</f>
        <v>Life</v>
      </c>
      <c r="H521" s="5" t="str">
        <f>_xlfn.XLOOKUP(A:A,Policies!B:B,Policies!G:G)</f>
        <v>Yes</v>
      </c>
    </row>
    <row r="522" spans="1:8" x14ac:dyDescent="0.25">
      <c r="A522" t="s">
        <v>1427</v>
      </c>
      <c r="B522" t="s">
        <v>764</v>
      </c>
      <c r="C522">
        <v>7</v>
      </c>
      <c r="D522" t="s">
        <v>766</v>
      </c>
      <c r="E522" s="5" t="str">
        <f>_xlfn.XLOOKUP(Customers[[#This Row],[Customer ID]],Policies!B:B,Policies!A:A)</f>
        <v>POL2756</v>
      </c>
      <c r="F522" s="5" t="str">
        <f>_xlfn.XLOOKUP(Customers[[#This Row],[Customer ID]],Policies[Customer ID],Policies[Proposal Status (Insurer)])</f>
        <v>Accepted</v>
      </c>
      <c r="G522" s="5" t="str">
        <f>_xlfn.XLOOKUP(A:A,Policies!B:B,Policies!C:C)</f>
        <v>Life</v>
      </c>
      <c r="H522" s="5" t="str">
        <f>_xlfn.XLOOKUP(A:A,Policies!B:B,Policies!G:G)</f>
        <v>Yes</v>
      </c>
    </row>
    <row r="523" spans="1:8" x14ac:dyDescent="0.25">
      <c r="A523" t="s">
        <v>1428</v>
      </c>
      <c r="B523" t="s">
        <v>762</v>
      </c>
      <c r="C523">
        <v>11</v>
      </c>
      <c r="D523" t="s">
        <v>766</v>
      </c>
      <c r="E523" s="5" t="str">
        <f>_xlfn.XLOOKUP(Customers[[#This Row],[Customer ID]],Policies!B:B,Policies!A:A)</f>
        <v>POL2757</v>
      </c>
      <c r="F523" s="5" t="str">
        <f>_xlfn.XLOOKUP(Customers[[#This Row],[Customer ID]],Policies[Customer ID],Policies[Proposal Status (Insurer)])</f>
        <v>Accepted</v>
      </c>
      <c r="G523" s="5" t="str">
        <f>_xlfn.XLOOKUP(A:A,Policies!B:B,Policies!C:C)</f>
        <v>Life</v>
      </c>
      <c r="H523" s="5" t="str">
        <f>_xlfn.XLOOKUP(A:A,Policies!B:B,Policies!G:G)</f>
        <v>Yes</v>
      </c>
    </row>
    <row r="524" spans="1:8" x14ac:dyDescent="0.25">
      <c r="A524" t="s">
        <v>1429</v>
      </c>
      <c r="B524" t="s">
        <v>763</v>
      </c>
      <c r="C524">
        <v>12</v>
      </c>
      <c r="D524" t="s">
        <v>766</v>
      </c>
      <c r="E524" s="5" t="str">
        <f>_xlfn.XLOOKUP(Customers[[#This Row],[Customer ID]],Policies!B:B,Policies!A:A)</f>
        <v>POL2758</v>
      </c>
      <c r="F524" s="5" t="str">
        <f>_xlfn.XLOOKUP(Customers[[#This Row],[Customer ID]],Policies[Customer ID],Policies[Proposal Status (Insurer)])</f>
        <v>Rejected</v>
      </c>
      <c r="G524" s="5" t="str">
        <f>_xlfn.XLOOKUP(A:A,Policies!B:B,Policies!C:C)</f>
        <v>Life</v>
      </c>
      <c r="H524" s="5" t="str">
        <f>_xlfn.XLOOKUP(A:A,Policies!B:B,Policies!G:G)</f>
        <v>Not Applicable</v>
      </c>
    </row>
    <row r="525" spans="1:8" x14ac:dyDescent="0.25">
      <c r="A525" t="s">
        <v>1430</v>
      </c>
      <c r="B525" t="s">
        <v>765</v>
      </c>
      <c r="C525">
        <v>12</v>
      </c>
      <c r="D525" t="s">
        <v>769</v>
      </c>
      <c r="E525" s="5" t="str">
        <f>_xlfn.XLOOKUP(Customers[[#This Row],[Customer ID]],Policies!B:B,Policies!A:A)</f>
        <v>POL2759</v>
      </c>
      <c r="F525" s="5" t="str">
        <f>_xlfn.XLOOKUP(Customers[[#This Row],[Customer ID]],Policies[Customer ID],Policies[Proposal Status (Insurer)])</f>
        <v>Accepted</v>
      </c>
      <c r="G525" s="5" t="str">
        <f>_xlfn.XLOOKUP(A:A,Policies!B:B,Policies!C:C)</f>
        <v>Life</v>
      </c>
      <c r="H525" s="5" t="str">
        <f>_xlfn.XLOOKUP(A:A,Policies!B:B,Policies!G:G)</f>
        <v>Yes</v>
      </c>
    </row>
    <row r="526" spans="1:8" x14ac:dyDescent="0.25">
      <c r="A526" t="s">
        <v>1431</v>
      </c>
      <c r="B526" t="s">
        <v>764</v>
      </c>
      <c r="C526">
        <v>11</v>
      </c>
      <c r="D526" t="s">
        <v>769</v>
      </c>
      <c r="E526" s="5" t="str">
        <f>_xlfn.XLOOKUP(Customers[[#This Row],[Customer ID]],Policies!B:B,Policies!A:A)</f>
        <v>POL2760</v>
      </c>
      <c r="F526" s="5" t="str">
        <f>_xlfn.XLOOKUP(Customers[[#This Row],[Customer ID]],Policies[Customer ID],Policies[Proposal Status (Insurer)])</f>
        <v>Rejected</v>
      </c>
      <c r="G526" s="5" t="str">
        <f>_xlfn.XLOOKUP(A:A,Policies!B:B,Policies!C:C)</f>
        <v>Life</v>
      </c>
      <c r="H526" s="5" t="str">
        <f>_xlfn.XLOOKUP(A:A,Policies!B:B,Policies!G:G)</f>
        <v>Not Applicable</v>
      </c>
    </row>
    <row r="527" spans="1:8" x14ac:dyDescent="0.25">
      <c r="A527" t="s">
        <v>1432</v>
      </c>
      <c r="B527" t="s">
        <v>762</v>
      </c>
      <c r="C527">
        <v>15</v>
      </c>
      <c r="D527" t="s">
        <v>769</v>
      </c>
      <c r="E527" s="5" t="str">
        <f>_xlfn.XLOOKUP(Customers[[#This Row],[Customer ID]],Policies!B:B,Policies!A:A)</f>
        <v>POL2761</v>
      </c>
      <c r="F527" s="5" t="str">
        <f>_xlfn.XLOOKUP(Customers[[#This Row],[Customer ID]],Policies[Customer ID],Policies[Proposal Status (Insurer)])</f>
        <v>Accepted</v>
      </c>
      <c r="G527" s="5" t="str">
        <f>_xlfn.XLOOKUP(A:A,Policies!B:B,Policies!C:C)</f>
        <v>Life</v>
      </c>
      <c r="H527" s="5" t="str">
        <f>_xlfn.XLOOKUP(A:A,Policies!B:B,Policies!G:G)</f>
        <v>Yes</v>
      </c>
    </row>
    <row r="528" spans="1:8" x14ac:dyDescent="0.25">
      <c r="A528" t="s">
        <v>1433</v>
      </c>
      <c r="B528" t="s">
        <v>763</v>
      </c>
      <c r="C528">
        <v>14</v>
      </c>
      <c r="D528" t="s">
        <v>769</v>
      </c>
      <c r="E528" s="5" t="str">
        <f>_xlfn.XLOOKUP(Customers[[#This Row],[Customer ID]],Policies!B:B,Policies!A:A)</f>
        <v>POL2762</v>
      </c>
      <c r="F528" s="5" t="str">
        <f>_xlfn.XLOOKUP(Customers[[#This Row],[Customer ID]],Policies[Customer ID],Policies[Proposal Status (Insurer)])</f>
        <v>Accepted</v>
      </c>
      <c r="G528" s="5" t="str">
        <f>_xlfn.XLOOKUP(A:A,Policies!B:B,Policies!C:C)</f>
        <v>Life</v>
      </c>
      <c r="H528" s="5" t="str">
        <f>_xlfn.XLOOKUP(A:A,Policies!B:B,Policies!G:G)</f>
        <v>Yes</v>
      </c>
    </row>
    <row r="529" spans="1:8" x14ac:dyDescent="0.25">
      <c r="A529" t="s">
        <v>1434</v>
      </c>
      <c r="B529" t="s">
        <v>765</v>
      </c>
      <c r="C529">
        <v>16</v>
      </c>
      <c r="D529" t="s">
        <v>767</v>
      </c>
      <c r="E529" s="5" t="str">
        <f>_xlfn.XLOOKUP(Customers[[#This Row],[Customer ID]],Policies!B:B,Policies!A:A)</f>
        <v>POL2763</v>
      </c>
      <c r="F529" s="5" t="str">
        <f>_xlfn.XLOOKUP(Customers[[#This Row],[Customer ID]],Policies[Customer ID],Policies[Proposal Status (Insurer)])</f>
        <v>Accepted</v>
      </c>
      <c r="G529" s="5" t="str">
        <f>_xlfn.XLOOKUP(A:A,Policies!B:B,Policies!C:C)</f>
        <v>Life</v>
      </c>
      <c r="H529" s="5" t="str">
        <f>_xlfn.XLOOKUP(A:A,Policies!B:B,Policies!G:G)</f>
        <v>Yes</v>
      </c>
    </row>
    <row r="530" spans="1:8" x14ac:dyDescent="0.25">
      <c r="A530" t="s">
        <v>1435</v>
      </c>
      <c r="B530" t="s">
        <v>764</v>
      </c>
      <c r="C530">
        <v>7</v>
      </c>
      <c r="D530" t="s">
        <v>767</v>
      </c>
      <c r="E530" s="5" t="str">
        <f>_xlfn.XLOOKUP(Customers[[#This Row],[Customer ID]],Policies!B:B,Policies!A:A)</f>
        <v>POL2764</v>
      </c>
      <c r="F530" s="5" t="str">
        <f>_xlfn.XLOOKUP(Customers[[#This Row],[Customer ID]],Policies[Customer ID],Policies[Proposal Status (Insurer)])</f>
        <v>Accepted</v>
      </c>
      <c r="G530" s="5" t="str">
        <f>_xlfn.XLOOKUP(A:A,Policies!B:B,Policies!C:C)</f>
        <v>Life</v>
      </c>
      <c r="H530" s="5" t="str">
        <f>_xlfn.XLOOKUP(A:A,Policies!B:B,Policies!G:G)</f>
        <v>Yes</v>
      </c>
    </row>
    <row r="531" spans="1:8" x14ac:dyDescent="0.25">
      <c r="A531" t="s">
        <v>1436</v>
      </c>
      <c r="B531" t="s">
        <v>762</v>
      </c>
      <c r="C531">
        <v>8</v>
      </c>
      <c r="D531" t="s">
        <v>767</v>
      </c>
      <c r="E531" s="5" t="str">
        <f>_xlfn.XLOOKUP(Customers[[#This Row],[Customer ID]],Policies!B:B,Policies!A:A)</f>
        <v>POL2765</v>
      </c>
      <c r="F531" s="5" t="str">
        <f>_xlfn.XLOOKUP(Customers[[#This Row],[Customer ID]],Policies[Customer ID],Policies[Proposal Status (Insurer)])</f>
        <v>Accepted</v>
      </c>
      <c r="G531" s="5" t="str">
        <f>_xlfn.XLOOKUP(A:A,Policies!B:B,Policies!C:C)</f>
        <v>Life</v>
      </c>
      <c r="H531" s="5" t="str">
        <f>_xlfn.XLOOKUP(A:A,Policies!B:B,Policies!G:G)</f>
        <v>Yes</v>
      </c>
    </row>
    <row r="532" spans="1:8" x14ac:dyDescent="0.25">
      <c r="A532" t="s">
        <v>1437</v>
      </c>
      <c r="B532" t="s">
        <v>763</v>
      </c>
      <c r="C532">
        <v>17</v>
      </c>
      <c r="D532" t="s">
        <v>767</v>
      </c>
      <c r="E532" s="5" t="str">
        <f>_xlfn.XLOOKUP(Customers[[#This Row],[Customer ID]],Policies!B:B,Policies!A:A)</f>
        <v>POL2766</v>
      </c>
      <c r="F532" s="5" t="str">
        <f>_xlfn.XLOOKUP(Customers[[#This Row],[Customer ID]],Policies[Customer ID],Policies[Proposal Status (Insurer)])</f>
        <v>Accepted</v>
      </c>
      <c r="G532" s="5" t="str">
        <f>_xlfn.XLOOKUP(A:A,Policies!B:B,Policies!C:C)</f>
        <v>Life</v>
      </c>
      <c r="H532" s="5" t="str">
        <f>_xlfn.XLOOKUP(A:A,Policies!B:B,Policies!G:G)</f>
        <v>Yes</v>
      </c>
    </row>
    <row r="533" spans="1:8" x14ac:dyDescent="0.25">
      <c r="A533" t="s">
        <v>1438</v>
      </c>
      <c r="B533" t="s">
        <v>765</v>
      </c>
      <c r="C533">
        <v>3</v>
      </c>
      <c r="D533" t="s">
        <v>768</v>
      </c>
      <c r="E533" s="5" t="str">
        <f>_xlfn.XLOOKUP(Customers[[#This Row],[Customer ID]],Policies!B:B,Policies!A:A)</f>
        <v>POL2767</v>
      </c>
      <c r="F533" s="5" t="str">
        <f>_xlfn.XLOOKUP(Customers[[#This Row],[Customer ID]],Policies[Customer ID],Policies[Proposal Status (Insurer)])</f>
        <v>Accepted</v>
      </c>
      <c r="G533" s="5" t="str">
        <f>_xlfn.XLOOKUP(A:A,Policies!B:B,Policies!C:C)</f>
        <v>Life</v>
      </c>
      <c r="H533" s="5" t="str">
        <f>_xlfn.XLOOKUP(A:A,Policies!B:B,Policies!G:G)</f>
        <v>Yes</v>
      </c>
    </row>
    <row r="534" spans="1:8" x14ac:dyDescent="0.25">
      <c r="A534" t="s">
        <v>1439</v>
      </c>
      <c r="B534" t="s">
        <v>764</v>
      </c>
      <c r="C534">
        <v>7</v>
      </c>
      <c r="D534" t="s">
        <v>768</v>
      </c>
      <c r="E534" s="5" t="str">
        <f>_xlfn.XLOOKUP(Customers[[#This Row],[Customer ID]],Policies!B:B,Policies!A:A)</f>
        <v>POL2768</v>
      </c>
      <c r="F534" s="5" t="str">
        <f>_xlfn.XLOOKUP(Customers[[#This Row],[Customer ID]],Policies[Customer ID],Policies[Proposal Status (Insurer)])</f>
        <v>Accepted</v>
      </c>
      <c r="G534" s="5" t="str">
        <f>_xlfn.XLOOKUP(A:A,Policies!B:B,Policies!C:C)</f>
        <v>Life</v>
      </c>
      <c r="H534" s="5" t="str">
        <f>_xlfn.XLOOKUP(A:A,Policies!B:B,Policies!G:G)</f>
        <v>Yes</v>
      </c>
    </row>
    <row r="535" spans="1:8" x14ac:dyDescent="0.25">
      <c r="A535" t="s">
        <v>1440</v>
      </c>
      <c r="B535" t="s">
        <v>762</v>
      </c>
      <c r="C535">
        <v>2</v>
      </c>
      <c r="D535" t="s">
        <v>768</v>
      </c>
      <c r="E535" s="5" t="str">
        <f>_xlfn.XLOOKUP(Customers[[#This Row],[Customer ID]],Policies!B:B,Policies!A:A)</f>
        <v>POL2769</v>
      </c>
      <c r="F535" s="5" t="str">
        <f>_xlfn.XLOOKUP(Customers[[#This Row],[Customer ID]],Policies[Customer ID],Policies[Proposal Status (Insurer)])</f>
        <v>Accepted</v>
      </c>
      <c r="G535" s="5" t="str">
        <f>_xlfn.XLOOKUP(A:A,Policies!B:B,Policies!C:C)</f>
        <v>Life</v>
      </c>
      <c r="H535" s="5" t="str">
        <f>_xlfn.XLOOKUP(A:A,Policies!B:B,Policies!G:G)</f>
        <v>Yes</v>
      </c>
    </row>
    <row r="536" spans="1:8" x14ac:dyDescent="0.25">
      <c r="A536" t="s">
        <v>1441</v>
      </c>
      <c r="B536" t="s">
        <v>763</v>
      </c>
      <c r="C536">
        <v>8</v>
      </c>
      <c r="D536" t="s">
        <v>768</v>
      </c>
      <c r="E536" s="5" t="str">
        <f>_xlfn.XLOOKUP(Customers[[#This Row],[Customer ID]],Policies!B:B,Policies!A:A)</f>
        <v>POL2770</v>
      </c>
      <c r="F536" s="5" t="str">
        <f>_xlfn.XLOOKUP(Customers[[#This Row],[Customer ID]],Policies[Customer ID],Policies[Proposal Status (Insurer)])</f>
        <v>Accepted</v>
      </c>
      <c r="G536" s="5" t="str">
        <f>_xlfn.XLOOKUP(A:A,Policies!B:B,Policies!C:C)</f>
        <v>Life</v>
      </c>
      <c r="H536" s="5" t="str">
        <f>_xlfn.XLOOKUP(A:A,Policies!B:B,Policies!G:G)</f>
        <v>Yes</v>
      </c>
    </row>
    <row r="537" spans="1:8" x14ac:dyDescent="0.25">
      <c r="A537" t="s">
        <v>1442</v>
      </c>
      <c r="B537" t="s">
        <v>765</v>
      </c>
      <c r="C537">
        <v>3</v>
      </c>
      <c r="D537" t="s">
        <v>766</v>
      </c>
      <c r="E537" s="5" t="str">
        <f>_xlfn.XLOOKUP(Customers[[#This Row],[Customer ID]],Policies!B:B,Policies!A:A)</f>
        <v>POL2771</v>
      </c>
      <c r="F537" s="5" t="str">
        <f>_xlfn.XLOOKUP(Customers[[#This Row],[Customer ID]],Policies[Customer ID],Policies[Proposal Status (Insurer)])</f>
        <v>Rejected</v>
      </c>
      <c r="G537" s="5" t="str">
        <f>_xlfn.XLOOKUP(A:A,Policies!B:B,Policies!C:C)</f>
        <v>Life</v>
      </c>
      <c r="H537" s="5" t="str">
        <f>_xlfn.XLOOKUP(A:A,Policies!B:B,Policies!G:G)</f>
        <v>Not Applicable</v>
      </c>
    </row>
    <row r="538" spans="1:8" x14ac:dyDescent="0.25">
      <c r="A538" t="s">
        <v>1443</v>
      </c>
      <c r="B538" t="s">
        <v>764</v>
      </c>
      <c r="C538">
        <v>18</v>
      </c>
      <c r="D538" t="s">
        <v>766</v>
      </c>
      <c r="E538" s="5" t="str">
        <f>_xlfn.XLOOKUP(Customers[[#This Row],[Customer ID]],Policies!B:B,Policies!A:A)</f>
        <v>POL2772</v>
      </c>
      <c r="F538" s="5" t="str">
        <f>_xlfn.XLOOKUP(Customers[[#This Row],[Customer ID]],Policies[Customer ID],Policies[Proposal Status (Insurer)])</f>
        <v>Accepted</v>
      </c>
      <c r="G538" s="5" t="str">
        <f>_xlfn.XLOOKUP(A:A,Policies!B:B,Policies!C:C)</f>
        <v>Life</v>
      </c>
      <c r="H538" s="5" t="str">
        <f>_xlfn.XLOOKUP(A:A,Policies!B:B,Policies!G:G)</f>
        <v>Yes</v>
      </c>
    </row>
    <row r="539" spans="1:8" x14ac:dyDescent="0.25">
      <c r="A539" t="s">
        <v>1444</v>
      </c>
      <c r="B539" t="s">
        <v>762</v>
      </c>
      <c r="C539">
        <v>8</v>
      </c>
      <c r="D539" t="s">
        <v>766</v>
      </c>
      <c r="E539" s="5" t="str">
        <f>_xlfn.XLOOKUP(Customers[[#This Row],[Customer ID]],Policies!B:B,Policies!A:A)</f>
        <v>POL2773</v>
      </c>
      <c r="F539" s="5" t="str">
        <f>_xlfn.XLOOKUP(Customers[[#This Row],[Customer ID]],Policies[Customer ID],Policies[Proposal Status (Insurer)])</f>
        <v>Accepted</v>
      </c>
      <c r="G539" s="5" t="str">
        <f>_xlfn.XLOOKUP(A:A,Policies!B:B,Policies!C:C)</f>
        <v>Life</v>
      </c>
      <c r="H539" s="5" t="str">
        <f>_xlfn.XLOOKUP(A:A,Policies!B:B,Policies!G:G)</f>
        <v>Yes</v>
      </c>
    </row>
    <row r="540" spans="1:8" x14ac:dyDescent="0.25">
      <c r="A540" t="s">
        <v>1445</v>
      </c>
      <c r="B540" t="s">
        <v>763</v>
      </c>
      <c r="C540">
        <v>1</v>
      </c>
      <c r="D540" t="s">
        <v>766</v>
      </c>
      <c r="E540" s="5" t="str">
        <f>_xlfn.XLOOKUP(Customers[[#This Row],[Customer ID]],Policies!B:B,Policies!A:A)</f>
        <v>POL2774</v>
      </c>
      <c r="F540" s="5" t="str">
        <f>_xlfn.XLOOKUP(Customers[[#This Row],[Customer ID]],Policies[Customer ID],Policies[Proposal Status (Insurer)])</f>
        <v>Accepted</v>
      </c>
      <c r="G540" s="5" t="str">
        <f>_xlfn.XLOOKUP(A:A,Policies!B:B,Policies!C:C)</f>
        <v>Life</v>
      </c>
      <c r="H540" s="5" t="str">
        <f>_xlfn.XLOOKUP(A:A,Policies!B:B,Policies!G:G)</f>
        <v>Yes</v>
      </c>
    </row>
    <row r="541" spans="1:8" x14ac:dyDescent="0.25">
      <c r="A541" t="s">
        <v>1446</v>
      </c>
      <c r="B541" t="s">
        <v>765</v>
      </c>
      <c r="C541">
        <v>1</v>
      </c>
      <c r="D541" t="s">
        <v>769</v>
      </c>
      <c r="E541" s="5" t="str">
        <f>_xlfn.XLOOKUP(Customers[[#This Row],[Customer ID]],Policies!B:B,Policies!A:A)</f>
        <v>POL2775</v>
      </c>
      <c r="F541" s="5" t="str">
        <f>_xlfn.XLOOKUP(Customers[[#This Row],[Customer ID]],Policies[Customer ID],Policies[Proposal Status (Insurer)])</f>
        <v>Accepted</v>
      </c>
      <c r="G541" s="5" t="str">
        <f>_xlfn.XLOOKUP(A:A,Policies!B:B,Policies!C:C)</f>
        <v>Life</v>
      </c>
      <c r="H541" s="5" t="str">
        <f>_xlfn.XLOOKUP(A:A,Policies!B:B,Policies!G:G)</f>
        <v>Yes</v>
      </c>
    </row>
    <row r="542" spans="1:8" x14ac:dyDescent="0.25">
      <c r="A542" t="s">
        <v>1447</v>
      </c>
      <c r="B542" t="s">
        <v>764</v>
      </c>
      <c r="C542">
        <v>7</v>
      </c>
      <c r="D542" t="s">
        <v>769</v>
      </c>
      <c r="E542" s="5" t="str">
        <f>_xlfn.XLOOKUP(Customers[[#This Row],[Customer ID]],Policies!B:B,Policies!A:A)</f>
        <v>POL2776</v>
      </c>
      <c r="F542" s="5" t="str">
        <f>_xlfn.XLOOKUP(Customers[[#This Row],[Customer ID]],Policies[Customer ID],Policies[Proposal Status (Insurer)])</f>
        <v>Accepted</v>
      </c>
      <c r="G542" s="5" t="str">
        <f>_xlfn.XLOOKUP(A:A,Policies!B:B,Policies!C:C)</f>
        <v>Life</v>
      </c>
      <c r="H542" s="5" t="str">
        <f>_xlfn.XLOOKUP(A:A,Policies!B:B,Policies!G:G)</f>
        <v>Yes</v>
      </c>
    </row>
    <row r="543" spans="1:8" x14ac:dyDescent="0.25">
      <c r="A543" t="s">
        <v>1448</v>
      </c>
      <c r="B543" t="s">
        <v>762</v>
      </c>
      <c r="C543">
        <v>17</v>
      </c>
      <c r="D543" t="s">
        <v>769</v>
      </c>
      <c r="E543" s="5" t="str">
        <f>_xlfn.XLOOKUP(Customers[[#This Row],[Customer ID]],Policies!B:B,Policies!A:A)</f>
        <v>POL2777</v>
      </c>
      <c r="F543" s="5" t="str">
        <f>_xlfn.XLOOKUP(Customers[[#This Row],[Customer ID]],Policies[Customer ID],Policies[Proposal Status (Insurer)])</f>
        <v>Accepted</v>
      </c>
      <c r="G543" s="5" t="str">
        <f>_xlfn.XLOOKUP(A:A,Policies!B:B,Policies!C:C)</f>
        <v>Life</v>
      </c>
      <c r="H543" s="5" t="str">
        <f>_xlfn.XLOOKUP(A:A,Policies!B:B,Policies!G:G)</f>
        <v>Yes</v>
      </c>
    </row>
    <row r="544" spans="1:8" x14ac:dyDescent="0.25">
      <c r="A544" t="s">
        <v>1449</v>
      </c>
      <c r="B544" t="s">
        <v>763</v>
      </c>
      <c r="C544">
        <v>2</v>
      </c>
      <c r="D544" t="s">
        <v>769</v>
      </c>
      <c r="E544" s="5" t="str">
        <f>_xlfn.XLOOKUP(Customers[[#This Row],[Customer ID]],Policies!B:B,Policies!A:A)</f>
        <v>POL2778</v>
      </c>
      <c r="F544" s="5" t="str">
        <f>_xlfn.XLOOKUP(Customers[[#This Row],[Customer ID]],Policies[Customer ID],Policies[Proposal Status (Insurer)])</f>
        <v>Accepted</v>
      </c>
      <c r="G544" s="5" t="str">
        <f>_xlfn.XLOOKUP(A:A,Policies!B:B,Policies!C:C)</f>
        <v>Life</v>
      </c>
      <c r="H544" s="5" t="str">
        <f>_xlfn.XLOOKUP(A:A,Policies!B:B,Policies!G:G)</f>
        <v>Yes</v>
      </c>
    </row>
    <row r="545" spans="1:8" x14ac:dyDescent="0.25">
      <c r="A545" t="s">
        <v>1450</v>
      </c>
      <c r="B545" t="s">
        <v>765</v>
      </c>
      <c r="C545">
        <v>8</v>
      </c>
      <c r="D545" t="s">
        <v>767</v>
      </c>
      <c r="E545" s="5" t="str">
        <f>_xlfn.XLOOKUP(Customers[[#This Row],[Customer ID]],Policies!B:B,Policies!A:A)</f>
        <v>POL2779</v>
      </c>
      <c r="F545" s="5" t="str">
        <f>_xlfn.XLOOKUP(Customers[[#This Row],[Customer ID]],Policies[Customer ID],Policies[Proposal Status (Insurer)])</f>
        <v>Rejected</v>
      </c>
      <c r="G545" s="5" t="str">
        <f>_xlfn.XLOOKUP(A:A,Policies!B:B,Policies!C:C)</f>
        <v>Life</v>
      </c>
      <c r="H545" s="5" t="str">
        <f>_xlfn.XLOOKUP(A:A,Policies!B:B,Policies!G:G)</f>
        <v>Not Applicable</v>
      </c>
    </row>
    <row r="546" spans="1:8" x14ac:dyDescent="0.25">
      <c r="A546" t="s">
        <v>1451</v>
      </c>
      <c r="B546" t="s">
        <v>764</v>
      </c>
      <c r="C546">
        <v>14</v>
      </c>
      <c r="D546" t="s">
        <v>767</v>
      </c>
      <c r="E546" s="5" t="str">
        <f>_xlfn.XLOOKUP(Customers[[#This Row],[Customer ID]],Policies!B:B,Policies!A:A)</f>
        <v>POL2780</v>
      </c>
      <c r="F546" s="5" t="str">
        <f>_xlfn.XLOOKUP(Customers[[#This Row],[Customer ID]],Policies[Customer ID],Policies[Proposal Status (Insurer)])</f>
        <v>Accepted</v>
      </c>
      <c r="G546" s="5" t="str">
        <f>_xlfn.XLOOKUP(A:A,Policies!B:B,Policies!C:C)</f>
        <v>Life</v>
      </c>
      <c r="H546" s="5" t="str">
        <f>_xlfn.XLOOKUP(A:A,Policies!B:B,Policies!G:G)</f>
        <v>Yes</v>
      </c>
    </row>
    <row r="547" spans="1:8" x14ac:dyDescent="0.25">
      <c r="A547" t="s">
        <v>1452</v>
      </c>
      <c r="B547" t="s">
        <v>762</v>
      </c>
      <c r="C547">
        <v>2</v>
      </c>
      <c r="D547" t="s">
        <v>767</v>
      </c>
      <c r="E547" s="5" t="str">
        <f>_xlfn.XLOOKUP(Customers[[#This Row],[Customer ID]],Policies!B:B,Policies!A:A)</f>
        <v>POL2781</v>
      </c>
      <c r="F547" s="5" t="str">
        <f>_xlfn.XLOOKUP(Customers[[#This Row],[Customer ID]],Policies[Customer ID],Policies[Proposal Status (Insurer)])</f>
        <v>Accepted</v>
      </c>
      <c r="G547" s="5" t="str">
        <f>_xlfn.XLOOKUP(A:A,Policies!B:B,Policies!C:C)</f>
        <v>Life</v>
      </c>
      <c r="H547" s="5" t="str">
        <f>_xlfn.XLOOKUP(A:A,Policies!B:B,Policies!G:G)</f>
        <v>Yes</v>
      </c>
    </row>
    <row r="548" spans="1:8" x14ac:dyDescent="0.25">
      <c r="A548" t="s">
        <v>1453</v>
      </c>
      <c r="B548" t="s">
        <v>763</v>
      </c>
      <c r="C548">
        <v>16</v>
      </c>
      <c r="D548" t="s">
        <v>767</v>
      </c>
      <c r="E548" s="5" t="str">
        <f>_xlfn.XLOOKUP(Customers[[#This Row],[Customer ID]],Policies!B:B,Policies!A:A)</f>
        <v>POL2782</v>
      </c>
      <c r="F548" s="5" t="str">
        <f>_xlfn.XLOOKUP(Customers[[#This Row],[Customer ID]],Policies[Customer ID],Policies[Proposal Status (Insurer)])</f>
        <v>Accepted</v>
      </c>
      <c r="G548" s="5" t="str">
        <f>_xlfn.XLOOKUP(A:A,Policies!B:B,Policies!C:C)</f>
        <v>Life</v>
      </c>
      <c r="H548" s="5" t="str">
        <f>_xlfn.XLOOKUP(A:A,Policies!B:B,Policies!G:G)</f>
        <v>Yes</v>
      </c>
    </row>
    <row r="549" spans="1:8" x14ac:dyDescent="0.25">
      <c r="A549" t="s">
        <v>1454</v>
      </c>
      <c r="B549" t="s">
        <v>765</v>
      </c>
      <c r="C549">
        <v>9</v>
      </c>
      <c r="D549" t="s">
        <v>768</v>
      </c>
      <c r="E549" s="5" t="str">
        <f>_xlfn.XLOOKUP(Customers[[#This Row],[Customer ID]],Policies!B:B,Policies!A:A)</f>
        <v>POL2783</v>
      </c>
      <c r="F549" s="5" t="str">
        <f>_xlfn.XLOOKUP(Customers[[#This Row],[Customer ID]],Policies[Customer ID],Policies[Proposal Status (Insurer)])</f>
        <v>Accepted</v>
      </c>
      <c r="G549" s="5" t="str">
        <f>_xlfn.XLOOKUP(A:A,Policies!B:B,Policies!C:C)</f>
        <v>Life</v>
      </c>
      <c r="H549" s="5" t="str">
        <f>_xlfn.XLOOKUP(A:A,Policies!B:B,Policies!G:G)</f>
        <v>Yes</v>
      </c>
    </row>
    <row r="550" spans="1:8" x14ac:dyDescent="0.25">
      <c r="A550" t="s">
        <v>1455</v>
      </c>
      <c r="B550" t="s">
        <v>764</v>
      </c>
      <c r="C550">
        <v>10</v>
      </c>
      <c r="D550" t="s">
        <v>768</v>
      </c>
      <c r="E550" s="5" t="str">
        <f>_xlfn.XLOOKUP(Customers[[#This Row],[Customer ID]],Policies!B:B,Policies!A:A)</f>
        <v>POL2784</v>
      </c>
      <c r="F550" s="5" t="str">
        <f>_xlfn.XLOOKUP(Customers[[#This Row],[Customer ID]],Policies[Customer ID],Policies[Proposal Status (Insurer)])</f>
        <v>Accepted</v>
      </c>
      <c r="G550" s="5" t="str">
        <f>_xlfn.XLOOKUP(A:A,Policies!B:B,Policies!C:C)</f>
        <v>Life</v>
      </c>
      <c r="H550" s="5" t="str">
        <f>_xlfn.XLOOKUP(A:A,Policies!B:B,Policies!G:G)</f>
        <v>Yes</v>
      </c>
    </row>
    <row r="551" spans="1:8" x14ac:dyDescent="0.25">
      <c r="A551" t="s">
        <v>1456</v>
      </c>
      <c r="B551" t="s">
        <v>762</v>
      </c>
      <c r="C551">
        <v>7</v>
      </c>
      <c r="D551" t="s">
        <v>768</v>
      </c>
      <c r="E551" s="5" t="str">
        <f>_xlfn.XLOOKUP(Customers[[#This Row],[Customer ID]],Policies!B:B,Policies!A:A)</f>
        <v>POL2785</v>
      </c>
      <c r="F551" s="5" t="str">
        <f>_xlfn.XLOOKUP(Customers[[#This Row],[Customer ID]],Policies[Customer ID],Policies[Proposal Status (Insurer)])</f>
        <v>Rejected</v>
      </c>
      <c r="G551" s="5" t="str">
        <f>_xlfn.XLOOKUP(A:A,Policies!B:B,Policies!C:C)</f>
        <v>Life</v>
      </c>
      <c r="H551" s="5" t="str">
        <f>_xlfn.XLOOKUP(A:A,Policies!B:B,Policies!G:G)</f>
        <v>Not Applicable</v>
      </c>
    </row>
    <row r="552" spans="1:8" x14ac:dyDescent="0.25">
      <c r="A552" t="s">
        <v>1457</v>
      </c>
      <c r="B552" t="s">
        <v>763</v>
      </c>
      <c r="C552">
        <v>7</v>
      </c>
      <c r="D552" t="s">
        <v>768</v>
      </c>
      <c r="E552" s="5" t="str">
        <f>_xlfn.XLOOKUP(Customers[[#This Row],[Customer ID]],Policies!B:B,Policies!A:A)</f>
        <v>POL2786</v>
      </c>
      <c r="F552" s="5" t="str">
        <f>_xlfn.XLOOKUP(Customers[[#This Row],[Customer ID]],Policies[Customer ID],Policies[Proposal Status (Insurer)])</f>
        <v>Accepted</v>
      </c>
      <c r="G552" s="5" t="str">
        <f>_xlfn.XLOOKUP(A:A,Policies!B:B,Policies!C:C)</f>
        <v>Life</v>
      </c>
      <c r="H552" s="5" t="str">
        <f>_xlfn.XLOOKUP(A:A,Policies!B:B,Policies!G:G)</f>
        <v>Yes</v>
      </c>
    </row>
    <row r="553" spans="1:8" x14ac:dyDescent="0.25">
      <c r="A553" t="s">
        <v>1458</v>
      </c>
      <c r="B553" t="s">
        <v>765</v>
      </c>
      <c r="C553">
        <v>20</v>
      </c>
      <c r="D553" t="s">
        <v>766</v>
      </c>
      <c r="E553" s="5" t="str">
        <f>_xlfn.XLOOKUP(Customers[[#This Row],[Customer ID]],Policies!B:B,Policies!A:A)</f>
        <v>POL2787</v>
      </c>
      <c r="F553" s="5" t="str">
        <f>_xlfn.XLOOKUP(Customers[[#This Row],[Customer ID]],Policies[Customer ID],Policies[Proposal Status (Insurer)])</f>
        <v>Accepted</v>
      </c>
      <c r="G553" s="5" t="str">
        <f>_xlfn.XLOOKUP(A:A,Policies!B:B,Policies!C:C)</f>
        <v>Life</v>
      </c>
      <c r="H553" s="5" t="str">
        <f>_xlfn.XLOOKUP(A:A,Policies!B:B,Policies!G:G)</f>
        <v>Yes</v>
      </c>
    </row>
    <row r="554" spans="1:8" x14ac:dyDescent="0.25">
      <c r="A554" t="s">
        <v>1459</v>
      </c>
      <c r="B554" t="s">
        <v>764</v>
      </c>
      <c r="C554">
        <v>18</v>
      </c>
      <c r="D554" t="s">
        <v>766</v>
      </c>
      <c r="E554" s="5" t="str">
        <f>_xlfn.XLOOKUP(Customers[[#This Row],[Customer ID]],Policies!B:B,Policies!A:A)</f>
        <v>POL2788</v>
      </c>
      <c r="F554" s="5" t="str">
        <f>_xlfn.XLOOKUP(Customers[[#This Row],[Customer ID]],Policies[Customer ID],Policies[Proposal Status (Insurer)])</f>
        <v>Accepted</v>
      </c>
      <c r="G554" s="5" t="str">
        <f>_xlfn.XLOOKUP(A:A,Policies!B:B,Policies!C:C)</f>
        <v>Life</v>
      </c>
      <c r="H554" s="5" t="str">
        <f>_xlfn.XLOOKUP(A:A,Policies!B:B,Policies!G:G)</f>
        <v>Yes</v>
      </c>
    </row>
    <row r="555" spans="1:8" x14ac:dyDescent="0.25">
      <c r="A555" t="s">
        <v>1460</v>
      </c>
      <c r="B555" t="s">
        <v>762</v>
      </c>
      <c r="C555">
        <v>7</v>
      </c>
      <c r="D555" t="s">
        <v>766</v>
      </c>
      <c r="E555" s="5" t="str">
        <f>_xlfn.XLOOKUP(Customers[[#This Row],[Customer ID]],Policies!B:B,Policies!A:A)</f>
        <v>POL2789</v>
      </c>
      <c r="F555" s="5" t="str">
        <f>_xlfn.XLOOKUP(Customers[[#This Row],[Customer ID]],Policies[Customer ID],Policies[Proposal Status (Insurer)])</f>
        <v>Accepted</v>
      </c>
      <c r="G555" s="5" t="str">
        <f>_xlfn.XLOOKUP(A:A,Policies!B:B,Policies!C:C)</f>
        <v>Life</v>
      </c>
      <c r="H555" s="5" t="str">
        <f>_xlfn.XLOOKUP(A:A,Policies!B:B,Policies!G:G)</f>
        <v>Yes</v>
      </c>
    </row>
    <row r="556" spans="1:8" x14ac:dyDescent="0.25">
      <c r="A556" t="s">
        <v>1461</v>
      </c>
      <c r="B556" t="s">
        <v>763</v>
      </c>
      <c r="C556">
        <v>6</v>
      </c>
      <c r="D556" t="s">
        <v>766</v>
      </c>
      <c r="E556" s="5" t="str">
        <f>_xlfn.XLOOKUP(Customers[[#This Row],[Customer ID]],Policies!B:B,Policies!A:A)</f>
        <v>POL2790</v>
      </c>
      <c r="F556" s="5" t="str">
        <f>_xlfn.XLOOKUP(Customers[[#This Row],[Customer ID]],Policies[Customer ID],Policies[Proposal Status (Insurer)])</f>
        <v>Accepted</v>
      </c>
      <c r="G556" s="5" t="str">
        <f>_xlfn.XLOOKUP(A:A,Policies!B:B,Policies!C:C)</f>
        <v>Life</v>
      </c>
      <c r="H556" s="5" t="str">
        <f>_xlfn.XLOOKUP(A:A,Policies!B:B,Policies!G:G)</f>
        <v>Yes</v>
      </c>
    </row>
    <row r="557" spans="1:8" x14ac:dyDescent="0.25">
      <c r="A557" t="s">
        <v>1462</v>
      </c>
      <c r="B557" t="s">
        <v>765</v>
      </c>
      <c r="C557">
        <v>2</v>
      </c>
      <c r="D557" t="s">
        <v>769</v>
      </c>
      <c r="E557" s="5" t="str">
        <f>_xlfn.XLOOKUP(Customers[[#This Row],[Customer ID]],Policies!B:B,Policies!A:A)</f>
        <v>POL2791</v>
      </c>
      <c r="F557" s="5" t="str">
        <f>_xlfn.XLOOKUP(Customers[[#This Row],[Customer ID]],Policies[Customer ID],Policies[Proposal Status (Insurer)])</f>
        <v>Accepted</v>
      </c>
      <c r="G557" s="5" t="str">
        <f>_xlfn.XLOOKUP(A:A,Policies!B:B,Policies!C:C)</f>
        <v>Life</v>
      </c>
      <c r="H557" s="5" t="str">
        <f>_xlfn.XLOOKUP(A:A,Policies!B:B,Policies!G:G)</f>
        <v>Yes</v>
      </c>
    </row>
    <row r="558" spans="1:8" x14ac:dyDescent="0.25">
      <c r="A558" t="s">
        <v>1463</v>
      </c>
      <c r="B558" t="s">
        <v>764</v>
      </c>
      <c r="C558">
        <v>8</v>
      </c>
      <c r="D558" t="s">
        <v>769</v>
      </c>
      <c r="E558" s="5" t="str">
        <f>_xlfn.XLOOKUP(Customers[[#This Row],[Customer ID]],Policies!B:B,Policies!A:A)</f>
        <v>POL2792</v>
      </c>
      <c r="F558" s="5" t="str">
        <f>_xlfn.XLOOKUP(Customers[[#This Row],[Customer ID]],Policies[Customer ID],Policies[Proposal Status (Insurer)])</f>
        <v>Accepted</v>
      </c>
      <c r="G558" s="5" t="str">
        <f>_xlfn.XLOOKUP(A:A,Policies!B:B,Policies!C:C)</f>
        <v>Life</v>
      </c>
      <c r="H558" s="5" t="str">
        <f>_xlfn.XLOOKUP(A:A,Policies!B:B,Policies!G:G)</f>
        <v>Yes</v>
      </c>
    </row>
    <row r="559" spans="1:8" x14ac:dyDescent="0.25">
      <c r="A559" t="s">
        <v>1464</v>
      </c>
      <c r="B559" t="s">
        <v>762</v>
      </c>
      <c r="C559">
        <v>8</v>
      </c>
      <c r="D559" t="s">
        <v>769</v>
      </c>
      <c r="E559" s="5" t="str">
        <f>_xlfn.XLOOKUP(Customers[[#This Row],[Customer ID]],Policies!B:B,Policies!A:A)</f>
        <v>POL2793</v>
      </c>
      <c r="F559" s="5" t="str">
        <f>_xlfn.XLOOKUP(Customers[[#This Row],[Customer ID]],Policies[Customer ID],Policies[Proposal Status (Insurer)])</f>
        <v>Rejected</v>
      </c>
      <c r="G559" s="5" t="str">
        <f>_xlfn.XLOOKUP(A:A,Policies!B:B,Policies!C:C)</f>
        <v>Life</v>
      </c>
      <c r="H559" s="5" t="str">
        <f>_xlfn.XLOOKUP(A:A,Policies!B:B,Policies!G:G)</f>
        <v>Not Applicable</v>
      </c>
    </row>
    <row r="560" spans="1:8" x14ac:dyDescent="0.25">
      <c r="A560" t="s">
        <v>1465</v>
      </c>
      <c r="B560" t="s">
        <v>763</v>
      </c>
      <c r="C560">
        <v>9</v>
      </c>
      <c r="D560" t="s">
        <v>769</v>
      </c>
      <c r="E560" s="5" t="str">
        <f>_xlfn.XLOOKUP(Customers[[#This Row],[Customer ID]],Policies!B:B,Policies!A:A)</f>
        <v>POL2794</v>
      </c>
      <c r="F560" s="5" t="str">
        <f>_xlfn.XLOOKUP(Customers[[#This Row],[Customer ID]],Policies[Customer ID],Policies[Proposal Status (Insurer)])</f>
        <v>Accepted</v>
      </c>
      <c r="G560" s="5" t="str">
        <f>_xlfn.XLOOKUP(A:A,Policies!B:B,Policies!C:C)</f>
        <v>Life</v>
      </c>
      <c r="H560" s="5" t="str">
        <f>_xlfn.XLOOKUP(A:A,Policies!B:B,Policies!G:G)</f>
        <v>Yes</v>
      </c>
    </row>
    <row r="561" spans="1:8" x14ac:dyDescent="0.25">
      <c r="A561" t="s">
        <v>1466</v>
      </c>
      <c r="B561" t="s">
        <v>765</v>
      </c>
      <c r="C561">
        <v>9</v>
      </c>
      <c r="D561" t="s">
        <v>767</v>
      </c>
      <c r="E561" s="5" t="str">
        <f>_xlfn.XLOOKUP(Customers[[#This Row],[Customer ID]],Policies!B:B,Policies!A:A)</f>
        <v>POL2795</v>
      </c>
      <c r="F561" s="5" t="str">
        <f>_xlfn.XLOOKUP(Customers[[#This Row],[Customer ID]],Policies[Customer ID],Policies[Proposal Status (Insurer)])</f>
        <v>Accepted</v>
      </c>
      <c r="G561" s="5" t="str">
        <f>_xlfn.XLOOKUP(A:A,Policies!B:B,Policies!C:C)</f>
        <v>Life</v>
      </c>
      <c r="H561" s="5" t="str">
        <f>_xlfn.XLOOKUP(A:A,Policies!B:B,Policies!G:G)</f>
        <v>Yes</v>
      </c>
    </row>
    <row r="562" spans="1:8" x14ac:dyDescent="0.25">
      <c r="A562" t="s">
        <v>1467</v>
      </c>
      <c r="B562" t="s">
        <v>764</v>
      </c>
      <c r="C562">
        <v>10</v>
      </c>
      <c r="D562" t="s">
        <v>767</v>
      </c>
      <c r="E562" s="5" t="str">
        <f>_xlfn.XLOOKUP(Customers[[#This Row],[Customer ID]],Policies!B:B,Policies!A:A)</f>
        <v>POL2796</v>
      </c>
      <c r="F562" s="5" t="str">
        <f>_xlfn.XLOOKUP(Customers[[#This Row],[Customer ID]],Policies[Customer ID],Policies[Proposal Status (Insurer)])</f>
        <v>Accepted</v>
      </c>
      <c r="G562" s="5" t="str">
        <f>_xlfn.XLOOKUP(A:A,Policies!B:B,Policies!C:C)</f>
        <v>Life</v>
      </c>
      <c r="H562" s="5" t="str">
        <f>_xlfn.XLOOKUP(A:A,Policies!B:B,Policies!G:G)</f>
        <v>Yes</v>
      </c>
    </row>
    <row r="563" spans="1:8" x14ac:dyDescent="0.25">
      <c r="A563" t="s">
        <v>1468</v>
      </c>
      <c r="B563" t="s">
        <v>762</v>
      </c>
      <c r="C563">
        <v>18</v>
      </c>
      <c r="D563" t="s">
        <v>767</v>
      </c>
      <c r="E563" s="5" t="str">
        <f>_xlfn.XLOOKUP(Customers[[#This Row],[Customer ID]],Policies!B:B,Policies!A:A)</f>
        <v>POL2797</v>
      </c>
      <c r="F563" s="5" t="str">
        <f>_xlfn.XLOOKUP(Customers[[#This Row],[Customer ID]],Policies[Customer ID],Policies[Proposal Status (Insurer)])</f>
        <v>Accepted</v>
      </c>
      <c r="G563" s="5" t="str">
        <f>_xlfn.XLOOKUP(A:A,Policies!B:B,Policies!C:C)</f>
        <v>Life</v>
      </c>
      <c r="H563" s="5" t="str">
        <f>_xlfn.XLOOKUP(A:A,Policies!B:B,Policies!G:G)</f>
        <v>Yes</v>
      </c>
    </row>
    <row r="564" spans="1:8" x14ac:dyDescent="0.25">
      <c r="A564" t="s">
        <v>1469</v>
      </c>
      <c r="B564" t="s">
        <v>763</v>
      </c>
      <c r="C564">
        <v>8</v>
      </c>
      <c r="D564" t="s">
        <v>767</v>
      </c>
      <c r="E564" s="5" t="str">
        <f>_xlfn.XLOOKUP(Customers[[#This Row],[Customer ID]],Policies!B:B,Policies!A:A)</f>
        <v>POL2798</v>
      </c>
      <c r="F564" s="5" t="str">
        <f>_xlfn.XLOOKUP(Customers[[#This Row],[Customer ID]],Policies[Customer ID],Policies[Proposal Status (Insurer)])</f>
        <v>Rejected</v>
      </c>
      <c r="G564" s="5" t="str">
        <f>_xlfn.XLOOKUP(A:A,Policies!B:B,Policies!C:C)</f>
        <v>Life</v>
      </c>
      <c r="H564" s="5" t="str">
        <f>_xlfn.XLOOKUP(A:A,Policies!B:B,Policies!G:G)</f>
        <v>Not Applicable</v>
      </c>
    </row>
    <row r="565" spans="1:8" x14ac:dyDescent="0.25">
      <c r="A565" t="s">
        <v>1470</v>
      </c>
      <c r="B565" t="s">
        <v>765</v>
      </c>
      <c r="C565">
        <v>15</v>
      </c>
      <c r="D565" t="s">
        <v>768</v>
      </c>
      <c r="E565" s="5" t="str">
        <f>_xlfn.XLOOKUP(Customers[[#This Row],[Customer ID]],Policies!B:B,Policies!A:A)</f>
        <v>POL2799</v>
      </c>
      <c r="F565" s="5" t="str">
        <f>_xlfn.XLOOKUP(Customers[[#This Row],[Customer ID]],Policies[Customer ID],Policies[Proposal Status (Insurer)])</f>
        <v>Accepted</v>
      </c>
      <c r="G565" s="5" t="str">
        <f>_xlfn.XLOOKUP(A:A,Policies!B:B,Policies!C:C)</f>
        <v>Life</v>
      </c>
      <c r="H565" s="5" t="str">
        <f>_xlfn.XLOOKUP(A:A,Policies!B:B,Policies!G:G)</f>
        <v>Yes</v>
      </c>
    </row>
    <row r="566" spans="1:8" x14ac:dyDescent="0.25">
      <c r="A566" t="s">
        <v>1471</v>
      </c>
      <c r="B566" t="s">
        <v>764</v>
      </c>
      <c r="C566">
        <v>9</v>
      </c>
      <c r="D566" t="s">
        <v>768</v>
      </c>
      <c r="E566" s="5" t="str">
        <f>_xlfn.XLOOKUP(Customers[[#This Row],[Customer ID]],Policies!B:B,Policies!A:A)</f>
        <v>POL2800</v>
      </c>
      <c r="F566" s="5" t="str">
        <f>_xlfn.XLOOKUP(Customers[[#This Row],[Customer ID]],Policies[Customer ID],Policies[Proposal Status (Insurer)])</f>
        <v>Accepted</v>
      </c>
      <c r="G566" s="5" t="str">
        <f>_xlfn.XLOOKUP(A:A,Policies!B:B,Policies!C:C)</f>
        <v>Life</v>
      </c>
      <c r="H566" s="5" t="str">
        <f>_xlfn.XLOOKUP(A:A,Policies!B:B,Policies!G:G)</f>
        <v>Yes</v>
      </c>
    </row>
    <row r="567" spans="1:8" x14ac:dyDescent="0.25">
      <c r="A567" t="s">
        <v>1472</v>
      </c>
      <c r="B567" t="s">
        <v>762</v>
      </c>
      <c r="C567">
        <v>16</v>
      </c>
      <c r="D567" t="s">
        <v>768</v>
      </c>
      <c r="E567" s="5" t="str">
        <f>_xlfn.XLOOKUP(Customers[[#This Row],[Customer ID]],Policies!B:B,Policies!A:A)</f>
        <v>POL2801</v>
      </c>
      <c r="F567" s="5" t="str">
        <f>_xlfn.XLOOKUP(Customers[[#This Row],[Customer ID]],Policies[Customer ID],Policies[Proposal Status (Insurer)])</f>
        <v>Accepted</v>
      </c>
      <c r="G567" s="5" t="str">
        <f>_xlfn.XLOOKUP(A:A,Policies!B:B,Policies!C:C)</f>
        <v>Life</v>
      </c>
      <c r="H567" s="5" t="str">
        <f>_xlfn.XLOOKUP(A:A,Policies!B:B,Policies!G:G)</f>
        <v>Yes</v>
      </c>
    </row>
    <row r="568" spans="1:8" x14ac:dyDescent="0.25">
      <c r="A568" t="s">
        <v>1473</v>
      </c>
      <c r="B568" t="s">
        <v>763</v>
      </c>
      <c r="C568">
        <v>14</v>
      </c>
      <c r="D568" t="s">
        <v>768</v>
      </c>
      <c r="E568" s="5" t="str">
        <f>_xlfn.XLOOKUP(Customers[[#This Row],[Customer ID]],Policies!B:B,Policies!A:A)</f>
        <v>POL2802</v>
      </c>
      <c r="F568" s="5" t="str">
        <f>_xlfn.XLOOKUP(Customers[[#This Row],[Customer ID]],Policies[Customer ID],Policies[Proposal Status (Insurer)])</f>
        <v>Accepted</v>
      </c>
      <c r="G568" s="5" t="str">
        <f>_xlfn.XLOOKUP(A:A,Policies!B:B,Policies!C:C)</f>
        <v>Life</v>
      </c>
      <c r="H568" s="5" t="str">
        <f>_xlfn.XLOOKUP(A:A,Policies!B:B,Policies!G:G)</f>
        <v>Yes</v>
      </c>
    </row>
    <row r="569" spans="1:8" x14ac:dyDescent="0.25">
      <c r="A569" t="s">
        <v>1474</v>
      </c>
      <c r="B569" t="s">
        <v>765</v>
      </c>
      <c r="C569">
        <v>13</v>
      </c>
      <c r="D569" t="s">
        <v>766</v>
      </c>
      <c r="E569" s="5" t="str">
        <f>_xlfn.XLOOKUP(Customers[[#This Row],[Customer ID]],Policies!B:B,Policies!A:A)</f>
        <v>POL2803</v>
      </c>
      <c r="F569" s="5" t="str">
        <f>_xlfn.XLOOKUP(Customers[[#This Row],[Customer ID]],Policies[Customer ID],Policies[Proposal Status (Insurer)])</f>
        <v>Accepted</v>
      </c>
      <c r="G569" s="5" t="str">
        <f>_xlfn.XLOOKUP(A:A,Policies!B:B,Policies!C:C)</f>
        <v>Life</v>
      </c>
      <c r="H569" s="5" t="str">
        <f>_xlfn.XLOOKUP(A:A,Policies!B:B,Policies!G:G)</f>
        <v>Yes</v>
      </c>
    </row>
    <row r="570" spans="1:8" x14ac:dyDescent="0.25">
      <c r="A570" t="s">
        <v>1475</v>
      </c>
      <c r="B570" t="s">
        <v>764</v>
      </c>
      <c r="C570">
        <v>6</v>
      </c>
      <c r="D570" t="s">
        <v>766</v>
      </c>
      <c r="E570" s="5" t="str">
        <f>_xlfn.XLOOKUP(Customers[[#This Row],[Customer ID]],Policies!B:B,Policies!A:A)</f>
        <v>POL2804</v>
      </c>
      <c r="F570" s="5" t="str">
        <f>_xlfn.XLOOKUP(Customers[[#This Row],[Customer ID]],Policies[Customer ID],Policies[Proposal Status (Insurer)])</f>
        <v>Rejected</v>
      </c>
      <c r="G570" s="5" t="str">
        <f>_xlfn.XLOOKUP(A:A,Policies!B:B,Policies!C:C)</f>
        <v>Life</v>
      </c>
      <c r="H570" s="5" t="str">
        <f>_xlfn.XLOOKUP(A:A,Policies!B:B,Policies!G:G)</f>
        <v>Not Applicable</v>
      </c>
    </row>
    <row r="571" spans="1:8" x14ac:dyDescent="0.25">
      <c r="A571" t="s">
        <v>1476</v>
      </c>
      <c r="B571" t="s">
        <v>762</v>
      </c>
      <c r="C571">
        <v>9</v>
      </c>
      <c r="D571" t="s">
        <v>766</v>
      </c>
      <c r="E571" s="5" t="str">
        <f>_xlfn.XLOOKUP(Customers[[#This Row],[Customer ID]],Policies!B:B,Policies!A:A)</f>
        <v>POL2805</v>
      </c>
      <c r="F571" s="5" t="str">
        <f>_xlfn.XLOOKUP(Customers[[#This Row],[Customer ID]],Policies[Customer ID],Policies[Proposal Status (Insurer)])</f>
        <v>Accepted</v>
      </c>
      <c r="G571" s="5" t="str">
        <f>_xlfn.XLOOKUP(A:A,Policies!B:B,Policies!C:C)</f>
        <v>Life</v>
      </c>
      <c r="H571" s="5" t="str">
        <f>_xlfn.XLOOKUP(A:A,Policies!B:B,Policies!G:G)</f>
        <v>Yes</v>
      </c>
    </row>
    <row r="572" spans="1:8" x14ac:dyDescent="0.25">
      <c r="A572" t="s">
        <v>1477</v>
      </c>
      <c r="B572" t="s">
        <v>763</v>
      </c>
      <c r="C572">
        <v>7</v>
      </c>
      <c r="D572" t="s">
        <v>766</v>
      </c>
      <c r="E572" s="5" t="str">
        <f>_xlfn.XLOOKUP(Customers[[#This Row],[Customer ID]],Policies!B:B,Policies!A:A)</f>
        <v>POL2806</v>
      </c>
      <c r="F572" s="5" t="str">
        <f>_xlfn.XLOOKUP(Customers[[#This Row],[Customer ID]],Policies[Customer ID],Policies[Proposal Status (Insurer)])</f>
        <v>Accepted</v>
      </c>
      <c r="G572" s="5" t="str">
        <f>_xlfn.XLOOKUP(A:A,Policies!B:B,Policies!C:C)</f>
        <v>Life</v>
      </c>
      <c r="H572" s="5" t="str">
        <f>_xlfn.XLOOKUP(A:A,Policies!B:B,Policies!G:G)</f>
        <v>Yes</v>
      </c>
    </row>
    <row r="573" spans="1:8" x14ac:dyDescent="0.25">
      <c r="A573" t="s">
        <v>1478</v>
      </c>
      <c r="B573" t="s">
        <v>765</v>
      </c>
      <c r="C573">
        <v>8</v>
      </c>
      <c r="D573" t="s">
        <v>769</v>
      </c>
      <c r="E573" s="5" t="str">
        <f>_xlfn.XLOOKUP(Customers[[#This Row],[Customer ID]],Policies!B:B,Policies!A:A)</f>
        <v>POL2807</v>
      </c>
      <c r="F573" s="5" t="str">
        <f>_xlfn.XLOOKUP(Customers[[#This Row],[Customer ID]],Policies[Customer ID],Policies[Proposal Status (Insurer)])</f>
        <v>Accepted</v>
      </c>
      <c r="G573" s="5" t="str">
        <f>_xlfn.XLOOKUP(A:A,Policies!B:B,Policies!C:C)</f>
        <v>Life</v>
      </c>
      <c r="H573" s="5" t="str">
        <f>_xlfn.XLOOKUP(A:A,Policies!B:B,Policies!G:G)</f>
        <v>Yes</v>
      </c>
    </row>
    <row r="574" spans="1:8" x14ac:dyDescent="0.25">
      <c r="A574" t="s">
        <v>1479</v>
      </c>
      <c r="B574" t="s">
        <v>764</v>
      </c>
      <c r="C574">
        <v>13</v>
      </c>
      <c r="D574" t="s">
        <v>769</v>
      </c>
      <c r="E574" s="5" t="str">
        <f>_xlfn.XLOOKUP(Customers[[#This Row],[Customer ID]],Policies!B:B,Policies!A:A)</f>
        <v>POL2808</v>
      </c>
      <c r="F574" s="5" t="str">
        <f>_xlfn.XLOOKUP(Customers[[#This Row],[Customer ID]],Policies[Customer ID],Policies[Proposal Status (Insurer)])</f>
        <v>Accepted</v>
      </c>
      <c r="G574" s="5" t="str">
        <f>_xlfn.XLOOKUP(A:A,Policies!B:B,Policies!C:C)</f>
        <v>Life</v>
      </c>
      <c r="H574" s="5" t="str">
        <f>_xlfn.XLOOKUP(A:A,Policies!B:B,Policies!G:G)</f>
        <v>Yes</v>
      </c>
    </row>
    <row r="575" spans="1:8" x14ac:dyDescent="0.25">
      <c r="A575" t="s">
        <v>1480</v>
      </c>
      <c r="B575" t="s">
        <v>762</v>
      </c>
      <c r="C575">
        <v>1</v>
      </c>
      <c r="D575" t="s">
        <v>769</v>
      </c>
      <c r="E575" s="5" t="str">
        <f>_xlfn.XLOOKUP(Customers[[#This Row],[Customer ID]],Policies!B:B,Policies!A:A)</f>
        <v>POL2809</v>
      </c>
      <c r="F575" s="5" t="str">
        <f>_xlfn.XLOOKUP(Customers[[#This Row],[Customer ID]],Policies[Customer ID],Policies[Proposal Status (Insurer)])</f>
        <v>Accepted</v>
      </c>
      <c r="G575" s="5" t="str">
        <f>_xlfn.XLOOKUP(A:A,Policies!B:B,Policies!C:C)</f>
        <v>Life</v>
      </c>
      <c r="H575" s="5" t="str">
        <f>_xlfn.XLOOKUP(A:A,Policies!B:B,Policies!G:G)</f>
        <v>No</v>
      </c>
    </row>
    <row r="576" spans="1:8" x14ac:dyDescent="0.25">
      <c r="A576" t="s">
        <v>1481</v>
      </c>
      <c r="B576" t="s">
        <v>763</v>
      </c>
      <c r="C576">
        <v>16</v>
      </c>
      <c r="D576" t="s">
        <v>769</v>
      </c>
      <c r="E576" s="5" t="str">
        <f>_xlfn.XLOOKUP(Customers[[#This Row],[Customer ID]],Policies!B:B,Policies!A:A)</f>
        <v>POL2810</v>
      </c>
      <c r="F576" s="5" t="str">
        <f>_xlfn.XLOOKUP(Customers[[#This Row],[Customer ID]],Policies[Customer ID],Policies[Proposal Status (Insurer)])</f>
        <v>Accepted</v>
      </c>
      <c r="G576" s="5" t="str">
        <f>_xlfn.XLOOKUP(A:A,Policies!B:B,Policies!C:C)</f>
        <v>Life</v>
      </c>
      <c r="H576" s="5" t="str">
        <f>_xlfn.XLOOKUP(A:A,Policies!B:B,Policies!G:G)</f>
        <v>Yes</v>
      </c>
    </row>
    <row r="577" spans="1:8" x14ac:dyDescent="0.25">
      <c r="A577" t="s">
        <v>1482</v>
      </c>
      <c r="B577" t="s">
        <v>765</v>
      </c>
      <c r="C577">
        <v>17</v>
      </c>
      <c r="D577" t="s">
        <v>767</v>
      </c>
      <c r="E577" s="5" t="str">
        <f>_xlfn.XLOOKUP(Customers[[#This Row],[Customer ID]],Policies!B:B,Policies!A:A)</f>
        <v>POL2811</v>
      </c>
      <c r="F577" s="5" t="str">
        <f>_xlfn.XLOOKUP(Customers[[#This Row],[Customer ID]],Policies[Customer ID],Policies[Proposal Status (Insurer)])</f>
        <v>Rejected</v>
      </c>
      <c r="G577" s="5" t="str">
        <f>_xlfn.XLOOKUP(A:A,Policies!B:B,Policies!C:C)</f>
        <v>Life</v>
      </c>
      <c r="H577" s="5" t="str">
        <f>_xlfn.XLOOKUP(A:A,Policies!B:B,Policies!G:G)</f>
        <v>Not Applicable</v>
      </c>
    </row>
    <row r="578" spans="1:8" x14ac:dyDescent="0.25">
      <c r="A578" t="s">
        <v>1483</v>
      </c>
      <c r="B578" t="s">
        <v>764</v>
      </c>
      <c r="C578">
        <v>7</v>
      </c>
      <c r="D578" t="s">
        <v>767</v>
      </c>
      <c r="E578" s="5" t="str">
        <f>_xlfn.XLOOKUP(Customers[[#This Row],[Customer ID]],Policies!B:B,Policies!A:A)</f>
        <v>POL2812</v>
      </c>
      <c r="F578" s="5" t="str">
        <f>_xlfn.XLOOKUP(Customers[[#This Row],[Customer ID]],Policies[Customer ID],Policies[Proposal Status (Insurer)])</f>
        <v>Accepted</v>
      </c>
      <c r="G578" s="5" t="str">
        <f>_xlfn.XLOOKUP(A:A,Policies!B:B,Policies!C:C)</f>
        <v>Life</v>
      </c>
      <c r="H578" s="5" t="str">
        <f>_xlfn.XLOOKUP(A:A,Policies!B:B,Policies!G:G)</f>
        <v>Yes</v>
      </c>
    </row>
    <row r="579" spans="1:8" x14ac:dyDescent="0.25">
      <c r="A579" t="s">
        <v>1484</v>
      </c>
      <c r="B579" t="s">
        <v>762</v>
      </c>
      <c r="C579">
        <v>2</v>
      </c>
      <c r="D579" t="s">
        <v>767</v>
      </c>
      <c r="E579" s="5" t="str">
        <f>_xlfn.XLOOKUP(Customers[[#This Row],[Customer ID]],Policies!B:B,Policies!A:A)</f>
        <v>POL2813</v>
      </c>
      <c r="F579" s="5" t="str">
        <f>_xlfn.XLOOKUP(Customers[[#This Row],[Customer ID]],Policies[Customer ID],Policies[Proposal Status (Insurer)])</f>
        <v>Accepted</v>
      </c>
      <c r="G579" s="5" t="str">
        <f>_xlfn.XLOOKUP(A:A,Policies!B:B,Policies!C:C)</f>
        <v>Life</v>
      </c>
      <c r="H579" s="5" t="str">
        <f>_xlfn.XLOOKUP(A:A,Policies!B:B,Policies!G:G)</f>
        <v>Yes</v>
      </c>
    </row>
    <row r="580" spans="1:8" x14ac:dyDescent="0.25">
      <c r="A580" t="s">
        <v>1485</v>
      </c>
      <c r="B580" t="s">
        <v>763</v>
      </c>
      <c r="C580">
        <v>18</v>
      </c>
      <c r="D580" t="s">
        <v>767</v>
      </c>
      <c r="E580" s="5" t="str">
        <f>_xlfn.XLOOKUP(Customers[[#This Row],[Customer ID]],Policies!B:B,Policies!A:A)</f>
        <v>POL2814</v>
      </c>
      <c r="F580" s="5" t="str">
        <f>_xlfn.XLOOKUP(Customers[[#This Row],[Customer ID]],Policies[Customer ID],Policies[Proposal Status (Insurer)])</f>
        <v>Accepted</v>
      </c>
      <c r="G580" s="5" t="str">
        <f>_xlfn.XLOOKUP(A:A,Policies!B:B,Policies!C:C)</f>
        <v>Life</v>
      </c>
      <c r="H580" s="5" t="str">
        <f>_xlfn.XLOOKUP(A:A,Policies!B:B,Policies!G:G)</f>
        <v>Yes</v>
      </c>
    </row>
    <row r="581" spans="1:8" x14ac:dyDescent="0.25">
      <c r="A581" t="s">
        <v>1486</v>
      </c>
      <c r="B581" t="s">
        <v>765</v>
      </c>
      <c r="C581">
        <v>19</v>
      </c>
      <c r="D581" t="s">
        <v>768</v>
      </c>
      <c r="E581" s="5" t="str">
        <f>_xlfn.XLOOKUP(Customers[[#This Row],[Customer ID]],Policies!B:B,Policies!A:A)</f>
        <v>POL2815</v>
      </c>
      <c r="F581" s="5" t="str">
        <f>_xlfn.XLOOKUP(Customers[[#This Row],[Customer ID]],Policies[Customer ID],Policies[Proposal Status (Insurer)])</f>
        <v>Accepted</v>
      </c>
      <c r="G581" s="5" t="str">
        <f>_xlfn.XLOOKUP(A:A,Policies!B:B,Policies!C:C)</f>
        <v>Life</v>
      </c>
      <c r="H581" s="5" t="str">
        <f>_xlfn.XLOOKUP(A:A,Policies!B:B,Policies!G:G)</f>
        <v>Yes</v>
      </c>
    </row>
    <row r="582" spans="1:8" x14ac:dyDescent="0.25">
      <c r="A582" t="s">
        <v>1487</v>
      </c>
      <c r="B582" t="s">
        <v>764</v>
      </c>
      <c r="C582">
        <v>8</v>
      </c>
      <c r="D582" t="s">
        <v>768</v>
      </c>
      <c r="E582" s="5" t="str">
        <f>_xlfn.XLOOKUP(Customers[[#This Row],[Customer ID]],Policies!B:B,Policies!A:A)</f>
        <v>POL2816</v>
      </c>
      <c r="F582" s="5" t="str">
        <f>_xlfn.XLOOKUP(Customers[[#This Row],[Customer ID]],Policies[Customer ID],Policies[Proposal Status (Insurer)])</f>
        <v>Accepted</v>
      </c>
      <c r="G582" s="5" t="str">
        <f>_xlfn.XLOOKUP(A:A,Policies!B:B,Policies!C:C)</f>
        <v>Life</v>
      </c>
      <c r="H582" s="5" t="str">
        <f>_xlfn.XLOOKUP(A:A,Policies!B:B,Policies!G:G)</f>
        <v>Yes</v>
      </c>
    </row>
    <row r="583" spans="1:8" x14ac:dyDescent="0.25">
      <c r="A583" t="s">
        <v>1488</v>
      </c>
      <c r="B583" t="s">
        <v>762</v>
      </c>
      <c r="C583">
        <v>15</v>
      </c>
      <c r="D583" t="s">
        <v>768</v>
      </c>
      <c r="E583" s="5" t="str">
        <f>_xlfn.XLOOKUP(Customers[[#This Row],[Customer ID]],Policies!B:B,Policies!A:A)</f>
        <v>POL2817</v>
      </c>
      <c r="F583" s="5" t="str">
        <f>_xlfn.XLOOKUP(Customers[[#This Row],[Customer ID]],Policies[Customer ID],Policies[Proposal Status (Insurer)])</f>
        <v>Accepted</v>
      </c>
      <c r="G583" s="5" t="str">
        <f>_xlfn.XLOOKUP(A:A,Policies!B:B,Policies!C:C)</f>
        <v>Life</v>
      </c>
      <c r="H583" s="5" t="str">
        <f>_xlfn.XLOOKUP(A:A,Policies!B:B,Policies!G:G)</f>
        <v>Yes</v>
      </c>
    </row>
    <row r="584" spans="1:8" x14ac:dyDescent="0.25">
      <c r="A584" t="s">
        <v>1489</v>
      </c>
      <c r="B584" t="s">
        <v>763</v>
      </c>
      <c r="C584">
        <v>3</v>
      </c>
      <c r="D584" t="s">
        <v>768</v>
      </c>
      <c r="E584" s="5" t="str">
        <f>_xlfn.XLOOKUP(Customers[[#This Row],[Customer ID]],Policies!B:B,Policies!A:A)</f>
        <v>POL2818</v>
      </c>
      <c r="F584" s="5" t="str">
        <f>_xlfn.XLOOKUP(Customers[[#This Row],[Customer ID]],Policies[Customer ID],Policies[Proposal Status (Insurer)])</f>
        <v>Rejected</v>
      </c>
      <c r="G584" s="5" t="str">
        <f>_xlfn.XLOOKUP(A:A,Policies!B:B,Policies!C:C)</f>
        <v>Life</v>
      </c>
      <c r="H584" s="5" t="str">
        <f>_xlfn.XLOOKUP(A:A,Policies!B:B,Policies!G:G)</f>
        <v>Not Applicable</v>
      </c>
    </row>
    <row r="585" spans="1:8" x14ac:dyDescent="0.25">
      <c r="A585" t="s">
        <v>1490</v>
      </c>
      <c r="B585" t="s">
        <v>765</v>
      </c>
      <c r="C585">
        <v>7</v>
      </c>
      <c r="D585" t="s">
        <v>766</v>
      </c>
      <c r="E585" s="5" t="str">
        <f>_xlfn.XLOOKUP(Customers[[#This Row],[Customer ID]],Policies!B:B,Policies!A:A)</f>
        <v>POL2819</v>
      </c>
      <c r="F585" s="5" t="str">
        <f>_xlfn.XLOOKUP(Customers[[#This Row],[Customer ID]],Policies[Customer ID],Policies[Proposal Status (Insurer)])</f>
        <v>Accepted</v>
      </c>
      <c r="G585" s="5" t="str">
        <f>_xlfn.XLOOKUP(A:A,Policies!B:B,Policies!C:C)</f>
        <v>Life</v>
      </c>
      <c r="H585" s="5" t="str">
        <f>_xlfn.XLOOKUP(A:A,Policies!B:B,Policies!G:G)</f>
        <v>Yes</v>
      </c>
    </row>
    <row r="586" spans="1:8" x14ac:dyDescent="0.25">
      <c r="A586" t="s">
        <v>1491</v>
      </c>
      <c r="B586" t="s">
        <v>764</v>
      </c>
      <c r="C586">
        <v>1</v>
      </c>
      <c r="D586" t="s">
        <v>766</v>
      </c>
      <c r="E586" s="5" t="str">
        <f>_xlfn.XLOOKUP(Customers[[#This Row],[Customer ID]],Policies!B:B,Policies!A:A)</f>
        <v>POL2820</v>
      </c>
      <c r="F586" s="5" t="str">
        <f>_xlfn.XLOOKUP(Customers[[#This Row],[Customer ID]],Policies[Customer ID],Policies[Proposal Status (Insurer)])</f>
        <v>Accepted</v>
      </c>
      <c r="G586" s="5" t="str">
        <f>_xlfn.XLOOKUP(A:A,Policies!B:B,Policies!C:C)</f>
        <v>Life</v>
      </c>
      <c r="H586" s="5" t="str">
        <f>_xlfn.XLOOKUP(A:A,Policies!B:B,Policies!G:G)</f>
        <v>Yes</v>
      </c>
    </row>
    <row r="587" spans="1:8" x14ac:dyDescent="0.25">
      <c r="A587" t="s">
        <v>1492</v>
      </c>
      <c r="B587" t="s">
        <v>762</v>
      </c>
      <c r="C587">
        <v>1</v>
      </c>
      <c r="D587" t="s">
        <v>766</v>
      </c>
      <c r="E587" s="5" t="str">
        <f>_xlfn.XLOOKUP(Customers[[#This Row],[Customer ID]],Policies!B:B,Policies!A:A)</f>
        <v>POL2821</v>
      </c>
      <c r="F587" s="5" t="str">
        <f>_xlfn.XLOOKUP(Customers[[#This Row],[Customer ID]],Policies[Customer ID],Policies[Proposal Status (Insurer)])</f>
        <v>Accepted</v>
      </c>
      <c r="G587" s="5" t="str">
        <f>_xlfn.XLOOKUP(A:A,Policies!B:B,Policies!C:C)</f>
        <v>Life</v>
      </c>
      <c r="H587" s="5" t="str">
        <f>_xlfn.XLOOKUP(A:A,Policies!B:B,Policies!G:G)</f>
        <v>Yes</v>
      </c>
    </row>
    <row r="588" spans="1:8" x14ac:dyDescent="0.25">
      <c r="A588" t="s">
        <v>1493</v>
      </c>
      <c r="B588" t="s">
        <v>763</v>
      </c>
      <c r="C588">
        <v>8</v>
      </c>
      <c r="D588" t="s">
        <v>766</v>
      </c>
      <c r="E588" s="5" t="str">
        <f>_xlfn.XLOOKUP(Customers[[#This Row],[Customer ID]],Policies!B:B,Policies!A:A)</f>
        <v>POL2822</v>
      </c>
      <c r="F588" s="5" t="str">
        <f>_xlfn.XLOOKUP(Customers[[#This Row],[Customer ID]],Policies[Customer ID],Policies[Proposal Status (Insurer)])</f>
        <v>Accepted</v>
      </c>
      <c r="G588" s="5" t="str">
        <f>_xlfn.XLOOKUP(A:A,Policies!B:B,Policies!C:C)</f>
        <v>Life</v>
      </c>
      <c r="H588" s="5" t="str">
        <f>_xlfn.XLOOKUP(A:A,Policies!B:B,Policies!G:G)</f>
        <v>Yes</v>
      </c>
    </row>
    <row r="589" spans="1:8" x14ac:dyDescent="0.25">
      <c r="A589" t="s">
        <v>1494</v>
      </c>
      <c r="B589" t="s">
        <v>765</v>
      </c>
      <c r="C589">
        <v>14</v>
      </c>
      <c r="D589" t="s">
        <v>769</v>
      </c>
      <c r="E589" s="5" t="str">
        <f>_xlfn.XLOOKUP(Customers[[#This Row],[Customer ID]],Policies!B:B,Policies!A:A)</f>
        <v>POL2823</v>
      </c>
      <c r="F589" s="5" t="str">
        <f>_xlfn.XLOOKUP(Customers[[#This Row],[Customer ID]],Policies[Customer ID],Policies[Proposal Status (Insurer)])</f>
        <v>Rejected</v>
      </c>
      <c r="G589" s="5" t="str">
        <f>_xlfn.XLOOKUP(A:A,Policies!B:B,Policies!C:C)</f>
        <v>Life</v>
      </c>
      <c r="H589" s="5" t="str">
        <f>_xlfn.XLOOKUP(A:A,Policies!B:B,Policies!G:G)</f>
        <v>Not Applicable</v>
      </c>
    </row>
    <row r="590" spans="1:8" x14ac:dyDescent="0.25">
      <c r="A590" t="s">
        <v>1495</v>
      </c>
      <c r="B590" t="s">
        <v>764</v>
      </c>
      <c r="C590">
        <v>13</v>
      </c>
      <c r="D590" t="s">
        <v>769</v>
      </c>
      <c r="E590" s="5" t="str">
        <f>_xlfn.XLOOKUP(Customers[[#This Row],[Customer ID]],Policies!B:B,Policies!A:A)</f>
        <v>POL2824</v>
      </c>
      <c r="F590" s="5" t="str">
        <f>_xlfn.XLOOKUP(Customers[[#This Row],[Customer ID]],Policies[Customer ID],Policies[Proposal Status (Insurer)])</f>
        <v>Rejected</v>
      </c>
      <c r="G590" s="5" t="str">
        <f>_xlfn.XLOOKUP(A:A,Policies!B:B,Policies!C:C)</f>
        <v>Life</v>
      </c>
      <c r="H590" s="5" t="str">
        <f>_xlfn.XLOOKUP(A:A,Policies!B:B,Policies!G:G)</f>
        <v>Not Applicable</v>
      </c>
    </row>
    <row r="591" spans="1:8" x14ac:dyDescent="0.25">
      <c r="A591" t="s">
        <v>1496</v>
      </c>
      <c r="B591" t="s">
        <v>762</v>
      </c>
      <c r="C591">
        <v>15</v>
      </c>
      <c r="D591" t="s">
        <v>769</v>
      </c>
      <c r="E591" s="5" t="str">
        <f>_xlfn.XLOOKUP(Customers[[#This Row],[Customer ID]],Policies!B:B,Policies!A:A)</f>
        <v>POL2825</v>
      </c>
      <c r="F591" s="5" t="str">
        <f>_xlfn.XLOOKUP(Customers[[#This Row],[Customer ID]],Policies[Customer ID],Policies[Proposal Status (Insurer)])</f>
        <v>Accepted</v>
      </c>
      <c r="G591" s="5" t="str">
        <f>_xlfn.XLOOKUP(A:A,Policies!B:B,Policies!C:C)</f>
        <v>Life</v>
      </c>
      <c r="H591" s="5" t="str">
        <f>_xlfn.XLOOKUP(A:A,Policies!B:B,Policies!G:G)</f>
        <v>Yes</v>
      </c>
    </row>
    <row r="592" spans="1:8" x14ac:dyDescent="0.25">
      <c r="A592" t="s">
        <v>1497</v>
      </c>
      <c r="B592" t="s">
        <v>763</v>
      </c>
      <c r="C592">
        <v>6</v>
      </c>
      <c r="D592" t="s">
        <v>769</v>
      </c>
      <c r="E592" s="5" t="str">
        <f>_xlfn.XLOOKUP(Customers[[#This Row],[Customer ID]],Policies!B:B,Policies!A:A)</f>
        <v>POL2826</v>
      </c>
      <c r="F592" s="5" t="str">
        <f>_xlfn.XLOOKUP(Customers[[#This Row],[Customer ID]],Policies[Customer ID],Policies[Proposal Status (Insurer)])</f>
        <v>Accepted</v>
      </c>
      <c r="G592" s="5" t="str">
        <f>_xlfn.XLOOKUP(A:A,Policies!B:B,Policies!C:C)</f>
        <v>Life</v>
      </c>
      <c r="H592" s="5" t="str">
        <f>_xlfn.XLOOKUP(A:A,Policies!B:B,Policies!G:G)</f>
        <v>Yes</v>
      </c>
    </row>
    <row r="593" spans="1:8" x14ac:dyDescent="0.25">
      <c r="A593" t="s">
        <v>1498</v>
      </c>
      <c r="B593" t="s">
        <v>765</v>
      </c>
      <c r="C593">
        <v>17</v>
      </c>
      <c r="D593" t="s">
        <v>767</v>
      </c>
      <c r="E593" s="5" t="str">
        <f>_xlfn.XLOOKUP(Customers[[#This Row],[Customer ID]],Policies!B:B,Policies!A:A)</f>
        <v>POL2827</v>
      </c>
      <c r="F593" s="5" t="str">
        <f>_xlfn.XLOOKUP(Customers[[#This Row],[Customer ID]],Policies[Customer ID],Policies[Proposal Status (Insurer)])</f>
        <v>Accepted</v>
      </c>
      <c r="G593" s="5" t="str">
        <f>_xlfn.XLOOKUP(A:A,Policies!B:B,Policies!C:C)</f>
        <v>Life</v>
      </c>
      <c r="H593" s="5" t="str">
        <f>_xlfn.XLOOKUP(A:A,Policies!B:B,Policies!G:G)</f>
        <v>Yes</v>
      </c>
    </row>
    <row r="594" spans="1:8" x14ac:dyDescent="0.25">
      <c r="A594" t="s">
        <v>1499</v>
      </c>
      <c r="B594" t="s">
        <v>764</v>
      </c>
      <c r="C594">
        <v>16</v>
      </c>
      <c r="D594" t="s">
        <v>767</v>
      </c>
      <c r="E594" s="5" t="str">
        <f>_xlfn.XLOOKUP(Customers[[#This Row],[Customer ID]],Policies!B:B,Policies!A:A)</f>
        <v>POL2828</v>
      </c>
      <c r="F594" s="5" t="str">
        <f>_xlfn.XLOOKUP(Customers[[#This Row],[Customer ID]],Policies[Customer ID],Policies[Proposal Status (Insurer)])</f>
        <v>Accepted</v>
      </c>
      <c r="G594" s="5" t="str">
        <f>_xlfn.XLOOKUP(A:A,Policies!B:B,Policies!C:C)</f>
        <v>Life</v>
      </c>
      <c r="H594" s="5" t="str">
        <f>_xlfn.XLOOKUP(A:A,Policies!B:B,Policies!G:G)</f>
        <v>Yes</v>
      </c>
    </row>
    <row r="595" spans="1:8" x14ac:dyDescent="0.25">
      <c r="A595" t="s">
        <v>1500</v>
      </c>
      <c r="B595" t="s">
        <v>762</v>
      </c>
      <c r="C595">
        <v>17</v>
      </c>
      <c r="D595" t="s">
        <v>767</v>
      </c>
      <c r="E595" s="5" t="str">
        <f>_xlfn.XLOOKUP(Customers[[#This Row],[Customer ID]],Policies!B:B,Policies!A:A)</f>
        <v>POL2829</v>
      </c>
      <c r="F595" s="5" t="str">
        <f>_xlfn.XLOOKUP(Customers[[#This Row],[Customer ID]],Policies[Customer ID],Policies[Proposal Status (Insurer)])</f>
        <v>Accepted</v>
      </c>
      <c r="G595" s="5" t="str">
        <f>_xlfn.XLOOKUP(A:A,Policies!B:B,Policies!C:C)</f>
        <v>Life</v>
      </c>
      <c r="H595" s="5" t="str">
        <f>_xlfn.XLOOKUP(A:A,Policies!B:B,Policies!G:G)</f>
        <v>Yes</v>
      </c>
    </row>
    <row r="596" spans="1:8" x14ac:dyDescent="0.25">
      <c r="A596" t="s">
        <v>1501</v>
      </c>
      <c r="B596" t="s">
        <v>763</v>
      </c>
      <c r="C596">
        <v>18</v>
      </c>
      <c r="D596" t="s">
        <v>767</v>
      </c>
      <c r="E596" s="5" t="str">
        <f>_xlfn.XLOOKUP(Customers[[#This Row],[Customer ID]],Policies!B:B,Policies!A:A)</f>
        <v>POL2830</v>
      </c>
      <c r="F596" s="5" t="str">
        <f>_xlfn.XLOOKUP(Customers[[#This Row],[Customer ID]],Policies[Customer ID],Policies[Proposal Status (Insurer)])</f>
        <v>Accepted</v>
      </c>
      <c r="G596" s="5" t="str">
        <f>_xlfn.XLOOKUP(A:A,Policies!B:B,Policies!C:C)</f>
        <v>Life</v>
      </c>
      <c r="H596" s="5" t="str">
        <f>_xlfn.XLOOKUP(A:A,Policies!B:B,Policies!G:G)</f>
        <v>Yes</v>
      </c>
    </row>
    <row r="597" spans="1:8" x14ac:dyDescent="0.25">
      <c r="A597" t="s">
        <v>1502</v>
      </c>
      <c r="B597" t="s">
        <v>765</v>
      </c>
      <c r="C597">
        <v>13</v>
      </c>
      <c r="D597" t="s">
        <v>768</v>
      </c>
      <c r="E597" s="5" t="str">
        <f>_xlfn.XLOOKUP(Customers[[#This Row],[Customer ID]],Policies!B:B,Policies!A:A)</f>
        <v>POL2831</v>
      </c>
      <c r="F597" s="5" t="str">
        <f>_xlfn.XLOOKUP(Customers[[#This Row],[Customer ID]],Policies[Customer ID],Policies[Proposal Status (Insurer)])</f>
        <v>Accepted</v>
      </c>
      <c r="G597" s="5" t="str">
        <f>_xlfn.XLOOKUP(A:A,Policies!B:B,Policies!C:C)</f>
        <v>Life</v>
      </c>
      <c r="H597" s="5" t="str">
        <f>_xlfn.XLOOKUP(A:A,Policies!B:B,Policies!G:G)</f>
        <v>Yes</v>
      </c>
    </row>
    <row r="598" spans="1:8" x14ac:dyDescent="0.25">
      <c r="A598" t="s">
        <v>1503</v>
      </c>
      <c r="B598" t="s">
        <v>764</v>
      </c>
      <c r="C598">
        <v>2</v>
      </c>
      <c r="D598" t="s">
        <v>768</v>
      </c>
      <c r="E598" s="5" t="str">
        <f>_xlfn.XLOOKUP(Customers[[#This Row],[Customer ID]],Policies!B:B,Policies!A:A)</f>
        <v>POL2832</v>
      </c>
      <c r="F598" s="5" t="str">
        <f>_xlfn.XLOOKUP(Customers[[#This Row],[Customer ID]],Policies[Customer ID],Policies[Proposal Status (Insurer)])</f>
        <v>Accepted</v>
      </c>
      <c r="G598" s="5" t="str">
        <f>_xlfn.XLOOKUP(A:A,Policies!B:B,Policies!C:C)</f>
        <v>Life</v>
      </c>
      <c r="H598" s="5" t="str">
        <f>_xlfn.XLOOKUP(A:A,Policies!B:B,Policies!G:G)</f>
        <v>Yes</v>
      </c>
    </row>
    <row r="599" spans="1:8" x14ac:dyDescent="0.25">
      <c r="A599" t="s">
        <v>1504</v>
      </c>
      <c r="B599" t="s">
        <v>762</v>
      </c>
      <c r="C599">
        <v>7</v>
      </c>
      <c r="D599" t="s">
        <v>768</v>
      </c>
      <c r="E599" s="5" t="str">
        <f>_xlfn.XLOOKUP(Customers[[#This Row],[Customer ID]],Policies!B:B,Policies!A:A)</f>
        <v>POL2833</v>
      </c>
      <c r="F599" s="5" t="str">
        <f>_xlfn.XLOOKUP(Customers[[#This Row],[Customer ID]],Policies[Customer ID],Policies[Proposal Status (Insurer)])</f>
        <v>Accepted</v>
      </c>
      <c r="G599" s="5" t="str">
        <f>_xlfn.XLOOKUP(A:A,Policies!B:B,Policies!C:C)</f>
        <v>Life</v>
      </c>
      <c r="H599" s="5" t="str">
        <f>_xlfn.XLOOKUP(A:A,Policies!B:B,Policies!G:G)</f>
        <v>Yes</v>
      </c>
    </row>
    <row r="600" spans="1:8" x14ac:dyDescent="0.25">
      <c r="A600" t="s">
        <v>1505</v>
      </c>
      <c r="B600" t="s">
        <v>763</v>
      </c>
      <c r="C600">
        <v>8</v>
      </c>
      <c r="D600" t="s">
        <v>768</v>
      </c>
      <c r="E600" s="5" t="str">
        <f>_xlfn.XLOOKUP(Customers[[#This Row],[Customer ID]],Policies!B:B,Policies!A:A)</f>
        <v>POL2834</v>
      </c>
      <c r="F600" s="5" t="str">
        <f>_xlfn.XLOOKUP(Customers[[#This Row],[Customer ID]],Policies[Customer ID],Policies[Proposal Status (Insurer)])</f>
        <v>Accepted</v>
      </c>
      <c r="G600" s="5" t="str">
        <f>_xlfn.XLOOKUP(A:A,Policies!B:B,Policies!C:C)</f>
        <v>Life</v>
      </c>
      <c r="H600" s="5" t="str">
        <f>_xlfn.XLOOKUP(A:A,Policies!B:B,Policies!G:G)</f>
        <v>No</v>
      </c>
    </row>
    <row r="601" spans="1:8" x14ac:dyDescent="0.25">
      <c r="A601" t="s">
        <v>1506</v>
      </c>
      <c r="B601" t="s">
        <v>765</v>
      </c>
      <c r="C601">
        <v>3</v>
      </c>
      <c r="D601" t="s">
        <v>766</v>
      </c>
      <c r="E601" s="5" t="str">
        <f>_xlfn.XLOOKUP(Customers[[#This Row],[Customer ID]],Policies!B:B,Policies!A:A)</f>
        <v>POL2835</v>
      </c>
      <c r="F601" s="5" t="str">
        <f>_xlfn.XLOOKUP(Customers[[#This Row],[Customer ID]],Policies[Customer ID],Policies[Proposal Status (Insurer)])</f>
        <v>Rejected</v>
      </c>
      <c r="G601" s="5" t="str">
        <f>_xlfn.XLOOKUP(A:A,Policies!B:B,Policies!C:C)</f>
        <v>Life</v>
      </c>
      <c r="H601" s="5" t="str">
        <f>_xlfn.XLOOKUP(A:A,Policies!B:B,Policies!G:G)</f>
        <v>Not Applicable</v>
      </c>
    </row>
    <row r="602" spans="1:8" x14ac:dyDescent="0.25">
      <c r="A602" t="s">
        <v>1507</v>
      </c>
      <c r="B602" t="s">
        <v>764</v>
      </c>
      <c r="C602">
        <v>18</v>
      </c>
      <c r="D602" t="s">
        <v>766</v>
      </c>
      <c r="E602" s="5" t="str">
        <f>_xlfn.XLOOKUP(Customers[[#This Row],[Customer ID]],Policies!B:B,Policies!A:A)</f>
        <v>POL2836</v>
      </c>
      <c r="F602" s="5" t="str">
        <f>_xlfn.XLOOKUP(Customers[[#This Row],[Customer ID]],Policies[Customer ID],Policies[Proposal Status (Insurer)])</f>
        <v>Accepted</v>
      </c>
      <c r="G602" s="5" t="str">
        <f>_xlfn.XLOOKUP(A:A,Policies!B:B,Policies!C:C)</f>
        <v>Life</v>
      </c>
      <c r="H602" s="5" t="str">
        <f>_xlfn.XLOOKUP(A:A,Policies!B:B,Policies!G:G)</f>
        <v>Yes</v>
      </c>
    </row>
    <row r="603" spans="1:8" x14ac:dyDescent="0.25">
      <c r="A603" t="s">
        <v>1508</v>
      </c>
      <c r="B603" t="s">
        <v>762</v>
      </c>
      <c r="C603">
        <v>9</v>
      </c>
      <c r="D603" t="s">
        <v>766</v>
      </c>
      <c r="E603" s="5" t="str">
        <f>_xlfn.XLOOKUP(Customers[[#This Row],[Customer ID]],Policies!B:B,Policies!A:A)</f>
        <v>POL2837</v>
      </c>
      <c r="F603" s="5" t="str">
        <f>_xlfn.XLOOKUP(Customers[[#This Row],[Customer ID]],Policies[Customer ID],Policies[Proposal Status (Insurer)])</f>
        <v>Accepted</v>
      </c>
      <c r="G603" s="5" t="str">
        <f>_xlfn.XLOOKUP(A:A,Policies!B:B,Policies!C:C)</f>
        <v>Life</v>
      </c>
      <c r="H603" s="5" t="str">
        <f>_xlfn.XLOOKUP(A:A,Policies!B:B,Policies!G:G)</f>
        <v>Yes</v>
      </c>
    </row>
    <row r="604" spans="1:8" x14ac:dyDescent="0.25">
      <c r="A604" t="s">
        <v>1509</v>
      </c>
      <c r="B604" t="s">
        <v>763</v>
      </c>
      <c r="C604">
        <v>2</v>
      </c>
      <c r="D604" t="s">
        <v>766</v>
      </c>
      <c r="E604" s="5" t="str">
        <f>_xlfn.XLOOKUP(Customers[[#This Row],[Customer ID]],Policies!B:B,Policies!A:A)</f>
        <v>POL2838</v>
      </c>
      <c r="F604" s="5" t="str">
        <f>_xlfn.XLOOKUP(Customers[[#This Row],[Customer ID]],Policies[Customer ID],Policies[Proposal Status (Insurer)])</f>
        <v>Accepted</v>
      </c>
      <c r="G604" s="5" t="str">
        <f>_xlfn.XLOOKUP(A:A,Policies!B:B,Policies!C:C)</f>
        <v>Life</v>
      </c>
      <c r="H604" s="5" t="str">
        <f>_xlfn.XLOOKUP(A:A,Policies!B:B,Policies!G:G)</f>
        <v>Yes</v>
      </c>
    </row>
    <row r="605" spans="1:8" x14ac:dyDescent="0.25">
      <c r="A605" t="s">
        <v>1510</v>
      </c>
      <c r="B605" t="s">
        <v>765</v>
      </c>
      <c r="C605">
        <v>10</v>
      </c>
      <c r="D605" t="s">
        <v>769</v>
      </c>
      <c r="E605" s="5" t="str">
        <f>_xlfn.XLOOKUP(Customers[[#This Row],[Customer ID]],Policies!B:B,Policies!A:A)</f>
        <v>POL2839</v>
      </c>
      <c r="F605" s="5" t="str">
        <f>_xlfn.XLOOKUP(Customers[[#This Row],[Customer ID]],Policies[Customer ID],Policies[Proposal Status (Insurer)])</f>
        <v>Accepted</v>
      </c>
      <c r="G605" s="5" t="str">
        <f>_xlfn.XLOOKUP(A:A,Policies!B:B,Policies!C:C)</f>
        <v>Life</v>
      </c>
      <c r="H605" s="5" t="str">
        <f>_xlfn.XLOOKUP(A:A,Policies!B:B,Policies!G:G)</f>
        <v>Yes</v>
      </c>
    </row>
    <row r="606" spans="1:8" x14ac:dyDescent="0.25">
      <c r="A606" t="s">
        <v>1511</v>
      </c>
      <c r="B606" t="s">
        <v>764</v>
      </c>
      <c r="C606">
        <v>13</v>
      </c>
      <c r="D606" t="s">
        <v>769</v>
      </c>
      <c r="E606" s="5" t="str">
        <f>_xlfn.XLOOKUP(Customers[[#This Row],[Customer ID]],Policies!B:B,Policies!A:A)</f>
        <v>POL2840</v>
      </c>
      <c r="F606" s="5" t="str">
        <f>_xlfn.XLOOKUP(Customers[[#This Row],[Customer ID]],Policies[Customer ID],Policies[Proposal Status (Insurer)])</f>
        <v>Accepted</v>
      </c>
      <c r="G606" s="5" t="str">
        <f>_xlfn.XLOOKUP(A:A,Policies!B:B,Policies!C:C)</f>
        <v>Life</v>
      </c>
      <c r="H606" s="5" t="str">
        <f>_xlfn.XLOOKUP(A:A,Policies!B:B,Policies!G:G)</f>
        <v>Yes</v>
      </c>
    </row>
    <row r="607" spans="1:8" x14ac:dyDescent="0.25">
      <c r="A607" t="s">
        <v>1512</v>
      </c>
      <c r="B607" t="s">
        <v>762</v>
      </c>
      <c r="C607">
        <v>7</v>
      </c>
      <c r="D607" t="s">
        <v>769</v>
      </c>
      <c r="E607" s="5" t="str">
        <f>_xlfn.XLOOKUP(Customers[[#This Row],[Customer ID]],Policies!B:B,Policies!A:A)</f>
        <v>POL2841</v>
      </c>
      <c r="F607" s="5" t="str">
        <f>_xlfn.XLOOKUP(Customers[[#This Row],[Customer ID]],Policies[Customer ID],Policies[Proposal Status (Insurer)])</f>
        <v>Accepted</v>
      </c>
      <c r="G607" s="5" t="str">
        <f>_xlfn.XLOOKUP(A:A,Policies!B:B,Policies!C:C)</f>
        <v>Life</v>
      </c>
      <c r="H607" s="5" t="str">
        <f>_xlfn.XLOOKUP(A:A,Policies!B:B,Policies!G:G)</f>
        <v>Yes</v>
      </c>
    </row>
    <row r="608" spans="1:8" x14ac:dyDescent="0.25">
      <c r="A608" t="s">
        <v>1513</v>
      </c>
      <c r="B608" t="s">
        <v>763</v>
      </c>
      <c r="C608">
        <v>6</v>
      </c>
      <c r="D608" t="s">
        <v>769</v>
      </c>
      <c r="E608" s="5" t="str">
        <f>_xlfn.XLOOKUP(Customers[[#This Row],[Customer ID]],Policies!B:B,Policies!A:A)</f>
        <v>POL2842</v>
      </c>
      <c r="F608" s="5" t="str">
        <f>_xlfn.XLOOKUP(Customers[[#This Row],[Customer ID]],Policies[Customer ID],Policies[Proposal Status (Insurer)])</f>
        <v>Accepted</v>
      </c>
      <c r="G608" s="5" t="str">
        <f>_xlfn.XLOOKUP(A:A,Policies!B:B,Policies!C:C)</f>
        <v>Life</v>
      </c>
      <c r="H608" s="5" t="str">
        <f>_xlfn.XLOOKUP(A:A,Policies!B:B,Policies!G:G)</f>
        <v>Yes</v>
      </c>
    </row>
    <row r="609" spans="1:8" x14ac:dyDescent="0.25">
      <c r="A609" t="s">
        <v>1514</v>
      </c>
      <c r="B609" t="s">
        <v>765</v>
      </c>
      <c r="C609">
        <v>15</v>
      </c>
      <c r="D609" t="s">
        <v>767</v>
      </c>
      <c r="E609" s="5" t="str">
        <f>_xlfn.XLOOKUP(Customers[[#This Row],[Customer ID]],Policies!B:B,Policies!A:A)</f>
        <v>POL2843</v>
      </c>
      <c r="F609" s="5" t="str">
        <f>_xlfn.XLOOKUP(Customers[[#This Row],[Customer ID]],Policies[Customer ID],Policies[Proposal Status (Insurer)])</f>
        <v>Accepted</v>
      </c>
      <c r="G609" s="5" t="str">
        <f>_xlfn.XLOOKUP(A:A,Policies!B:B,Policies!C:C)</f>
        <v>Life</v>
      </c>
      <c r="H609" s="5" t="str">
        <f>_xlfn.XLOOKUP(A:A,Policies!B:B,Policies!G:G)</f>
        <v>Yes</v>
      </c>
    </row>
    <row r="610" spans="1:8" x14ac:dyDescent="0.25">
      <c r="A610" t="s">
        <v>1515</v>
      </c>
      <c r="B610" t="s">
        <v>764</v>
      </c>
      <c r="C610">
        <v>14</v>
      </c>
      <c r="D610" t="s">
        <v>767</v>
      </c>
      <c r="E610" s="5" t="str">
        <f>_xlfn.XLOOKUP(Customers[[#This Row],[Customer ID]],Policies!B:B,Policies!A:A)</f>
        <v>POL2844</v>
      </c>
      <c r="F610" s="5" t="str">
        <f>_xlfn.XLOOKUP(Customers[[#This Row],[Customer ID]],Policies[Customer ID],Policies[Proposal Status (Insurer)])</f>
        <v>Accepted</v>
      </c>
      <c r="G610" s="5" t="str">
        <f>_xlfn.XLOOKUP(A:A,Policies!B:B,Policies!C:C)</f>
        <v>Life</v>
      </c>
      <c r="H610" s="5" t="str">
        <f>_xlfn.XLOOKUP(A:A,Policies!B:B,Policies!G:G)</f>
        <v>Yes</v>
      </c>
    </row>
    <row r="611" spans="1:8" x14ac:dyDescent="0.25">
      <c r="A611" t="s">
        <v>1516</v>
      </c>
      <c r="B611" t="s">
        <v>762</v>
      </c>
      <c r="C611">
        <v>2</v>
      </c>
      <c r="D611" t="s">
        <v>767</v>
      </c>
      <c r="E611" s="5" t="str">
        <f>_xlfn.XLOOKUP(Customers[[#This Row],[Customer ID]],Policies!B:B,Policies!A:A)</f>
        <v>POL2845</v>
      </c>
      <c r="F611" s="5" t="str">
        <f>_xlfn.XLOOKUP(Customers[[#This Row],[Customer ID]],Policies[Customer ID],Policies[Proposal Status (Insurer)])</f>
        <v>Accepted</v>
      </c>
      <c r="G611" s="5" t="str">
        <f>_xlfn.XLOOKUP(A:A,Policies!B:B,Policies!C:C)</f>
        <v>Life</v>
      </c>
      <c r="H611" s="5" t="str">
        <f>_xlfn.XLOOKUP(A:A,Policies!B:B,Policies!G:G)</f>
        <v>Yes</v>
      </c>
    </row>
    <row r="612" spans="1:8" x14ac:dyDescent="0.25">
      <c r="A612" t="s">
        <v>1517</v>
      </c>
      <c r="B612" t="s">
        <v>763</v>
      </c>
      <c r="C612">
        <v>8</v>
      </c>
      <c r="D612" t="s">
        <v>767</v>
      </c>
      <c r="E612" s="5" t="str">
        <f>_xlfn.XLOOKUP(Customers[[#This Row],[Customer ID]],Policies!B:B,Policies!A:A)</f>
        <v>POL2846</v>
      </c>
      <c r="F612" s="5" t="str">
        <f>_xlfn.XLOOKUP(Customers[[#This Row],[Customer ID]],Policies[Customer ID],Policies[Proposal Status (Insurer)])</f>
        <v>Accepted</v>
      </c>
      <c r="G612" s="5" t="str">
        <f>_xlfn.XLOOKUP(A:A,Policies!B:B,Policies!C:C)</f>
        <v>Life</v>
      </c>
      <c r="H612" s="5" t="str">
        <f>_xlfn.XLOOKUP(A:A,Policies!B:B,Policies!G:G)</f>
        <v>Yes</v>
      </c>
    </row>
    <row r="613" spans="1:8" x14ac:dyDescent="0.25">
      <c r="A613" t="s">
        <v>1518</v>
      </c>
      <c r="B613" t="s">
        <v>765</v>
      </c>
      <c r="C613">
        <v>14</v>
      </c>
      <c r="D613" t="s">
        <v>768</v>
      </c>
      <c r="E613" s="5" t="str">
        <f>_xlfn.XLOOKUP(Customers[[#This Row],[Customer ID]],Policies!B:B,Policies!A:A)</f>
        <v>POL2847</v>
      </c>
      <c r="F613" s="5" t="str">
        <f>_xlfn.XLOOKUP(Customers[[#This Row],[Customer ID]],Policies[Customer ID],Policies[Proposal Status (Insurer)])</f>
        <v>Accepted</v>
      </c>
      <c r="G613" s="5" t="str">
        <f>_xlfn.XLOOKUP(A:A,Policies!B:B,Policies!C:C)</f>
        <v>Life</v>
      </c>
      <c r="H613" s="5" t="str">
        <f>_xlfn.XLOOKUP(A:A,Policies!B:B,Policies!G:G)</f>
        <v>Yes</v>
      </c>
    </row>
    <row r="614" spans="1:8" x14ac:dyDescent="0.25">
      <c r="A614" t="s">
        <v>1519</v>
      </c>
      <c r="B614" t="s">
        <v>764</v>
      </c>
      <c r="C614">
        <v>6</v>
      </c>
      <c r="D614" t="s">
        <v>768</v>
      </c>
      <c r="E614" s="5" t="str">
        <f>_xlfn.XLOOKUP(Customers[[#This Row],[Customer ID]],Policies!B:B,Policies!A:A)</f>
        <v>POL2848</v>
      </c>
      <c r="F614" s="5" t="str">
        <f>_xlfn.XLOOKUP(Customers[[#This Row],[Customer ID]],Policies[Customer ID],Policies[Proposal Status (Insurer)])</f>
        <v>Rejected</v>
      </c>
      <c r="G614" s="5" t="str">
        <f>_xlfn.XLOOKUP(A:A,Policies!B:B,Policies!C:C)</f>
        <v>Life</v>
      </c>
      <c r="H614" s="5" t="str">
        <f>_xlfn.XLOOKUP(A:A,Policies!B:B,Policies!G:G)</f>
        <v>Not Applicable</v>
      </c>
    </row>
    <row r="615" spans="1:8" x14ac:dyDescent="0.25">
      <c r="A615" t="s">
        <v>1520</v>
      </c>
      <c r="B615" t="s">
        <v>762</v>
      </c>
      <c r="C615">
        <v>7</v>
      </c>
      <c r="D615" t="s">
        <v>768</v>
      </c>
      <c r="E615" s="5" t="str">
        <f>_xlfn.XLOOKUP(Customers[[#This Row],[Customer ID]],Policies!B:B,Policies!A:A)</f>
        <v>POL2849</v>
      </c>
      <c r="F615" s="5" t="str">
        <f>_xlfn.XLOOKUP(Customers[[#This Row],[Customer ID]],Policies[Customer ID],Policies[Proposal Status (Insurer)])</f>
        <v>Accepted</v>
      </c>
      <c r="G615" s="5" t="str">
        <f>_xlfn.XLOOKUP(A:A,Policies!B:B,Policies!C:C)</f>
        <v>Life</v>
      </c>
      <c r="H615" s="5" t="str">
        <f>_xlfn.XLOOKUP(A:A,Policies!B:B,Policies!G:G)</f>
        <v>Yes</v>
      </c>
    </row>
    <row r="616" spans="1:8" x14ac:dyDescent="0.25">
      <c r="A616" t="s">
        <v>1521</v>
      </c>
      <c r="B616" t="s">
        <v>763</v>
      </c>
      <c r="C616">
        <v>8</v>
      </c>
      <c r="D616" t="s">
        <v>768</v>
      </c>
      <c r="E616" s="5" t="str">
        <f>_xlfn.XLOOKUP(Customers[[#This Row],[Customer ID]],Policies!B:B,Policies!A:A)</f>
        <v>POL2850</v>
      </c>
      <c r="F616" s="5" t="str">
        <f>_xlfn.XLOOKUP(Customers[[#This Row],[Customer ID]],Policies[Customer ID],Policies[Proposal Status (Insurer)])</f>
        <v>Accepted</v>
      </c>
      <c r="G616" s="5" t="str">
        <f>_xlfn.XLOOKUP(A:A,Policies!B:B,Policies!C:C)</f>
        <v>Life</v>
      </c>
      <c r="H616" s="5" t="str">
        <f>_xlfn.XLOOKUP(A:A,Policies!B:B,Policies!G:G)</f>
        <v>Yes</v>
      </c>
    </row>
    <row r="617" spans="1:8" x14ac:dyDescent="0.25">
      <c r="A617" t="s">
        <v>1522</v>
      </c>
      <c r="B617" t="s">
        <v>765</v>
      </c>
      <c r="C617">
        <v>9</v>
      </c>
      <c r="D617" t="s">
        <v>766</v>
      </c>
      <c r="E617" s="5" t="str">
        <f>_xlfn.XLOOKUP(Customers[[#This Row],[Customer ID]],Policies!B:B,Policies!A:A)</f>
        <v>POL2851</v>
      </c>
      <c r="F617" s="5" t="str">
        <f>_xlfn.XLOOKUP(Customers[[#This Row],[Customer ID]],Policies[Customer ID],Policies[Proposal Status (Insurer)])</f>
        <v>Accepted</v>
      </c>
      <c r="G617" s="5" t="str">
        <f>_xlfn.XLOOKUP(A:A,Policies!B:B,Policies!C:C)</f>
        <v>Life</v>
      </c>
      <c r="H617" s="5" t="str">
        <f>_xlfn.XLOOKUP(A:A,Policies!B:B,Policies!G:G)</f>
        <v>Yes</v>
      </c>
    </row>
    <row r="618" spans="1:8" x14ac:dyDescent="0.25">
      <c r="A618" t="s">
        <v>1523</v>
      </c>
      <c r="B618" t="s">
        <v>764</v>
      </c>
      <c r="C618">
        <v>11</v>
      </c>
      <c r="D618" t="s">
        <v>766</v>
      </c>
      <c r="E618" s="5" t="str">
        <f>_xlfn.XLOOKUP(Customers[[#This Row],[Customer ID]],Policies!B:B,Policies!A:A)</f>
        <v>POL2852</v>
      </c>
      <c r="F618" s="5" t="str">
        <f>_xlfn.XLOOKUP(Customers[[#This Row],[Customer ID]],Policies[Customer ID],Policies[Proposal Status (Insurer)])</f>
        <v>Accepted</v>
      </c>
      <c r="G618" s="5" t="str">
        <f>_xlfn.XLOOKUP(A:A,Policies!B:B,Policies!C:C)</f>
        <v>Life</v>
      </c>
      <c r="H618" s="5" t="str">
        <f>_xlfn.XLOOKUP(A:A,Policies!B:B,Policies!G:G)</f>
        <v>Yes</v>
      </c>
    </row>
    <row r="619" spans="1:8" x14ac:dyDescent="0.25">
      <c r="A619" t="s">
        <v>1524</v>
      </c>
      <c r="B619" t="s">
        <v>762</v>
      </c>
      <c r="C619">
        <v>12</v>
      </c>
      <c r="D619" t="s">
        <v>766</v>
      </c>
      <c r="E619" s="5" t="str">
        <f>_xlfn.XLOOKUP(Customers[[#This Row],[Customer ID]],Policies!B:B,Policies!A:A)</f>
        <v>POL2853</v>
      </c>
      <c r="F619" s="5" t="str">
        <f>_xlfn.XLOOKUP(Customers[[#This Row],[Customer ID]],Policies[Customer ID],Policies[Proposal Status (Insurer)])</f>
        <v>Accepted</v>
      </c>
      <c r="G619" s="5" t="str">
        <f>_xlfn.XLOOKUP(A:A,Policies!B:B,Policies!C:C)</f>
        <v>Life</v>
      </c>
      <c r="H619" s="5" t="str">
        <f>_xlfn.XLOOKUP(A:A,Policies!B:B,Policies!G:G)</f>
        <v>Yes</v>
      </c>
    </row>
    <row r="620" spans="1:8" x14ac:dyDescent="0.25">
      <c r="A620" t="s">
        <v>1525</v>
      </c>
      <c r="B620" t="s">
        <v>763</v>
      </c>
      <c r="C620">
        <v>6</v>
      </c>
      <c r="D620" t="s">
        <v>766</v>
      </c>
      <c r="E620" s="5" t="str">
        <f>_xlfn.XLOOKUP(Customers[[#This Row],[Customer ID]],Policies!B:B,Policies!A:A)</f>
        <v>POL2854</v>
      </c>
      <c r="F620" s="5" t="str">
        <f>_xlfn.XLOOKUP(Customers[[#This Row],[Customer ID]],Policies[Customer ID],Policies[Proposal Status (Insurer)])</f>
        <v>Accepted</v>
      </c>
      <c r="G620" s="5" t="str">
        <f>_xlfn.XLOOKUP(A:A,Policies!B:B,Policies!C:C)</f>
        <v>Life</v>
      </c>
      <c r="H620" s="5" t="str">
        <f>_xlfn.XLOOKUP(A:A,Policies!B:B,Policies!G:G)</f>
        <v>Yes</v>
      </c>
    </row>
    <row r="621" spans="1:8" x14ac:dyDescent="0.25">
      <c r="A621" t="s">
        <v>1526</v>
      </c>
      <c r="B621" t="s">
        <v>765</v>
      </c>
      <c r="C621">
        <v>1</v>
      </c>
      <c r="D621" t="s">
        <v>769</v>
      </c>
      <c r="E621" s="5" t="str">
        <f>_xlfn.XLOOKUP(Customers[[#This Row],[Customer ID]],Policies!B:B,Policies!A:A)</f>
        <v>POL2855</v>
      </c>
      <c r="F621" s="5" t="str">
        <f>_xlfn.XLOOKUP(Customers[[#This Row],[Customer ID]],Policies[Customer ID],Policies[Proposal Status (Insurer)])</f>
        <v>Accepted</v>
      </c>
      <c r="G621" s="5" t="str">
        <f>_xlfn.XLOOKUP(A:A,Policies!B:B,Policies!C:C)</f>
        <v>Life</v>
      </c>
      <c r="H621" s="5" t="str">
        <f>_xlfn.XLOOKUP(A:A,Policies!B:B,Policies!G:G)</f>
        <v>Yes</v>
      </c>
    </row>
    <row r="622" spans="1:8" x14ac:dyDescent="0.25">
      <c r="A622" t="s">
        <v>1527</v>
      </c>
      <c r="B622" t="s">
        <v>764</v>
      </c>
      <c r="C622">
        <v>1</v>
      </c>
      <c r="D622" t="s">
        <v>769</v>
      </c>
      <c r="E622" s="5" t="str">
        <f>_xlfn.XLOOKUP(Customers[[#This Row],[Customer ID]],Policies!B:B,Policies!A:A)</f>
        <v>POL2856</v>
      </c>
      <c r="F622" s="5" t="str">
        <f>_xlfn.XLOOKUP(Customers[[#This Row],[Customer ID]],Policies[Customer ID],Policies[Proposal Status (Insurer)])</f>
        <v>Rejected</v>
      </c>
      <c r="G622" s="5" t="str">
        <f>_xlfn.XLOOKUP(A:A,Policies!B:B,Policies!C:C)</f>
        <v>Life</v>
      </c>
      <c r="H622" s="5" t="str">
        <f>_xlfn.XLOOKUP(A:A,Policies!B:B,Policies!G:G)</f>
        <v>Not Applicable</v>
      </c>
    </row>
    <row r="623" spans="1:8" x14ac:dyDescent="0.25">
      <c r="A623" t="s">
        <v>1528</v>
      </c>
      <c r="B623" t="s">
        <v>762</v>
      </c>
      <c r="C623">
        <v>7</v>
      </c>
      <c r="D623" t="s">
        <v>769</v>
      </c>
      <c r="E623" s="5" t="str">
        <f>_xlfn.XLOOKUP(Customers[[#This Row],[Customer ID]],Policies!B:B,Policies!A:A)</f>
        <v>POL2857</v>
      </c>
      <c r="F623" s="5" t="str">
        <f>_xlfn.XLOOKUP(Customers[[#This Row],[Customer ID]],Policies[Customer ID],Policies[Proposal Status (Insurer)])</f>
        <v>Accepted</v>
      </c>
      <c r="G623" s="5" t="str">
        <f>_xlfn.XLOOKUP(A:A,Policies!B:B,Policies!C:C)</f>
        <v>Life</v>
      </c>
      <c r="H623" s="5" t="str">
        <f>_xlfn.XLOOKUP(A:A,Policies!B:B,Policies!G:G)</f>
        <v>Yes</v>
      </c>
    </row>
    <row r="624" spans="1:8" x14ac:dyDescent="0.25">
      <c r="A624" t="s">
        <v>1529</v>
      </c>
      <c r="B624" t="s">
        <v>763</v>
      </c>
      <c r="C624">
        <v>15</v>
      </c>
      <c r="D624" t="s">
        <v>769</v>
      </c>
      <c r="E624" s="5" t="str">
        <f>_xlfn.XLOOKUP(Customers[[#This Row],[Customer ID]],Policies!B:B,Policies!A:A)</f>
        <v>POL2858</v>
      </c>
      <c r="F624" s="5" t="str">
        <f>_xlfn.XLOOKUP(Customers[[#This Row],[Customer ID]],Policies[Customer ID],Policies[Proposal Status (Insurer)])</f>
        <v>Accepted</v>
      </c>
      <c r="G624" s="5" t="str">
        <f>_xlfn.XLOOKUP(A:A,Policies!B:B,Policies!C:C)</f>
        <v>Life</v>
      </c>
      <c r="H624" s="5" t="str">
        <f>_xlfn.XLOOKUP(A:A,Policies!B:B,Policies!G:G)</f>
        <v>Yes</v>
      </c>
    </row>
    <row r="625" spans="1:8" x14ac:dyDescent="0.25">
      <c r="A625" t="s">
        <v>1530</v>
      </c>
      <c r="B625" t="s">
        <v>765</v>
      </c>
      <c r="C625">
        <v>7</v>
      </c>
      <c r="D625" t="s">
        <v>767</v>
      </c>
      <c r="E625" s="5" t="str">
        <f>_xlfn.XLOOKUP(Customers[[#This Row],[Customer ID]],Policies!B:B,Policies!A:A)</f>
        <v>POL2859</v>
      </c>
      <c r="F625" s="5" t="str">
        <f>_xlfn.XLOOKUP(Customers[[#This Row],[Customer ID]],Policies[Customer ID],Policies[Proposal Status (Insurer)])</f>
        <v>Accepted</v>
      </c>
      <c r="G625" s="5" t="str">
        <f>_xlfn.XLOOKUP(A:A,Policies!B:B,Policies!C:C)</f>
        <v>Life</v>
      </c>
      <c r="H625" s="5" t="str">
        <f>_xlfn.XLOOKUP(A:A,Policies!B:B,Policies!G:G)</f>
        <v>Yes</v>
      </c>
    </row>
    <row r="626" spans="1:8" x14ac:dyDescent="0.25">
      <c r="A626" t="s">
        <v>1531</v>
      </c>
      <c r="B626" t="s">
        <v>764</v>
      </c>
      <c r="C626">
        <v>8</v>
      </c>
      <c r="D626" t="s">
        <v>767</v>
      </c>
      <c r="E626" s="5" t="str">
        <f>_xlfn.XLOOKUP(Customers[[#This Row],[Customer ID]],Policies!B:B,Policies!A:A)</f>
        <v>POL2860</v>
      </c>
      <c r="F626" s="5" t="str">
        <f>_xlfn.XLOOKUP(Customers[[#This Row],[Customer ID]],Policies[Customer ID],Policies[Proposal Status (Insurer)])</f>
        <v>Accepted</v>
      </c>
      <c r="G626" s="5" t="str">
        <f>_xlfn.XLOOKUP(A:A,Policies!B:B,Policies!C:C)</f>
        <v>Life</v>
      </c>
      <c r="H626" s="5" t="str">
        <f>_xlfn.XLOOKUP(A:A,Policies!B:B,Policies!G:G)</f>
        <v>Yes</v>
      </c>
    </row>
    <row r="627" spans="1:8" x14ac:dyDescent="0.25">
      <c r="A627" t="s">
        <v>1532</v>
      </c>
      <c r="B627" t="s">
        <v>762</v>
      </c>
      <c r="C627">
        <v>8</v>
      </c>
      <c r="D627" t="s">
        <v>767</v>
      </c>
      <c r="E627" s="5" t="str">
        <f>_xlfn.XLOOKUP(Customers[[#This Row],[Customer ID]],Policies!B:B,Policies!A:A)</f>
        <v>POL2861</v>
      </c>
      <c r="F627" s="5" t="str">
        <f>_xlfn.XLOOKUP(Customers[[#This Row],[Customer ID]],Policies[Customer ID],Policies[Proposal Status (Insurer)])</f>
        <v>Accepted</v>
      </c>
      <c r="G627" s="5" t="str">
        <f>_xlfn.XLOOKUP(A:A,Policies!B:B,Policies!C:C)</f>
        <v>Life</v>
      </c>
      <c r="H627" s="5" t="str">
        <f>_xlfn.XLOOKUP(A:A,Policies!B:B,Policies!G:G)</f>
        <v>Yes</v>
      </c>
    </row>
    <row r="628" spans="1:8" x14ac:dyDescent="0.25">
      <c r="A628" t="s">
        <v>1533</v>
      </c>
      <c r="B628" t="s">
        <v>763</v>
      </c>
      <c r="C628">
        <v>3</v>
      </c>
      <c r="D628" t="s">
        <v>767</v>
      </c>
      <c r="E628" s="5" t="str">
        <f>_xlfn.XLOOKUP(Customers[[#This Row],[Customer ID]],Policies!B:B,Policies!A:A)</f>
        <v>POL2862</v>
      </c>
      <c r="F628" s="5" t="str">
        <f>_xlfn.XLOOKUP(Customers[[#This Row],[Customer ID]],Policies[Customer ID],Policies[Proposal Status (Insurer)])</f>
        <v>Accepted</v>
      </c>
      <c r="G628" s="5" t="str">
        <f>_xlfn.XLOOKUP(A:A,Policies!B:B,Policies!C:C)</f>
        <v>Life</v>
      </c>
      <c r="H628" s="5" t="str">
        <f>_xlfn.XLOOKUP(A:A,Policies!B:B,Policies!G:G)</f>
        <v>Yes</v>
      </c>
    </row>
    <row r="629" spans="1:8" x14ac:dyDescent="0.25">
      <c r="A629" t="s">
        <v>1534</v>
      </c>
      <c r="B629" t="s">
        <v>765</v>
      </c>
      <c r="C629">
        <v>13</v>
      </c>
      <c r="D629" t="s">
        <v>768</v>
      </c>
      <c r="E629" s="5" t="str">
        <f>_xlfn.XLOOKUP(Customers[[#This Row],[Customer ID]],Policies!B:B,Policies!A:A)</f>
        <v>POL2863</v>
      </c>
      <c r="F629" s="5" t="str">
        <f>_xlfn.XLOOKUP(Customers[[#This Row],[Customer ID]],Policies[Customer ID],Policies[Proposal Status (Insurer)])</f>
        <v>Accepted</v>
      </c>
      <c r="G629" s="5" t="str">
        <f>_xlfn.XLOOKUP(A:A,Policies!B:B,Policies!C:C)</f>
        <v>Life</v>
      </c>
      <c r="H629" s="5" t="str">
        <f>_xlfn.XLOOKUP(A:A,Policies!B:B,Policies!G:G)</f>
        <v>Yes</v>
      </c>
    </row>
    <row r="630" spans="1:8" x14ac:dyDescent="0.25">
      <c r="A630" t="s">
        <v>1535</v>
      </c>
      <c r="B630" t="s">
        <v>764</v>
      </c>
      <c r="C630">
        <v>12</v>
      </c>
      <c r="D630" t="s">
        <v>768</v>
      </c>
      <c r="E630" s="5" t="str">
        <f>_xlfn.XLOOKUP(Customers[[#This Row],[Customer ID]],Policies!B:B,Policies!A:A)</f>
        <v>POL2864</v>
      </c>
      <c r="F630" s="5" t="str">
        <f>_xlfn.XLOOKUP(Customers[[#This Row],[Customer ID]],Policies[Customer ID],Policies[Proposal Status (Insurer)])</f>
        <v>Accepted</v>
      </c>
      <c r="G630" s="5" t="str">
        <f>_xlfn.XLOOKUP(A:A,Policies!B:B,Policies!C:C)</f>
        <v>Life</v>
      </c>
      <c r="H630" s="5" t="str">
        <f>_xlfn.XLOOKUP(A:A,Policies!B:B,Policies!G:G)</f>
        <v>Yes</v>
      </c>
    </row>
    <row r="631" spans="1:8" x14ac:dyDescent="0.25">
      <c r="A631" t="s">
        <v>1536</v>
      </c>
      <c r="B631" t="s">
        <v>762</v>
      </c>
      <c r="C631">
        <v>11</v>
      </c>
      <c r="D631" t="s">
        <v>768</v>
      </c>
      <c r="E631" s="5" t="str">
        <f>_xlfn.XLOOKUP(Customers[[#This Row],[Customer ID]],Policies!B:B,Policies!A:A)</f>
        <v>POL2865</v>
      </c>
      <c r="F631" s="5" t="str">
        <f>_xlfn.XLOOKUP(Customers[[#This Row],[Customer ID]],Policies[Customer ID],Policies[Proposal Status (Insurer)])</f>
        <v>Rejected</v>
      </c>
      <c r="G631" s="5" t="str">
        <f>_xlfn.XLOOKUP(A:A,Policies!B:B,Policies!C:C)</f>
        <v>Life</v>
      </c>
      <c r="H631" s="5" t="str">
        <f>_xlfn.XLOOKUP(A:A,Policies!B:B,Policies!G:G)</f>
        <v>Not Applicable</v>
      </c>
    </row>
    <row r="632" spans="1:8" x14ac:dyDescent="0.25">
      <c r="A632" t="s">
        <v>1537</v>
      </c>
      <c r="B632" t="s">
        <v>763</v>
      </c>
      <c r="C632">
        <v>12</v>
      </c>
      <c r="D632" t="s">
        <v>768</v>
      </c>
      <c r="E632" s="5" t="str">
        <f>_xlfn.XLOOKUP(Customers[[#This Row],[Customer ID]],Policies!B:B,Policies!A:A)</f>
        <v>POL2866</v>
      </c>
      <c r="F632" s="5" t="str">
        <f>_xlfn.XLOOKUP(Customers[[#This Row],[Customer ID]],Policies[Customer ID],Policies[Proposal Status (Insurer)])</f>
        <v>Accepted</v>
      </c>
      <c r="G632" s="5" t="str">
        <f>_xlfn.XLOOKUP(A:A,Policies!B:B,Policies!C:C)</f>
        <v>Life</v>
      </c>
      <c r="H632" s="5" t="str">
        <f>_xlfn.XLOOKUP(A:A,Policies!B:B,Policies!G:G)</f>
        <v>Yes</v>
      </c>
    </row>
    <row r="633" spans="1:8" x14ac:dyDescent="0.25">
      <c r="A633" t="s">
        <v>1538</v>
      </c>
      <c r="B633" t="s">
        <v>765</v>
      </c>
      <c r="C633">
        <v>1</v>
      </c>
      <c r="D633" t="s">
        <v>766</v>
      </c>
      <c r="E633" s="5" t="str">
        <f>_xlfn.XLOOKUP(Customers[[#This Row],[Customer ID]],Policies!B:B,Policies!A:A)</f>
        <v>POL2867</v>
      </c>
      <c r="F633" s="5" t="str">
        <f>_xlfn.XLOOKUP(Customers[[#This Row],[Customer ID]],Policies[Customer ID],Policies[Proposal Status (Insurer)])</f>
        <v>Accepted</v>
      </c>
      <c r="G633" s="5" t="str">
        <f>_xlfn.XLOOKUP(A:A,Policies!B:B,Policies!C:C)</f>
        <v>Life</v>
      </c>
      <c r="H633" s="5" t="str">
        <f>_xlfn.XLOOKUP(A:A,Policies!B:B,Policies!G:G)</f>
        <v>Yes</v>
      </c>
    </row>
    <row r="634" spans="1:8" x14ac:dyDescent="0.25">
      <c r="A634" t="s">
        <v>1539</v>
      </c>
      <c r="B634" t="s">
        <v>764</v>
      </c>
      <c r="C634">
        <v>6</v>
      </c>
      <c r="D634" t="s">
        <v>766</v>
      </c>
      <c r="E634" s="5" t="str">
        <f>_xlfn.XLOOKUP(Customers[[#This Row],[Customer ID]],Policies!B:B,Policies!A:A)</f>
        <v>POL2868</v>
      </c>
      <c r="F634" s="5" t="str">
        <f>_xlfn.XLOOKUP(Customers[[#This Row],[Customer ID]],Policies[Customer ID],Policies[Proposal Status (Insurer)])</f>
        <v>Accepted</v>
      </c>
      <c r="G634" s="5" t="str">
        <f>_xlfn.XLOOKUP(A:A,Policies!B:B,Policies!C:C)</f>
        <v>Life</v>
      </c>
      <c r="H634" s="5" t="str">
        <f>_xlfn.XLOOKUP(A:A,Policies!B:B,Policies!G:G)</f>
        <v>Yes</v>
      </c>
    </row>
    <row r="635" spans="1:8" x14ac:dyDescent="0.25">
      <c r="A635" t="s">
        <v>1540</v>
      </c>
      <c r="B635" t="s">
        <v>762</v>
      </c>
      <c r="C635">
        <v>17</v>
      </c>
      <c r="D635" t="s">
        <v>766</v>
      </c>
      <c r="E635" s="5" t="str">
        <f>_xlfn.XLOOKUP(Customers[[#This Row],[Customer ID]],Policies!B:B,Policies!A:A)</f>
        <v>POL2869</v>
      </c>
      <c r="F635" s="5" t="str">
        <f>_xlfn.XLOOKUP(Customers[[#This Row],[Customer ID]],Policies[Customer ID],Policies[Proposal Status (Insurer)])</f>
        <v>Accepted</v>
      </c>
      <c r="G635" s="5" t="str">
        <f>_xlfn.XLOOKUP(A:A,Policies!B:B,Policies!C:C)</f>
        <v>Life</v>
      </c>
      <c r="H635" s="5" t="str">
        <f>_xlfn.XLOOKUP(A:A,Policies!B:B,Policies!G:G)</f>
        <v>Yes</v>
      </c>
    </row>
    <row r="636" spans="1:8" x14ac:dyDescent="0.25">
      <c r="A636" t="s">
        <v>1541</v>
      </c>
      <c r="B636" t="s">
        <v>763</v>
      </c>
      <c r="C636">
        <v>8</v>
      </c>
      <c r="D636" t="s">
        <v>766</v>
      </c>
      <c r="E636" s="5" t="str">
        <f>_xlfn.XLOOKUP(Customers[[#This Row],[Customer ID]],Policies!B:B,Policies!A:A)</f>
        <v>POL2870</v>
      </c>
      <c r="F636" s="5" t="str">
        <f>_xlfn.XLOOKUP(Customers[[#This Row],[Customer ID]],Policies[Customer ID],Policies[Proposal Status (Insurer)])</f>
        <v>Accepted</v>
      </c>
      <c r="G636" s="5" t="str">
        <f>_xlfn.XLOOKUP(A:A,Policies!B:B,Policies!C:C)</f>
        <v>Life</v>
      </c>
      <c r="H636" s="5" t="str">
        <f>_xlfn.XLOOKUP(A:A,Policies!B:B,Policies!G:G)</f>
        <v>Yes</v>
      </c>
    </row>
    <row r="637" spans="1:8" x14ac:dyDescent="0.25">
      <c r="A637" t="s">
        <v>1542</v>
      </c>
      <c r="B637" t="s">
        <v>765</v>
      </c>
      <c r="C637">
        <v>2</v>
      </c>
      <c r="D637" t="s">
        <v>769</v>
      </c>
      <c r="E637" s="5" t="str">
        <f>_xlfn.XLOOKUP(Customers[[#This Row],[Customer ID]],Policies!B:B,Policies!A:A)</f>
        <v>POL2871</v>
      </c>
      <c r="F637" s="5" t="str">
        <f>_xlfn.XLOOKUP(Customers[[#This Row],[Customer ID]],Policies[Customer ID],Policies[Proposal Status (Insurer)])</f>
        <v>Accepted</v>
      </c>
      <c r="G637" s="5" t="str">
        <f>_xlfn.XLOOKUP(A:A,Policies!B:B,Policies!C:C)</f>
        <v>Life</v>
      </c>
      <c r="H637" s="5" t="str">
        <f>_xlfn.XLOOKUP(A:A,Policies!B:B,Policies!G:G)</f>
        <v>Yes</v>
      </c>
    </row>
    <row r="638" spans="1:8" x14ac:dyDescent="0.25">
      <c r="A638" t="s">
        <v>1543</v>
      </c>
      <c r="B638" t="s">
        <v>764</v>
      </c>
      <c r="C638">
        <v>9</v>
      </c>
      <c r="D638" t="s">
        <v>769</v>
      </c>
      <c r="E638" s="5" t="str">
        <f>_xlfn.XLOOKUP(Customers[[#This Row],[Customer ID]],Policies!B:B,Policies!A:A)</f>
        <v>POL2872</v>
      </c>
      <c r="F638" s="5" t="str">
        <f>_xlfn.XLOOKUP(Customers[[#This Row],[Customer ID]],Policies[Customer ID],Policies[Proposal Status (Insurer)])</f>
        <v>Rejected</v>
      </c>
      <c r="G638" s="5" t="str">
        <f>_xlfn.XLOOKUP(A:A,Policies!B:B,Policies!C:C)</f>
        <v>Life</v>
      </c>
      <c r="H638" s="5" t="str">
        <f>_xlfn.XLOOKUP(A:A,Policies!B:B,Policies!G:G)</f>
        <v>Not Applicable</v>
      </c>
    </row>
    <row r="639" spans="1:8" x14ac:dyDescent="0.25">
      <c r="A639" t="s">
        <v>1544</v>
      </c>
      <c r="B639" t="s">
        <v>762</v>
      </c>
      <c r="C639">
        <v>2</v>
      </c>
      <c r="D639" t="s">
        <v>769</v>
      </c>
      <c r="E639" s="5" t="str">
        <f>_xlfn.XLOOKUP(Customers[[#This Row],[Customer ID]],Policies!B:B,Policies!A:A)</f>
        <v>POL2873</v>
      </c>
      <c r="F639" s="5" t="str">
        <f>_xlfn.XLOOKUP(Customers[[#This Row],[Customer ID]],Policies[Customer ID],Policies[Proposal Status (Insurer)])</f>
        <v>Accepted</v>
      </c>
      <c r="G639" s="5" t="str">
        <f>_xlfn.XLOOKUP(A:A,Policies!B:B,Policies!C:C)</f>
        <v>Life</v>
      </c>
      <c r="H639" s="5" t="str">
        <f>_xlfn.XLOOKUP(A:A,Policies!B:B,Policies!G:G)</f>
        <v>Yes</v>
      </c>
    </row>
    <row r="640" spans="1:8" x14ac:dyDescent="0.25">
      <c r="A640" t="s">
        <v>1545</v>
      </c>
      <c r="B640" t="s">
        <v>763</v>
      </c>
      <c r="C640">
        <v>16</v>
      </c>
      <c r="D640" t="s">
        <v>769</v>
      </c>
      <c r="E640" s="5" t="str">
        <f>_xlfn.XLOOKUP(Customers[[#This Row],[Customer ID]],Policies!B:B,Policies!A:A)</f>
        <v>POL2874</v>
      </c>
      <c r="F640" s="5" t="str">
        <f>_xlfn.XLOOKUP(Customers[[#This Row],[Customer ID]],Policies[Customer ID],Policies[Proposal Status (Insurer)])</f>
        <v>Accepted</v>
      </c>
      <c r="G640" s="5" t="str">
        <f>_xlfn.XLOOKUP(A:A,Policies!B:B,Policies!C:C)</f>
        <v>Life</v>
      </c>
      <c r="H640" s="5" t="str">
        <f>_xlfn.XLOOKUP(A:A,Policies!B:B,Policies!G:G)</f>
        <v>Yes</v>
      </c>
    </row>
    <row r="641" spans="1:8" x14ac:dyDescent="0.25">
      <c r="A641" t="s">
        <v>1546</v>
      </c>
      <c r="B641" t="s">
        <v>765</v>
      </c>
      <c r="C641">
        <v>8</v>
      </c>
      <c r="D641" t="s">
        <v>767</v>
      </c>
      <c r="E641" s="5" t="str">
        <f>_xlfn.XLOOKUP(Customers[[#This Row],[Customer ID]],Policies!B:B,Policies!A:A)</f>
        <v>POL2875</v>
      </c>
      <c r="F641" s="5" t="str">
        <f>_xlfn.XLOOKUP(Customers[[#This Row],[Customer ID]],Policies[Customer ID],Policies[Proposal Status (Insurer)])</f>
        <v>Accepted</v>
      </c>
      <c r="G641" s="5" t="str">
        <f>_xlfn.XLOOKUP(A:A,Policies!B:B,Policies!C:C)</f>
        <v>Life</v>
      </c>
      <c r="H641" s="5" t="str">
        <f>_xlfn.XLOOKUP(A:A,Policies!B:B,Policies!G:G)</f>
        <v>Yes</v>
      </c>
    </row>
    <row r="642" spans="1:8" x14ac:dyDescent="0.25">
      <c r="A642" t="s">
        <v>1547</v>
      </c>
      <c r="B642" t="s">
        <v>764</v>
      </c>
      <c r="C642">
        <v>9</v>
      </c>
      <c r="D642" t="s">
        <v>767</v>
      </c>
      <c r="E642" s="5" t="str">
        <f>_xlfn.XLOOKUP(Customers[[#This Row],[Customer ID]],Policies!B:B,Policies!A:A)</f>
        <v>POL2876</v>
      </c>
      <c r="F642" s="5" t="str">
        <f>_xlfn.XLOOKUP(Customers[[#This Row],[Customer ID]],Policies[Customer ID],Policies[Proposal Status (Insurer)])</f>
        <v>Accepted</v>
      </c>
      <c r="G642" s="5" t="str">
        <f>_xlfn.XLOOKUP(A:A,Policies!B:B,Policies!C:C)</f>
        <v>Life</v>
      </c>
      <c r="H642" s="5" t="str">
        <f>_xlfn.XLOOKUP(A:A,Policies!B:B,Policies!G:G)</f>
        <v>Yes</v>
      </c>
    </row>
    <row r="643" spans="1:8" x14ac:dyDescent="0.25">
      <c r="A643" t="s">
        <v>1548</v>
      </c>
      <c r="B643" t="s">
        <v>762</v>
      </c>
      <c r="C643">
        <v>3</v>
      </c>
      <c r="D643" t="s">
        <v>767</v>
      </c>
      <c r="E643" s="5" t="str">
        <f>_xlfn.XLOOKUP(Customers[[#This Row],[Customer ID]],Policies!B:B,Policies!A:A)</f>
        <v>POL2877</v>
      </c>
      <c r="F643" s="5" t="str">
        <f>_xlfn.XLOOKUP(Customers[[#This Row],[Customer ID]],Policies[Customer ID],Policies[Proposal Status (Insurer)])</f>
        <v>Accepted</v>
      </c>
      <c r="G643" s="5" t="str">
        <f>_xlfn.XLOOKUP(A:A,Policies!B:B,Policies!C:C)</f>
        <v>Life</v>
      </c>
      <c r="H643" s="5" t="str">
        <f>_xlfn.XLOOKUP(A:A,Policies!B:B,Policies!G:G)</f>
        <v>Yes</v>
      </c>
    </row>
    <row r="644" spans="1:8" x14ac:dyDescent="0.25">
      <c r="A644" t="s">
        <v>1549</v>
      </c>
      <c r="B644" t="s">
        <v>763</v>
      </c>
      <c r="C644">
        <v>9</v>
      </c>
      <c r="D644" t="s">
        <v>767</v>
      </c>
      <c r="E644" s="5" t="str">
        <f>_xlfn.XLOOKUP(Customers[[#This Row],[Customer ID]],Policies!B:B,Policies!A:A)</f>
        <v>POL2878</v>
      </c>
      <c r="F644" s="5" t="str">
        <f>_xlfn.XLOOKUP(Customers[[#This Row],[Customer ID]],Policies[Customer ID],Policies[Proposal Status (Insurer)])</f>
        <v>Rejected</v>
      </c>
      <c r="G644" s="5" t="str">
        <f>_xlfn.XLOOKUP(A:A,Policies!B:B,Policies!C:C)</f>
        <v>Life</v>
      </c>
      <c r="H644" s="5" t="str">
        <f>_xlfn.XLOOKUP(A:A,Policies!B:B,Policies!G:G)</f>
        <v>Not Applicable</v>
      </c>
    </row>
    <row r="645" spans="1:8" x14ac:dyDescent="0.25">
      <c r="A645" t="s">
        <v>1550</v>
      </c>
      <c r="B645" t="s">
        <v>765</v>
      </c>
      <c r="C645">
        <v>9</v>
      </c>
      <c r="D645" t="s">
        <v>768</v>
      </c>
      <c r="E645" s="5" t="str">
        <f>_xlfn.XLOOKUP(Customers[[#This Row],[Customer ID]],Policies!B:B,Policies!A:A)</f>
        <v>POL2879</v>
      </c>
      <c r="F645" s="5" t="str">
        <f>_xlfn.XLOOKUP(Customers[[#This Row],[Customer ID]],Policies[Customer ID],Policies[Proposal Status (Insurer)])</f>
        <v>Accepted</v>
      </c>
      <c r="G645" s="5" t="str">
        <f>_xlfn.XLOOKUP(A:A,Policies!B:B,Policies!C:C)</f>
        <v>Life</v>
      </c>
      <c r="H645" s="5" t="str">
        <f>_xlfn.XLOOKUP(A:A,Policies!B:B,Policies!G:G)</f>
        <v>Yes</v>
      </c>
    </row>
    <row r="646" spans="1:8" x14ac:dyDescent="0.25">
      <c r="A646" t="s">
        <v>1551</v>
      </c>
      <c r="B646" t="s">
        <v>764</v>
      </c>
      <c r="C646">
        <v>13</v>
      </c>
      <c r="D646" t="s">
        <v>768</v>
      </c>
      <c r="E646" s="5" t="str">
        <f>_xlfn.XLOOKUP(Customers[[#This Row],[Customer ID]],Policies!B:B,Policies!A:A)</f>
        <v>POL2880</v>
      </c>
      <c r="F646" s="5" t="str">
        <f>_xlfn.XLOOKUP(Customers[[#This Row],[Customer ID]],Policies[Customer ID],Policies[Proposal Status (Insurer)])</f>
        <v>Accepted</v>
      </c>
      <c r="G646" s="5" t="str">
        <f>_xlfn.XLOOKUP(A:A,Policies!B:B,Policies!C:C)</f>
        <v>Life</v>
      </c>
      <c r="H646" s="5" t="str">
        <f>_xlfn.XLOOKUP(A:A,Policies!B:B,Policies!G:G)</f>
        <v>Yes</v>
      </c>
    </row>
    <row r="647" spans="1:8" x14ac:dyDescent="0.25">
      <c r="A647" t="s">
        <v>1552</v>
      </c>
      <c r="B647" t="s">
        <v>762</v>
      </c>
      <c r="C647">
        <v>1</v>
      </c>
      <c r="D647" t="s">
        <v>768</v>
      </c>
      <c r="E647" s="5" t="str">
        <f>_xlfn.XLOOKUP(Customers[[#This Row],[Customer ID]],Policies!B:B,Policies!A:A)</f>
        <v>POL2881</v>
      </c>
      <c r="F647" s="5" t="str">
        <f>_xlfn.XLOOKUP(Customers[[#This Row],[Customer ID]],Policies[Customer ID],Policies[Proposal Status (Insurer)])</f>
        <v>Accepted</v>
      </c>
      <c r="G647" s="5" t="str">
        <f>_xlfn.XLOOKUP(A:A,Policies!B:B,Policies!C:C)</f>
        <v>Life</v>
      </c>
      <c r="H647" s="5" t="str">
        <f>_xlfn.XLOOKUP(A:A,Policies!B:B,Policies!G:G)</f>
        <v>Yes</v>
      </c>
    </row>
    <row r="648" spans="1:8" x14ac:dyDescent="0.25">
      <c r="A648" t="s">
        <v>1553</v>
      </c>
      <c r="B648" t="s">
        <v>763</v>
      </c>
      <c r="C648">
        <v>11</v>
      </c>
      <c r="D648" t="s">
        <v>768</v>
      </c>
      <c r="E648" s="5" t="str">
        <f>_xlfn.XLOOKUP(Customers[[#This Row],[Customer ID]],Policies!B:B,Policies!A:A)</f>
        <v>POL2882</v>
      </c>
      <c r="F648" s="5" t="str">
        <f>_xlfn.XLOOKUP(Customers[[#This Row],[Customer ID]],Policies[Customer ID],Policies[Proposal Status (Insurer)])</f>
        <v>Accepted</v>
      </c>
      <c r="G648" s="5" t="str">
        <f>_xlfn.XLOOKUP(A:A,Policies!B:B,Policies!C:C)</f>
        <v>Life</v>
      </c>
      <c r="H648" s="5" t="str">
        <f>_xlfn.XLOOKUP(A:A,Policies!B:B,Policies!G:G)</f>
        <v>Yes</v>
      </c>
    </row>
    <row r="649" spans="1:8" x14ac:dyDescent="0.25">
      <c r="A649" t="s">
        <v>1554</v>
      </c>
      <c r="B649" t="s">
        <v>765</v>
      </c>
      <c r="C649">
        <v>1</v>
      </c>
      <c r="D649" t="s">
        <v>766</v>
      </c>
      <c r="E649" s="5" t="str">
        <f>_xlfn.XLOOKUP(Customers[[#This Row],[Customer ID]],Policies!B:B,Policies!A:A)</f>
        <v>POL2883</v>
      </c>
      <c r="F649" s="5" t="str">
        <f>_xlfn.XLOOKUP(Customers[[#This Row],[Customer ID]],Policies[Customer ID],Policies[Proposal Status (Insurer)])</f>
        <v>Accepted</v>
      </c>
      <c r="G649" s="5" t="str">
        <f>_xlfn.XLOOKUP(A:A,Policies!B:B,Policies!C:C)</f>
        <v>Life</v>
      </c>
      <c r="H649" s="5" t="str">
        <f>_xlfn.XLOOKUP(A:A,Policies!B:B,Policies!G:G)</f>
        <v>Yes</v>
      </c>
    </row>
    <row r="650" spans="1:8" x14ac:dyDescent="0.25">
      <c r="A650" t="s">
        <v>1555</v>
      </c>
      <c r="B650" t="s">
        <v>764</v>
      </c>
      <c r="C650">
        <v>7</v>
      </c>
      <c r="D650" t="s">
        <v>766</v>
      </c>
      <c r="E650" s="5" t="str">
        <f>_xlfn.XLOOKUP(Customers[[#This Row],[Customer ID]],Policies!B:B,Policies!A:A)</f>
        <v>POL2884</v>
      </c>
      <c r="F650" s="5" t="str">
        <f>_xlfn.XLOOKUP(Customers[[#This Row],[Customer ID]],Policies[Customer ID],Policies[Proposal Status (Insurer)])</f>
        <v>Accepted</v>
      </c>
      <c r="G650" s="5" t="str">
        <f>_xlfn.XLOOKUP(A:A,Policies!B:B,Policies!C:C)</f>
        <v>Life</v>
      </c>
      <c r="H650" s="5" t="str">
        <f>_xlfn.XLOOKUP(A:A,Policies!B:B,Policies!G:G)</f>
        <v>Yes</v>
      </c>
    </row>
    <row r="651" spans="1:8" x14ac:dyDescent="0.25">
      <c r="A651" t="s">
        <v>1556</v>
      </c>
      <c r="B651" t="s">
        <v>762</v>
      </c>
      <c r="C651">
        <v>12</v>
      </c>
      <c r="D651" t="s">
        <v>766</v>
      </c>
      <c r="E651" s="5" t="str">
        <f>_xlfn.XLOOKUP(Customers[[#This Row],[Customer ID]],Policies!B:B,Policies!A:A)</f>
        <v>POL2885</v>
      </c>
      <c r="F651" s="5" t="str">
        <f>_xlfn.XLOOKUP(Customers[[#This Row],[Customer ID]],Policies[Customer ID],Policies[Proposal Status (Insurer)])</f>
        <v>Accepted</v>
      </c>
      <c r="G651" s="5" t="str">
        <f>_xlfn.XLOOKUP(A:A,Policies!B:B,Policies!C:C)</f>
        <v>Life</v>
      </c>
      <c r="H651" s="5" t="str">
        <f>_xlfn.XLOOKUP(A:A,Policies!B:B,Policies!G:G)</f>
        <v>Yes</v>
      </c>
    </row>
    <row r="652" spans="1:8" x14ac:dyDescent="0.25">
      <c r="A652" t="s">
        <v>1557</v>
      </c>
      <c r="B652" t="s">
        <v>763</v>
      </c>
      <c r="C652">
        <v>3</v>
      </c>
      <c r="D652" t="s">
        <v>766</v>
      </c>
      <c r="E652" s="5" t="str">
        <f>_xlfn.XLOOKUP(Customers[[#This Row],[Customer ID]],Policies!B:B,Policies!A:A)</f>
        <v>POL2886</v>
      </c>
      <c r="F652" s="5" t="str">
        <f>_xlfn.XLOOKUP(Customers[[#This Row],[Customer ID]],Policies[Customer ID],Policies[Proposal Status (Insurer)])</f>
        <v>Accepted</v>
      </c>
      <c r="G652" s="5" t="str">
        <f>_xlfn.XLOOKUP(A:A,Policies!B:B,Policies!C:C)</f>
        <v>Life</v>
      </c>
      <c r="H652" s="5" t="str">
        <f>_xlfn.XLOOKUP(A:A,Policies!B:B,Policies!G:G)</f>
        <v>Yes</v>
      </c>
    </row>
    <row r="653" spans="1:8" x14ac:dyDescent="0.25">
      <c r="A653" t="s">
        <v>1558</v>
      </c>
      <c r="B653" t="s">
        <v>765</v>
      </c>
      <c r="C653">
        <v>8</v>
      </c>
      <c r="D653" t="s">
        <v>769</v>
      </c>
      <c r="E653" s="5" t="str">
        <f>_xlfn.XLOOKUP(Customers[[#This Row],[Customer ID]],Policies!B:B,Policies!A:A)</f>
        <v>POL2887</v>
      </c>
      <c r="F653" s="5" t="str">
        <f>_xlfn.XLOOKUP(Customers[[#This Row],[Customer ID]],Policies[Customer ID],Policies[Proposal Status (Insurer)])</f>
        <v>Accepted</v>
      </c>
      <c r="G653" s="5" t="str">
        <f>_xlfn.XLOOKUP(A:A,Policies!B:B,Policies!C:C)</f>
        <v>Life</v>
      </c>
      <c r="H653" s="5" t="str">
        <f>_xlfn.XLOOKUP(A:A,Policies!B:B,Policies!G:G)</f>
        <v>Yes</v>
      </c>
    </row>
    <row r="654" spans="1:8" x14ac:dyDescent="0.25">
      <c r="A654" t="s">
        <v>1559</v>
      </c>
      <c r="B654" t="s">
        <v>764</v>
      </c>
      <c r="C654">
        <v>6</v>
      </c>
      <c r="D654" t="s">
        <v>769</v>
      </c>
      <c r="E654" s="5" t="str">
        <f>_xlfn.XLOOKUP(Customers[[#This Row],[Customer ID]],Policies!B:B,Policies!A:A)</f>
        <v>POL2888</v>
      </c>
      <c r="F654" s="5" t="str">
        <f>_xlfn.XLOOKUP(Customers[[#This Row],[Customer ID]],Policies[Customer ID],Policies[Proposal Status (Insurer)])</f>
        <v>Accepted</v>
      </c>
      <c r="G654" s="5" t="str">
        <f>_xlfn.XLOOKUP(A:A,Policies!B:B,Policies!C:C)</f>
        <v>Life</v>
      </c>
      <c r="H654" s="5" t="str">
        <f>_xlfn.XLOOKUP(A:A,Policies!B:B,Policies!G:G)</f>
        <v>Yes</v>
      </c>
    </row>
    <row r="655" spans="1:8" x14ac:dyDescent="0.25">
      <c r="A655" t="s">
        <v>1560</v>
      </c>
      <c r="B655" t="s">
        <v>762</v>
      </c>
      <c r="C655">
        <v>12</v>
      </c>
      <c r="D655" t="s">
        <v>769</v>
      </c>
      <c r="E655" s="5" t="str">
        <f>_xlfn.XLOOKUP(Customers[[#This Row],[Customer ID]],Policies!B:B,Policies!A:A)</f>
        <v>POL2889</v>
      </c>
      <c r="F655" s="5" t="str">
        <f>_xlfn.XLOOKUP(Customers[[#This Row],[Customer ID]],Policies[Customer ID],Policies[Proposal Status (Insurer)])</f>
        <v>Accepted</v>
      </c>
      <c r="G655" s="5" t="str">
        <f>_xlfn.XLOOKUP(A:A,Policies!B:B,Policies!C:C)</f>
        <v>Life</v>
      </c>
      <c r="H655" s="5" t="str">
        <f>_xlfn.XLOOKUP(A:A,Policies!B:B,Policies!G:G)</f>
        <v>Yes</v>
      </c>
    </row>
    <row r="656" spans="1:8" x14ac:dyDescent="0.25">
      <c r="A656" t="s">
        <v>1561</v>
      </c>
      <c r="B656" t="s">
        <v>763</v>
      </c>
      <c r="C656">
        <v>13</v>
      </c>
      <c r="D656" t="s">
        <v>769</v>
      </c>
      <c r="E656" s="5" t="str">
        <f>_xlfn.XLOOKUP(Customers[[#This Row],[Customer ID]],Policies!B:B,Policies!A:A)</f>
        <v>POL2890</v>
      </c>
      <c r="F656" s="5" t="str">
        <f>_xlfn.XLOOKUP(Customers[[#This Row],[Customer ID]],Policies[Customer ID],Policies[Proposal Status (Insurer)])</f>
        <v>Accepted</v>
      </c>
      <c r="G656" s="5" t="str">
        <f>_xlfn.XLOOKUP(A:A,Policies!B:B,Policies!C:C)</f>
        <v>Life</v>
      </c>
      <c r="H656" s="5" t="str">
        <f>_xlfn.XLOOKUP(A:A,Policies!B:B,Policies!G:G)</f>
        <v>Yes</v>
      </c>
    </row>
    <row r="657" spans="1:8" x14ac:dyDescent="0.25">
      <c r="A657" t="s">
        <v>1562</v>
      </c>
      <c r="B657" t="s">
        <v>765</v>
      </c>
      <c r="C657">
        <v>14</v>
      </c>
      <c r="D657" t="s">
        <v>767</v>
      </c>
      <c r="E657" s="5" t="str">
        <f>_xlfn.XLOOKUP(Customers[[#This Row],[Customer ID]],Policies!B:B,Policies!A:A)</f>
        <v>POL2891</v>
      </c>
      <c r="F657" s="5" t="str">
        <f>_xlfn.XLOOKUP(Customers[[#This Row],[Customer ID]],Policies[Customer ID],Policies[Proposal Status (Insurer)])</f>
        <v>Accepted</v>
      </c>
      <c r="G657" s="5" t="str">
        <f>_xlfn.XLOOKUP(A:A,Policies!B:B,Policies!C:C)</f>
        <v>Life</v>
      </c>
      <c r="H657" s="5" t="str">
        <f>_xlfn.XLOOKUP(A:A,Policies!B:B,Policies!G:G)</f>
        <v>Yes</v>
      </c>
    </row>
    <row r="658" spans="1:8" x14ac:dyDescent="0.25">
      <c r="A658" t="s">
        <v>1563</v>
      </c>
      <c r="B658" t="s">
        <v>764</v>
      </c>
      <c r="C658">
        <v>15</v>
      </c>
      <c r="D658" t="s">
        <v>767</v>
      </c>
      <c r="E658" s="5" t="str">
        <f>_xlfn.XLOOKUP(Customers[[#This Row],[Customer ID]],Policies!B:B,Policies!A:A)</f>
        <v>POL2892</v>
      </c>
      <c r="F658" s="5" t="str">
        <f>_xlfn.XLOOKUP(Customers[[#This Row],[Customer ID]],Policies[Customer ID],Policies[Proposal Status (Insurer)])</f>
        <v>Accepted</v>
      </c>
      <c r="G658" s="5" t="str">
        <f>_xlfn.XLOOKUP(A:A,Policies!B:B,Policies!C:C)</f>
        <v>Life</v>
      </c>
      <c r="H658" s="5" t="str">
        <f>_xlfn.XLOOKUP(A:A,Policies!B:B,Policies!G:G)</f>
        <v>Yes</v>
      </c>
    </row>
    <row r="659" spans="1:8" x14ac:dyDescent="0.25">
      <c r="A659" t="s">
        <v>1564</v>
      </c>
      <c r="B659" t="s">
        <v>762</v>
      </c>
      <c r="C659">
        <v>16</v>
      </c>
      <c r="D659" t="s">
        <v>767</v>
      </c>
      <c r="E659" s="5" t="str">
        <f>_xlfn.XLOOKUP(Customers[[#This Row],[Customer ID]],Policies!B:B,Policies!A:A)</f>
        <v>POL2893</v>
      </c>
      <c r="F659" s="5" t="str">
        <f>_xlfn.XLOOKUP(Customers[[#This Row],[Customer ID]],Policies[Customer ID],Policies[Proposal Status (Insurer)])</f>
        <v>Accepted</v>
      </c>
      <c r="G659" s="5" t="str">
        <f>_xlfn.XLOOKUP(A:A,Policies!B:B,Policies!C:C)</f>
        <v>Life</v>
      </c>
      <c r="H659" s="5" t="str">
        <f>_xlfn.XLOOKUP(A:A,Policies!B:B,Policies!G:G)</f>
        <v>Yes</v>
      </c>
    </row>
    <row r="660" spans="1:8" x14ac:dyDescent="0.25">
      <c r="A660" t="s">
        <v>1565</v>
      </c>
      <c r="B660" t="s">
        <v>763</v>
      </c>
      <c r="C660">
        <v>15</v>
      </c>
      <c r="D660" t="s">
        <v>767</v>
      </c>
      <c r="E660" s="5" t="str">
        <f>_xlfn.XLOOKUP(Customers[[#This Row],[Customer ID]],Policies!B:B,Policies!A:A)</f>
        <v>POL2894</v>
      </c>
      <c r="F660" s="5" t="str">
        <f>_xlfn.XLOOKUP(Customers[[#This Row],[Customer ID]],Policies[Customer ID],Policies[Proposal Status (Insurer)])</f>
        <v>Accepted</v>
      </c>
      <c r="G660" s="5" t="str">
        <f>_xlfn.XLOOKUP(A:A,Policies!B:B,Policies!C:C)</f>
        <v>Life</v>
      </c>
      <c r="H660" s="5" t="str">
        <f>_xlfn.XLOOKUP(A:A,Policies!B:B,Policies!G:G)</f>
        <v>Yes</v>
      </c>
    </row>
    <row r="661" spans="1:8" x14ac:dyDescent="0.25">
      <c r="A661" t="s">
        <v>1566</v>
      </c>
      <c r="B661" t="s">
        <v>765</v>
      </c>
      <c r="C661">
        <v>17</v>
      </c>
      <c r="D661" t="s">
        <v>768</v>
      </c>
      <c r="E661" s="5" t="str">
        <f>_xlfn.XLOOKUP(Customers[[#This Row],[Customer ID]],Policies!B:B,Policies!A:A)</f>
        <v>POL2895</v>
      </c>
      <c r="F661" s="5" t="str">
        <f>_xlfn.XLOOKUP(Customers[[#This Row],[Customer ID]],Policies[Customer ID],Policies[Proposal Status (Insurer)])</f>
        <v>Accepted</v>
      </c>
      <c r="G661" s="5" t="str">
        <f>_xlfn.XLOOKUP(A:A,Policies!B:B,Policies!C:C)</f>
        <v>Life</v>
      </c>
      <c r="H661" s="5" t="str">
        <f>_xlfn.XLOOKUP(A:A,Policies!B:B,Policies!G:G)</f>
        <v>Yes</v>
      </c>
    </row>
    <row r="662" spans="1:8" x14ac:dyDescent="0.25">
      <c r="A662" t="s">
        <v>1567</v>
      </c>
      <c r="B662" t="s">
        <v>764</v>
      </c>
      <c r="C662">
        <v>7</v>
      </c>
      <c r="D662" t="s">
        <v>768</v>
      </c>
      <c r="E662" s="5" t="str">
        <f>_xlfn.XLOOKUP(Customers[[#This Row],[Customer ID]],Policies!B:B,Policies!A:A)</f>
        <v>POL2896</v>
      </c>
      <c r="F662" s="5" t="str">
        <f>_xlfn.XLOOKUP(Customers[[#This Row],[Customer ID]],Policies[Customer ID],Policies[Proposal Status (Insurer)])</f>
        <v>Rejected</v>
      </c>
      <c r="G662" s="5" t="str">
        <f>_xlfn.XLOOKUP(A:A,Policies!B:B,Policies!C:C)</f>
        <v>Life</v>
      </c>
      <c r="H662" s="5" t="str">
        <f>_xlfn.XLOOKUP(A:A,Policies!B:B,Policies!G:G)</f>
        <v>Not Applicable</v>
      </c>
    </row>
    <row r="663" spans="1:8" x14ac:dyDescent="0.25">
      <c r="A663" t="s">
        <v>1568</v>
      </c>
      <c r="B663" t="s">
        <v>762</v>
      </c>
      <c r="C663">
        <v>8</v>
      </c>
      <c r="D663" t="s">
        <v>768</v>
      </c>
      <c r="E663" s="5" t="str">
        <f>_xlfn.XLOOKUP(Customers[[#This Row],[Customer ID]],Policies!B:B,Policies!A:A)</f>
        <v>POL2897</v>
      </c>
      <c r="F663" s="5" t="str">
        <f>_xlfn.XLOOKUP(Customers[[#This Row],[Customer ID]],Policies[Customer ID],Policies[Proposal Status (Insurer)])</f>
        <v>Accepted</v>
      </c>
      <c r="G663" s="5" t="str">
        <f>_xlfn.XLOOKUP(A:A,Policies!B:B,Policies!C:C)</f>
        <v>Life</v>
      </c>
      <c r="H663" s="5" t="str">
        <f>_xlfn.XLOOKUP(A:A,Policies!B:B,Policies!G:G)</f>
        <v>Yes</v>
      </c>
    </row>
    <row r="664" spans="1:8" x14ac:dyDescent="0.25">
      <c r="A664" t="s">
        <v>1569</v>
      </c>
      <c r="B664" t="s">
        <v>763</v>
      </c>
      <c r="C664">
        <v>7</v>
      </c>
      <c r="D664" t="s">
        <v>768</v>
      </c>
      <c r="E664" s="5" t="str">
        <f>_xlfn.XLOOKUP(Customers[[#This Row],[Customer ID]],Policies!B:B,Policies!A:A)</f>
        <v>POL2898</v>
      </c>
      <c r="F664" s="5" t="str">
        <f>_xlfn.XLOOKUP(Customers[[#This Row],[Customer ID]],Policies[Customer ID],Policies[Proposal Status (Insurer)])</f>
        <v>Accepted</v>
      </c>
      <c r="G664" s="5" t="str">
        <f>_xlfn.XLOOKUP(A:A,Policies!B:B,Policies!C:C)</f>
        <v>Life</v>
      </c>
      <c r="H664" s="5" t="str">
        <f>_xlfn.XLOOKUP(A:A,Policies!B:B,Policies!G:G)</f>
        <v>Yes</v>
      </c>
    </row>
    <row r="665" spans="1:8" x14ac:dyDescent="0.25">
      <c r="A665" t="s">
        <v>1570</v>
      </c>
      <c r="B665" t="s">
        <v>765</v>
      </c>
      <c r="C665">
        <v>12</v>
      </c>
      <c r="D665" t="s">
        <v>766</v>
      </c>
      <c r="E665" s="5" t="str">
        <f>_xlfn.XLOOKUP(Customers[[#This Row],[Customer ID]],Policies!B:B,Policies!A:A)</f>
        <v>POL2899</v>
      </c>
      <c r="F665" s="5" t="str">
        <f>_xlfn.XLOOKUP(Customers[[#This Row],[Customer ID]],Policies[Customer ID],Policies[Proposal Status (Insurer)])</f>
        <v>Accepted</v>
      </c>
      <c r="G665" s="5" t="str">
        <f>_xlfn.XLOOKUP(A:A,Policies!B:B,Policies!C:C)</f>
        <v>Life</v>
      </c>
      <c r="H665" s="5" t="str">
        <f>_xlfn.XLOOKUP(A:A,Policies!B:B,Policies!G:G)</f>
        <v>Yes</v>
      </c>
    </row>
    <row r="666" spans="1:8" x14ac:dyDescent="0.25">
      <c r="A666" t="s">
        <v>1571</v>
      </c>
      <c r="B666" t="s">
        <v>764</v>
      </c>
      <c r="C666">
        <v>5</v>
      </c>
      <c r="D666" t="s">
        <v>766</v>
      </c>
      <c r="E666" s="5" t="str">
        <f>_xlfn.XLOOKUP(Customers[[#This Row],[Customer ID]],Policies!B:B,Policies!A:A)</f>
        <v>POL2900</v>
      </c>
      <c r="F666" s="5" t="str">
        <f>_xlfn.XLOOKUP(Customers[[#This Row],[Customer ID]],Policies[Customer ID],Policies[Proposal Status (Insurer)])</f>
        <v>Accepted</v>
      </c>
      <c r="G666" s="5" t="str">
        <f>_xlfn.XLOOKUP(A:A,Policies!B:B,Policies!C:C)</f>
        <v>Life</v>
      </c>
      <c r="H666" s="5" t="str">
        <f>_xlfn.XLOOKUP(A:A,Policies!B:B,Policies!G:G)</f>
        <v>Yes</v>
      </c>
    </row>
    <row r="667" spans="1:8" x14ac:dyDescent="0.25">
      <c r="A667" t="s">
        <v>1572</v>
      </c>
      <c r="B667" t="s">
        <v>762</v>
      </c>
      <c r="C667">
        <v>13</v>
      </c>
      <c r="D667" t="s">
        <v>766</v>
      </c>
      <c r="E667" s="5" t="str">
        <f>_xlfn.XLOOKUP(Customers[[#This Row],[Customer ID]],Policies!B:B,Policies!A:A)</f>
        <v>POL2901</v>
      </c>
      <c r="F667" s="5" t="str">
        <f>_xlfn.XLOOKUP(Customers[[#This Row],[Customer ID]],Policies[Customer ID],Policies[Proposal Status (Insurer)])</f>
        <v>Accepted</v>
      </c>
      <c r="G667" s="5" t="str">
        <f>_xlfn.XLOOKUP(A:A,Policies!B:B,Policies!C:C)</f>
        <v>Life</v>
      </c>
      <c r="H667" s="5" t="str">
        <f>_xlfn.XLOOKUP(A:A,Policies!B:B,Policies!G:G)</f>
        <v>Yes</v>
      </c>
    </row>
    <row r="668" spans="1:8" x14ac:dyDescent="0.25">
      <c r="A668" t="s">
        <v>1573</v>
      </c>
      <c r="B668" t="s">
        <v>763</v>
      </c>
      <c r="C668">
        <v>8</v>
      </c>
      <c r="D668" t="s">
        <v>766</v>
      </c>
      <c r="E668" s="5" t="str">
        <f>_xlfn.XLOOKUP(Customers[[#This Row],[Customer ID]],Policies!B:B,Policies!A:A)</f>
        <v>POL2902</v>
      </c>
      <c r="F668" s="5" t="str">
        <f>_xlfn.XLOOKUP(Customers[[#This Row],[Customer ID]],Policies[Customer ID],Policies[Proposal Status (Insurer)])</f>
        <v>Rejected</v>
      </c>
      <c r="G668" s="5" t="str">
        <f>_xlfn.XLOOKUP(A:A,Policies!B:B,Policies!C:C)</f>
        <v>Life</v>
      </c>
      <c r="H668" s="5" t="str">
        <f>_xlfn.XLOOKUP(A:A,Policies!B:B,Policies!G:G)</f>
        <v>Not Applicable</v>
      </c>
    </row>
    <row r="669" spans="1:8" x14ac:dyDescent="0.25">
      <c r="A669" t="s">
        <v>1574</v>
      </c>
      <c r="B669" t="s">
        <v>765</v>
      </c>
      <c r="C669">
        <v>2</v>
      </c>
      <c r="D669" t="s">
        <v>769</v>
      </c>
      <c r="E669" s="5" t="str">
        <f>_xlfn.XLOOKUP(Customers[[#This Row],[Customer ID]],Policies!B:B,Policies!A:A)</f>
        <v>POL2903</v>
      </c>
      <c r="F669" s="5" t="str">
        <f>_xlfn.XLOOKUP(Customers[[#This Row],[Customer ID]],Policies[Customer ID],Policies[Proposal Status (Insurer)])</f>
        <v>Accepted</v>
      </c>
      <c r="G669" s="5" t="str">
        <f>_xlfn.XLOOKUP(A:A,Policies!B:B,Policies!C:C)</f>
        <v>Life</v>
      </c>
      <c r="H669" s="5" t="str">
        <f>_xlfn.XLOOKUP(A:A,Policies!B:B,Policies!G:G)</f>
        <v>Yes</v>
      </c>
    </row>
    <row r="670" spans="1:8" x14ac:dyDescent="0.25">
      <c r="A670" t="s">
        <v>1575</v>
      </c>
      <c r="B670" t="s">
        <v>764</v>
      </c>
      <c r="C670">
        <v>10</v>
      </c>
      <c r="D670" t="s">
        <v>769</v>
      </c>
      <c r="E670" s="5" t="str">
        <f>_xlfn.XLOOKUP(Customers[[#This Row],[Customer ID]],Policies!B:B,Policies!A:A)</f>
        <v>POL2904</v>
      </c>
      <c r="F670" s="5" t="str">
        <f>_xlfn.XLOOKUP(Customers[[#This Row],[Customer ID]],Policies[Customer ID],Policies[Proposal Status (Insurer)])</f>
        <v>Accepted</v>
      </c>
      <c r="G670" s="5" t="str">
        <f>_xlfn.XLOOKUP(A:A,Policies!B:B,Policies!C:C)</f>
        <v>Life</v>
      </c>
      <c r="H670" s="5" t="str">
        <f>_xlfn.XLOOKUP(A:A,Policies!B:B,Policies!G:G)</f>
        <v>Yes</v>
      </c>
    </row>
    <row r="671" spans="1:8" x14ac:dyDescent="0.25">
      <c r="A671" t="s">
        <v>1576</v>
      </c>
      <c r="B671" t="s">
        <v>762</v>
      </c>
      <c r="C671">
        <v>17</v>
      </c>
      <c r="D671" t="s">
        <v>769</v>
      </c>
      <c r="E671" s="5" t="str">
        <f>_xlfn.XLOOKUP(Customers[[#This Row],[Customer ID]],Policies!B:B,Policies!A:A)</f>
        <v>POL2905</v>
      </c>
      <c r="F671" s="5" t="str">
        <f>_xlfn.XLOOKUP(Customers[[#This Row],[Customer ID]],Policies[Customer ID],Policies[Proposal Status (Insurer)])</f>
        <v>Accepted</v>
      </c>
      <c r="G671" s="5" t="str">
        <f>_xlfn.XLOOKUP(A:A,Policies!B:B,Policies!C:C)</f>
        <v>Life</v>
      </c>
      <c r="H671" s="5" t="str">
        <f>_xlfn.XLOOKUP(A:A,Policies!B:B,Policies!G:G)</f>
        <v>Yes</v>
      </c>
    </row>
    <row r="672" spans="1:8" x14ac:dyDescent="0.25">
      <c r="A672" t="s">
        <v>1577</v>
      </c>
      <c r="B672" t="s">
        <v>763</v>
      </c>
      <c r="C672">
        <v>18</v>
      </c>
      <c r="D672" t="s">
        <v>769</v>
      </c>
      <c r="E672" s="5" t="str">
        <f>_xlfn.XLOOKUP(Customers[[#This Row],[Customer ID]],Policies!B:B,Policies!A:A)</f>
        <v>POL2906</v>
      </c>
      <c r="F672" s="5" t="str">
        <f>_xlfn.XLOOKUP(Customers[[#This Row],[Customer ID]],Policies[Customer ID],Policies[Proposal Status (Insurer)])</f>
        <v>Accepted</v>
      </c>
      <c r="G672" s="5" t="str">
        <f>_xlfn.XLOOKUP(A:A,Policies!B:B,Policies!C:C)</f>
        <v>Life</v>
      </c>
      <c r="H672" s="5" t="str">
        <f>_xlfn.XLOOKUP(A:A,Policies!B:B,Policies!G:G)</f>
        <v>Yes</v>
      </c>
    </row>
    <row r="673" spans="1:8" x14ac:dyDescent="0.25">
      <c r="A673" t="s">
        <v>1578</v>
      </c>
      <c r="B673" t="s">
        <v>765</v>
      </c>
      <c r="C673">
        <v>19</v>
      </c>
      <c r="D673" t="s">
        <v>767</v>
      </c>
      <c r="E673" s="5" t="str">
        <f>_xlfn.XLOOKUP(Customers[[#This Row],[Customer ID]],Policies!B:B,Policies!A:A)</f>
        <v>POL2907</v>
      </c>
      <c r="F673" s="5" t="str">
        <f>_xlfn.XLOOKUP(Customers[[#This Row],[Customer ID]],Policies[Customer ID],Policies[Proposal Status (Insurer)])</f>
        <v>Accepted</v>
      </c>
      <c r="G673" s="5" t="str">
        <f>_xlfn.XLOOKUP(A:A,Policies!B:B,Policies!C:C)</f>
        <v>Life</v>
      </c>
      <c r="H673" s="5" t="str">
        <f>_xlfn.XLOOKUP(A:A,Policies!B:B,Policies!G:G)</f>
        <v>Yes</v>
      </c>
    </row>
    <row r="674" spans="1:8" x14ac:dyDescent="0.25">
      <c r="A674" t="s">
        <v>1579</v>
      </c>
      <c r="B674" t="s">
        <v>764</v>
      </c>
      <c r="C674">
        <v>6</v>
      </c>
      <c r="D674" t="s">
        <v>767</v>
      </c>
      <c r="E674" s="5" t="str">
        <f>_xlfn.XLOOKUP(Customers[[#This Row],[Customer ID]],Policies!B:B,Policies!A:A)</f>
        <v>POL2908</v>
      </c>
      <c r="F674" s="5" t="str">
        <f>_xlfn.XLOOKUP(Customers[[#This Row],[Customer ID]],Policies[Customer ID],Policies[Proposal Status (Insurer)])</f>
        <v>Accepted</v>
      </c>
      <c r="G674" s="5" t="str">
        <f>_xlfn.XLOOKUP(A:A,Policies!B:B,Policies!C:C)</f>
        <v>Life</v>
      </c>
      <c r="H674" s="5" t="str">
        <f>_xlfn.XLOOKUP(A:A,Policies!B:B,Policies!G:G)</f>
        <v>Yes</v>
      </c>
    </row>
    <row r="675" spans="1:8" x14ac:dyDescent="0.25">
      <c r="A675" t="s">
        <v>1580</v>
      </c>
      <c r="B675" t="s">
        <v>762</v>
      </c>
      <c r="C675">
        <v>20</v>
      </c>
      <c r="D675" t="s">
        <v>767</v>
      </c>
      <c r="E675" s="5" t="str">
        <f>_xlfn.XLOOKUP(Customers[[#This Row],[Customer ID]],Policies!B:B,Policies!A:A)</f>
        <v>POL2909</v>
      </c>
      <c r="F675" s="5" t="str">
        <f>_xlfn.XLOOKUP(Customers[[#This Row],[Customer ID]],Policies[Customer ID],Policies[Proposal Status (Insurer)])</f>
        <v>Accepted</v>
      </c>
      <c r="G675" s="5" t="str">
        <f>_xlfn.XLOOKUP(A:A,Policies!B:B,Policies!C:C)</f>
        <v>Life</v>
      </c>
      <c r="H675" s="5" t="str">
        <f>_xlfn.XLOOKUP(A:A,Policies!B:B,Policies!G:G)</f>
        <v>Yes</v>
      </c>
    </row>
    <row r="676" spans="1:8" x14ac:dyDescent="0.25">
      <c r="A676" t="s">
        <v>1581</v>
      </c>
      <c r="B676" t="s">
        <v>763</v>
      </c>
      <c r="C676">
        <v>20</v>
      </c>
      <c r="D676" t="s">
        <v>767</v>
      </c>
      <c r="E676" s="5" t="str">
        <f>_xlfn.XLOOKUP(Customers[[#This Row],[Customer ID]],Policies!B:B,Policies!A:A)</f>
        <v>POL2910</v>
      </c>
      <c r="F676" s="5" t="str">
        <f>_xlfn.XLOOKUP(Customers[[#This Row],[Customer ID]],Policies[Customer ID],Policies[Proposal Status (Insurer)])</f>
        <v>Accepted</v>
      </c>
      <c r="G676" s="5" t="str">
        <f>_xlfn.XLOOKUP(A:A,Policies!B:B,Policies!C:C)</f>
        <v>Life</v>
      </c>
      <c r="H676" s="5" t="str">
        <f>_xlfn.XLOOKUP(A:A,Policies!B:B,Policies!G:G)</f>
        <v>Yes</v>
      </c>
    </row>
    <row r="677" spans="1:8" x14ac:dyDescent="0.25">
      <c r="A677" t="s">
        <v>1582</v>
      </c>
      <c r="B677" t="s">
        <v>765</v>
      </c>
      <c r="C677">
        <v>18</v>
      </c>
      <c r="D677" t="s">
        <v>768</v>
      </c>
      <c r="E677" s="5" t="str">
        <f>_xlfn.XLOOKUP(Customers[[#This Row],[Customer ID]],Policies!B:B,Policies!A:A)</f>
        <v>POL2911</v>
      </c>
      <c r="F677" s="5" t="str">
        <f>_xlfn.XLOOKUP(Customers[[#This Row],[Customer ID]],Policies[Customer ID],Policies[Proposal Status (Insurer)])</f>
        <v>Accepted</v>
      </c>
      <c r="G677" s="5" t="str">
        <f>_xlfn.XLOOKUP(A:A,Policies!B:B,Policies!C:C)</f>
        <v>Life</v>
      </c>
      <c r="H677" s="5" t="str">
        <f>_xlfn.XLOOKUP(A:A,Policies!B:B,Policies!G:G)</f>
        <v>Yes</v>
      </c>
    </row>
    <row r="678" spans="1:8" x14ac:dyDescent="0.25">
      <c r="A678" t="s">
        <v>1583</v>
      </c>
      <c r="B678" t="s">
        <v>764</v>
      </c>
      <c r="C678">
        <v>17</v>
      </c>
      <c r="D678" t="s">
        <v>768</v>
      </c>
      <c r="E678" s="5" t="str">
        <f>_xlfn.XLOOKUP(Customers[[#This Row],[Customer ID]],Policies!B:B,Policies!A:A)</f>
        <v>POL2912</v>
      </c>
      <c r="F678" s="5" t="str">
        <f>_xlfn.XLOOKUP(Customers[[#This Row],[Customer ID]],Policies[Customer ID],Policies[Proposal Status (Insurer)])</f>
        <v>Accepted</v>
      </c>
      <c r="G678" s="5" t="str">
        <f>_xlfn.XLOOKUP(A:A,Policies!B:B,Policies!C:C)</f>
        <v>Life</v>
      </c>
      <c r="H678" s="5" t="str">
        <f>_xlfn.XLOOKUP(A:A,Policies!B:B,Policies!G:G)</f>
        <v>Yes</v>
      </c>
    </row>
    <row r="679" spans="1:8" x14ac:dyDescent="0.25">
      <c r="A679" t="s">
        <v>1584</v>
      </c>
      <c r="B679" t="s">
        <v>762</v>
      </c>
      <c r="C679">
        <v>1</v>
      </c>
      <c r="D679" t="s">
        <v>768</v>
      </c>
      <c r="E679" s="5" t="str">
        <f>_xlfn.XLOOKUP(Customers[[#This Row],[Customer ID]],Policies!B:B,Policies!A:A)</f>
        <v>POL2913</v>
      </c>
      <c r="F679" s="5" t="str">
        <f>_xlfn.XLOOKUP(Customers[[#This Row],[Customer ID]],Policies[Customer ID],Policies[Proposal Status (Insurer)])</f>
        <v>Accepted</v>
      </c>
      <c r="G679" s="5" t="str">
        <f>_xlfn.XLOOKUP(A:A,Policies!B:B,Policies!C:C)</f>
        <v>Life</v>
      </c>
      <c r="H679" s="5" t="str">
        <f>_xlfn.XLOOKUP(A:A,Policies!B:B,Policies!G:G)</f>
        <v>Yes</v>
      </c>
    </row>
    <row r="680" spans="1:8" x14ac:dyDescent="0.25">
      <c r="A680" t="s">
        <v>1585</v>
      </c>
      <c r="B680" t="s">
        <v>763</v>
      </c>
      <c r="C680">
        <v>2</v>
      </c>
      <c r="D680" t="s">
        <v>768</v>
      </c>
      <c r="E680" s="5" t="str">
        <f>_xlfn.XLOOKUP(Customers[[#This Row],[Customer ID]],Policies!B:B,Policies!A:A)</f>
        <v>POL2914</v>
      </c>
      <c r="F680" s="5" t="str">
        <f>_xlfn.XLOOKUP(Customers[[#This Row],[Customer ID]],Policies[Customer ID],Policies[Proposal Status (Insurer)])</f>
        <v>Accepted</v>
      </c>
      <c r="G680" s="5" t="str">
        <f>_xlfn.XLOOKUP(A:A,Policies!B:B,Policies!C:C)</f>
        <v>Life</v>
      </c>
      <c r="H680" s="5" t="str">
        <f>_xlfn.XLOOKUP(A:A,Policies!B:B,Policies!G:G)</f>
        <v>Yes</v>
      </c>
    </row>
    <row r="681" spans="1:8" x14ac:dyDescent="0.25">
      <c r="A681" t="s">
        <v>1586</v>
      </c>
      <c r="B681" t="s">
        <v>765</v>
      </c>
      <c r="C681">
        <v>6</v>
      </c>
      <c r="D681" t="s">
        <v>766</v>
      </c>
      <c r="E681" s="5" t="str">
        <f>_xlfn.XLOOKUP(Customers[[#This Row],[Customer ID]],Policies!B:B,Policies!A:A)</f>
        <v>POL2915</v>
      </c>
      <c r="F681" s="5" t="str">
        <f>_xlfn.XLOOKUP(Customers[[#This Row],[Customer ID]],Policies[Customer ID],Policies[Proposal Status (Insurer)])</f>
        <v>Accepted</v>
      </c>
      <c r="G681" s="5" t="str">
        <f>_xlfn.XLOOKUP(A:A,Policies!B:B,Policies!C:C)</f>
        <v>Life</v>
      </c>
      <c r="H681" s="5" t="str">
        <f>_xlfn.XLOOKUP(A:A,Policies!B:B,Policies!G:G)</f>
        <v>Yes</v>
      </c>
    </row>
    <row r="682" spans="1:8" x14ac:dyDescent="0.25">
      <c r="A682" t="s">
        <v>1587</v>
      </c>
      <c r="B682" t="s">
        <v>764</v>
      </c>
      <c r="C682">
        <v>7</v>
      </c>
      <c r="D682" t="s">
        <v>766</v>
      </c>
      <c r="E682" s="5" t="str">
        <f>_xlfn.XLOOKUP(Customers[[#This Row],[Customer ID]],Policies!B:B,Policies!A:A)</f>
        <v>POL2916</v>
      </c>
      <c r="F682" s="5" t="str">
        <f>_xlfn.XLOOKUP(Customers[[#This Row],[Customer ID]],Policies[Customer ID],Policies[Proposal Status (Insurer)])</f>
        <v>Accepted</v>
      </c>
      <c r="G682" s="5" t="str">
        <f>_xlfn.XLOOKUP(A:A,Policies!B:B,Policies!C:C)</f>
        <v>Life</v>
      </c>
      <c r="H682" s="5" t="str">
        <f>_xlfn.XLOOKUP(A:A,Policies!B:B,Policies!G:G)</f>
        <v>Yes</v>
      </c>
    </row>
    <row r="683" spans="1:8" x14ac:dyDescent="0.25">
      <c r="A683" t="s">
        <v>1588</v>
      </c>
      <c r="B683" t="s">
        <v>762</v>
      </c>
      <c r="C683">
        <v>8</v>
      </c>
      <c r="D683" t="s">
        <v>766</v>
      </c>
      <c r="E683" s="5" t="str">
        <f>_xlfn.XLOOKUP(Customers[[#This Row],[Customer ID]],Policies!B:B,Policies!A:A)</f>
        <v>POL2917</v>
      </c>
      <c r="F683" s="5" t="str">
        <f>_xlfn.XLOOKUP(Customers[[#This Row],[Customer ID]],Policies[Customer ID],Policies[Proposal Status (Insurer)])</f>
        <v>Accepted</v>
      </c>
      <c r="G683" s="5" t="str">
        <f>_xlfn.XLOOKUP(A:A,Policies!B:B,Policies!C:C)</f>
        <v>Life</v>
      </c>
      <c r="H683" s="5" t="str">
        <f>_xlfn.XLOOKUP(A:A,Policies!B:B,Policies!G:G)</f>
        <v>Yes</v>
      </c>
    </row>
    <row r="684" spans="1:8" x14ac:dyDescent="0.25">
      <c r="A684" t="s">
        <v>1589</v>
      </c>
      <c r="B684" t="s">
        <v>763</v>
      </c>
      <c r="C684">
        <v>1</v>
      </c>
      <c r="D684" t="s">
        <v>766</v>
      </c>
      <c r="E684" s="5" t="str">
        <f>_xlfn.XLOOKUP(Customers[[#This Row],[Customer ID]],Policies!B:B,Policies!A:A)</f>
        <v>POL2918</v>
      </c>
      <c r="F684" s="5" t="str">
        <f>_xlfn.XLOOKUP(Customers[[#This Row],[Customer ID]],Policies[Customer ID],Policies[Proposal Status (Insurer)])</f>
        <v>Rejected</v>
      </c>
      <c r="G684" s="5" t="str">
        <f>_xlfn.XLOOKUP(A:A,Policies!B:B,Policies!C:C)</f>
        <v>Life</v>
      </c>
      <c r="H684" s="5" t="str">
        <f>_xlfn.XLOOKUP(A:A,Policies!B:B,Policies!G:G)</f>
        <v>Not Applicable</v>
      </c>
    </row>
    <row r="685" spans="1:8" x14ac:dyDescent="0.25">
      <c r="A685" t="s">
        <v>1590</v>
      </c>
      <c r="B685" t="s">
        <v>765</v>
      </c>
      <c r="C685">
        <v>5</v>
      </c>
      <c r="D685" t="s">
        <v>769</v>
      </c>
      <c r="E685" s="5" t="str">
        <f>_xlfn.XLOOKUP(Customers[[#This Row],[Customer ID]],Policies!B:B,Policies!A:A)</f>
        <v>POL2919</v>
      </c>
      <c r="F685" s="5" t="str">
        <f>_xlfn.XLOOKUP(Customers[[#This Row],[Customer ID]],Policies[Customer ID],Policies[Proposal Status (Insurer)])</f>
        <v>Accepted</v>
      </c>
      <c r="G685" s="5" t="str">
        <f>_xlfn.XLOOKUP(A:A,Policies!B:B,Policies!C:C)</f>
        <v>Life</v>
      </c>
      <c r="H685" s="5" t="str">
        <f>_xlfn.XLOOKUP(A:A,Policies!B:B,Policies!G:G)</f>
        <v>Yes</v>
      </c>
    </row>
    <row r="686" spans="1:8" x14ac:dyDescent="0.25">
      <c r="A686" t="s">
        <v>1591</v>
      </c>
      <c r="B686" t="s">
        <v>764</v>
      </c>
      <c r="C686">
        <v>2</v>
      </c>
      <c r="D686" t="s">
        <v>769</v>
      </c>
      <c r="E686" s="5" t="str">
        <f>_xlfn.XLOOKUP(Customers[[#This Row],[Customer ID]],Policies!B:B,Policies!A:A)</f>
        <v>POL2920</v>
      </c>
      <c r="F686" s="5" t="str">
        <f>_xlfn.XLOOKUP(Customers[[#This Row],[Customer ID]],Policies[Customer ID],Policies[Proposal Status (Insurer)])</f>
        <v>Accepted</v>
      </c>
      <c r="G686" s="5" t="str">
        <f>_xlfn.XLOOKUP(A:A,Policies!B:B,Policies!C:C)</f>
        <v>Life</v>
      </c>
      <c r="H686" s="5" t="str">
        <f>_xlfn.XLOOKUP(A:A,Policies!B:B,Policies!G:G)</f>
        <v>Yes</v>
      </c>
    </row>
    <row r="687" spans="1:8" x14ac:dyDescent="0.25">
      <c r="A687" t="s">
        <v>1592</v>
      </c>
      <c r="B687" t="s">
        <v>762</v>
      </c>
      <c r="C687">
        <v>3</v>
      </c>
      <c r="D687" t="s">
        <v>769</v>
      </c>
      <c r="E687" s="5" t="str">
        <f>_xlfn.XLOOKUP(Customers[[#This Row],[Customer ID]],Policies!B:B,Policies!A:A)</f>
        <v>POL2921</v>
      </c>
      <c r="F687" s="5" t="str">
        <f>_xlfn.XLOOKUP(Customers[[#This Row],[Customer ID]],Policies[Customer ID],Policies[Proposal Status (Insurer)])</f>
        <v>Accepted</v>
      </c>
      <c r="G687" s="5" t="str">
        <f>_xlfn.XLOOKUP(A:A,Policies!B:B,Policies!C:C)</f>
        <v>Life</v>
      </c>
      <c r="H687" s="5" t="str">
        <f>_xlfn.XLOOKUP(A:A,Policies!B:B,Policies!G:G)</f>
        <v>Yes</v>
      </c>
    </row>
    <row r="688" spans="1:8" x14ac:dyDescent="0.25">
      <c r="A688" t="s">
        <v>1593</v>
      </c>
      <c r="B688" t="s">
        <v>763</v>
      </c>
      <c r="C688">
        <v>3</v>
      </c>
      <c r="D688" t="s">
        <v>769</v>
      </c>
      <c r="E688" s="5" t="str">
        <f>_xlfn.XLOOKUP(Customers[[#This Row],[Customer ID]],Policies!B:B,Policies!A:A)</f>
        <v>POL2922</v>
      </c>
      <c r="F688" s="5" t="str">
        <f>_xlfn.XLOOKUP(Customers[[#This Row],[Customer ID]],Policies[Customer ID],Policies[Proposal Status (Insurer)])</f>
        <v>Accepted</v>
      </c>
      <c r="G688" s="5" t="str">
        <f>_xlfn.XLOOKUP(A:A,Policies!B:B,Policies!C:C)</f>
        <v>Life</v>
      </c>
      <c r="H688" s="5" t="str">
        <f>_xlfn.XLOOKUP(A:A,Policies!B:B,Policies!G:G)</f>
        <v>Yes</v>
      </c>
    </row>
    <row r="689" spans="1:8" x14ac:dyDescent="0.25">
      <c r="A689" t="s">
        <v>1594</v>
      </c>
      <c r="B689" t="s">
        <v>765</v>
      </c>
      <c r="C689">
        <v>8</v>
      </c>
      <c r="D689" t="s">
        <v>767</v>
      </c>
      <c r="E689" s="5" t="str">
        <f>_xlfn.XLOOKUP(Customers[[#This Row],[Customer ID]],Policies!B:B,Policies!A:A)</f>
        <v>POL2923</v>
      </c>
      <c r="F689" s="5" t="str">
        <f>_xlfn.XLOOKUP(Customers[[#This Row],[Customer ID]],Policies[Customer ID],Policies[Proposal Status (Insurer)])</f>
        <v>Accepted</v>
      </c>
      <c r="G689" s="5" t="str">
        <f>_xlfn.XLOOKUP(A:A,Policies!B:B,Policies!C:C)</f>
        <v>Life</v>
      </c>
      <c r="H689" s="5" t="str">
        <f>_xlfn.XLOOKUP(A:A,Policies!B:B,Policies!G:G)</f>
        <v>Yes</v>
      </c>
    </row>
    <row r="690" spans="1:8" x14ac:dyDescent="0.25">
      <c r="A690" t="s">
        <v>1595</v>
      </c>
      <c r="B690" t="s">
        <v>764</v>
      </c>
      <c r="C690">
        <v>1</v>
      </c>
      <c r="D690" t="s">
        <v>767</v>
      </c>
      <c r="E690" s="5" t="str">
        <f>_xlfn.XLOOKUP(Customers[[#This Row],[Customer ID]],Policies!B:B,Policies!A:A)</f>
        <v>POL2924</v>
      </c>
      <c r="F690" s="5" t="str">
        <f>_xlfn.XLOOKUP(Customers[[#This Row],[Customer ID]],Policies[Customer ID],Policies[Proposal Status (Insurer)])</f>
        <v>Accepted</v>
      </c>
      <c r="G690" s="5" t="str">
        <f>_xlfn.XLOOKUP(A:A,Policies!B:B,Policies!C:C)</f>
        <v>Life</v>
      </c>
      <c r="H690" s="5" t="str">
        <f>_xlfn.XLOOKUP(A:A,Policies!B:B,Policies!G:G)</f>
        <v>Yes</v>
      </c>
    </row>
    <row r="691" spans="1:8" x14ac:dyDescent="0.25">
      <c r="A691" t="s">
        <v>1596</v>
      </c>
      <c r="B691" t="s">
        <v>762</v>
      </c>
      <c r="C691">
        <v>7</v>
      </c>
      <c r="D691" t="s">
        <v>767</v>
      </c>
      <c r="E691" s="5" t="str">
        <f>_xlfn.XLOOKUP(Customers[[#This Row],[Customer ID]],Policies!B:B,Policies!A:A)</f>
        <v>POL2925</v>
      </c>
      <c r="F691" s="5" t="str">
        <f>_xlfn.XLOOKUP(Customers[[#This Row],[Customer ID]],Policies[Customer ID],Policies[Proposal Status (Insurer)])</f>
        <v>Accepted</v>
      </c>
      <c r="G691" s="5" t="str">
        <f>_xlfn.XLOOKUP(A:A,Policies!B:B,Policies!C:C)</f>
        <v>Life</v>
      </c>
      <c r="H691" s="5" t="str">
        <f>_xlfn.XLOOKUP(A:A,Policies!B:B,Policies!G:G)</f>
        <v>Yes</v>
      </c>
    </row>
    <row r="692" spans="1:8" x14ac:dyDescent="0.25">
      <c r="A692" t="s">
        <v>1597</v>
      </c>
      <c r="B692" t="s">
        <v>763</v>
      </c>
      <c r="C692">
        <v>15</v>
      </c>
      <c r="D692" t="s">
        <v>767</v>
      </c>
      <c r="E692" s="5" t="str">
        <f>_xlfn.XLOOKUP(Customers[[#This Row],[Customer ID]],Policies!B:B,Policies!A:A)</f>
        <v>POL2926</v>
      </c>
      <c r="F692" s="5" t="str">
        <f>_xlfn.XLOOKUP(Customers[[#This Row],[Customer ID]],Policies[Customer ID],Policies[Proposal Status (Insurer)])</f>
        <v>Accepted</v>
      </c>
      <c r="G692" s="5" t="str">
        <f>_xlfn.XLOOKUP(A:A,Policies!B:B,Policies!C:C)</f>
        <v>Life</v>
      </c>
      <c r="H692" s="5" t="str">
        <f>_xlfn.XLOOKUP(A:A,Policies!B:B,Policies!G:G)</f>
        <v>Yes</v>
      </c>
    </row>
    <row r="693" spans="1:8" x14ac:dyDescent="0.25">
      <c r="A693" t="s">
        <v>1598</v>
      </c>
      <c r="B693" t="s">
        <v>765</v>
      </c>
      <c r="C693">
        <v>2</v>
      </c>
      <c r="D693" t="s">
        <v>768</v>
      </c>
      <c r="E693" s="5" t="str">
        <f>_xlfn.XLOOKUP(Customers[[#This Row],[Customer ID]],Policies!B:B,Policies!A:A)</f>
        <v>POL2927</v>
      </c>
      <c r="F693" s="5" t="str">
        <f>_xlfn.XLOOKUP(Customers[[#This Row],[Customer ID]],Policies[Customer ID],Policies[Proposal Status (Insurer)])</f>
        <v>Accepted</v>
      </c>
      <c r="G693" s="5" t="str">
        <f>_xlfn.XLOOKUP(A:A,Policies!B:B,Policies!C:C)</f>
        <v>Life</v>
      </c>
      <c r="H693" s="5" t="str">
        <f>_xlfn.XLOOKUP(A:A,Policies!B:B,Policies!G:G)</f>
        <v>Yes</v>
      </c>
    </row>
    <row r="694" spans="1:8" x14ac:dyDescent="0.25">
      <c r="A694" t="s">
        <v>1599</v>
      </c>
      <c r="B694" t="s">
        <v>764</v>
      </c>
      <c r="C694">
        <v>18</v>
      </c>
      <c r="D694" t="s">
        <v>768</v>
      </c>
      <c r="E694" s="5" t="str">
        <f>_xlfn.XLOOKUP(Customers[[#This Row],[Customer ID]],Policies!B:B,Policies!A:A)</f>
        <v>POL2928</v>
      </c>
      <c r="F694" s="5" t="str">
        <f>_xlfn.XLOOKUP(Customers[[#This Row],[Customer ID]],Policies[Customer ID],Policies[Proposal Status (Insurer)])</f>
        <v>Accepted</v>
      </c>
      <c r="G694" s="5" t="str">
        <f>_xlfn.XLOOKUP(A:A,Policies!B:B,Policies!C:C)</f>
        <v>Life</v>
      </c>
      <c r="H694" s="5" t="str">
        <f>_xlfn.XLOOKUP(A:A,Policies!B:B,Policies!G:G)</f>
        <v>Yes</v>
      </c>
    </row>
    <row r="695" spans="1:8" x14ac:dyDescent="0.25">
      <c r="A695" t="s">
        <v>1600</v>
      </c>
      <c r="B695" t="s">
        <v>762</v>
      </c>
      <c r="C695">
        <v>19</v>
      </c>
      <c r="D695" t="s">
        <v>768</v>
      </c>
      <c r="E695" s="5" t="str">
        <f>_xlfn.XLOOKUP(Customers[[#This Row],[Customer ID]],Policies!B:B,Policies!A:A)</f>
        <v>POL2929</v>
      </c>
      <c r="F695" s="5" t="str">
        <f>_xlfn.XLOOKUP(Customers[[#This Row],[Customer ID]],Policies[Customer ID],Policies[Proposal Status (Insurer)])</f>
        <v>Accepted</v>
      </c>
      <c r="G695" s="5" t="str">
        <f>_xlfn.XLOOKUP(A:A,Policies!B:B,Policies!C:C)</f>
        <v>Life</v>
      </c>
      <c r="H695" s="5" t="str">
        <f>_xlfn.XLOOKUP(A:A,Policies!B:B,Policies!G:G)</f>
        <v>Yes</v>
      </c>
    </row>
    <row r="696" spans="1:8" x14ac:dyDescent="0.25">
      <c r="A696" t="s">
        <v>1601</v>
      </c>
      <c r="B696" t="s">
        <v>763</v>
      </c>
      <c r="C696">
        <v>20</v>
      </c>
      <c r="D696" t="s">
        <v>768</v>
      </c>
      <c r="E696" s="5" t="str">
        <f>_xlfn.XLOOKUP(Customers[[#This Row],[Customer ID]],Policies!B:B,Policies!A:A)</f>
        <v>POL2930</v>
      </c>
      <c r="F696" s="5" t="str">
        <f>_xlfn.XLOOKUP(Customers[[#This Row],[Customer ID]],Policies[Customer ID],Policies[Proposal Status (Insurer)])</f>
        <v>Accepted</v>
      </c>
      <c r="G696" s="5" t="str">
        <f>_xlfn.XLOOKUP(A:A,Policies!B:B,Policies!C:C)</f>
        <v>Life</v>
      </c>
      <c r="H696" s="5" t="str">
        <f>_xlfn.XLOOKUP(A:A,Policies!B:B,Policies!G:G)</f>
        <v>Yes</v>
      </c>
    </row>
    <row r="697" spans="1:8" x14ac:dyDescent="0.25">
      <c r="A697" t="s">
        <v>1602</v>
      </c>
      <c r="B697" t="s">
        <v>765</v>
      </c>
      <c r="C697">
        <v>8</v>
      </c>
      <c r="D697" t="s">
        <v>766</v>
      </c>
      <c r="E697" s="5" t="str">
        <f>_xlfn.XLOOKUP(Customers[[#This Row],[Customer ID]],Policies!B:B,Policies!A:A)</f>
        <v>POL2931</v>
      </c>
      <c r="F697" s="5" t="str">
        <f>_xlfn.XLOOKUP(Customers[[#This Row],[Customer ID]],Policies[Customer ID],Policies[Proposal Status (Insurer)])</f>
        <v>Accepted</v>
      </c>
      <c r="G697" s="5" t="str">
        <f>_xlfn.XLOOKUP(A:A,Policies!B:B,Policies!C:C)</f>
        <v>Life</v>
      </c>
      <c r="H697" s="5" t="str">
        <f>_xlfn.XLOOKUP(A:A,Policies!B:B,Policies!G:G)</f>
        <v>Yes</v>
      </c>
    </row>
    <row r="698" spans="1:8" x14ac:dyDescent="0.25">
      <c r="A698" t="s">
        <v>1603</v>
      </c>
      <c r="B698" t="s">
        <v>764</v>
      </c>
      <c r="C698">
        <v>7</v>
      </c>
      <c r="D698" t="s">
        <v>766</v>
      </c>
      <c r="E698" s="5" t="str">
        <f>_xlfn.XLOOKUP(Customers[[#This Row],[Customer ID]],Policies!B:B,Policies!A:A)</f>
        <v>POL2932</v>
      </c>
      <c r="F698" s="5" t="str">
        <f>_xlfn.XLOOKUP(Customers[[#This Row],[Customer ID]],Policies[Customer ID],Policies[Proposal Status (Insurer)])</f>
        <v>Rejected</v>
      </c>
      <c r="G698" s="5" t="str">
        <f>_xlfn.XLOOKUP(A:A,Policies!B:B,Policies!C:C)</f>
        <v>Life</v>
      </c>
      <c r="H698" s="5" t="str">
        <f>_xlfn.XLOOKUP(A:A,Policies!B:B,Policies!G:G)</f>
        <v>Not Applicable</v>
      </c>
    </row>
    <row r="699" spans="1:8" x14ac:dyDescent="0.25">
      <c r="A699" t="s">
        <v>1604</v>
      </c>
      <c r="B699" t="s">
        <v>762</v>
      </c>
      <c r="C699">
        <v>12</v>
      </c>
      <c r="D699" t="s">
        <v>766</v>
      </c>
      <c r="E699" s="5" t="str">
        <f>_xlfn.XLOOKUP(Customers[[#This Row],[Customer ID]],Policies!B:B,Policies!A:A)</f>
        <v>POL2933</v>
      </c>
      <c r="F699" s="5" t="str">
        <f>_xlfn.XLOOKUP(Customers[[#This Row],[Customer ID]],Policies[Customer ID],Policies[Proposal Status (Insurer)])</f>
        <v>Accepted</v>
      </c>
      <c r="G699" s="5" t="str">
        <f>_xlfn.XLOOKUP(A:A,Policies!B:B,Policies!C:C)</f>
        <v>Life</v>
      </c>
      <c r="H699" s="5" t="str">
        <f>_xlfn.XLOOKUP(A:A,Policies!B:B,Policies!G:G)</f>
        <v>Yes</v>
      </c>
    </row>
    <row r="700" spans="1:8" x14ac:dyDescent="0.25">
      <c r="A700" t="s">
        <v>1605</v>
      </c>
      <c r="B700" t="s">
        <v>763</v>
      </c>
      <c r="C700">
        <v>6</v>
      </c>
      <c r="D700" t="s">
        <v>766</v>
      </c>
      <c r="E700" s="5" t="str">
        <f>_xlfn.XLOOKUP(Customers[[#This Row],[Customer ID]],Policies!B:B,Policies!A:A)</f>
        <v>POL2934</v>
      </c>
      <c r="F700" s="5" t="str">
        <f>_xlfn.XLOOKUP(Customers[[#This Row],[Customer ID]],Policies[Customer ID],Policies[Proposal Status (Insurer)])</f>
        <v>Accepted</v>
      </c>
      <c r="G700" s="5" t="str">
        <f>_xlfn.XLOOKUP(A:A,Policies!B:B,Policies!C:C)</f>
        <v>Life</v>
      </c>
      <c r="H700" s="5" t="str">
        <f>_xlfn.XLOOKUP(A:A,Policies!B:B,Policies!G:G)</f>
        <v>Yes</v>
      </c>
    </row>
    <row r="701" spans="1:8" x14ac:dyDescent="0.25">
      <c r="A701" t="s">
        <v>1606</v>
      </c>
      <c r="B701" t="s">
        <v>765</v>
      </c>
      <c r="C701">
        <v>11</v>
      </c>
      <c r="D701" t="s">
        <v>769</v>
      </c>
      <c r="E701" s="5" t="str">
        <f>_xlfn.XLOOKUP(Customers[[#This Row],[Customer ID]],Policies!B:B,Policies!A:A)</f>
        <v>POL2935</v>
      </c>
      <c r="F701" s="5" t="str">
        <f>_xlfn.XLOOKUP(Customers[[#This Row],[Customer ID]],Policies[Customer ID],Policies[Proposal Status (Insurer)])</f>
        <v>Accepted</v>
      </c>
      <c r="G701" s="5" t="str">
        <f>_xlfn.XLOOKUP(A:A,Policies!B:B,Policies!C:C)</f>
        <v>Life</v>
      </c>
      <c r="H701" s="5" t="str">
        <f>_xlfn.XLOOKUP(A:A,Policies!B:B,Policies!G:G)</f>
        <v>Yes</v>
      </c>
    </row>
    <row r="702" spans="1:8" x14ac:dyDescent="0.25">
      <c r="A702" t="s">
        <v>1607</v>
      </c>
      <c r="B702" t="s">
        <v>764</v>
      </c>
      <c r="C702">
        <v>5</v>
      </c>
      <c r="D702" t="s">
        <v>769</v>
      </c>
      <c r="E702" s="5" t="str">
        <f>_xlfn.XLOOKUP(Customers[[#This Row],[Customer ID]],Policies!B:B,Policies!A:A)</f>
        <v>POL2936</v>
      </c>
      <c r="F702" s="5" t="str">
        <f>_xlfn.XLOOKUP(Customers[[#This Row],[Customer ID]],Policies[Customer ID],Policies[Proposal Status (Insurer)])</f>
        <v>Accepted</v>
      </c>
      <c r="G702" s="5" t="str">
        <f>_xlfn.XLOOKUP(A:A,Policies!B:B,Policies!C:C)</f>
        <v>Life</v>
      </c>
      <c r="H702" s="5" t="str">
        <f>_xlfn.XLOOKUP(A:A,Policies!B:B,Policies!G:G)</f>
        <v>Yes</v>
      </c>
    </row>
    <row r="703" spans="1:8" x14ac:dyDescent="0.25">
      <c r="A703" t="s">
        <v>1608</v>
      </c>
      <c r="B703" t="s">
        <v>762</v>
      </c>
      <c r="C703">
        <v>14</v>
      </c>
      <c r="D703" t="s">
        <v>769</v>
      </c>
      <c r="E703" s="5" t="str">
        <f>_xlfn.XLOOKUP(Customers[[#This Row],[Customer ID]],Policies!B:B,Policies!A:A)</f>
        <v>POL2937</v>
      </c>
      <c r="F703" s="5" t="str">
        <f>_xlfn.XLOOKUP(Customers[[#This Row],[Customer ID]],Policies[Customer ID],Policies[Proposal Status (Insurer)])</f>
        <v>Accepted</v>
      </c>
      <c r="G703" s="5" t="str">
        <f>_xlfn.XLOOKUP(A:A,Policies!B:B,Policies!C:C)</f>
        <v>Life</v>
      </c>
      <c r="H703" s="5" t="str">
        <f>_xlfn.XLOOKUP(A:A,Policies!B:B,Policies!G:G)</f>
        <v>Yes</v>
      </c>
    </row>
    <row r="704" spans="1:8" x14ac:dyDescent="0.25">
      <c r="A704" t="s">
        <v>1609</v>
      </c>
      <c r="B704" t="s">
        <v>763</v>
      </c>
      <c r="C704">
        <v>8</v>
      </c>
      <c r="D704" t="s">
        <v>769</v>
      </c>
      <c r="E704" s="5" t="str">
        <f>_xlfn.XLOOKUP(Customers[[#This Row],[Customer ID]],Policies!B:B,Policies!A:A)</f>
        <v>POL2938</v>
      </c>
      <c r="F704" s="5" t="str">
        <f>_xlfn.XLOOKUP(Customers[[#This Row],[Customer ID]],Policies[Customer ID],Policies[Proposal Status (Insurer)])</f>
        <v>Accepted</v>
      </c>
      <c r="G704" s="5" t="str">
        <f>_xlfn.XLOOKUP(A:A,Policies!B:B,Policies!C:C)</f>
        <v>Life</v>
      </c>
      <c r="H704" s="5" t="str">
        <f>_xlfn.XLOOKUP(A:A,Policies!B:B,Policies!G:G)</f>
        <v>Yes</v>
      </c>
    </row>
    <row r="705" spans="1:8" x14ac:dyDescent="0.25">
      <c r="A705" t="s">
        <v>1610</v>
      </c>
      <c r="B705" t="s">
        <v>765</v>
      </c>
      <c r="C705">
        <v>16</v>
      </c>
      <c r="D705" t="s">
        <v>767</v>
      </c>
      <c r="E705" s="5" t="str">
        <f>_xlfn.XLOOKUP(Customers[[#This Row],[Customer ID]],Policies!B:B,Policies!A:A)</f>
        <v>POL2939</v>
      </c>
      <c r="F705" s="5" t="str">
        <f>_xlfn.XLOOKUP(Customers[[#This Row],[Customer ID]],Policies[Customer ID],Policies[Proposal Status (Insurer)])</f>
        <v>Accepted</v>
      </c>
      <c r="G705" s="5" t="str">
        <f>_xlfn.XLOOKUP(A:A,Policies!B:B,Policies!C:C)</f>
        <v>Life</v>
      </c>
      <c r="H705" s="5" t="str">
        <f>_xlfn.XLOOKUP(A:A,Policies!B:B,Policies!G:G)</f>
        <v>Yes</v>
      </c>
    </row>
    <row r="706" spans="1:8" x14ac:dyDescent="0.25">
      <c r="A706" t="s">
        <v>1611</v>
      </c>
      <c r="B706" t="s">
        <v>764</v>
      </c>
      <c r="C706">
        <v>2</v>
      </c>
      <c r="D706" t="s">
        <v>767</v>
      </c>
      <c r="E706" s="5" t="str">
        <f>_xlfn.XLOOKUP(Customers[[#This Row],[Customer ID]],Policies!B:B,Policies!A:A)</f>
        <v>POL2940</v>
      </c>
      <c r="F706" s="5" t="str">
        <f>_xlfn.XLOOKUP(Customers[[#This Row],[Customer ID]],Policies[Customer ID],Policies[Proposal Status (Insurer)])</f>
        <v>Accepted</v>
      </c>
      <c r="G706" s="5" t="str">
        <f>_xlfn.XLOOKUP(A:A,Policies!B:B,Policies!C:C)</f>
        <v>Life</v>
      </c>
      <c r="H706" s="5" t="str">
        <f>_xlfn.XLOOKUP(A:A,Policies!B:B,Policies!G:G)</f>
        <v>Yes</v>
      </c>
    </row>
    <row r="707" spans="1:8" x14ac:dyDescent="0.25">
      <c r="A707" t="s">
        <v>1612</v>
      </c>
      <c r="B707" t="s">
        <v>762</v>
      </c>
      <c r="C707">
        <v>3</v>
      </c>
      <c r="D707" t="s">
        <v>767</v>
      </c>
      <c r="E707" s="5" t="str">
        <f>_xlfn.XLOOKUP(Customers[[#This Row],[Customer ID]],Policies!B:B,Policies!A:A)</f>
        <v>POL2941</v>
      </c>
      <c r="F707" s="5" t="str">
        <f>_xlfn.XLOOKUP(Customers[[#This Row],[Customer ID]],Policies[Customer ID],Policies[Proposal Status (Insurer)])</f>
        <v>Rejected</v>
      </c>
      <c r="G707" s="5" t="str">
        <f>_xlfn.XLOOKUP(A:A,Policies!B:B,Policies!C:C)</f>
        <v>Life</v>
      </c>
      <c r="H707" s="5" t="str">
        <f>_xlfn.XLOOKUP(A:A,Policies!B:B,Policies!G:G)</f>
        <v>Not Applicable</v>
      </c>
    </row>
    <row r="708" spans="1:8" x14ac:dyDescent="0.25">
      <c r="A708" t="s">
        <v>1613</v>
      </c>
      <c r="B708" t="s">
        <v>763</v>
      </c>
      <c r="C708">
        <v>5</v>
      </c>
      <c r="D708" t="s">
        <v>767</v>
      </c>
      <c r="E708" s="5" t="str">
        <f>_xlfn.XLOOKUP(Customers[[#This Row],[Customer ID]],Policies!B:B,Policies!A:A)</f>
        <v>POL2942</v>
      </c>
      <c r="F708" s="5" t="str">
        <f>_xlfn.XLOOKUP(Customers[[#This Row],[Customer ID]],Policies[Customer ID],Policies[Proposal Status (Insurer)])</f>
        <v>Accepted</v>
      </c>
      <c r="G708" s="5" t="str">
        <f>_xlfn.XLOOKUP(A:A,Policies!B:B,Policies!C:C)</f>
        <v>Life</v>
      </c>
      <c r="H708" s="5" t="str">
        <f>_xlfn.XLOOKUP(A:A,Policies!B:B,Policies!G:G)</f>
        <v>Yes</v>
      </c>
    </row>
    <row r="709" spans="1:8" x14ac:dyDescent="0.25">
      <c r="A709" t="s">
        <v>1614</v>
      </c>
      <c r="B709" t="s">
        <v>765</v>
      </c>
      <c r="C709">
        <v>6</v>
      </c>
      <c r="D709" t="s">
        <v>768</v>
      </c>
      <c r="E709" s="5" t="str">
        <f>_xlfn.XLOOKUP(Customers[[#This Row],[Customer ID]],Policies!B:B,Policies!A:A)</f>
        <v>POL2943</v>
      </c>
      <c r="F709" s="5" t="str">
        <f>_xlfn.XLOOKUP(Customers[[#This Row],[Customer ID]],Policies[Customer ID],Policies[Proposal Status (Insurer)])</f>
        <v>Accepted</v>
      </c>
      <c r="G709" s="5" t="str">
        <f>_xlfn.XLOOKUP(A:A,Policies!B:B,Policies!C:C)</f>
        <v>Life</v>
      </c>
      <c r="H709" s="5" t="str">
        <f>_xlfn.XLOOKUP(A:A,Policies!B:B,Policies!G:G)</f>
        <v>Yes</v>
      </c>
    </row>
    <row r="710" spans="1:8" x14ac:dyDescent="0.25">
      <c r="A710" t="s">
        <v>1615</v>
      </c>
      <c r="B710" t="s">
        <v>764</v>
      </c>
      <c r="C710">
        <v>13</v>
      </c>
      <c r="D710" t="s">
        <v>768</v>
      </c>
      <c r="E710" s="5" t="str">
        <f>_xlfn.XLOOKUP(Customers[[#This Row],[Customer ID]],Policies!B:B,Policies!A:A)</f>
        <v>POL2944</v>
      </c>
      <c r="F710" s="5" t="str">
        <f>_xlfn.XLOOKUP(Customers[[#This Row],[Customer ID]],Policies[Customer ID],Policies[Proposal Status (Insurer)])</f>
        <v>Accepted</v>
      </c>
      <c r="G710" s="5" t="str">
        <f>_xlfn.XLOOKUP(A:A,Policies!B:B,Policies!C:C)</f>
        <v>Life</v>
      </c>
      <c r="H710" s="5" t="str">
        <f>_xlfn.XLOOKUP(A:A,Policies!B:B,Policies!G:G)</f>
        <v>Yes</v>
      </c>
    </row>
    <row r="711" spans="1:8" x14ac:dyDescent="0.25">
      <c r="A711" t="s">
        <v>1616</v>
      </c>
      <c r="B711" t="s">
        <v>762</v>
      </c>
      <c r="C711">
        <v>12</v>
      </c>
      <c r="D711" t="s">
        <v>768</v>
      </c>
      <c r="E711" s="5" t="str">
        <f>_xlfn.XLOOKUP(Customers[[#This Row],[Customer ID]],Policies!B:B,Policies!A:A)</f>
        <v>POL2945</v>
      </c>
      <c r="F711" s="5" t="str">
        <f>_xlfn.XLOOKUP(Customers[[#This Row],[Customer ID]],Policies[Customer ID],Policies[Proposal Status (Insurer)])</f>
        <v>Accepted</v>
      </c>
      <c r="G711" s="5" t="str">
        <f>_xlfn.XLOOKUP(A:A,Policies!B:B,Policies!C:C)</f>
        <v>Life</v>
      </c>
      <c r="H711" s="5" t="str">
        <f>_xlfn.XLOOKUP(A:A,Policies!B:B,Policies!G:G)</f>
        <v>Yes</v>
      </c>
    </row>
    <row r="712" spans="1:8" x14ac:dyDescent="0.25">
      <c r="A712" t="s">
        <v>1617</v>
      </c>
      <c r="B712" t="s">
        <v>763</v>
      </c>
      <c r="C712">
        <v>7</v>
      </c>
      <c r="D712" t="s">
        <v>768</v>
      </c>
      <c r="E712" s="5" t="str">
        <f>_xlfn.XLOOKUP(Customers[[#This Row],[Customer ID]],Policies!B:B,Policies!A:A)</f>
        <v>POL2946</v>
      </c>
      <c r="F712" s="5" t="str">
        <f>_xlfn.XLOOKUP(Customers[[#This Row],[Customer ID]],Policies[Customer ID],Policies[Proposal Status (Insurer)])</f>
        <v>Accepted</v>
      </c>
      <c r="G712" s="5" t="str">
        <f>_xlfn.XLOOKUP(A:A,Policies!B:B,Policies!C:C)</f>
        <v>Life</v>
      </c>
      <c r="H712" s="5" t="str">
        <f>_xlfn.XLOOKUP(A:A,Policies!B:B,Policies!G:G)</f>
        <v>Yes</v>
      </c>
    </row>
    <row r="713" spans="1:8" x14ac:dyDescent="0.25">
      <c r="A713" t="s">
        <v>1618</v>
      </c>
      <c r="B713" t="s">
        <v>765</v>
      </c>
      <c r="C713">
        <v>15</v>
      </c>
      <c r="D713" t="s">
        <v>766</v>
      </c>
      <c r="E713" s="5" t="str">
        <f>_xlfn.XLOOKUP(Customers[[#This Row],[Customer ID]],Policies!B:B,Policies!A:A)</f>
        <v>POL2947</v>
      </c>
      <c r="F713" s="5" t="str">
        <f>_xlfn.XLOOKUP(Customers[[#This Row],[Customer ID]],Policies[Customer ID],Policies[Proposal Status (Insurer)])</f>
        <v>Accepted</v>
      </c>
      <c r="G713" s="5" t="str">
        <f>_xlfn.XLOOKUP(A:A,Policies!B:B,Policies!C:C)</f>
        <v>Life</v>
      </c>
      <c r="H713" s="5" t="str">
        <f>_xlfn.XLOOKUP(A:A,Policies!B:B,Policies!G:G)</f>
        <v>Yes</v>
      </c>
    </row>
    <row r="714" spans="1:8" x14ac:dyDescent="0.25">
      <c r="A714" t="s">
        <v>1619</v>
      </c>
      <c r="B714" t="s">
        <v>764</v>
      </c>
      <c r="C714">
        <v>7</v>
      </c>
      <c r="D714" t="s">
        <v>766</v>
      </c>
      <c r="E714" s="5" t="str">
        <f>_xlfn.XLOOKUP(Customers[[#This Row],[Customer ID]],Policies!B:B,Policies!A:A)</f>
        <v>POL2948</v>
      </c>
      <c r="F714" s="5" t="str">
        <f>_xlfn.XLOOKUP(Customers[[#This Row],[Customer ID]],Policies[Customer ID],Policies[Proposal Status (Insurer)])</f>
        <v>Accepted</v>
      </c>
      <c r="G714" s="5" t="str">
        <f>_xlfn.XLOOKUP(A:A,Policies!B:B,Policies!C:C)</f>
        <v>Life</v>
      </c>
      <c r="H714" s="5" t="str">
        <f>_xlfn.XLOOKUP(A:A,Policies!B:B,Policies!G:G)</f>
        <v>Yes</v>
      </c>
    </row>
    <row r="715" spans="1:8" x14ac:dyDescent="0.25">
      <c r="A715" t="s">
        <v>1620</v>
      </c>
      <c r="B715" t="s">
        <v>762</v>
      </c>
      <c r="C715">
        <v>19</v>
      </c>
      <c r="D715" t="s">
        <v>766</v>
      </c>
      <c r="E715" s="5" t="str">
        <f>_xlfn.XLOOKUP(Customers[[#This Row],[Customer ID]],Policies!B:B,Policies!A:A)</f>
        <v>POL2949</v>
      </c>
      <c r="F715" s="5" t="str">
        <f>_xlfn.XLOOKUP(Customers[[#This Row],[Customer ID]],Policies[Customer ID],Policies[Proposal Status (Insurer)])</f>
        <v>Accepted</v>
      </c>
      <c r="G715" s="5" t="str">
        <f>_xlfn.XLOOKUP(A:A,Policies!B:B,Policies!C:C)</f>
        <v>Life</v>
      </c>
      <c r="H715" s="5" t="str">
        <f>_xlfn.XLOOKUP(A:A,Policies!B:B,Policies!G:G)</f>
        <v>Yes</v>
      </c>
    </row>
    <row r="716" spans="1:8" x14ac:dyDescent="0.25">
      <c r="A716" t="s">
        <v>1621</v>
      </c>
      <c r="B716" t="s">
        <v>763</v>
      </c>
      <c r="C716">
        <v>20</v>
      </c>
      <c r="D716" t="s">
        <v>766</v>
      </c>
      <c r="E716" s="5" t="str">
        <f>_xlfn.XLOOKUP(Customers[[#This Row],[Customer ID]],Policies!B:B,Policies!A:A)</f>
        <v>POL2950</v>
      </c>
      <c r="F716" s="5" t="str">
        <f>_xlfn.XLOOKUP(Customers[[#This Row],[Customer ID]],Policies[Customer ID],Policies[Proposal Status (Insurer)])</f>
        <v>Accepted</v>
      </c>
      <c r="G716" s="5" t="str">
        <f>_xlfn.XLOOKUP(A:A,Policies!B:B,Policies!C:C)</f>
        <v>Life</v>
      </c>
      <c r="H716" s="5" t="str">
        <f>_xlfn.XLOOKUP(A:A,Policies!B:B,Policies!G:G)</f>
        <v>Yes</v>
      </c>
    </row>
    <row r="717" spans="1:8" x14ac:dyDescent="0.25">
      <c r="A717" t="s">
        <v>1622</v>
      </c>
      <c r="B717" t="s">
        <v>765</v>
      </c>
      <c r="C717">
        <v>8</v>
      </c>
      <c r="D717" t="s">
        <v>769</v>
      </c>
      <c r="E717" s="5" t="str">
        <f>_xlfn.XLOOKUP(Customers[[#This Row],[Customer ID]],Policies!B:B,Policies!A:A)</f>
        <v>POL2951</v>
      </c>
      <c r="F717" s="5" t="str">
        <f>_xlfn.XLOOKUP(Customers[[#This Row],[Customer ID]],Policies[Customer ID],Policies[Proposal Status (Insurer)])</f>
        <v>Accepted</v>
      </c>
      <c r="G717" s="5" t="str">
        <f>_xlfn.XLOOKUP(A:A,Policies!B:B,Policies!C:C)</f>
        <v>Life</v>
      </c>
      <c r="H717" s="5" t="str">
        <f>_xlfn.XLOOKUP(A:A,Policies!B:B,Policies!G:G)</f>
        <v>Yes</v>
      </c>
    </row>
    <row r="718" spans="1:8" x14ac:dyDescent="0.25">
      <c r="A718" t="s">
        <v>1623</v>
      </c>
      <c r="B718" t="s">
        <v>764</v>
      </c>
      <c r="C718">
        <v>1</v>
      </c>
      <c r="D718" t="s">
        <v>769</v>
      </c>
      <c r="E718" s="5" t="str">
        <f>_xlfn.XLOOKUP(Customers[[#This Row],[Customer ID]],Policies!B:B,Policies!A:A)</f>
        <v>POL2952</v>
      </c>
      <c r="F718" s="5" t="str">
        <f>_xlfn.XLOOKUP(Customers[[#This Row],[Customer ID]],Policies[Customer ID],Policies[Proposal Status (Insurer)])</f>
        <v>Rejected</v>
      </c>
      <c r="G718" s="5" t="str">
        <f>_xlfn.XLOOKUP(A:A,Policies!B:B,Policies!C:C)</f>
        <v>Life</v>
      </c>
      <c r="H718" s="5" t="str">
        <f>_xlfn.XLOOKUP(A:A,Policies!B:B,Policies!G:G)</f>
        <v>Not Applicable</v>
      </c>
    </row>
    <row r="719" spans="1:8" x14ac:dyDescent="0.25">
      <c r="A719" t="s">
        <v>1624</v>
      </c>
      <c r="B719" t="s">
        <v>762</v>
      </c>
      <c r="C719">
        <v>1</v>
      </c>
      <c r="D719" t="s">
        <v>769</v>
      </c>
      <c r="E719" s="5" t="str">
        <f>_xlfn.XLOOKUP(Customers[[#This Row],[Customer ID]],Policies!B:B,Policies!A:A)</f>
        <v>POL2953</v>
      </c>
      <c r="F719" s="5" t="str">
        <f>_xlfn.XLOOKUP(Customers[[#This Row],[Customer ID]],Policies[Customer ID],Policies[Proposal Status (Insurer)])</f>
        <v>Accepted</v>
      </c>
      <c r="G719" s="5" t="str">
        <f>_xlfn.XLOOKUP(A:A,Policies!B:B,Policies!C:C)</f>
        <v>Life</v>
      </c>
      <c r="H719" s="5" t="str">
        <f>_xlfn.XLOOKUP(A:A,Policies!B:B,Policies!G:G)</f>
        <v>Yes</v>
      </c>
    </row>
    <row r="720" spans="1:8" x14ac:dyDescent="0.25">
      <c r="A720" t="s">
        <v>1625</v>
      </c>
      <c r="B720" t="s">
        <v>763</v>
      </c>
      <c r="C720">
        <v>14</v>
      </c>
      <c r="D720" t="s">
        <v>769</v>
      </c>
      <c r="E720" s="5" t="str">
        <f>_xlfn.XLOOKUP(Customers[[#This Row],[Customer ID]],Policies!B:B,Policies!A:A)</f>
        <v>POL2954</v>
      </c>
      <c r="F720" s="5" t="str">
        <f>_xlfn.XLOOKUP(Customers[[#This Row],[Customer ID]],Policies[Customer ID],Policies[Proposal Status (Insurer)])</f>
        <v>Accepted</v>
      </c>
      <c r="G720" s="5" t="str">
        <f>_xlfn.XLOOKUP(A:A,Policies!B:B,Policies!C:C)</f>
        <v>Life</v>
      </c>
      <c r="H720" s="5" t="str">
        <f>_xlfn.XLOOKUP(A:A,Policies!B:B,Policies!G:G)</f>
        <v>Yes</v>
      </c>
    </row>
    <row r="721" spans="1:8" x14ac:dyDescent="0.25">
      <c r="A721" t="s">
        <v>1626</v>
      </c>
      <c r="B721" t="s">
        <v>765</v>
      </c>
      <c r="C721">
        <v>2</v>
      </c>
      <c r="D721" t="s">
        <v>767</v>
      </c>
      <c r="E721" s="5" t="str">
        <f>_xlfn.XLOOKUP(Customers[[#This Row],[Customer ID]],Policies!B:B,Policies!A:A)</f>
        <v>POL2955</v>
      </c>
      <c r="F721" s="5" t="str">
        <f>_xlfn.XLOOKUP(Customers[[#This Row],[Customer ID]],Policies[Customer ID],Policies[Proposal Status (Insurer)])</f>
        <v>Accepted</v>
      </c>
      <c r="G721" s="5" t="str">
        <f>_xlfn.XLOOKUP(A:A,Policies!B:B,Policies!C:C)</f>
        <v>Life</v>
      </c>
      <c r="H721" s="5" t="str">
        <f>_xlfn.XLOOKUP(A:A,Policies!B:B,Policies!G:G)</f>
        <v>Yes</v>
      </c>
    </row>
    <row r="722" spans="1:8" x14ac:dyDescent="0.25">
      <c r="A722" t="s">
        <v>1627</v>
      </c>
      <c r="B722" t="s">
        <v>764</v>
      </c>
      <c r="C722">
        <v>5</v>
      </c>
      <c r="D722" t="s">
        <v>767</v>
      </c>
      <c r="E722" s="5" t="str">
        <f>_xlfn.XLOOKUP(Customers[[#This Row],[Customer ID]],Policies!B:B,Policies!A:A)</f>
        <v>POL2956</v>
      </c>
      <c r="F722" s="5" t="str">
        <f>_xlfn.XLOOKUP(Customers[[#This Row],[Customer ID]],Policies[Customer ID],Policies[Proposal Status (Insurer)])</f>
        <v>Accepted</v>
      </c>
      <c r="G722" s="5" t="str">
        <f>_xlfn.XLOOKUP(A:A,Policies!B:B,Policies!C:C)</f>
        <v>Life</v>
      </c>
      <c r="H722" s="5" t="str">
        <f>_xlfn.XLOOKUP(A:A,Policies!B:B,Policies!G:G)</f>
        <v>Yes</v>
      </c>
    </row>
    <row r="723" spans="1:8" x14ac:dyDescent="0.25">
      <c r="A723" t="s">
        <v>1628</v>
      </c>
      <c r="B723" t="s">
        <v>762</v>
      </c>
      <c r="C723">
        <v>6</v>
      </c>
      <c r="D723" t="s">
        <v>767</v>
      </c>
      <c r="E723" s="5" t="str">
        <f>_xlfn.XLOOKUP(Customers[[#This Row],[Customer ID]],Policies!B:B,Policies!A:A)</f>
        <v>POL2957</v>
      </c>
      <c r="F723" s="5" t="str">
        <f>_xlfn.XLOOKUP(Customers[[#This Row],[Customer ID]],Policies[Customer ID],Policies[Proposal Status (Insurer)])</f>
        <v>Accepted</v>
      </c>
      <c r="G723" s="5" t="str">
        <f>_xlfn.XLOOKUP(A:A,Policies!B:B,Policies!C:C)</f>
        <v>Life</v>
      </c>
      <c r="H723" s="5" t="str">
        <f>_xlfn.XLOOKUP(A:A,Policies!B:B,Policies!G:G)</f>
        <v>Yes</v>
      </c>
    </row>
    <row r="724" spans="1:8" x14ac:dyDescent="0.25">
      <c r="A724" t="s">
        <v>1629</v>
      </c>
      <c r="B724" t="s">
        <v>763</v>
      </c>
      <c r="C724">
        <v>7</v>
      </c>
      <c r="D724" t="s">
        <v>767</v>
      </c>
      <c r="E724" s="5" t="str">
        <f>_xlfn.XLOOKUP(Customers[[#This Row],[Customer ID]],Policies!B:B,Policies!A:A)</f>
        <v>POL2958</v>
      </c>
      <c r="F724" s="5" t="str">
        <f>_xlfn.XLOOKUP(Customers[[#This Row],[Customer ID]],Policies[Customer ID],Policies[Proposal Status (Insurer)])</f>
        <v>Accepted</v>
      </c>
      <c r="G724" s="5" t="str">
        <f>_xlfn.XLOOKUP(A:A,Policies!B:B,Policies!C:C)</f>
        <v>Life</v>
      </c>
      <c r="H724" s="5" t="str">
        <f>_xlfn.XLOOKUP(A:A,Policies!B:B,Policies!G:G)</f>
        <v>Yes</v>
      </c>
    </row>
    <row r="725" spans="1:8" x14ac:dyDescent="0.25">
      <c r="A725" t="s">
        <v>1630</v>
      </c>
      <c r="B725" t="s">
        <v>765</v>
      </c>
      <c r="C725">
        <v>15</v>
      </c>
      <c r="D725" t="s">
        <v>768</v>
      </c>
      <c r="E725" s="5" t="str">
        <f>_xlfn.XLOOKUP(Customers[[#This Row],[Customer ID]],Policies!B:B,Policies!A:A)</f>
        <v>POL2959</v>
      </c>
      <c r="F725" s="5" t="str">
        <f>_xlfn.XLOOKUP(Customers[[#This Row],[Customer ID]],Policies[Customer ID],Policies[Proposal Status (Insurer)])</f>
        <v>Accepted</v>
      </c>
      <c r="G725" s="5" t="str">
        <f>_xlfn.XLOOKUP(A:A,Policies!B:B,Policies!C:C)</f>
        <v>Life</v>
      </c>
      <c r="H725" s="5" t="str">
        <f>_xlfn.XLOOKUP(A:A,Policies!B:B,Policies!G:G)</f>
        <v>Yes</v>
      </c>
    </row>
    <row r="726" spans="1:8" x14ac:dyDescent="0.25">
      <c r="A726" t="s">
        <v>1631</v>
      </c>
      <c r="B726" t="s">
        <v>764</v>
      </c>
      <c r="C726">
        <v>7</v>
      </c>
      <c r="D726" t="s">
        <v>768</v>
      </c>
      <c r="E726" s="5" t="str">
        <f>_xlfn.XLOOKUP(Customers[[#This Row],[Customer ID]],Policies!B:B,Policies!A:A)</f>
        <v>POL2960</v>
      </c>
      <c r="F726" s="5" t="str">
        <f>_xlfn.XLOOKUP(Customers[[#This Row],[Customer ID]],Policies[Customer ID],Policies[Proposal Status (Insurer)])</f>
        <v>Accepted</v>
      </c>
      <c r="G726" s="5" t="str">
        <f>_xlfn.XLOOKUP(A:A,Policies!B:B,Policies!C:C)</f>
        <v>Life</v>
      </c>
      <c r="H726" s="5" t="str">
        <f>_xlfn.XLOOKUP(A:A,Policies!B:B,Policies!G:G)</f>
        <v>Yes</v>
      </c>
    </row>
    <row r="727" spans="1:8" x14ac:dyDescent="0.25">
      <c r="A727" t="s">
        <v>1632</v>
      </c>
      <c r="B727" t="s">
        <v>762</v>
      </c>
      <c r="C727">
        <v>16</v>
      </c>
      <c r="D727" t="s">
        <v>768</v>
      </c>
      <c r="E727" s="5" t="str">
        <f>_xlfn.XLOOKUP(Customers[[#This Row],[Customer ID]],Policies!B:B,Policies!A:A)</f>
        <v>POL2961</v>
      </c>
      <c r="F727" s="5" t="str">
        <f>_xlfn.XLOOKUP(Customers[[#This Row],[Customer ID]],Policies[Customer ID],Policies[Proposal Status (Insurer)])</f>
        <v>Accepted</v>
      </c>
      <c r="G727" s="5" t="str">
        <f>_xlfn.XLOOKUP(A:A,Policies!B:B,Policies!C:C)</f>
        <v>Life</v>
      </c>
      <c r="H727" s="5" t="str">
        <f>_xlfn.XLOOKUP(A:A,Policies!B:B,Policies!G:G)</f>
        <v>Yes</v>
      </c>
    </row>
    <row r="728" spans="1:8" x14ac:dyDescent="0.25">
      <c r="A728" t="s">
        <v>1633</v>
      </c>
      <c r="B728" t="s">
        <v>763</v>
      </c>
      <c r="C728">
        <v>8</v>
      </c>
      <c r="D728" t="s">
        <v>768</v>
      </c>
      <c r="E728" s="5" t="str">
        <f>_xlfn.XLOOKUP(Customers[[#This Row],[Customer ID]],Policies!B:B,Policies!A:A)</f>
        <v>POL2962</v>
      </c>
      <c r="F728" s="5" t="str">
        <f>_xlfn.XLOOKUP(Customers[[#This Row],[Customer ID]],Policies[Customer ID],Policies[Proposal Status (Insurer)])</f>
        <v>Accepted</v>
      </c>
      <c r="G728" s="5" t="str">
        <f>_xlfn.XLOOKUP(A:A,Policies!B:B,Policies!C:C)</f>
        <v>Life</v>
      </c>
      <c r="H728" s="5" t="str">
        <f>_xlfn.XLOOKUP(A:A,Policies!B:B,Policies!G:G)</f>
        <v>Yes</v>
      </c>
    </row>
    <row r="729" spans="1:8" x14ac:dyDescent="0.25">
      <c r="A729" t="s">
        <v>1634</v>
      </c>
      <c r="B729" t="s">
        <v>765</v>
      </c>
      <c r="C729">
        <v>8</v>
      </c>
      <c r="D729" t="s">
        <v>766</v>
      </c>
      <c r="E729" s="5" t="str">
        <f>_xlfn.XLOOKUP(Customers[[#This Row],[Customer ID]],Policies!B:B,Policies!A:A)</f>
        <v>POL2963</v>
      </c>
      <c r="F729" s="5" t="str">
        <f>_xlfn.XLOOKUP(Customers[[#This Row],[Customer ID]],Policies[Customer ID],Policies[Proposal Status (Insurer)])</f>
        <v>Accepted</v>
      </c>
      <c r="G729" s="5" t="str">
        <f>_xlfn.XLOOKUP(A:A,Policies!B:B,Policies!C:C)</f>
        <v>Life</v>
      </c>
      <c r="H729" s="5" t="str">
        <f>_xlfn.XLOOKUP(A:A,Policies!B:B,Policies!G:G)</f>
        <v>Yes</v>
      </c>
    </row>
    <row r="730" spans="1:8" x14ac:dyDescent="0.25">
      <c r="A730" t="s">
        <v>1635</v>
      </c>
      <c r="B730" t="s">
        <v>764</v>
      </c>
      <c r="C730">
        <v>9</v>
      </c>
      <c r="D730" t="s">
        <v>766</v>
      </c>
      <c r="E730" s="5" t="str">
        <f>_xlfn.XLOOKUP(Customers[[#This Row],[Customer ID]],Policies!B:B,Policies!A:A)</f>
        <v>POL2964</v>
      </c>
      <c r="F730" s="5" t="str">
        <f>_xlfn.XLOOKUP(Customers[[#This Row],[Customer ID]],Policies[Customer ID],Policies[Proposal Status (Insurer)])</f>
        <v>Accepted</v>
      </c>
      <c r="G730" s="5" t="str">
        <f>_xlfn.XLOOKUP(A:A,Policies!B:B,Policies!C:C)</f>
        <v>Life</v>
      </c>
      <c r="H730" s="5" t="str">
        <f>_xlfn.XLOOKUP(A:A,Policies!B:B,Policies!G:G)</f>
        <v>Yes</v>
      </c>
    </row>
    <row r="731" spans="1:8" x14ac:dyDescent="0.25">
      <c r="A731" t="s">
        <v>1636</v>
      </c>
      <c r="B731" t="s">
        <v>762</v>
      </c>
      <c r="C731">
        <v>10</v>
      </c>
      <c r="D731" t="s">
        <v>766</v>
      </c>
      <c r="E731" s="5" t="str">
        <f>_xlfn.XLOOKUP(Customers[[#This Row],[Customer ID]],Policies!B:B,Policies!A:A)</f>
        <v>POL2965</v>
      </c>
      <c r="F731" s="5" t="str">
        <f>_xlfn.XLOOKUP(Customers[[#This Row],[Customer ID]],Policies[Customer ID],Policies[Proposal Status (Insurer)])</f>
        <v>Rejected</v>
      </c>
      <c r="G731" s="5" t="str">
        <f>_xlfn.XLOOKUP(A:A,Policies!B:B,Policies!C:C)</f>
        <v>Life</v>
      </c>
      <c r="H731" s="5" t="str">
        <f>_xlfn.XLOOKUP(A:A,Policies!B:B,Policies!G:G)</f>
        <v>Not Applicable</v>
      </c>
    </row>
    <row r="732" spans="1:8" x14ac:dyDescent="0.25">
      <c r="A732" t="s">
        <v>1637</v>
      </c>
      <c r="B732" t="s">
        <v>763</v>
      </c>
      <c r="C732">
        <v>10</v>
      </c>
      <c r="D732" t="s">
        <v>766</v>
      </c>
      <c r="E732" s="5" t="str">
        <f>_xlfn.XLOOKUP(Customers[[#This Row],[Customer ID]],Policies!B:B,Policies!A:A)</f>
        <v>POL2966</v>
      </c>
      <c r="F732" s="5" t="str">
        <f>_xlfn.XLOOKUP(Customers[[#This Row],[Customer ID]],Policies[Customer ID],Policies[Proposal Status (Insurer)])</f>
        <v>Accepted</v>
      </c>
      <c r="G732" s="5" t="str">
        <f>_xlfn.XLOOKUP(A:A,Policies!B:B,Policies!C:C)</f>
        <v>Life</v>
      </c>
      <c r="H732" s="5" t="str">
        <f>_xlfn.XLOOKUP(A:A,Policies!B:B,Policies!G:G)</f>
        <v>Yes</v>
      </c>
    </row>
    <row r="733" spans="1:8" x14ac:dyDescent="0.25">
      <c r="A733" t="s">
        <v>1638</v>
      </c>
      <c r="B733" t="s">
        <v>765</v>
      </c>
      <c r="C733">
        <v>2</v>
      </c>
      <c r="D733" t="s">
        <v>769</v>
      </c>
      <c r="E733" s="5" t="str">
        <f>_xlfn.XLOOKUP(Customers[[#This Row],[Customer ID]],Policies!B:B,Policies!A:A)</f>
        <v>POL2967</v>
      </c>
      <c r="F733" s="5" t="str">
        <f>_xlfn.XLOOKUP(Customers[[#This Row],[Customer ID]],Policies[Customer ID],Policies[Proposal Status (Insurer)])</f>
        <v>Accepted</v>
      </c>
      <c r="G733" s="5" t="str">
        <f>_xlfn.XLOOKUP(A:A,Policies!B:B,Policies!C:C)</f>
        <v>Life</v>
      </c>
      <c r="H733" s="5" t="str">
        <f>_xlfn.XLOOKUP(A:A,Policies!B:B,Policies!G:G)</f>
        <v>Yes</v>
      </c>
    </row>
    <row r="734" spans="1:8" x14ac:dyDescent="0.25">
      <c r="A734" t="s">
        <v>1639</v>
      </c>
      <c r="B734" t="s">
        <v>764</v>
      </c>
      <c r="C734">
        <v>14</v>
      </c>
      <c r="D734" t="s">
        <v>769</v>
      </c>
      <c r="E734" s="5" t="str">
        <f>_xlfn.XLOOKUP(Customers[[#This Row],[Customer ID]],Policies!B:B,Policies!A:A)</f>
        <v>POL2968</v>
      </c>
      <c r="F734" s="5" t="str">
        <f>_xlfn.XLOOKUP(Customers[[#This Row],[Customer ID]],Policies[Customer ID],Policies[Proposal Status (Insurer)])</f>
        <v>Accepted</v>
      </c>
      <c r="G734" s="5" t="str">
        <f>_xlfn.XLOOKUP(A:A,Policies!B:B,Policies!C:C)</f>
        <v>Life</v>
      </c>
      <c r="H734" s="5" t="str">
        <f>_xlfn.XLOOKUP(A:A,Policies!B:B,Policies!G:G)</f>
        <v>Yes</v>
      </c>
    </row>
    <row r="735" spans="1:8" x14ac:dyDescent="0.25">
      <c r="A735" t="s">
        <v>1640</v>
      </c>
      <c r="B735" t="s">
        <v>762</v>
      </c>
      <c r="C735">
        <v>9</v>
      </c>
      <c r="D735" t="s">
        <v>769</v>
      </c>
      <c r="E735" s="5" t="str">
        <f>_xlfn.XLOOKUP(Customers[[#This Row],[Customer ID]],Policies!B:B,Policies!A:A)</f>
        <v>POL2969</v>
      </c>
      <c r="F735" s="5" t="str">
        <f>_xlfn.XLOOKUP(Customers[[#This Row],[Customer ID]],Policies[Customer ID],Policies[Proposal Status (Insurer)])</f>
        <v>Accepted</v>
      </c>
      <c r="G735" s="5" t="str">
        <f>_xlfn.XLOOKUP(A:A,Policies!B:B,Policies!C:C)</f>
        <v>Life</v>
      </c>
      <c r="H735" s="5" t="str">
        <f>_xlfn.XLOOKUP(A:A,Policies!B:B,Policies!G:G)</f>
        <v>Yes</v>
      </c>
    </row>
    <row r="736" spans="1:8" x14ac:dyDescent="0.25">
      <c r="A736" t="s">
        <v>1641</v>
      </c>
      <c r="B736" t="s">
        <v>763</v>
      </c>
      <c r="C736">
        <v>8</v>
      </c>
      <c r="D736" t="s">
        <v>769</v>
      </c>
      <c r="E736" s="5" t="str">
        <f>_xlfn.XLOOKUP(Customers[[#This Row],[Customer ID]],Policies!B:B,Policies!A:A)</f>
        <v>POL2970</v>
      </c>
      <c r="F736" s="5" t="str">
        <f>_xlfn.XLOOKUP(Customers[[#This Row],[Customer ID]],Policies[Customer ID],Policies[Proposal Status (Insurer)])</f>
        <v>Accepted</v>
      </c>
      <c r="G736" s="5" t="str">
        <f>_xlfn.XLOOKUP(A:A,Policies!B:B,Policies!C:C)</f>
        <v>Life</v>
      </c>
      <c r="H736" s="5" t="str">
        <f>_xlfn.XLOOKUP(A:A,Policies!B:B,Policies!G:G)</f>
        <v>Yes</v>
      </c>
    </row>
    <row r="737" spans="1:8" x14ac:dyDescent="0.25">
      <c r="A737" t="s">
        <v>1642</v>
      </c>
      <c r="B737" t="s">
        <v>765</v>
      </c>
      <c r="C737">
        <v>3</v>
      </c>
      <c r="D737" t="s">
        <v>767</v>
      </c>
      <c r="E737" s="5" t="str">
        <f>_xlfn.XLOOKUP(Customers[[#This Row],[Customer ID]],Policies!B:B,Policies!A:A)</f>
        <v>POL2971</v>
      </c>
      <c r="F737" s="5" t="str">
        <f>_xlfn.XLOOKUP(Customers[[#This Row],[Customer ID]],Policies[Customer ID],Policies[Proposal Status (Insurer)])</f>
        <v>Accepted</v>
      </c>
      <c r="G737" s="5" t="str">
        <f>_xlfn.XLOOKUP(A:A,Policies!B:B,Policies!C:C)</f>
        <v>Life</v>
      </c>
      <c r="H737" s="5" t="str">
        <f>_xlfn.XLOOKUP(A:A,Policies!B:B,Policies!G:G)</f>
        <v>Yes</v>
      </c>
    </row>
    <row r="738" spans="1:8" x14ac:dyDescent="0.25">
      <c r="A738" t="s">
        <v>1643</v>
      </c>
      <c r="B738" t="s">
        <v>764</v>
      </c>
      <c r="C738">
        <v>3</v>
      </c>
      <c r="D738" t="s">
        <v>767</v>
      </c>
      <c r="E738" s="5" t="str">
        <f>_xlfn.XLOOKUP(Customers[[#This Row],[Customer ID]],Policies!B:B,Policies!A:A)</f>
        <v>POL2972</v>
      </c>
      <c r="F738" s="5" t="str">
        <f>_xlfn.XLOOKUP(Customers[[#This Row],[Customer ID]],Policies[Customer ID],Policies[Proposal Status (Insurer)])</f>
        <v>Accepted</v>
      </c>
      <c r="G738" s="5" t="str">
        <f>_xlfn.XLOOKUP(A:A,Policies!B:B,Policies!C:C)</f>
        <v>Life</v>
      </c>
      <c r="H738" s="5" t="str">
        <f>_xlfn.XLOOKUP(A:A,Policies!B:B,Policies!G:G)</f>
        <v>Yes</v>
      </c>
    </row>
    <row r="739" spans="1:8" x14ac:dyDescent="0.25">
      <c r="A739" t="s">
        <v>1644</v>
      </c>
      <c r="B739" t="s">
        <v>762</v>
      </c>
      <c r="C739">
        <v>6</v>
      </c>
      <c r="D739" t="s">
        <v>767</v>
      </c>
      <c r="E739" s="5" t="str">
        <f>_xlfn.XLOOKUP(Customers[[#This Row],[Customer ID]],Policies!B:B,Policies!A:A)</f>
        <v>POL2973</v>
      </c>
      <c r="F739" s="5" t="str">
        <f>_xlfn.XLOOKUP(Customers[[#This Row],[Customer ID]],Policies[Customer ID],Policies[Proposal Status (Insurer)])</f>
        <v>Rejected</v>
      </c>
      <c r="G739" s="5" t="str">
        <f>_xlfn.XLOOKUP(A:A,Policies!B:B,Policies!C:C)</f>
        <v>Life</v>
      </c>
      <c r="H739" s="5" t="str">
        <f>_xlfn.XLOOKUP(A:A,Policies!B:B,Policies!G:G)</f>
        <v>Not Applicable</v>
      </c>
    </row>
    <row r="740" spans="1:8" x14ac:dyDescent="0.25">
      <c r="A740" t="s">
        <v>1645</v>
      </c>
      <c r="B740" t="s">
        <v>763</v>
      </c>
      <c r="C740">
        <v>7</v>
      </c>
      <c r="D740" t="s">
        <v>767</v>
      </c>
      <c r="E740" s="5" t="str">
        <f>_xlfn.XLOOKUP(Customers[[#This Row],[Customer ID]],Policies!B:B,Policies!A:A)</f>
        <v>POL2974</v>
      </c>
      <c r="F740" s="5" t="str">
        <f>_xlfn.XLOOKUP(Customers[[#This Row],[Customer ID]],Policies[Customer ID],Policies[Proposal Status (Insurer)])</f>
        <v>Accepted</v>
      </c>
      <c r="G740" s="5" t="str">
        <f>_xlfn.XLOOKUP(A:A,Policies!B:B,Policies!C:C)</f>
        <v>Life</v>
      </c>
      <c r="H740" s="5" t="str">
        <f>_xlfn.XLOOKUP(A:A,Policies!B:B,Policies!G:G)</f>
        <v>Yes</v>
      </c>
    </row>
    <row r="741" spans="1:8" x14ac:dyDescent="0.25">
      <c r="A741" t="s">
        <v>1646</v>
      </c>
      <c r="B741" t="s">
        <v>765</v>
      </c>
      <c r="C741">
        <v>15</v>
      </c>
      <c r="D741" t="s">
        <v>768</v>
      </c>
      <c r="E741" s="5" t="str">
        <f>_xlfn.XLOOKUP(Customers[[#This Row],[Customer ID]],Policies!B:B,Policies!A:A)</f>
        <v>POL2975</v>
      </c>
      <c r="F741" s="5" t="str">
        <f>_xlfn.XLOOKUP(Customers[[#This Row],[Customer ID]],Policies[Customer ID],Policies[Proposal Status (Insurer)])</f>
        <v>Accepted</v>
      </c>
      <c r="G741" s="5" t="str">
        <f>_xlfn.XLOOKUP(A:A,Policies!B:B,Policies!C:C)</f>
        <v>Life</v>
      </c>
      <c r="H741" s="5" t="str">
        <f>_xlfn.XLOOKUP(A:A,Policies!B:B,Policies!G:G)</f>
        <v>Yes</v>
      </c>
    </row>
    <row r="742" spans="1:8" x14ac:dyDescent="0.25">
      <c r="A742" t="s">
        <v>2073</v>
      </c>
      <c r="B742" t="s">
        <v>765</v>
      </c>
      <c r="C742">
        <v>1</v>
      </c>
      <c r="D742" t="s">
        <v>766</v>
      </c>
      <c r="E742" s="5" t="str">
        <f>_xlfn.XLOOKUP(Customers[[#This Row],[Customer ID]],Policies!B:B,Policies!A:A)</f>
        <v>POL2976</v>
      </c>
      <c r="F742" s="5" t="str">
        <f>_xlfn.XLOOKUP(Customers[[#This Row],[Customer ID]],Policies[Customer ID],Policies[Proposal Status (Insurer)])</f>
        <v>Accepted</v>
      </c>
      <c r="G742" s="5" t="str">
        <f>_xlfn.XLOOKUP(A:A,Policies!B:B,Policies!C:C)</f>
        <v>Life</v>
      </c>
      <c r="H742" s="5" t="str">
        <f>_xlfn.XLOOKUP(A:A,Policies!B:B,Policies!G:G)</f>
        <v>Yes</v>
      </c>
    </row>
    <row r="743" spans="1:8" x14ac:dyDescent="0.25">
      <c r="A743" t="s">
        <v>2074</v>
      </c>
      <c r="B743" t="s">
        <v>764</v>
      </c>
      <c r="C743">
        <v>5</v>
      </c>
      <c r="D743" t="s">
        <v>768</v>
      </c>
      <c r="E743" s="5" t="str">
        <f>_xlfn.XLOOKUP(Customers[[#This Row],[Customer ID]],Policies!B:B,Policies!A:A)</f>
        <v>POL2977</v>
      </c>
      <c r="F743" s="5" t="str">
        <f>_xlfn.XLOOKUP(Customers[[#This Row],[Customer ID]],Policies[Customer ID],Policies[Proposal Status (Insurer)])</f>
        <v>Accepted</v>
      </c>
      <c r="G743" s="5" t="str">
        <f>_xlfn.XLOOKUP(A:A,Policies!B:B,Policies!C:C)</f>
        <v>Life</v>
      </c>
      <c r="H743" s="5" t="str">
        <f>_xlfn.XLOOKUP(A:A,Policies!B:B,Policies!G:G)</f>
        <v>Yes</v>
      </c>
    </row>
    <row r="744" spans="1:8" x14ac:dyDescent="0.25">
      <c r="A744" t="s">
        <v>2075</v>
      </c>
      <c r="B744" t="s">
        <v>762</v>
      </c>
      <c r="C744">
        <v>6</v>
      </c>
      <c r="D744" t="s">
        <v>768</v>
      </c>
      <c r="E744" s="5" t="str">
        <f>_xlfn.XLOOKUP(Customers[[#This Row],[Customer ID]],Policies!B:B,Policies!A:A)</f>
        <v>POL2978</v>
      </c>
      <c r="F744" s="5" t="str">
        <f>_xlfn.XLOOKUP(Customers[[#This Row],[Customer ID]],Policies[Customer ID],Policies[Proposal Status (Insurer)])</f>
        <v>Accepted</v>
      </c>
      <c r="G744" s="5" t="str">
        <f>_xlfn.XLOOKUP(A:A,Policies!B:B,Policies!C:C)</f>
        <v>Life</v>
      </c>
      <c r="H744" s="5" t="str">
        <f>_xlfn.XLOOKUP(A:A,Policies!B:B,Policies!G:G)</f>
        <v>Yes</v>
      </c>
    </row>
    <row r="745" spans="1:8" x14ac:dyDescent="0.25">
      <c r="A745" t="s">
        <v>2076</v>
      </c>
      <c r="B745" t="s">
        <v>763</v>
      </c>
      <c r="C745">
        <v>11</v>
      </c>
      <c r="D745" t="s">
        <v>768</v>
      </c>
      <c r="E745" s="5" t="str">
        <f>_xlfn.XLOOKUP(Customers[[#This Row],[Customer ID]],Policies!B:B,Policies!A:A)</f>
        <v>POL2979</v>
      </c>
      <c r="F745" s="5" t="str">
        <f>_xlfn.XLOOKUP(Customers[[#This Row],[Customer ID]],Policies[Customer ID],Policies[Proposal Status (Insurer)])</f>
        <v>Accepted</v>
      </c>
      <c r="G745" s="5" t="str">
        <f>_xlfn.XLOOKUP(A:A,Policies!B:B,Policies!C:C)</f>
        <v>Life</v>
      </c>
      <c r="H745" s="5" t="str">
        <f>_xlfn.XLOOKUP(A:A,Policies!B:B,Policies!G:G)</f>
        <v>Yes</v>
      </c>
    </row>
    <row r="746" spans="1:8" x14ac:dyDescent="0.25">
      <c r="A746" t="s">
        <v>2077</v>
      </c>
      <c r="B746" t="s">
        <v>765</v>
      </c>
      <c r="C746">
        <v>12</v>
      </c>
      <c r="D746" t="s">
        <v>769</v>
      </c>
      <c r="E746" s="5" t="str">
        <f>_xlfn.XLOOKUP(Customers[[#This Row],[Customer ID]],Policies!B:B,Policies!A:A)</f>
        <v>POL2980</v>
      </c>
      <c r="F746" s="5" t="str">
        <f>_xlfn.XLOOKUP(Customers[[#This Row],[Customer ID]],Policies[Customer ID],Policies[Proposal Status (Insurer)])</f>
        <v>Accepted</v>
      </c>
      <c r="G746" s="5" t="str">
        <f>_xlfn.XLOOKUP(A:A,Policies!B:B,Policies!C:C)</f>
        <v>Life</v>
      </c>
      <c r="H746" s="5" t="str">
        <f>_xlfn.XLOOKUP(A:A,Policies!B:B,Policies!G:G)</f>
        <v>No</v>
      </c>
    </row>
    <row r="747" spans="1:8" x14ac:dyDescent="0.25">
      <c r="A747" t="s">
        <v>2078</v>
      </c>
      <c r="B747" t="s">
        <v>764</v>
      </c>
      <c r="C747">
        <v>7</v>
      </c>
      <c r="D747" t="s">
        <v>766</v>
      </c>
      <c r="E747" s="5" t="str">
        <f>_xlfn.XLOOKUP(Customers[[#This Row],[Customer ID]],Policies!B:B,Policies!A:A)</f>
        <v>POL2981</v>
      </c>
      <c r="F747" s="5" t="str">
        <f>_xlfn.XLOOKUP(Customers[[#This Row],[Customer ID]],Policies[Customer ID],Policies[Proposal Status (Insurer)])</f>
        <v>Accepted</v>
      </c>
      <c r="G747" s="5" t="str">
        <f>_xlfn.XLOOKUP(A:A,Policies!B:B,Policies!C:C)</f>
        <v>Life</v>
      </c>
      <c r="H747" s="5" t="str">
        <f>_xlfn.XLOOKUP(A:A,Policies!B:B,Policies!G:G)</f>
        <v>Yes</v>
      </c>
    </row>
    <row r="748" spans="1:8" x14ac:dyDescent="0.25">
      <c r="A748" t="s">
        <v>2079</v>
      </c>
      <c r="B748" t="s">
        <v>762</v>
      </c>
      <c r="C748">
        <v>8</v>
      </c>
      <c r="D748" t="s">
        <v>766</v>
      </c>
      <c r="E748" s="5" t="str">
        <f>_xlfn.XLOOKUP(Customers[[#This Row],[Customer ID]],Policies!B:B,Policies!A:A)</f>
        <v>POL2982</v>
      </c>
      <c r="F748" s="5" t="str">
        <f>_xlfn.XLOOKUP(Customers[[#This Row],[Customer ID]],Policies[Customer ID],Policies[Proposal Status (Insurer)])</f>
        <v>Accepted</v>
      </c>
      <c r="G748" s="5" t="str">
        <f>_xlfn.XLOOKUP(A:A,Policies!B:B,Policies!C:C)</f>
        <v>Life</v>
      </c>
      <c r="H748" s="5" t="str">
        <f>_xlfn.XLOOKUP(A:A,Policies!B:B,Policies!G:G)</f>
        <v>Yes</v>
      </c>
    </row>
    <row r="749" spans="1:8" x14ac:dyDescent="0.25">
      <c r="A749" t="s">
        <v>2080</v>
      </c>
      <c r="B749" t="s">
        <v>763</v>
      </c>
      <c r="C749">
        <v>8</v>
      </c>
      <c r="D749" t="s">
        <v>766</v>
      </c>
      <c r="E749" s="5" t="str">
        <f>_xlfn.XLOOKUP(Customers[[#This Row],[Customer ID]],Policies!B:B,Policies!A:A)</f>
        <v>POL2983</v>
      </c>
      <c r="F749" s="5" t="str">
        <f>_xlfn.XLOOKUP(Customers[[#This Row],[Customer ID]],Policies[Customer ID],Policies[Proposal Status (Insurer)])</f>
        <v>Accepted</v>
      </c>
      <c r="G749" s="5" t="str">
        <f>_xlfn.XLOOKUP(A:A,Policies!B:B,Policies!C:C)</f>
        <v>Life</v>
      </c>
      <c r="H749" s="5" t="str">
        <f>_xlfn.XLOOKUP(A:A,Policies!B:B,Policies!G:G)</f>
        <v>Yes</v>
      </c>
    </row>
    <row r="750" spans="1:8" x14ac:dyDescent="0.25">
      <c r="A750" t="s">
        <v>2081</v>
      </c>
      <c r="B750" t="s">
        <v>765</v>
      </c>
      <c r="C750">
        <v>12</v>
      </c>
      <c r="D750" t="s">
        <v>767</v>
      </c>
      <c r="E750" s="5" t="str">
        <f>_xlfn.XLOOKUP(Customers[[#This Row],[Customer ID]],Policies!B:B,Policies!A:A)</f>
        <v>POL2984</v>
      </c>
      <c r="F750" s="5" t="str">
        <f>_xlfn.XLOOKUP(Customers[[#This Row],[Customer ID]],Policies[Customer ID],Policies[Proposal Status (Insurer)])</f>
        <v>Accepted</v>
      </c>
      <c r="G750" s="5" t="str">
        <f>_xlfn.XLOOKUP(A:A,Policies!B:B,Policies!C:C)</f>
        <v>Life</v>
      </c>
      <c r="H750" s="5" t="str">
        <f>_xlfn.XLOOKUP(A:A,Policies!B:B,Policies!G:G)</f>
        <v>Yes</v>
      </c>
    </row>
    <row r="751" spans="1:8" x14ac:dyDescent="0.25">
      <c r="A751" t="s">
        <v>2082</v>
      </c>
      <c r="B751" t="s">
        <v>764</v>
      </c>
      <c r="C751">
        <v>7</v>
      </c>
      <c r="D751" t="s">
        <v>769</v>
      </c>
      <c r="E751" s="5" t="str">
        <f>_xlfn.XLOOKUP(Customers[[#This Row],[Customer ID]],Policies!B:B,Policies!A:A)</f>
        <v>POL2985</v>
      </c>
      <c r="F751" s="5" t="str">
        <f>_xlfn.XLOOKUP(Customers[[#This Row],[Customer ID]],Policies[Customer ID],Policies[Proposal Status (Insurer)])</f>
        <v>Rejected</v>
      </c>
      <c r="G751" s="5" t="str">
        <f>_xlfn.XLOOKUP(A:A,Policies!B:B,Policies!C:C)</f>
        <v>Life</v>
      </c>
      <c r="H751" s="5" t="str">
        <f>_xlfn.XLOOKUP(A:A,Policies!B:B,Policies!G:G)</f>
        <v>Not Applicable</v>
      </c>
    </row>
    <row r="752" spans="1:8" x14ac:dyDescent="0.25">
      <c r="A752" t="s">
        <v>2083</v>
      </c>
      <c r="B752" t="s">
        <v>762</v>
      </c>
      <c r="C752">
        <v>15</v>
      </c>
      <c r="D752" t="s">
        <v>769</v>
      </c>
      <c r="E752" s="5" t="str">
        <f>_xlfn.XLOOKUP(Customers[[#This Row],[Customer ID]],Policies!B:B,Policies!A:A)</f>
        <v>POL2986</v>
      </c>
      <c r="F752" s="5" t="str">
        <f>_xlfn.XLOOKUP(Customers[[#This Row],[Customer ID]],Policies[Customer ID],Policies[Proposal Status (Insurer)])</f>
        <v>Accepted</v>
      </c>
      <c r="G752" s="5" t="str">
        <f>_xlfn.XLOOKUP(A:A,Policies!B:B,Policies!C:C)</f>
        <v>Life</v>
      </c>
      <c r="H752" s="5" t="str">
        <f>_xlfn.XLOOKUP(A:A,Policies!B:B,Policies!G:G)</f>
        <v>Yes</v>
      </c>
    </row>
    <row r="753" spans="1:8" x14ac:dyDescent="0.25">
      <c r="A753" t="s">
        <v>2084</v>
      </c>
      <c r="B753" t="s">
        <v>763</v>
      </c>
      <c r="C753">
        <v>16</v>
      </c>
      <c r="D753" t="s">
        <v>769</v>
      </c>
      <c r="E753" s="5" t="str">
        <f>_xlfn.XLOOKUP(Customers[[#This Row],[Customer ID]],Policies!B:B,Policies!A:A)</f>
        <v>POL2987</v>
      </c>
      <c r="F753" s="5" t="str">
        <f>_xlfn.XLOOKUP(Customers[[#This Row],[Customer ID]],Policies[Customer ID],Policies[Proposal Status (Insurer)])</f>
        <v>Accepted</v>
      </c>
      <c r="G753" s="5" t="str">
        <f>_xlfn.XLOOKUP(A:A,Policies!B:B,Policies!C:C)</f>
        <v>Life</v>
      </c>
      <c r="H753" s="5" t="str">
        <f>_xlfn.XLOOKUP(A:A,Policies!B:B,Policies!G:G)</f>
        <v>Yes</v>
      </c>
    </row>
    <row r="754" spans="1:8" x14ac:dyDescent="0.25">
      <c r="A754" t="s">
        <v>2085</v>
      </c>
      <c r="B754" t="s">
        <v>765</v>
      </c>
      <c r="C754">
        <v>6</v>
      </c>
      <c r="D754" t="s">
        <v>768</v>
      </c>
      <c r="E754" s="5" t="str">
        <f>_xlfn.XLOOKUP(Customers[[#This Row],[Customer ID]],Policies!B:B,Policies!A:A)</f>
        <v>POL2988</v>
      </c>
      <c r="F754" s="5" t="str">
        <f>_xlfn.XLOOKUP(Customers[[#This Row],[Customer ID]],Policies[Customer ID],Policies[Proposal Status (Insurer)])</f>
        <v>Accepted</v>
      </c>
      <c r="G754" s="5" t="str">
        <f>_xlfn.XLOOKUP(A:A,Policies!B:B,Policies!C:C)</f>
        <v>Life</v>
      </c>
      <c r="H754" s="5" t="str">
        <f>_xlfn.XLOOKUP(A:A,Policies!B:B,Policies!G:G)</f>
        <v>Yes</v>
      </c>
    </row>
    <row r="755" spans="1:8" x14ac:dyDescent="0.25">
      <c r="A755" t="s">
        <v>2086</v>
      </c>
      <c r="B755" t="s">
        <v>764</v>
      </c>
      <c r="C755">
        <v>2</v>
      </c>
      <c r="D755" t="s">
        <v>767</v>
      </c>
      <c r="E755" s="5" t="str">
        <f>_xlfn.XLOOKUP(Customers[[#This Row],[Customer ID]],Policies!B:B,Policies!A:A)</f>
        <v>POL2989</v>
      </c>
      <c r="F755" s="5" t="str">
        <f>_xlfn.XLOOKUP(Customers[[#This Row],[Customer ID]],Policies[Customer ID],Policies[Proposal Status (Insurer)])</f>
        <v>Accepted</v>
      </c>
      <c r="G755" s="5" t="str">
        <f>_xlfn.XLOOKUP(A:A,Policies!B:B,Policies!C:C)</f>
        <v>Life</v>
      </c>
      <c r="H755" s="5" t="str">
        <f>_xlfn.XLOOKUP(A:A,Policies!B:B,Policies!G:G)</f>
        <v>Yes</v>
      </c>
    </row>
    <row r="756" spans="1:8" x14ac:dyDescent="0.25">
      <c r="A756" t="s">
        <v>2087</v>
      </c>
      <c r="B756" t="s">
        <v>762</v>
      </c>
      <c r="C756">
        <v>3</v>
      </c>
      <c r="D756" t="s">
        <v>767</v>
      </c>
      <c r="E756" s="5" t="str">
        <f>_xlfn.XLOOKUP(Customers[[#This Row],[Customer ID]],Policies!B:B,Policies!A:A)</f>
        <v>POL2990</v>
      </c>
      <c r="F756" s="5" t="str">
        <f>_xlfn.XLOOKUP(Customers[[#This Row],[Customer ID]],Policies[Customer ID],Policies[Proposal Status (Insurer)])</f>
        <v>Accepted</v>
      </c>
      <c r="G756" s="5" t="str">
        <f>_xlfn.XLOOKUP(A:A,Policies!B:B,Policies!C:C)</f>
        <v>Life</v>
      </c>
      <c r="H756" s="5" t="str">
        <f>_xlfn.XLOOKUP(A:A,Policies!B:B,Policies!G:G)</f>
        <v>Yes</v>
      </c>
    </row>
    <row r="757" spans="1:8" x14ac:dyDescent="0.25">
      <c r="A757" t="s">
        <v>2088</v>
      </c>
      <c r="B757" t="s">
        <v>763</v>
      </c>
      <c r="C757">
        <v>5</v>
      </c>
      <c r="D757" t="s">
        <v>767</v>
      </c>
      <c r="E757" s="5" t="str">
        <f>_xlfn.XLOOKUP(Customers[[#This Row],[Customer ID]],Policies!B:B,Policies!A:A)</f>
        <v>POL2991</v>
      </c>
      <c r="F757" s="5" t="str">
        <f>_xlfn.XLOOKUP(Customers[[#This Row],[Customer ID]],Policies[Customer ID],Policies[Proposal Status (Insurer)])</f>
        <v>Accepted</v>
      </c>
      <c r="G757" s="5" t="str">
        <f>_xlfn.XLOOKUP(A:A,Policies!B:B,Policies!C:C)</f>
        <v>Life</v>
      </c>
      <c r="H757" s="5" t="str">
        <f>_xlfn.XLOOKUP(A:A,Policies!B:B,Policies!G:G)</f>
        <v>No</v>
      </c>
    </row>
    <row r="758" spans="1:8" x14ac:dyDescent="0.25">
      <c r="A758" t="s">
        <v>2089</v>
      </c>
      <c r="B758" t="s">
        <v>765</v>
      </c>
      <c r="C758">
        <v>1</v>
      </c>
      <c r="D758" t="s">
        <v>766</v>
      </c>
      <c r="E758" s="5" t="str">
        <f>_xlfn.XLOOKUP(Customers[[#This Row],[Customer ID]],Policies!B:B,Policies!A:A)</f>
        <v>POL2992</v>
      </c>
      <c r="F758" s="5" t="str">
        <f>_xlfn.XLOOKUP(Customers[[#This Row],[Customer ID]],Policies[Customer ID],Policies[Proposal Status (Insurer)])</f>
        <v>Accepted</v>
      </c>
      <c r="G758" s="5" t="str">
        <f>_xlfn.XLOOKUP(A:A,Policies!B:B,Policies!C:C)</f>
        <v>Life</v>
      </c>
      <c r="H758" s="5" t="str">
        <f>_xlfn.XLOOKUP(A:A,Policies!B:B,Policies!G:G)</f>
        <v>Yes</v>
      </c>
    </row>
    <row r="759" spans="1:8" x14ac:dyDescent="0.25">
      <c r="A759" t="s">
        <v>2090</v>
      </c>
      <c r="B759" t="s">
        <v>764</v>
      </c>
      <c r="C759">
        <v>19</v>
      </c>
      <c r="D759" t="s">
        <v>768</v>
      </c>
      <c r="E759" s="5" t="str">
        <f>_xlfn.XLOOKUP(Customers[[#This Row],[Customer ID]],Policies!B:B,Policies!A:A)</f>
        <v>POL2993</v>
      </c>
      <c r="F759" s="5" t="str">
        <f>_xlfn.XLOOKUP(Customers[[#This Row],[Customer ID]],Policies[Customer ID],Policies[Proposal Status (Insurer)])</f>
        <v>Accepted</v>
      </c>
      <c r="G759" s="5" t="str">
        <f>_xlfn.XLOOKUP(A:A,Policies!B:B,Policies!C:C)</f>
        <v>Life</v>
      </c>
      <c r="H759" s="5" t="str">
        <f>_xlfn.XLOOKUP(A:A,Policies!B:B,Policies!G:G)</f>
        <v>Yes</v>
      </c>
    </row>
    <row r="760" spans="1:8" x14ac:dyDescent="0.25">
      <c r="A760" t="s">
        <v>2091</v>
      </c>
      <c r="B760" t="s">
        <v>762</v>
      </c>
      <c r="C760">
        <v>2</v>
      </c>
      <c r="D760" t="s">
        <v>768</v>
      </c>
      <c r="E760" s="5" t="str">
        <f>_xlfn.XLOOKUP(Customers[[#This Row],[Customer ID]],Policies!B:B,Policies!A:A)</f>
        <v>POL2994</v>
      </c>
      <c r="F760" s="5" t="str">
        <f>_xlfn.XLOOKUP(Customers[[#This Row],[Customer ID]],Policies[Customer ID],Policies[Proposal Status (Insurer)])</f>
        <v>Rejected</v>
      </c>
      <c r="G760" s="5" t="str">
        <f>_xlfn.XLOOKUP(A:A,Policies!B:B,Policies!C:C)</f>
        <v>Life</v>
      </c>
      <c r="H760" s="5" t="str">
        <f>_xlfn.XLOOKUP(A:A,Policies!B:B,Policies!G:G)</f>
        <v>Not Applicable</v>
      </c>
    </row>
    <row r="761" spans="1:8" x14ac:dyDescent="0.25">
      <c r="A761" t="s">
        <v>2092</v>
      </c>
      <c r="B761" t="s">
        <v>763</v>
      </c>
      <c r="C761">
        <v>3</v>
      </c>
      <c r="D761" t="s">
        <v>768</v>
      </c>
      <c r="E761" s="5" t="str">
        <f>_xlfn.XLOOKUP(Customers[[#This Row],[Customer ID]],Policies!B:B,Policies!A:A)</f>
        <v>POL2995</v>
      </c>
      <c r="F761" s="5" t="str">
        <f>_xlfn.XLOOKUP(Customers[[#This Row],[Customer ID]],Policies[Customer ID],Policies[Proposal Status (Insurer)])</f>
        <v>Accepted</v>
      </c>
      <c r="G761" s="5" t="str">
        <f>_xlfn.XLOOKUP(A:A,Policies!B:B,Policies!C:C)</f>
        <v>Life</v>
      </c>
      <c r="H761" s="5" t="str">
        <f>_xlfn.XLOOKUP(A:A,Policies!B:B,Policies!G:G)</f>
        <v>Yes</v>
      </c>
    </row>
    <row r="762" spans="1:8" x14ac:dyDescent="0.25">
      <c r="A762" t="s">
        <v>2093</v>
      </c>
      <c r="B762" t="s">
        <v>765</v>
      </c>
      <c r="C762">
        <v>20</v>
      </c>
      <c r="D762" t="s">
        <v>769</v>
      </c>
      <c r="E762" s="5" t="str">
        <f>_xlfn.XLOOKUP(Customers[[#This Row],[Customer ID]],Policies!B:B,Policies!A:A)</f>
        <v>POL2996</v>
      </c>
      <c r="F762" s="5" t="str">
        <f>_xlfn.XLOOKUP(Customers[[#This Row],[Customer ID]],Policies[Customer ID],Policies[Proposal Status (Insurer)])</f>
        <v>Rejected</v>
      </c>
      <c r="G762" s="5" t="str">
        <f>_xlfn.XLOOKUP(A:A,Policies!B:B,Policies!C:C)</f>
        <v>Life</v>
      </c>
      <c r="H762" s="5" t="str">
        <f>_xlfn.XLOOKUP(A:A,Policies!B:B,Policies!G:G)</f>
        <v>Not Applicable</v>
      </c>
    </row>
    <row r="763" spans="1:8" x14ac:dyDescent="0.25">
      <c r="A763" t="s">
        <v>2094</v>
      </c>
      <c r="B763" t="s">
        <v>764</v>
      </c>
      <c r="C763">
        <v>1</v>
      </c>
      <c r="D763" t="s">
        <v>766</v>
      </c>
      <c r="E763" s="5" t="str">
        <f>_xlfn.XLOOKUP(Customers[[#This Row],[Customer ID]],Policies!B:B,Policies!A:A)</f>
        <v>POL2997</v>
      </c>
      <c r="F763" s="5" t="str">
        <f>_xlfn.XLOOKUP(Customers[[#This Row],[Customer ID]],Policies[Customer ID],Policies[Proposal Status (Insurer)])</f>
        <v>Accepted</v>
      </c>
      <c r="G763" s="5" t="str">
        <f>_xlfn.XLOOKUP(A:A,Policies!B:B,Policies!C:C)</f>
        <v>Life</v>
      </c>
      <c r="H763" s="5" t="str">
        <f>_xlfn.XLOOKUP(A:A,Policies!B:B,Policies!G:G)</f>
        <v>Yes</v>
      </c>
    </row>
    <row r="764" spans="1:8" x14ac:dyDescent="0.25">
      <c r="A764" t="s">
        <v>2095</v>
      </c>
      <c r="B764" t="s">
        <v>762</v>
      </c>
      <c r="C764">
        <v>4</v>
      </c>
      <c r="D764" t="s">
        <v>766</v>
      </c>
      <c r="E764" s="5" t="str">
        <f>_xlfn.XLOOKUP(Customers[[#This Row],[Customer ID]],Policies!B:B,Policies!A:A)</f>
        <v>POL2998</v>
      </c>
      <c r="F764" s="5" t="str">
        <f>_xlfn.XLOOKUP(Customers[[#This Row],[Customer ID]],Policies[Customer ID],Policies[Proposal Status (Insurer)])</f>
        <v>Accepted</v>
      </c>
      <c r="G764" s="5" t="str">
        <f>_xlfn.XLOOKUP(A:A,Policies!B:B,Policies!C:C)</f>
        <v>Life</v>
      </c>
      <c r="H764" s="5" t="str">
        <f>_xlfn.XLOOKUP(A:A,Policies!B:B,Policies!G:G)</f>
        <v>Yes</v>
      </c>
    </row>
    <row r="765" spans="1:8" x14ac:dyDescent="0.25">
      <c r="A765" t="s">
        <v>2096</v>
      </c>
      <c r="B765" t="s">
        <v>763</v>
      </c>
      <c r="C765">
        <v>5</v>
      </c>
      <c r="D765" t="s">
        <v>766</v>
      </c>
      <c r="E765" s="5" t="str">
        <f>_xlfn.XLOOKUP(Customers[[#This Row],[Customer ID]],Policies!B:B,Policies!A:A)</f>
        <v>POL2999</v>
      </c>
      <c r="F765" s="5" t="str">
        <f>_xlfn.XLOOKUP(Customers[[#This Row],[Customer ID]],Policies[Customer ID],Policies[Proposal Status (Insurer)])</f>
        <v>Accepted</v>
      </c>
      <c r="G765" s="5" t="str">
        <f>_xlfn.XLOOKUP(A:A,Policies!B:B,Policies!C:C)</f>
        <v>Life</v>
      </c>
      <c r="H765" s="5" t="str">
        <f>_xlfn.XLOOKUP(A:A,Policies!B:B,Policies!G:G)</f>
        <v>Yes</v>
      </c>
    </row>
    <row r="766" spans="1:8" x14ac:dyDescent="0.25">
      <c r="A766" t="s">
        <v>2097</v>
      </c>
      <c r="B766" t="s">
        <v>765</v>
      </c>
      <c r="C766">
        <v>13</v>
      </c>
      <c r="D766" t="s">
        <v>767</v>
      </c>
      <c r="E766" s="5" t="str">
        <f>_xlfn.XLOOKUP(Customers[[#This Row],[Customer ID]],Policies!B:B,Policies!A:A)</f>
        <v>POL3000</v>
      </c>
      <c r="F766" s="5" t="str">
        <f>_xlfn.XLOOKUP(Customers[[#This Row],[Customer ID]],Policies[Customer ID],Policies[Proposal Status (Insurer)])</f>
        <v>Accepted</v>
      </c>
      <c r="G766" s="5" t="str">
        <f>_xlfn.XLOOKUP(A:A,Policies!B:B,Policies!C:C)</f>
        <v>Life</v>
      </c>
      <c r="H766" s="5" t="str">
        <f>_xlfn.XLOOKUP(A:A,Policies!B:B,Policies!G:G)</f>
        <v>Yes</v>
      </c>
    </row>
    <row r="767" spans="1:8" x14ac:dyDescent="0.25">
      <c r="A767" t="s">
        <v>2098</v>
      </c>
      <c r="B767" t="s">
        <v>764</v>
      </c>
      <c r="C767">
        <v>14</v>
      </c>
      <c r="D767" t="s">
        <v>769</v>
      </c>
      <c r="E767" s="5" t="str">
        <f>_xlfn.XLOOKUP(Customers[[#This Row],[Customer ID]],Policies!B:B,Policies!A:A)</f>
        <v>POL3001</v>
      </c>
      <c r="F767" s="5" t="str">
        <f>_xlfn.XLOOKUP(Customers[[#This Row],[Customer ID]],Policies[Customer ID],Policies[Proposal Status (Insurer)])</f>
        <v>Accepted</v>
      </c>
      <c r="G767" s="5" t="str">
        <f>_xlfn.XLOOKUP(A:A,Policies!B:B,Policies!C:C)</f>
        <v>Life</v>
      </c>
      <c r="H767" s="5" t="str">
        <f>_xlfn.XLOOKUP(A:A,Policies!B:B,Policies!G:G)</f>
        <v>Yes</v>
      </c>
    </row>
    <row r="768" spans="1:8" x14ac:dyDescent="0.25">
      <c r="A768" t="s">
        <v>2099</v>
      </c>
      <c r="B768" t="s">
        <v>762</v>
      </c>
      <c r="C768">
        <v>2</v>
      </c>
      <c r="D768" t="s">
        <v>769</v>
      </c>
      <c r="E768" s="5" t="str">
        <f>_xlfn.XLOOKUP(Customers[[#This Row],[Customer ID]],Policies!B:B,Policies!A:A)</f>
        <v>POL3002</v>
      </c>
      <c r="F768" s="5" t="str">
        <f>_xlfn.XLOOKUP(Customers[[#This Row],[Customer ID]],Policies[Customer ID],Policies[Proposal Status (Insurer)])</f>
        <v>Accepted</v>
      </c>
      <c r="G768" s="5" t="str">
        <f>_xlfn.XLOOKUP(A:A,Policies!B:B,Policies!C:C)</f>
        <v>Life</v>
      </c>
      <c r="H768" s="5" t="str">
        <f>_xlfn.XLOOKUP(A:A,Policies!B:B,Policies!G:G)</f>
        <v>Yes</v>
      </c>
    </row>
    <row r="769" spans="1:8" x14ac:dyDescent="0.25">
      <c r="A769" t="s">
        <v>2100</v>
      </c>
      <c r="B769" t="s">
        <v>763</v>
      </c>
      <c r="C769">
        <v>7</v>
      </c>
      <c r="D769" t="s">
        <v>769</v>
      </c>
      <c r="E769" s="5" t="str">
        <f>_xlfn.XLOOKUP(Customers[[#This Row],[Customer ID]],Policies!B:B,Policies!A:A)</f>
        <v>POL3003</v>
      </c>
      <c r="F769" s="5" t="str">
        <f>_xlfn.XLOOKUP(Customers[[#This Row],[Customer ID]],Policies[Customer ID],Policies[Proposal Status (Insurer)])</f>
        <v>Accepted</v>
      </c>
      <c r="G769" s="5" t="str">
        <f>_xlfn.XLOOKUP(A:A,Policies!B:B,Policies!C:C)</f>
        <v>Life</v>
      </c>
      <c r="H769" s="5" t="str">
        <f>_xlfn.XLOOKUP(A:A,Policies!B:B,Policies!G:G)</f>
        <v>Yes</v>
      </c>
    </row>
    <row r="770" spans="1:8" x14ac:dyDescent="0.25">
      <c r="A770" t="s">
        <v>2101</v>
      </c>
      <c r="B770" t="s">
        <v>762</v>
      </c>
      <c r="C770">
        <v>8</v>
      </c>
      <c r="D770" t="s">
        <v>768</v>
      </c>
      <c r="E770" s="5" t="str">
        <f>_xlfn.XLOOKUP(Customers[[#This Row],[Customer ID]],Policies!B:B,Policies!A:A)</f>
        <v>POL3004</v>
      </c>
      <c r="F770" s="5" t="str">
        <f>_xlfn.XLOOKUP(Customers[[#This Row],[Customer ID]],Policies[Customer ID],Policies[Proposal Status (Insurer)])</f>
        <v>Accepted</v>
      </c>
      <c r="G770" s="5" t="str">
        <f>_xlfn.XLOOKUP(A:A,Policies!B:B,Policies!C:C)</f>
        <v>Life</v>
      </c>
      <c r="H770" s="5" t="str">
        <f>_xlfn.XLOOKUP(A:A,Policies!B:B,Policies!G:G)</f>
        <v>Yes</v>
      </c>
    </row>
    <row r="771" spans="1:8" x14ac:dyDescent="0.25">
      <c r="A771" t="s">
        <v>2102</v>
      </c>
      <c r="B771" t="s">
        <v>764</v>
      </c>
      <c r="C771">
        <v>1</v>
      </c>
      <c r="D771" t="s">
        <v>767</v>
      </c>
      <c r="E771" s="5" t="str">
        <f>_xlfn.XLOOKUP(Customers[[#This Row],[Customer ID]],Policies!B:B,Policies!A:A)</f>
        <v>POL3005</v>
      </c>
      <c r="F771" s="5" t="str">
        <f>_xlfn.XLOOKUP(Customers[[#This Row],[Customer ID]],Policies[Customer ID],Policies[Proposal Status (Insurer)])</f>
        <v>Accepted</v>
      </c>
      <c r="G771" s="5" t="str">
        <f>_xlfn.XLOOKUP(A:A,Policies!B:B,Policies!C:C)</f>
        <v>Life</v>
      </c>
      <c r="H771" s="5" t="str">
        <f>_xlfn.XLOOKUP(A:A,Policies!B:B,Policies!G:G)</f>
        <v>Yes</v>
      </c>
    </row>
    <row r="772" spans="1:8" x14ac:dyDescent="0.25">
      <c r="A772" t="s">
        <v>2103</v>
      </c>
      <c r="B772" t="s">
        <v>765</v>
      </c>
      <c r="C772">
        <v>16</v>
      </c>
      <c r="D772" t="s">
        <v>767</v>
      </c>
      <c r="E772" s="5" t="str">
        <f>_xlfn.XLOOKUP(Customers[[#This Row],[Customer ID]],Policies!B:B,Policies!A:A)</f>
        <v>POL3006</v>
      </c>
      <c r="F772" s="5" t="str">
        <f>_xlfn.XLOOKUP(Customers[[#This Row],[Customer ID]],Policies[Customer ID],Policies[Proposal Status (Insurer)])</f>
        <v>Accepted</v>
      </c>
      <c r="G772" s="5" t="str">
        <f>_xlfn.XLOOKUP(A:A,Policies!B:B,Policies!C:C)</f>
        <v>Life</v>
      </c>
      <c r="H772" s="5" t="str">
        <f>_xlfn.XLOOKUP(A:A,Policies!B:B,Policies!G:G)</f>
        <v>Yes</v>
      </c>
    </row>
    <row r="773" spans="1:8" x14ac:dyDescent="0.25">
      <c r="A773" t="s">
        <v>2104</v>
      </c>
      <c r="B773" t="s">
        <v>763</v>
      </c>
      <c r="C773">
        <v>17</v>
      </c>
      <c r="D773" t="s">
        <v>767</v>
      </c>
      <c r="E773" s="5" t="str">
        <f>_xlfn.XLOOKUP(Customers[[#This Row],[Customer ID]],Policies!B:B,Policies!A:A)</f>
        <v>POL3007</v>
      </c>
      <c r="F773" s="5" t="str">
        <f>_xlfn.XLOOKUP(Customers[[#This Row],[Customer ID]],Policies[Customer ID],Policies[Proposal Status (Insurer)])</f>
        <v>Accepted</v>
      </c>
      <c r="G773" s="5" t="str">
        <f>_xlfn.XLOOKUP(A:A,Policies!B:B,Policies!C:C)</f>
        <v>Life</v>
      </c>
      <c r="H773" s="5" t="str">
        <f>_xlfn.XLOOKUP(A:A,Policies!B:B,Policies!G:G)</f>
        <v>Yes</v>
      </c>
    </row>
    <row r="774" spans="1:8" x14ac:dyDescent="0.25">
      <c r="A774" t="s">
        <v>2105</v>
      </c>
      <c r="B774" t="s">
        <v>765</v>
      </c>
      <c r="C774">
        <v>18</v>
      </c>
      <c r="D774" t="s">
        <v>766</v>
      </c>
      <c r="E774" s="5" t="str">
        <f>_xlfn.XLOOKUP(Customers[[#This Row],[Customer ID]],Policies!B:B,Policies!A:A)</f>
        <v>POL3008</v>
      </c>
      <c r="F774" s="5" t="str">
        <f>_xlfn.XLOOKUP(Customers[[#This Row],[Customer ID]],Policies[Customer ID],Policies[Proposal Status (Insurer)])</f>
        <v>Accepted</v>
      </c>
      <c r="G774" s="5" t="str">
        <f>_xlfn.XLOOKUP(A:A,Policies!B:B,Policies!C:C)</f>
        <v>Life</v>
      </c>
      <c r="H774" s="5" t="str">
        <f>_xlfn.XLOOKUP(A:A,Policies!B:B,Policies!G:G)</f>
        <v>Yes</v>
      </c>
    </row>
    <row r="775" spans="1:8" x14ac:dyDescent="0.25">
      <c r="A775" t="s">
        <v>2106</v>
      </c>
      <c r="B775" t="s">
        <v>764</v>
      </c>
      <c r="C775">
        <v>2</v>
      </c>
      <c r="D775" t="s">
        <v>768</v>
      </c>
      <c r="E775" s="5" t="str">
        <f>_xlfn.XLOOKUP(Customers[[#This Row],[Customer ID]],Policies!B:B,Policies!A:A)</f>
        <v>POL3009</v>
      </c>
      <c r="F775" s="5" t="str">
        <f>_xlfn.XLOOKUP(Customers[[#This Row],[Customer ID]],Policies[Customer ID],Policies[Proposal Status (Insurer)])</f>
        <v>Rejected</v>
      </c>
      <c r="G775" s="5" t="str">
        <f>_xlfn.XLOOKUP(A:A,Policies!B:B,Policies!C:C)</f>
        <v>Life</v>
      </c>
      <c r="H775" s="5" t="str">
        <f>_xlfn.XLOOKUP(A:A,Policies!B:B,Policies!G:G)</f>
        <v>Not Applicable</v>
      </c>
    </row>
    <row r="776" spans="1:8" x14ac:dyDescent="0.25">
      <c r="A776" t="s">
        <v>2107</v>
      </c>
      <c r="B776" t="s">
        <v>762</v>
      </c>
      <c r="C776">
        <v>6</v>
      </c>
      <c r="D776" t="s">
        <v>768</v>
      </c>
      <c r="E776" s="5" t="str">
        <f>_xlfn.XLOOKUP(Customers[[#This Row],[Customer ID]],Policies!B:B,Policies!A:A)</f>
        <v>POL3010</v>
      </c>
      <c r="F776" s="5" t="str">
        <f>_xlfn.XLOOKUP(Customers[[#This Row],[Customer ID]],Policies[Customer ID],Policies[Proposal Status (Insurer)])</f>
        <v>Accepted</v>
      </c>
      <c r="G776" s="5" t="str">
        <f>_xlfn.XLOOKUP(A:A,Policies!B:B,Policies!C:C)</f>
        <v>Life</v>
      </c>
      <c r="H776" s="5" t="str">
        <f>_xlfn.XLOOKUP(A:A,Policies!B:B,Policies!G:G)</f>
        <v>Yes</v>
      </c>
    </row>
    <row r="777" spans="1:8" x14ac:dyDescent="0.25">
      <c r="A777" t="s">
        <v>2108</v>
      </c>
      <c r="B777" t="s">
        <v>763</v>
      </c>
      <c r="C777">
        <v>2</v>
      </c>
      <c r="D777" t="s">
        <v>768</v>
      </c>
      <c r="E777" s="5" t="str">
        <f>_xlfn.XLOOKUP(Customers[[#This Row],[Customer ID]],Policies!B:B,Policies!A:A)</f>
        <v>POL3011</v>
      </c>
      <c r="F777" s="5" t="str">
        <f>_xlfn.XLOOKUP(Customers[[#This Row],[Customer ID]],Policies[Customer ID],Policies[Proposal Status (Insurer)])</f>
        <v>Accepted</v>
      </c>
      <c r="G777" s="5" t="str">
        <f>_xlfn.XLOOKUP(A:A,Policies!B:B,Policies!C:C)</f>
        <v>Life</v>
      </c>
      <c r="H777" s="5" t="str">
        <f>_xlfn.XLOOKUP(A:A,Policies!B:B,Policies!G:G)</f>
        <v>Yes</v>
      </c>
    </row>
    <row r="778" spans="1:8" x14ac:dyDescent="0.25">
      <c r="A778" t="s">
        <v>2109</v>
      </c>
      <c r="B778" t="s">
        <v>765</v>
      </c>
      <c r="C778">
        <v>3</v>
      </c>
      <c r="D778" t="s">
        <v>769</v>
      </c>
      <c r="E778" s="5" t="str">
        <f>_xlfn.XLOOKUP(Customers[[#This Row],[Customer ID]],Policies!B:B,Policies!A:A)</f>
        <v>POL3012</v>
      </c>
      <c r="F778" s="5" t="str">
        <f>_xlfn.XLOOKUP(Customers[[#This Row],[Customer ID]],Policies[Customer ID],Policies[Proposal Status (Insurer)])</f>
        <v>Accepted</v>
      </c>
      <c r="G778" s="5" t="str">
        <f>_xlfn.XLOOKUP(A:A,Policies!B:B,Policies!C:C)</f>
        <v>Life</v>
      </c>
      <c r="H778" s="5" t="str">
        <f>_xlfn.XLOOKUP(A:A,Policies!B:B,Policies!G:G)</f>
        <v>Yes</v>
      </c>
    </row>
    <row r="779" spans="1:8" x14ac:dyDescent="0.25">
      <c r="A779" t="s">
        <v>2110</v>
      </c>
      <c r="B779" t="s">
        <v>764</v>
      </c>
      <c r="C779">
        <v>8</v>
      </c>
      <c r="D779" t="s">
        <v>766</v>
      </c>
      <c r="E779" s="5" t="str">
        <f>_xlfn.XLOOKUP(Customers[[#This Row],[Customer ID]],Policies!B:B,Policies!A:A)</f>
        <v>POL3013</v>
      </c>
      <c r="F779" s="5" t="str">
        <f>_xlfn.XLOOKUP(Customers[[#This Row],[Customer ID]],Policies[Customer ID],Policies[Proposal Status (Insurer)])</f>
        <v>Rejected</v>
      </c>
      <c r="G779" s="5" t="str">
        <f>_xlfn.XLOOKUP(A:A,Policies!B:B,Policies!C:C)</f>
        <v>Life</v>
      </c>
      <c r="H779" s="5" t="str">
        <f>_xlfn.XLOOKUP(A:A,Policies!B:B,Policies!G:G)</f>
        <v>Not Applicable</v>
      </c>
    </row>
    <row r="780" spans="1:8" x14ac:dyDescent="0.25">
      <c r="A780" t="s">
        <v>2111</v>
      </c>
      <c r="B780" t="s">
        <v>762</v>
      </c>
      <c r="C780">
        <v>13</v>
      </c>
      <c r="D780" t="s">
        <v>766</v>
      </c>
      <c r="E780" s="5" t="str">
        <f>_xlfn.XLOOKUP(Customers[[#This Row],[Customer ID]],Policies!B:B,Policies!A:A)</f>
        <v>POL3014</v>
      </c>
      <c r="F780" s="5" t="str">
        <f>_xlfn.XLOOKUP(Customers[[#This Row],[Customer ID]],Policies[Customer ID],Policies[Proposal Status (Insurer)])</f>
        <v>Accepted</v>
      </c>
      <c r="G780" s="5" t="str">
        <f>_xlfn.XLOOKUP(A:A,Policies!B:B,Policies!C:C)</f>
        <v>Life</v>
      </c>
      <c r="H780" s="5" t="str">
        <f>_xlfn.XLOOKUP(A:A,Policies!B:B,Policies!G:G)</f>
        <v>Yes</v>
      </c>
    </row>
    <row r="781" spans="1:8" x14ac:dyDescent="0.25">
      <c r="A781" t="s">
        <v>2112</v>
      </c>
      <c r="B781" t="s">
        <v>763</v>
      </c>
      <c r="C781">
        <v>9</v>
      </c>
      <c r="D781" t="s">
        <v>766</v>
      </c>
      <c r="E781" s="5" t="str">
        <f>_xlfn.XLOOKUP(Customers[[#This Row],[Customer ID]],Policies!B:B,Policies!A:A)</f>
        <v>POL3015</v>
      </c>
      <c r="F781" s="5" t="str">
        <f>_xlfn.XLOOKUP(Customers[[#This Row],[Customer ID]],Policies[Customer ID],Policies[Proposal Status (Insurer)])</f>
        <v>Accepted</v>
      </c>
      <c r="G781" s="5" t="str">
        <f>_xlfn.XLOOKUP(A:A,Policies!B:B,Policies!C:C)</f>
        <v>Life</v>
      </c>
      <c r="H781" s="5" t="str">
        <f>_xlfn.XLOOKUP(A:A,Policies!B:B,Policies!G:G)</f>
        <v>Yes</v>
      </c>
    </row>
    <row r="782" spans="1:8" x14ac:dyDescent="0.25">
      <c r="A782" t="s">
        <v>2113</v>
      </c>
      <c r="B782" t="s">
        <v>765</v>
      </c>
      <c r="C782">
        <v>10</v>
      </c>
      <c r="D782" t="s">
        <v>767</v>
      </c>
      <c r="E782" s="5" t="str">
        <f>_xlfn.XLOOKUP(Customers[[#This Row],[Customer ID]],Policies!B:B,Policies!A:A)</f>
        <v>POL3016</v>
      </c>
      <c r="F782" s="5" t="str">
        <f>_xlfn.XLOOKUP(Customers[[#This Row],[Customer ID]],Policies[Customer ID],Policies[Proposal Status (Insurer)])</f>
        <v>Accepted</v>
      </c>
      <c r="G782" s="5" t="str">
        <f>_xlfn.XLOOKUP(A:A,Policies!B:B,Policies!C:C)</f>
        <v>Life</v>
      </c>
      <c r="H782" s="5" t="str">
        <f>_xlfn.XLOOKUP(A:A,Policies!B:B,Policies!G:G)</f>
        <v>Yes</v>
      </c>
    </row>
    <row r="783" spans="1:8" x14ac:dyDescent="0.25">
      <c r="A783" t="s">
        <v>2114</v>
      </c>
      <c r="B783" t="s">
        <v>764</v>
      </c>
      <c r="C783">
        <v>2</v>
      </c>
      <c r="D783" t="s">
        <v>769</v>
      </c>
      <c r="E783" s="5" t="str">
        <f>_xlfn.XLOOKUP(Customers[[#This Row],[Customer ID]],Policies!B:B,Policies!A:A)</f>
        <v>POL3017</v>
      </c>
      <c r="F783" s="5" t="str">
        <f>_xlfn.XLOOKUP(Customers[[#This Row],[Customer ID]],Policies[Customer ID],Policies[Proposal Status (Insurer)])</f>
        <v>Accepted</v>
      </c>
      <c r="G783" s="5" t="str">
        <f>_xlfn.XLOOKUP(A:A,Policies!B:B,Policies!C:C)</f>
        <v>Life</v>
      </c>
      <c r="H783" s="5" t="str">
        <f>_xlfn.XLOOKUP(A:A,Policies!B:B,Policies!G:G)</f>
        <v>Yes</v>
      </c>
    </row>
    <row r="784" spans="1:8" x14ac:dyDescent="0.25">
      <c r="A784" t="s">
        <v>2115</v>
      </c>
      <c r="B784" t="s">
        <v>762</v>
      </c>
      <c r="C784">
        <v>6</v>
      </c>
      <c r="D784" t="s">
        <v>769</v>
      </c>
      <c r="E784" s="5" t="str">
        <f>_xlfn.XLOOKUP(Customers[[#This Row],[Customer ID]],Policies!B:B,Policies!A:A)</f>
        <v>POL3018</v>
      </c>
      <c r="F784" s="5" t="str">
        <f>_xlfn.XLOOKUP(Customers[[#This Row],[Customer ID]],Policies[Customer ID],Policies[Proposal Status (Insurer)])</f>
        <v>Accepted</v>
      </c>
      <c r="G784" s="5" t="str">
        <f>_xlfn.XLOOKUP(A:A,Policies!B:B,Policies!C:C)</f>
        <v>Life</v>
      </c>
      <c r="H784" s="5" t="str">
        <f>_xlfn.XLOOKUP(A:A,Policies!B:B,Policies!G:G)</f>
        <v>Yes</v>
      </c>
    </row>
    <row r="785" spans="1:8" x14ac:dyDescent="0.25">
      <c r="A785" t="s">
        <v>2116</v>
      </c>
      <c r="B785" t="s">
        <v>763</v>
      </c>
      <c r="C785">
        <v>11</v>
      </c>
      <c r="D785" t="s">
        <v>769</v>
      </c>
      <c r="E785" s="5" t="str">
        <f>_xlfn.XLOOKUP(Customers[[#This Row],[Customer ID]],Policies!B:B,Policies!A:A)</f>
        <v>POL3019</v>
      </c>
      <c r="F785" s="5" t="str">
        <f>_xlfn.XLOOKUP(Customers[[#This Row],[Customer ID]],Policies[Customer ID],Policies[Proposal Status (Insurer)])</f>
        <v>Accepted</v>
      </c>
      <c r="G785" s="5" t="str">
        <f>_xlfn.XLOOKUP(A:A,Policies!B:B,Policies!C:C)</f>
        <v>Life</v>
      </c>
      <c r="H785" s="5" t="str">
        <f>_xlfn.XLOOKUP(A:A,Policies!B:B,Policies!G:G)</f>
        <v>Yes</v>
      </c>
    </row>
    <row r="786" spans="1:8" x14ac:dyDescent="0.25">
      <c r="A786" t="s">
        <v>2117</v>
      </c>
      <c r="B786" t="s">
        <v>765</v>
      </c>
      <c r="C786">
        <v>11</v>
      </c>
      <c r="D786" t="s">
        <v>768</v>
      </c>
      <c r="E786" s="5" t="str">
        <f>_xlfn.XLOOKUP(Customers[[#This Row],[Customer ID]],Policies!B:B,Policies!A:A)</f>
        <v>POL3020</v>
      </c>
      <c r="F786" s="5" t="str">
        <f>_xlfn.XLOOKUP(Customers[[#This Row],[Customer ID]],Policies[Customer ID],Policies[Proposal Status (Insurer)])</f>
        <v>Accepted</v>
      </c>
      <c r="G786" s="5" t="str">
        <f>_xlfn.XLOOKUP(A:A,Policies!B:B,Policies!C:C)</f>
        <v>Life</v>
      </c>
      <c r="H786" s="5" t="str">
        <f>_xlfn.XLOOKUP(A:A,Policies!B:B,Policies!G:G)</f>
        <v>Yes</v>
      </c>
    </row>
    <row r="787" spans="1:8" x14ac:dyDescent="0.25">
      <c r="A787" t="s">
        <v>2118</v>
      </c>
      <c r="B787" t="s">
        <v>764</v>
      </c>
      <c r="C787">
        <v>18</v>
      </c>
      <c r="D787" t="s">
        <v>767</v>
      </c>
      <c r="E787" s="5" t="str">
        <f>_xlfn.XLOOKUP(Customers[[#This Row],[Customer ID]],Policies!B:B,Policies!A:A)</f>
        <v>POL3021</v>
      </c>
      <c r="F787" s="5" t="str">
        <f>_xlfn.XLOOKUP(Customers[[#This Row],[Customer ID]],Policies[Customer ID],Policies[Proposal Status (Insurer)])</f>
        <v>Accepted</v>
      </c>
      <c r="G787" s="5" t="str">
        <f>_xlfn.XLOOKUP(A:A,Policies!B:B,Policies!C:C)</f>
        <v>Life</v>
      </c>
      <c r="H787" s="5" t="str">
        <f>_xlfn.XLOOKUP(A:A,Policies!B:B,Policies!G:G)</f>
        <v>Yes</v>
      </c>
    </row>
    <row r="788" spans="1:8" x14ac:dyDescent="0.25">
      <c r="A788" t="s">
        <v>2119</v>
      </c>
      <c r="B788" t="s">
        <v>762</v>
      </c>
      <c r="C788">
        <v>2</v>
      </c>
      <c r="D788" t="s">
        <v>767</v>
      </c>
      <c r="E788" s="5" t="str">
        <f>_xlfn.XLOOKUP(Customers[[#This Row],[Customer ID]],Policies!B:B,Policies!A:A)</f>
        <v>POL3022</v>
      </c>
      <c r="F788" s="5" t="str">
        <f>_xlfn.XLOOKUP(Customers[[#This Row],[Customer ID]],Policies[Customer ID],Policies[Proposal Status (Insurer)])</f>
        <v>Rejected</v>
      </c>
      <c r="G788" s="5" t="str">
        <f>_xlfn.XLOOKUP(A:A,Policies!B:B,Policies!C:C)</f>
        <v>Life</v>
      </c>
      <c r="H788" s="5" t="str">
        <f>_xlfn.XLOOKUP(A:A,Policies!B:B,Policies!G:G)</f>
        <v>Not Applicable</v>
      </c>
    </row>
    <row r="789" spans="1:8" x14ac:dyDescent="0.25">
      <c r="A789" t="s">
        <v>2120</v>
      </c>
      <c r="B789" t="s">
        <v>763</v>
      </c>
      <c r="C789">
        <v>17</v>
      </c>
      <c r="D789" t="s">
        <v>767</v>
      </c>
      <c r="E789" s="5" t="str">
        <f>_xlfn.XLOOKUP(Customers[[#This Row],[Customer ID]],Policies!B:B,Policies!A:A)</f>
        <v>POL3023</v>
      </c>
      <c r="F789" s="5" t="str">
        <f>_xlfn.XLOOKUP(Customers[[#This Row],[Customer ID]],Policies[Customer ID],Policies[Proposal Status (Insurer)])</f>
        <v>Accepted</v>
      </c>
      <c r="G789" s="5" t="str">
        <f>_xlfn.XLOOKUP(A:A,Policies!B:B,Policies!C:C)</f>
        <v>Life</v>
      </c>
      <c r="H789" s="5" t="str">
        <f>_xlfn.XLOOKUP(A:A,Policies!B:B,Policies!G:G)</f>
        <v>Yes</v>
      </c>
    </row>
    <row r="790" spans="1:8" x14ac:dyDescent="0.25">
      <c r="A790" t="s">
        <v>2121</v>
      </c>
      <c r="B790" t="s">
        <v>765</v>
      </c>
      <c r="C790">
        <v>16</v>
      </c>
      <c r="D790" t="s">
        <v>766</v>
      </c>
      <c r="E790" s="5" t="str">
        <f>_xlfn.XLOOKUP(Customers[[#This Row],[Customer ID]],Policies!B:B,Policies!A:A)</f>
        <v>POL3024</v>
      </c>
      <c r="F790" s="5" t="str">
        <f>_xlfn.XLOOKUP(Customers[[#This Row],[Customer ID]],Policies[Customer ID],Policies[Proposal Status (Insurer)])</f>
        <v>Accepted</v>
      </c>
      <c r="G790" s="5" t="str">
        <f>_xlfn.XLOOKUP(A:A,Policies!B:B,Policies!C:C)</f>
        <v>Life</v>
      </c>
      <c r="H790" s="5" t="str">
        <f>_xlfn.XLOOKUP(A:A,Policies!B:B,Policies!G:G)</f>
        <v>No</v>
      </c>
    </row>
    <row r="791" spans="1:8" x14ac:dyDescent="0.25">
      <c r="A791" t="s">
        <v>2122</v>
      </c>
      <c r="B791" t="s">
        <v>764</v>
      </c>
      <c r="C791">
        <v>5</v>
      </c>
      <c r="D791" t="s">
        <v>768</v>
      </c>
      <c r="E791" s="5" t="str">
        <f>_xlfn.XLOOKUP(Customers[[#This Row],[Customer ID]],Policies!B:B,Policies!A:A)</f>
        <v>POL3025</v>
      </c>
      <c r="F791" s="5" t="str">
        <f>_xlfn.XLOOKUP(Customers[[#This Row],[Customer ID]],Policies[Customer ID],Policies[Proposal Status (Insurer)])</f>
        <v>Accepted</v>
      </c>
      <c r="G791" s="5" t="str">
        <f>_xlfn.XLOOKUP(A:A,Policies!B:B,Policies!C:C)</f>
        <v>Life</v>
      </c>
      <c r="H791" s="5" t="str">
        <f>_xlfn.XLOOKUP(A:A,Policies!B:B,Policies!G:G)</f>
        <v>Yes</v>
      </c>
    </row>
    <row r="792" spans="1:8" x14ac:dyDescent="0.25">
      <c r="A792" t="s">
        <v>2123</v>
      </c>
      <c r="B792" t="s">
        <v>762</v>
      </c>
      <c r="C792">
        <v>16</v>
      </c>
      <c r="D792" t="s">
        <v>768</v>
      </c>
      <c r="E792" s="5" t="str">
        <f>_xlfn.XLOOKUP(Customers[[#This Row],[Customer ID]],Policies!B:B,Policies!A:A)</f>
        <v>POL3026</v>
      </c>
      <c r="F792" s="5" t="str">
        <f>_xlfn.XLOOKUP(Customers[[#This Row],[Customer ID]],Policies[Customer ID],Policies[Proposal Status (Insurer)])</f>
        <v>Accepted</v>
      </c>
      <c r="G792" s="5" t="str">
        <f>_xlfn.XLOOKUP(A:A,Policies!B:B,Policies!C:C)</f>
        <v>Life</v>
      </c>
      <c r="H792" s="5" t="str">
        <f>_xlfn.XLOOKUP(A:A,Policies!B:B,Policies!G:G)</f>
        <v>Yes</v>
      </c>
    </row>
    <row r="793" spans="1:8" x14ac:dyDescent="0.25">
      <c r="A793" t="s">
        <v>2124</v>
      </c>
      <c r="B793" t="s">
        <v>763</v>
      </c>
      <c r="C793">
        <v>15</v>
      </c>
      <c r="D793" t="s">
        <v>768</v>
      </c>
      <c r="E793" s="5" t="str">
        <f>_xlfn.XLOOKUP(Customers[[#This Row],[Customer ID]],Policies!B:B,Policies!A:A)</f>
        <v>POL3027</v>
      </c>
      <c r="F793" s="5" t="str">
        <f>_xlfn.XLOOKUP(Customers[[#This Row],[Customer ID]],Policies[Customer ID],Policies[Proposal Status (Insurer)])</f>
        <v>Accepted</v>
      </c>
      <c r="G793" s="5" t="str">
        <f>_xlfn.XLOOKUP(A:A,Policies!B:B,Policies!C:C)</f>
        <v>Life</v>
      </c>
      <c r="H793" s="5" t="str">
        <f>_xlfn.XLOOKUP(A:A,Policies!B:B,Policies!G:G)</f>
        <v>Yes</v>
      </c>
    </row>
    <row r="794" spans="1:8" x14ac:dyDescent="0.25">
      <c r="A794" t="s">
        <v>2125</v>
      </c>
      <c r="B794" t="s">
        <v>762</v>
      </c>
      <c r="C794">
        <v>8</v>
      </c>
      <c r="D794" t="s">
        <v>769</v>
      </c>
      <c r="E794" s="5" t="str">
        <f>_xlfn.XLOOKUP(Customers[[#This Row],[Customer ID]],Policies!B:B,Policies!A:A)</f>
        <v>POL3028</v>
      </c>
      <c r="F794" s="5" t="str">
        <f>_xlfn.XLOOKUP(Customers[[#This Row],[Customer ID]],Policies[Customer ID],Policies[Proposal Status (Insurer)])</f>
        <v>Accepted</v>
      </c>
      <c r="G794" s="5" t="str">
        <f>_xlfn.XLOOKUP(A:A,Policies!B:B,Policies!C:C)</f>
        <v>Life</v>
      </c>
      <c r="H794" s="5" t="str">
        <f>_xlfn.XLOOKUP(A:A,Policies!B:B,Policies!G:G)</f>
        <v>Yes</v>
      </c>
    </row>
    <row r="795" spans="1:8" x14ac:dyDescent="0.25">
      <c r="A795" t="s">
        <v>2126</v>
      </c>
      <c r="B795" t="s">
        <v>764</v>
      </c>
      <c r="C795">
        <v>15</v>
      </c>
      <c r="D795" t="s">
        <v>766</v>
      </c>
      <c r="E795" s="5" t="str">
        <f>_xlfn.XLOOKUP(Customers[[#This Row],[Customer ID]],Policies!B:B,Policies!A:A)</f>
        <v>POL3029</v>
      </c>
      <c r="F795" s="5" t="str">
        <f>_xlfn.XLOOKUP(Customers[[#This Row],[Customer ID]],Policies[Customer ID],Policies[Proposal Status (Insurer)])</f>
        <v>Accepted</v>
      </c>
      <c r="G795" s="5" t="str">
        <f>_xlfn.XLOOKUP(A:A,Policies!B:B,Policies!C:C)</f>
        <v>Life</v>
      </c>
      <c r="H795" s="5" t="str">
        <f>_xlfn.XLOOKUP(A:A,Policies!B:B,Policies!G:G)</f>
        <v>Yes</v>
      </c>
    </row>
    <row r="796" spans="1:8" x14ac:dyDescent="0.25">
      <c r="A796" t="s">
        <v>2127</v>
      </c>
      <c r="B796" t="s">
        <v>765</v>
      </c>
      <c r="C796">
        <v>8</v>
      </c>
      <c r="D796" t="s">
        <v>767</v>
      </c>
      <c r="E796" s="5" t="str">
        <f>_xlfn.XLOOKUP(Customers[[#This Row],[Customer ID]],Policies!B:B,Policies!A:A)</f>
        <v>POL3030</v>
      </c>
      <c r="F796" s="5" t="str">
        <f>_xlfn.XLOOKUP(Customers[[#This Row],[Customer ID]],Policies[Customer ID],Policies[Proposal Status (Insurer)])</f>
        <v>Accepted</v>
      </c>
      <c r="G796" s="5" t="str">
        <f>_xlfn.XLOOKUP(A:A,Policies!B:B,Policies!C:C)</f>
        <v>Life</v>
      </c>
      <c r="H796" s="5" t="str">
        <f>_xlfn.XLOOKUP(A:A,Policies!B:B,Policies!G:G)</f>
        <v>Yes</v>
      </c>
    </row>
    <row r="797" spans="1:8" x14ac:dyDescent="0.25">
      <c r="A797" t="s">
        <v>2128</v>
      </c>
      <c r="B797" t="s">
        <v>763</v>
      </c>
      <c r="C797">
        <v>9</v>
      </c>
      <c r="D797" t="s">
        <v>766</v>
      </c>
      <c r="E797" s="5" t="str">
        <f>_xlfn.XLOOKUP(Customers[[#This Row],[Customer ID]],Policies!B:B,Policies!A:A)</f>
        <v>POL3031</v>
      </c>
      <c r="F797" s="5" t="str">
        <f>_xlfn.XLOOKUP(Customers[[#This Row],[Customer ID]],Policies[Customer ID],Policies[Proposal Status (Insurer)])</f>
        <v>Accepted</v>
      </c>
      <c r="G797" s="5" t="str">
        <f>_xlfn.XLOOKUP(A:A,Policies!B:B,Policies!C:C)</f>
        <v>Life</v>
      </c>
      <c r="H797" s="5" t="str">
        <f>_xlfn.XLOOKUP(A:A,Policies!B:B,Policies!G:G)</f>
        <v>Yes</v>
      </c>
    </row>
    <row r="798" spans="1:8" x14ac:dyDescent="0.25">
      <c r="A798" t="s">
        <v>2129</v>
      </c>
      <c r="B798" t="s">
        <v>765</v>
      </c>
      <c r="C798">
        <v>12</v>
      </c>
      <c r="D798" t="s">
        <v>767</v>
      </c>
      <c r="E798" s="5" t="str">
        <f>_xlfn.XLOOKUP(Customers[[#This Row],[Customer ID]],Policies!B:B,Policies!A:A)</f>
        <v>POL3032</v>
      </c>
      <c r="F798" s="5" t="str">
        <f>_xlfn.XLOOKUP(Customers[[#This Row],[Customer ID]],Policies[Customer ID],Policies[Proposal Status (Insurer)])</f>
        <v>Rejected</v>
      </c>
      <c r="G798" s="5" t="str">
        <f>_xlfn.XLOOKUP(A:A,Policies!B:B,Policies!C:C)</f>
        <v>Life</v>
      </c>
      <c r="H798" s="5" t="str">
        <f>_xlfn.XLOOKUP(A:A,Policies!B:B,Policies!G:G)</f>
        <v>Not Applicable</v>
      </c>
    </row>
    <row r="799" spans="1:8" x14ac:dyDescent="0.25">
      <c r="A799" t="s">
        <v>2130</v>
      </c>
      <c r="B799" t="s">
        <v>764</v>
      </c>
      <c r="C799">
        <v>10</v>
      </c>
      <c r="D799" t="s">
        <v>769</v>
      </c>
      <c r="E799" s="5" t="str">
        <f>_xlfn.XLOOKUP(Customers[[#This Row],[Customer ID]],Policies!B:B,Policies!A:A)</f>
        <v>POL3033</v>
      </c>
      <c r="F799" s="5" t="str">
        <f>_xlfn.XLOOKUP(Customers[[#This Row],[Customer ID]],Policies[Customer ID],Policies[Proposal Status (Insurer)])</f>
        <v>Accepted</v>
      </c>
      <c r="G799" s="5" t="str">
        <f>_xlfn.XLOOKUP(A:A,Policies!B:B,Policies!C:C)</f>
        <v>Life</v>
      </c>
      <c r="H799" s="5" t="str">
        <f>_xlfn.XLOOKUP(A:A,Policies!B:B,Policies!G:G)</f>
        <v>Yes</v>
      </c>
    </row>
    <row r="800" spans="1:8" x14ac:dyDescent="0.25">
      <c r="A800" t="s">
        <v>2131</v>
      </c>
      <c r="B800" t="s">
        <v>762</v>
      </c>
      <c r="C800">
        <v>10</v>
      </c>
      <c r="D800" t="s">
        <v>769</v>
      </c>
      <c r="E800" s="5" t="str">
        <f>_xlfn.XLOOKUP(Customers[[#This Row],[Customer ID]],Policies!B:B,Policies!A:A)</f>
        <v>POL3034</v>
      </c>
      <c r="F800" s="5" t="str">
        <f>_xlfn.XLOOKUP(Customers[[#This Row],[Customer ID]],Policies[Customer ID],Policies[Proposal Status (Insurer)])</f>
        <v>Accepted</v>
      </c>
      <c r="G800" s="5" t="str">
        <f>_xlfn.XLOOKUP(A:A,Policies!B:B,Policies!C:C)</f>
        <v>Life</v>
      </c>
      <c r="H800" s="5" t="str">
        <f>_xlfn.XLOOKUP(A:A,Policies!B:B,Policies!G:G)</f>
        <v>Yes</v>
      </c>
    </row>
    <row r="801" spans="1:8" x14ac:dyDescent="0.25">
      <c r="A801" t="s">
        <v>2132</v>
      </c>
      <c r="B801" t="s">
        <v>763</v>
      </c>
      <c r="C801">
        <v>3</v>
      </c>
      <c r="D801" t="s">
        <v>769</v>
      </c>
      <c r="E801" s="5" t="str">
        <f>_xlfn.XLOOKUP(Customers[[#This Row],[Customer ID]],Policies!B:B,Policies!A:A)</f>
        <v>POL3035</v>
      </c>
      <c r="F801" s="5" t="str">
        <f>_xlfn.XLOOKUP(Customers[[#This Row],[Customer ID]],Policies[Customer ID],Policies[Proposal Status (Insurer)])</f>
        <v>Accepted</v>
      </c>
      <c r="G801" s="5" t="str">
        <f>_xlfn.XLOOKUP(A:A,Policies!B:B,Policies!C:C)</f>
        <v>Life</v>
      </c>
      <c r="H801" s="5" t="str">
        <f>_xlfn.XLOOKUP(A:A,Policies!B:B,Policies!G:G)</f>
        <v>Yes</v>
      </c>
    </row>
    <row r="802" spans="1:8" x14ac:dyDescent="0.25">
      <c r="A802" t="s">
        <v>2133</v>
      </c>
      <c r="B802" t="s">
        <v>765</v>
      </c>
      <c r="C802">
        <v>4</v>
      </c>
      <c r="D802" t="s">
        <v>768</v>
      </c>
      <c r="E802" s="5" t="str">
        <f>_xlfn.XLOOKUP(Customers[[#This Row],[Customer ID]],Policies!B:B,Policies!A:A)</f>
        <v>POL3036</v>
      </c>
      <c r="F802" s="5" t="str">
        <f>_xlfn.XLOOKUP(Customers[[#This Row],[Customer ID]],Policies[Customer ID],Policies[Proposal Status (Insurer)])</f>
        <v>Accepted</v>
      </c>
      <c r="G802" s="5" t="str">
        <f>_xlfn.XLOOKUP(A:A,Policies!B:B,Policies!C:C)</f>
        <v>Life</v>
      </c>
      <c r="H802" s="5" t="str">
        <f>_xlfn.XLOOKUP(A:A,Policies!B:B,Policies!G:G)</f>
        <v>Yes</v>
      </c>
    </row>
    <row r="803" spans="1:8" x14ac:dyDescent="0.25">
      <c r="A803" t="s">
        <v>2134</v>
      </c>
      <c r="B803" t="s">
        <v>764</v>
      </c>
      <c r="C803">
        <v>14</v>
      </c>
      <c r="D803" t="s">
        <v>767</v>
      </c>
      <c r="E803" s="5" t="str">
        <f>_xlfn.XLOOKUP(Customers[[#This Row],[Customer ID]],Policies!B:B,Policies!A:A)</f>
        <v>POL3037</v>
      </c>
      <c r="F803" s="5" t="str">
        <f>_xlfn.XLOOKUP(Customers[[#This Row],[Customer ID]],Policies[Customer ID],Policies[Proposal Status (Insurer)])</f>
        <v>Accepted</v>
      </c>
      <c r="G803" s="5" t="str">
        <f>_xlfn.XLOOKUP(A:A,Policies!B:B,Policies!C:C)</f>
        <v>Life</v>
      </c>
      <c r="H803" s="5" t="str">
        <f>_xlfn.XLOOKUP(A:A,Policies!B:B,Policies!G:G)</f>
        <v>Yes</v>
      </c>
    </row>
    <row r="804" spans="1:8" x14ac:dyDescent="0.25">
      <c r="A804" t="s">
        <v>2135</v>
      </c>
      <c r="B804" t="s">
        <v>762</v>
      </c>
      <c r="C804">
        <v>15</v>
      </c>
      <c r="D804" t="s">
        <v>767</v>
      </c>
      <c r="E804" s="5" t="str">
        <f>_xlfn.XLOOKUP(Customers[[#This Row],[Customer ID]],Policies!B:B,Policies!A:A)</f>
        <v>POL3038</v>
      </c>
      <c r="F804" s="5" t="str">
        <f>_xlfn.XLOOKUP(Customers[[#This Row],[Customer ID]],Policies[Customer ID],Policies[Proposal Status (Insurer)])</f>
        <v>Accepted</v>
      </c>
      <c r="G804" s="5" t="str">
        <f>_xlfn.XLOOKUP(A:A,Policies!B:B,Policies!C:C)</f>
        <v>Life</v>
      </c>
      <c r="H804" s="5" t="str">
        <f>_xlfn.XLOOKUP(A:A,Policies!B:B,Policies!G:G)</f>
        <v>Yes</v>
      </c>
    </row>
    <row r="805" spans="1:8" x14ac:dyDescent="0.25">
      <c r="A805" t="s">
        <v>2136</v>
      </c>
      <c r="B805" t="s">
        <v>763</v>
      </c>
      <c r="C805">
        <v>1</v>
      </c>
      <c r="D805" t="s">
        <v>767</v>
      </c>
      <c r="E805" s="5" t="str">
        <f>_xlfn.XLOOKUP(Customers[[#This Row],[Customer ID]],Policies!B:B,Policies!A:A)</f>
        <v>POL3039</v>
      </c>
      <c r="F805" s="5" t="str">
        <f>_xlfn.XLOOKUP(Customers[[#This Row],[Customer ID]],Policies[Customer ID],Policies[Proposal Status (Insurer)])</f>
        <v>Accepted</v>
      </c>
      <c r="G805" s="5" t="str">
        <f>_xlfn.XLOOKUP(A:A,Policies!B:B,Policies!C:C)</f>
        <v>Life</v>
      </c>
      <c r="H805" s="5" t="str">
        <f>_xlfn.XLOOKUP(A:A,Policies!B:B,Policies!G:G)</f>
        <v>Yes</v>
      </c>
    </row>
    <row r="806" spans="1:8" x14ac:dyDescent="0.25">
      <c r="A806" t="s">
        <v>2137</v>
      </c>
      <c r="B806" t="s">
        <v>765</v>
      </c>
      <c r="C806">
        <v>18</v>
      </c>
      <c r="D806" t="s">
        <v>766</v>
      </c>
      <c r="E806" s="5" t="str">
        <f>_xlfn.XLOOKUP(Customers[[#This Row],[Customer ID]],Policies!B:B,Policies!A:A)</f>
        <v>POL3040</v>
      </c>
      <c r="F806" s="5" t="str">
        <f>_xlfn.XLOOKUP(Customers[[#This Row],[Customer ID]],Policies[Customer ID],Policies[Proposal Status (Insurer)])</f>
        <v>Accepted</v>
      </c>
      <c r="G806" s="5" t="str">
        <f>_xlfn.XLOOKUP(A:A,Policies!B:B,Policies!C:C)</f>
        <v>Life</v>
      </c>
      <c r="H806" s="5" t="str">
        <f>_xlfn.XLOOKUP(A:A,Policies!B:B,Policies!G:G)</f>
        <v>Yes</v>
      </c>
    </row>
    <row r="807" spans="1:8" x14ac:dyDescent="0.25">
      <c r="A807" t="s">
        <v>2138</v>
      </c>
      <c r="B807" t="s">
        <v>764</v>
      </c>
      <c r="C807">
        <v>19</v>
      </c>
      <c r="D807" t="s">
        <v>768</v>
      </c>
      <c r="E807" s="5" t="str">
        <f>_xlfn.XLOOKUP(Customers[[#This Row],[Customer ID]],Policies!B:B,Policies!A:A)</f>
        <v>POL3041</v>
      </c>
      <c r="F807" s="5" t="str">
        <f>_xlfn.XLOOKUP(Customers[[#This Row],[Customer ID]],Policies[Customer ID],Policies[Proposal Status (Insurer)])</f>
        <v>Accepted</v>
      </c>
      <c r="G807" s="5" t="str">
        <f>_xlfn.XLOOKUP(A:A,Policies!B:B,Policies!C:C)</f>
        <v>Life</v>
      </c>
      <c r="H807" s="5" t="str">
        <f>_xlfn.XLOOKUP(A:A,Policies!B:B,Policies!G:G)</f>
        <v>Yes</v>
      </c>
    </row>
    <row r="808" spans="1:8" x14ac:dyDescent="0.25">
      <c r="A808" t="s">
        <v>2139</v>
      </c>
      <c r="B808" t="s">
        <v>762</v>
      </c>
      <c r="C808">
        <v>2</v>
      </c>
      <c r="D808" t="s">
        <v>768</v>
      </c>
      <c r="E808" s="5" t="str">
        <f>_xlfn.XLOOKUP(Customers[[#This Row],[Customer ID]],Policies!B:B,Policies!A:A)</f>
        <v>POL3042</v>
      </c>
      <c r="F808" s="5" t="str">
        <f>_xlfn.XLOOKUP(Customers[[#This Row],[Customer ID]],Policies[Customer ID],Policies[Proposal Status (Insurer)])</f>
        <v>Accepted</v>
      </c>
      <c r="G808" s="5" t="str">
        <f>_xlfn.XLOOKUP(A:A,Policies!B:B,Policies!C:C)</f>
        <v>Life</v>
      </c>
      <c r="H808" s="5" t="str">
        <f>_xlfn.XLOOKUP(A:A,Policies!B:B,Policies!G:G)</f>
        <v>Yes</v>
      </c>
    </row>
    <row r="809" spans="1:8" x14ac:dyDescent="0.25">
      <c r="A809" t="s">
        <v>2140</v>
      </c>
      <c r="B809" t="s">
        <v>763</v>
      </c>
      <c r="C809">
        <v>9</v>
      </c>
      <c r="D809" t="s">
        <v>768</v>
      </c>
      <c r="E809" s="5" t="str">
        <f>_xlfn.XLOOKUP(Customers[[#This Row],[Customer ID]],Policies!B:B,Policies!A:A)</f>
        <v>POL3043</v>
      </c>
      <c r="F809" s="5" t="str">
        <f>_xlfn.XLOOKUP(Customers[[#This Row],[Customer ID]],Policies[Customer ID],Policies[Proposal Status (Insurer)])</f>
        <v>Accepted</v>
      </c>
      <c r="G809" s="5" t="str">
        <f>_xlfn.XLOOKUP(A:A,Policies!B:B,Policies!C:C)</f>
        <v>Life</v>
      </c>
      <c r="H809" s="5" t="str">
        <f>_xlfn.XLOOKUP(A:A,Policies!B:B,Policies!G:G)</f>
        <v>Yes</v>
      </c>
    </row>
    <row r="810" spans="1:8" x14ac:dyDescent="0.25">
      <c r="A810" t="s">
        <v>2141</v>
      </c>
      <c r="B810" t="s">
        <v>765</v>
      </c>
      <c r="C810">
        <v>10</v>
      </c>
      <c r="D810" t="s">
        <v>769</v>
      </c>
      <c r="E810" s="5" t="str">
        <f>_xlfn.XLOOKUP(Customers[[#This Row],[Customer ID]],Policies!B:B,Policies!A:A)</f>
        <v>POL3044</v>
      </c>
      <c r="F810" s="5" t="str">
        <f>_xlfn.XLOOKUP(Customers[[#This Row],[Customer ID]],Policies[Customer ID],Policies[Proposal Status (Insurer)])</f>
        <v>Accepted</v>
      </c>
      <c r="G810" s="5" t="str">
        <f>_xlfn.XLOOKUP(A:A,Policies!B:B,Policies!C:C)</f>
        <v>Life</v>
      </c>
      <c r="H810" s="5" t="str">
        <f>_xlfn.XLOOKUP(A:A,Policies!B:B,Policies!G:G)</f>
        <v>No</v>
      </c>
    </row>
    <row r="811" spans="1:8" x14ac:dyDescent="0.25">
      <c r="A811" t="s">
        <v>2142</v>
      </c>
      <c r="B811" t="s">
        <v>764</v>
      </c>
      <c r="C811">
        <v>10</v>
      </c>
      <c r="D811" t="s">
        <v>766</v>
      </c>
      <c r="E811" s="5" t="str">
        <f>_xlfn.XLOOKUP(Customers[[#This Row],[Customer ID]],Policies!B:B,Policies!A:A)</f>
        <v>POL3045</v>
      </c>
      <c r="F811" s="5" t="str">
        <f>_xlfn.XLOOKUP(Customers[[#This Row],[Customer ID]],Policies[Customer ID],Policies[Proposal Status (Insurer)])</f>
        <v>Accepted</v>
      </c>
      <c r="G811" s="5" t="str">
        <f>_xlfn.XLOOKUP(A:A,Policies!B:B,Policies!C:C)</f>
        <v>Life</v>
      </c>
      <c r="H811" s="5" t="str">
        <f>_xlfn.XLOOKUP(A:A,Policies!B:B,Policies!G:G)</f>
        <v>Yes</v>
      </c>
    </row>
    <row r="812" spans="1:8" x14ac:dyDescent="0.25">
      <c r="A812" t="s">
        <v>2143</v>
      </c>
      <c r="B812" t="s">
        <v>762</v>
      </c>
      <c r="C812">
        <v>12</v>
      </c>
      <c r="D812" t="s">
        <v>766</v>
      </c>
      <c r="E812" s="5" t="str">
        <f>_xlfn.XLOOKUP(Customers[[#This Row],[Customer ID]],Policies!B:B,Policies!A:A)</f>
        <v>POL3046</v>
      </c>
      <c r="F812" s="5" t="str">
        <f>_xlfn.XLOOKUP(Customers[[#This Row],[Customer ID]],Policies[Customer ID],Policies[Proposal Status (Insurer)])</f>
        <v>Accepted</v>
      </c>
      <c r="G812" s="5" t="str">
        <f>_xlfn.XLOOKUP(A:A,Policies!B:B,Policies!C:C)</f>
        <v>Life</v>
      </c>
      <c r="H812" s="5" t="str">
        <f>_xlfn.XLOOKUP(A:A,Policies!B:B,Policies!G:G)</f>
        <v>Yes</v>
      </c>
    </row>
    <row r="813" spans="1:8" x14ac:dyDescent="0.25">
      <c r="A813" t="s">
        <v>2144</v>
      </c>
      <c r="B813" t="s">
        <v>763</v>
      </c>
      <c r="C813">
        <v>1</v>
      </c>
      <c r="D813" t="s">
        <v>766</v>
      </c>
      <c r="E813" s="5" t="str">
        <f>_xlfn.XLOOKUP(Customers[[#This Row],[Customer ID]],Policies!B:B,Policies!A:A)</f>
        <v>POL3047</v>
      </c>
      <c r="F813" s="5" t="str">
        <f>_xlfn.XLOOKUP(Customers[[#This Row],[Customer ID]],Policies[Customer ID],Policies[Proposal Status (Insurer)])</f>
        <v>Accepted</v>
      </c>
      <c r="G813" s="5" t="str">
        <f>_xlfn.XLOOKUP(A:A,Policies!B:B,Policies!C:C)</f>
        <v>Life</v>
      </c>
      <c r="H813" s="5" t="str">
        <f>_xlfn.XLOOKUP(A:A,Policies!B:B,Policies!G:G)</f>
        <v>Yes</v>
      </c>
    </row>
    <row r="814" spans="1:8" x14ac:dyDescent="0.25">
      <c r="A814" t="s">
        <v>2145</v>
      </c>
      <c r="B814" t="s">
        <v>765</v>
      </c>
      <c r="C814">
        <v>1</v>
      </c>
      <c r="D814" t="s">
        <v>767</v>
      </c>
      <c r="E814" s="5" t="str">
        <f>_xlfn.XLOOKUP(Customers[[#This Row],[Customer ID]],Policies!B:B,Policies!A:A)</f>
        <v>POL3048</v>
      </c>
      <c r="F814" s="5" t="str">
        <f>_xlfn.XLOOKUP(Customers[[#This Row],[Customer ID]],Policies[Customer ID],Policies[Proposal Status (Insurer)])</f>
        <v>Accepted</v>
      </c>
      <c r="G814" s="5" t="str">
        <f>_xlfn.XLOOKUP(A:A,Policies!B:B,Policies!C:C)</f>
        <v>Life</v>
      </c>
      <c r="H814" s="5" t="str">
        <f>_xlfn.XLOOKUP(A:A,Policies!B:B,Policies!G:G)</f>
        <v>Yes</v>
      </c>
    </row>
    <row r="815" spans="1:8" x14ac:dyDescent="0.25">
      <c r="A815" t="s">
        <v>2146</v>
      </c>
      <c r="B815" t="s">
        <v>764</v>
      </c>
      <c r="C815">
        <v>2</v>
      </c>
      <c r="D815" t="s">
        <v>769</v>
      </c>
      <c r="E815" s="5" t="str">
        <f>_xlfn.XLOOKUP(Customers[[#This Row],[Customer ID]],Policies!B:B,Policies!A:A)</f>
        <v>POL3049</v>
      </c>
      <c r="F815" s="5" t="str">
        <f>_xlfn.XLOOKUP(Customers[[#This Row],[Customer ID]],Policies[Customer ID],Policies[Proposal Status (Insurer)])</f>
        <v>Accepted</v>
      </c>
      <c r="G815" s="5" t="str">
        <f>_xlfn.XLOOKUP(A:A,Policies!B:B,Policies!C:C)</f>
        <v>Life</v>
      </c>
      <c r="H815" s="5" t="str">
        <f>_xlfn.XLOOKUP(A:A,Policies!B:B,Policies!G:G)</f>
        <v>Yes</v>
      </c>
    </row>
    <row r="816" spans="1:8" x14ac:dyDescent="0.25">
      <c r="A816" t="s">
        <v>2147</v>
      </c>
      <c r="B816" t="s">
        <v>762</v>
      </c>
      <c r="C816">
        <v>11</v>
      </c>
      <c r="D816" t="s">
        <v>769</v>
      </c>
      <c r="E816" s="5" t="str">
        <f>_xlfn.XLOOKUP(Customers[[#This Row],[Customer ID]],Policies!B:B,Policies!A:A)</f>
        <v>POL3050</v>
      </c>
      <c r="F816" s="5" t="str">
        <f>_xlfn.XLOOKUP(Customers[[#This Row],[Customer ID]],Policies[Customer ID],Policies[Proposal Status (Insurer)])</f>
        <v>Accepted</v>
      </c>
      <c r="G816" s="5" t="str">
        <f>_xlfn.XLOOKUP(A:A,Policies!B:B,Policies!C:C)</f>
        <v>Life</v>
      </c>
      <c r="H816" s="5" t="str">
        <f>_xlfn.XLOOKUP(A:A,Policies!B:B,Policies!G:G)</f>
        <v>No</v>
      </c>
    </row>
    <row r="817" spans="1:8" x14ac:dyDescent="0.25">
      <c r="A817" t="s">
        <v>2148</v>
      </c>
      <c r="B817" t="s">
        <v>763</v>
      </c>
      <c r="C817">
        <v>13</v>
      </c>
      <c r="D817" t="s">
        <v>769</v>
      </c>
      <c r="E817" s="5" t="str">
        <f>_xlfn.XLOOKUP(Customers[[#This Row],[Customer ID]],Policies!B:B,Policies!A:A)</f>
        <v>POL3051</v>
      </c>
      <c r="F817" s="5" t="str">
        <f>_xlfn.XLOOKUP(Customers[[#This Row],[Customer ID]],Policies[Customer ID],Policies[Proposal Status (Insurer)])</f>
        <v>Accepted</v>
      </c>
      <c r="G817" s="5" t="str">
        <f>_xlfn.XLOOKUP(A:A,Policies!B:B,Policies!C:C)</f>
        <v>Life</v>
      </c>
      <c r="H817" s="5" t="str">
        <f>_xlfn.XLOOKUP(A:A,Policies!B:B,Policies!G:G)</f>
        <v>Yes</v>
      </c>
    </row>
    <row r="818" spans="1:8" x14ac:dyDescent="0.25">
      <c r="A818" t="s">
        <v>2149</v>
      </c>
      <c r="B818" t="s">
        <v>765</v>
      </c>
      <c r="C818">
        <v>6</v>
      </c>
      <c r="D818" t="s">
        <v>768</v>
      </c>
      <c r="E818" s="5" t="str">
        <f>_xlfn.XLOOKUP(Customers[[#This Row],[Customer ID]],Policies!B:B,Policies!A:A)</f>
        <v>POL3052</v>
      </c>
      <c r="F818" s="5" t="str">
        <f>_xlfn.XLOOKUP(Customers[[#This Row],[Customer ID]],Policies[Customer ID],Policies[Proposal Status (Insurer)])</f>
        <v>Accepted</v>
      </c>
      <c r="G818" s="5" t="str">
        <f>_xlfn.XLOOKUP(A:A,Policies!B:B,Policies!C:C)</f>
        <v>Life</v>
      </c>
      <c r="H818" s="5" t="str">
        <f>_xlfn.XLOOKUP(A:A,Policies!B:B,Policies!G:G)</f>
        <v>Yes</v>
      </c>
    </row>
    <row r="819" spans="1:8" x14ac:dyDescent="0.25">
      <c r="A819" t="s">
        <v>2150</v>
      </c>
      <c r="B819" t="s">
        <v>764</v>
      </c>
      <c r="C819">
        <v>3</v>
      </c>
      <c r="D819" t="s">
        <v>767</v>
      </c>
      <c r="E819" s="5" t="str">
        <f>_xlfn.XLOOKUP(Customers[[#This Row],[Customer ID]],Policies!B:B,Policies!A:A)</f>
        <v>POL3053</v>
      </c>
      <c r="F819" s="5" t="str">
        <f>_xlfn.XLOOKUP(Customers[[#This Row],[Customer ID]],Policies[Customer ID],Policies[Proposal Status (Insurer)])</f>
        <v>Accepted</v>
      </c>
      <c r="G819" s="5" t="str">
        <f>_xlfn.XLOOKUP(A:A,Policies!B:B,Policies!C:C)</f>
        <v>Life</v>
      </c>
      <c r="H819" s="5" t="str">
        <f>_xlfn.XLOOKUP(A:A,Policies!B:B,Policies!G:G)</f>
        <v>Yes</v>
      </c>
    </row>
    <row r="820" spans="1:8" x14ac:dyDescent="0.25">
      <c r="A820" t="s">
        <v>2151</v>
      </c>
      <c r="B820" t="s">
        <v>762</v>
      </c>
      <c r="C820">
        <v>7</v>
      </c>
      <c r="D820" t="s">
        <v>767</v>
      </c>
      <c r="E820" s="5" t="str">
        <f>_xlfn.XLOOKUP(Customers[[#This Row],[Customer ID]],Policies!B:B,Policies!A:A)</f>
        <v>POL3054</v>
      </c>
      <c r="F820" s="5" t="str">
        <f>_xlfn.XLOOKUP(Customers[[#This Row],[Customer ID]],Policies[Customer ID],Policies[Proposal Status (Insurer)])</f>
        <v>Accepted</v>
      </c>
      <c r="G820" s="5" t="str">
        <f>_xlfn.XLOOKUP(A:A,Policies!B:B,Policies!C:C)</f>
        <v>Life</v>
      </c>
      <c r="H820" s="5" t="str">
        <f>_xlfn.XLOOKUP(A:A,Policies!B:B,Policies!G:G)</f>
        <v>Yes</v>
      </c>
    </row>
    <row r="821" spans="1:8" x14ac:dyDescent="0.25">
      <c r="A821" t="s">
        <v>2152</v>
      </c>
      <c r="B821" t="s">
        <v>763</v>
      </c>
      <c r="C821">
        <v>17</v>
      </c>
      <c r="D821" t="s">
        <v>767</v>
      </c>
      <c r="E821" s="5" t="str">
        <f>_xlfn.XLOOKUP(Customers[[#This Row],[Customer ID]],Policies!B:B,Policies!A:A)</f>
        <v>POL3055</v>
      </c>
      <c r="F821" s="5" t="str">
        <f>_xlfn.XLOOKUP(Customers[[#This Row],[Customer ID]],Policies[Customer ID],Policies[Proposal Status (Insurer)])</f>
        <v>Accepted</v>
      </c>
      <c r="G821" s="5" t="str">
        <f>_xlfn.XLOOKUP(A:A,Policies!B:B,Policies!C:C)</f>
        <v>Life</v>
      </c>
      <c r="H821" s="5" t="str">
        <f>_xlfn.XLOOKUP(A:A,Policies!B:B,Policies!G:G)</f>
        <v>No</v>
      </c>
    </row>
    <row r="822" spans="1:8" x14ac:dyDescent="0.25">
      <c r="A822" t="s">
        <v>2153</v>
      </c>
      <c r="B822" t="s">
        <v>765</v>
      </c>
      <c r="C822">
        <v>18</v>
      </c>
      <c r="D822" t="s">
        <v>766</v>
      </c>
      <c r="E822" s="5" t="str">
        <f>_xlfn.XLOOKUP(Customers[[#This Row],[Customer ID]],Policies!B:B,Policies!A:A)</f>
        <v>POL3056</v>
      </c>
      <c r="F822" s="5" t="str">
        <f>_xlfn.XLOOKUP(Customers[[#This Row],[Customer ID]],Policies[Customer ID],Policies[Proposal Status (Insurer)])</f>
        <v>Accepted</v>
      </c>
      <c r="G822" s="5" t="str">
        <f>_xlfn.XLOOKUP(A:A,Policies!B:B,Policies!C:C)</f>
        <v>Life</v>
      </c>
      <c r="H822" s="5" t="str">
        <f>_xlfn.XLOOKUP(A:A,Policies!B:B,Policies!G:G)</f>
        <v>No</v>
      </c>
    </row>
    <row r="823" spans="1:8" x14ac:dyDescent="0.25">
      <c r="A823" t="s">
        <v>2154</v>
      </c>
      <c r="B823" t="s">
        <v>764</v>
      </c>
      <c r="C823">
        <v>2</v>
      </c>
      <c r="D823" t="s">
        <v>768</v>
      </c>
      <c r="E823" s="5" t="str">
        <f>_xlfn.XLOOKUP(Customers[[#This Row],[Customer ID]],Policies!B:B,Policies!A:A)</f>
        <v>POL3057</v>
      </c>
      <c r="F823" s="5" t="str">
        <f>_xlfn.XLOOKUP(Customers[[#This Row],[Customer ID]],Policies[Customer ID],Policies[Proposal Status (Insurer)])</f>
        <v>Rejected</v>
      </c>
      <c r="G823" s="5" t="str">
        <f>_xlfn.XLOOKUP(A:A,Policies!B:B,Policies!C:C)</f>
        <v>Life</v>
      </c>
      <c r="H823" s="5" t="str">
        <f>_xlfn.XLOOKUP(A:A,Policies!B:B,Policies!G:G)</f>
        <v>Not Applicable</v>
      </c>
    </row>
    <row r="824" spans="1:8" x14ac:dyDescent="0.25">
      <c r="A824" t="s">
        <v>2155</v>
      </c>
      <c r="B824" t="s">
        <v>762</v>
      </c>
      <c r="C824">
        <v>8</v>
      </c>
      <c r="D824" t="s">
        <v>768</v>
      </c>
      <c r="E824" s="5" t="str">
        <f>_xlfn.XLOOKUP(Customers[[#This Row],[Customer ID]],Policies!B:B,Policies!A:A)</f>
        <v>POL3058</v>
      </c>
      <c r="F824" s="5" t="str">
        <f>_xlfn.XLOOKUP(Customers[[#This Row],[Customer ID]],Policies[Customer ID],Policies[Proposal Status (Insurer)])</f>
        <v>Accepted</v>
      </c>
      <c r="G824" s="5" t="str">
        <f>_xlfn.XLOOKUP(A:A,Policies!B:B,Policies!C:C)</f>
        <v>Life</v>
      </c>
      <c r="H824" s="5" t="str">
        <f>_xlfn.XLOOKUP(A:A,Policies!B:B,Policies!G:G)</f>
        <v>Yes</v>
      </c>
    </row>
    <row r="825" spans="1:8" x14ac:dyDescent="0.25">
      <c r="A825" t="s">
        <v>2156</v>
      </c>
      <c r="B825" t="s">
        <v>763</v>
      </c>
      <c r="C825">
        <v>6</v>
      </c>
      <c r="D825" t="s">
        <v>768</v>
      </c>
      <c r="E825" s="5" t="str">
        <f>_xlfn.XLOOKUP(Customers[[#This Row],[Customer ID]],Policies!B:B,Policies!A:A)</f>
        <v>POL3059</v>
      </c>
      <c r="F825" s="5" t="str">
        <f>_xlfn.XLOOKUP(Customers[[#This Row],[Customer ID]],Policies[Customer ID],Policies[Proposal Status (Insurer)])</f>
        <v>Accepted</v>
      </c>
      <c r="G825" s="5" t="str">
        <f>_xlfn.XLOOKUP(A:A,Policies!B:B,Policies!C:C)</f>
        <v>Life</v>
      </c>
      <c r="H825" s="5" t="str">
        <f>_xlfn.XLOOKUP(A:A,Policies!B:B,Policies!G:G)</f>
        <v>No</v>
      </c>
    </row>
    <row r="826" spans="1:8" x14ac:dyDescent="0.25">
      <c r="A826" t="s">
        <v>2157</v>
      </c>
      <c r="B826" t="s">
        <v>765</v>
      </c>
      <c r="C826">
        <v>7</v>
      </c>
      <c r="D826" t="s">
        <v>769</v>
      </c>
      <c r="E826" s="5" t="str">
        <f>_xlfn.XLOOKUP(Customers[[#This Row],[Customer ID]],Policies!B:B,Policies!A:A)</f>
        <v>POL3060</v>
      </c>
      <c r="F826" s="5" t="str">
        <f>_xlfn.XLOOKUP(Customers[[#This Row],[Customer ID]],Policies[Customer ID],Policies[Proposal Status (Insurer)])</f>
        <v>Accepted</v>
      </c>
      <c r="G826" s="5" t="str">
        <f>_xlfn.XLOOKUP(A:A,Policies!B:B,Policies!C:C)</f>
        <v>Life</v>
      </c>
      <c r="H826" s="5" t="str">
        <f>_xlfn.XLOOKUP(A:A,Policies!B:B,Policies!G:G)</f>
        <v>Yes</v>
      </c>
    </row>
    <row r="827" spans="1:8" x14ac:dyDescent="0.25">
      <c r="A827" t="s">
        <v>2158</v>
      </c>
      <c r="B827" t="s">
        <v>764</v>
      </c>
      <c r="C827">
        <v>9</v>
      </c>
      <c r="D827" t="s">
        <v>766</v>
      </c>
      <c r="E827" s="5" t="str">
        <f>_xlfn.XLOOKUP(Customers[[#This Row],[Customer ID]],Policies!B:B,Policies!A:A)</f>
        <v>POL3061</v>
      </c>
      <c r="F827" s="5" t="str">
        <f>_xlfn.XLOOKUP(Customers[[#This Row],[Customer ID]],Policies[Customer ID],Policies[Proposal Status (Insurer)])</f>
        <v>Accepted</v>
      </c>
      <c r="G827" s="5" t="str">
        <f>_xlfn.XLOOKUP(A:A,Policies!B:B,Policies!C:C)</f>
        <v>Life</v>
      </c>
      <c r="H827" s="5" t="str">
        <f>_xlfn.XLOOKUP(A:A,Policies!B:B,Policies!G:G)</f>
        <v>Yes</v>
      </c>
    </row>
    <row r="828" spans="1:8" x14ac:dyDescent="0.25">
      <c r="A828" t="s">
        <v>2159</v>
      </c>
      <c r="B828" t="s">
        <v>762</v>
      </c>
      <c r="C828">
        <v>10</v>
      </c>
      <c r="D828" t="s">
        <v>766</v>
      </c>
      <c r="E828" s="5" t="str">
        <f>_xlfn.XLOOKUP(Customers[[#This Row],[Customer ID]],Policies!B:B,Policies!A:A)</f>
        <v>POL3062</v>
      </c>
      <c r="F828" s="5" t="str">
        <f>_xlfn.XLOOKUP(Customers[[#This Row],[Customer ID]],Policies[Customer ID],Policies[Proposal Status (Insurer)])</f>
        <v>Accepted</v>
      </c>
      <c r="G828" s="5" t="str">
        <f>_xlfn.XLOOKUP(A:A,Policies!B:B,Policies!C:C)</f>
        <v>Life</v>
      </c>
      <c r="H828" s="5" t="str">
        <f>_xlfn.XLOOKUP(A:A,Policies!B:B,Policies!G:G)</f>
        <v>Yes</v>
      </c>
    </row>
    <row r="829" spans="1:8" x14ac:dyDescent="0.25">
      <c r="A829" t="s">
        <v>2160</v>
      </c>
      <c r="B829" t="s">
        <v>763</v>
      </c>
      <c r="C829">
        <v>10</v>
      </c>
      <c r="D829" t="s">
        <v>766</v>
      </c>
      <c r="E829" s="5" t="str">
        <f>_xlfn.XLOOKUP(Customers[[#This Row],[Customer ID]],Policies!B:B,Policies!A:A)</f>
        <v>POL3063</v>
      </c>
      <c r="F829" s="5" t="str">
        <f>_xlfn.XLOOKUP(Customers[[#This Row],[Customer ID]],Policies[Customer ID],Policies[Proposal Status (Insurer)])</f>
        <v>Accepted</v>
      </c>
      <c r="G829" s="5" t="str">
        <f>_xlfn.XLOOKUP(A:A,Policies!B:B,Policies!C:C)</f>
        <v>Life</v>
      </c>
      <c r="H829" s="5" t="str">
        <f>_xlfn.XLOOKUP(A:A,Policies!B:B,Policies!G:G)</f>
        <v>Yes</v>
      </c>
    </row>
    <row r="830" spans="1:8" x14ac:dyDescent="0.25">
      <c r="A830" t="s">
        <v>2161</v>
      </c>
      <c r="B830" t="s">
        <v>765</v>
      </c>
      <c r="C830">
        <v>8</v>
      </c>
      <c r="D830" t="s">
        <v>767</v>
      </c>
      <c r="E830" s="5" t="str">
        <f>_xlfn.XLOOKUP(Customers[[#This Row],[Customer ID]],Policies!B:B,Policies!A:A)</f>
        <v>POL3064</v>
      </c>
      <c r="F830" s="5" t="str">
        <f>_xlfn.XLOOKUP(Customers[[#This Row],[Customer ID]],Policies[Customer ID],Policies[Proposal Status (Insurer)])</f>
        <v>Accepted</v>
      </c>
      <c r="G830" s="5" t="str">
        <f>_xlfn.XLOOKUP(A:A,Policies!B:B,Policies!C:C)</f>
        <v>Life</v>
      </c>
      <c r="H830" s="5" t="str">
        <f>_xlfn.XLOOKUP(A:A,Policies!B:B,Policies!G:G)</f>
        <v>Yes</v>
      </c>
    </row>
    <row r="831" spans="1:8" x14ac:dyDescent="0.25">
      <c r="A831" t="s">
        <v>2162</v>
      </c>
      <c r="B831" t="s">
        <v>764</v>
      </c>
      <c r="C831">
        <v>11</v>
      </c>
      <c r="D831" t="s">
        <v>769</v>
      </c>
      <c r="E831" s="5" t="str">
        <f>_xlfn.XLOOKUP(Customers[[#This Row],[Customer ID]],Policies!B:B,Policies!A:A)</f>
        <v>POL3065</v>
      </c>
      <c r="F831" s="5" t="str">
        <f>_xlfn.XLOOKUP(Customers[[#This Row],[Customer ID]],Policies[Customer ID],Policies[Proposal Status (Insurer)])</f>
        <v>Rejected</v>
      </c>
      <c r="G831" s="5" t="str">
        <f>_xlfn.XLOOKUP(A:A,Policies!B:B,Policies!C:C)</f>
        <v>Life</v>
      </c>
      <c r="H831" s="5" t="str">
        <f>_xlfn.XLOOKUP(A:A,Policies!B:B,Policies!G:G)</f>
        <v>Not Applicable</v>
      </c>
    </row>
    <row r="832" spans="1:8" x14ac:dyDescent="0.25">
      <c r="A832" t="s">
        <v>2163</v>
      </c>
      <c r="B832" t="s">
        <v>762</v>
      </c>
      <c r="C832">
        <v>2</v>
      </c>
      <c r="D832" t="s">
        <v>769</v>
      </c>
      <c r="E832" s="5" t="str">
        <f>_xlfn.XLOOKUP(Customers[[#This Row],[Customer ID]],Policies!B:B,Policies!A:A)</f>
        <v>POL3066</v>
      </c>
      <c r="F832" s="5" t="str">
        <f>_xlfn.XLOOKUP(Customers[[#This Row],[Customer ID]],Policies[Customer ID],Policies[Proposal Status (Insurer)])</f>
        <v>Accepted</v>
      </c>
      <c r="G832" s="5" t="str">
        <f>_xlfn.XLOOKUP(A:A,Policies!B:B,Policies!C:C)</f>
        <v>Life</v>
      </c>
      <c r="H832" s="5" t="str">
        <f>_xlfn.XLOOKUP(A:A,Policies!B:B,Policies!G:G)</f>
        <v>Yes</v>
      </c>
    </row>
    <row r="833" spans="1:8" x14ac:dyDescent="0.25">
      <c r="A833" t="s">
        <v>2164</v>
      </c>
      <c r="B833" t="s">
        <v>763</v>
      </c>
      <c r="C833">
        <v>18</v>
      </c>
      <c r="D833" t="s">
        <v>769</v>
      </c>
      <c r="E833" s="5" t="str">
        <f>_xlfn.XLOOKUP(Customers[[#This Row],[Customer ID]],Policies!B:B,Policies!A:A)</f>
        <v>POL3067</v>
      </c>
      <c r="F833" s="5" t="str">
        <f>_xlfn.XLOOKUP(Customers[[#This Row],[Customer ID]],Policies[Customer ID],Policies[Proposal Status (Insurer)])</f>
        <v>Accepted</v>
      </c>
      <c r="G833" s="5" t="str">
        <f>_xlfn.XLOOKUP(A:A,Policies!B:B,Policies!C:C)</f>
        <v>Life</v>
      </c>
      <c r="H833" s="5" t="str">
        <f>_xlfn.XLOOKUP(A:A,Policies!B:B,Policies!G:G)</f>
        <v>Yes</v>
      </c>
    </row>
    <row r="834" spans="1:8" x14ac:dyDescent="0.25">
      <c r="A834" t="s">
        <v>2165</v>
      </c>
      <c r="B834" t="s">
        <v>765</v>
      </c>
      <c r="C834">
        <v>7</v>
      </c>
      <c r="D834" t="s">
        <v>768</v>
      </c>
      <c r="E834" s="5" t="str">
        <f>_xlfn.XLOOKUP(Customers[[#This Row],[Customer ID]],Policies!B:B,Policies!A:A)</f>
        <v>POL3068</v>
      </c>
      <c r="F834" s="5" t="str">
        <f>_xlfn.XLOOKUP(Customers[[#This Row],[Customer ID]],Policies[Customer ID],Policies[Proposal Status (Insurer)])</f>
        <v>Accepted</v>
      </c>
      <c r="G834" s="5" t="str">
        <f>_xlfn.XLOOKUP(A:A,Policies!B:B,Policies!C:C)</f>
        <v>Life</v>
      </c>
      <c r="H834" s="5" t="str">
        <f>_xlfn.XLOOKUP(A:A,Policies!B:B,Policies!G:G)</f>
        <v>Yes</v>
      </c>
    </row>
    <row r="835" spans="1:8" x14ac:dyDescent="0.25">
      <c r="A835" t="s">
        <v>2166</v>
      </c>
      <c r="B835" t="s">
        <v>764</v>
      </c>
      <c r="C835">
        <v>8</v>
      </c>
      <c r="D835" t="s">
        <v>767</v>
      </c>
      <c r="E835" s="5" t="str">
        <f>_xlfn.XLOOKUP(Customers[[#This Row],[Customer ID]],Policies!B:B,Policies!A:A)</f>
        <v>POL3069</v>
      </c>
      <c r="F835" s="5" t="str">
        <f>_xlfn.XLOOKUP(Customers[[#This Row],[Customer ID]],Policies[Customer ID],Policies[Proposal Status (Insurer)])</f>
        <v>Accepted</v>
      </c>
      <c r="G835" s="5" t="str">
        <f>_xlfn.XLOOKUP(A:A,Policies!B:B,Policies!C:C)</f>
        <v>Life</v>
      </c>
      <c r="H835" s="5" t="str">
        <f>_xlfn.XLOOKUP(A:A,Policies!B:B,Policies!G:G)</f>
        <v>Yes</v>
      </c>
    </row>
    <row r="836" spans="1:8" x14ac:dyDescent="0.25">
      <c r="A836" t="s">
        <v>2167</v>
      </c>
      <c r="B836" t="s">
        <v>762</v>
      </c>
      <c r="C836">
        <v>9</v>
      </c>
      <c r="D836" t="s">
        <v>767</v>
      </c>
      <c r="E836" s="5" t="str">
        <f>_xlfn.XLOOKUP(Customers[[#This Row],[Customer ID]],Policies!B:B,Policies!A:A)</f>
        <v>POL3070</v>
      </c>
      <c r="F836" s="5" t="str">
        <f>_xlfn.XLOOKUP(Customers[[#This Row],[Customer ID]],Policies[Customer ID],Policies[Proposal Status (Insurer)])</f>
        <v>Accepted</v>
      </c>
      <c r="G836" s="5" t="str">
        <f>_xlfn.XLOOKUP(A:A,Policies!B:B,Policies!C:C)</f>
        <v>Life</v>
      </c>
      <c r="H836" s="5" t="str">
        <f>_xlfn.XLOOKUP(A:A,Policies!B:B,Policies!G:G)</f>
        <v>Yes</v>
      </c>
    </row>
    <row r="837" spans="1:8" x14ac:dyDescent="0.25">
      <c r="A837" t="s">
        <v>2168</v>
      </c>
      <c r="B837" t="s">
        <v>763</v>
      </c>
      <c r="C837">
        <v>3</v>
      </c>
      <c r="D837" t="s">
        <v>767</v>
      </c>
      <c r="E837" s="5" t="str">
        <f>_xlfn.XLOOKUP(Customers[[#This Row],[Customer ID]],Policies!B:B,Policies!A:A)</f>
        <v>POL3071</v>
      </c>
      <c r="F837" s="5" t="str">
        <f>_xlfn.XLOOKUP(Customers[[#This Row],[Customer ID]],Policies[Customer ID],Policies[Proposal Status (Insurer)])</f>
        <v>Accepted</v>
      </c>
      <c r="G837" s="5" t="str">
        <f>_xlfn.XLOOKUP(A:A,Policies!B:B,Policies!C:C)</f>
        <v>Life</v>
      </c>
      <c r="H837" s="5" t="str">
        <f>_xlfn.XLOOKUP(A:A,Policies!B:B,Policies!G:G)</f>
        <v>Yes</v>
      </c>
    </row>
    <row r="838" spans="1:8" x14ac:dyDescent="0.25">
      <c r="A838" t="s">
        <v>2169</v>
      </c>
      <c r="B838" t="s">
        <v>765</v>
      </c>
      <c r="C838">
        <v>3</v>
      </c>
      <c r="D838" t="s">
        <v>766</v>
      </c>
      <c r="E838" s="5" t="str">
        <f>_xlfn.XLOOKUP(Customers[[#This Row],[Customer ID]],Policies!B:B,Policies!A:A)</f>
        <v>POL3072</v>
      </c>
      <c r="F838" s="5" t="str">
        <f>_xlfn.XLOOKUP(Customers[[#This Row],[Customer ID]],Policies[Customer ID],Policies[Proposal Status (Insurer)])</f>
        <v>Accepted</v>
      </c>
      <c r="G838" s="5" t="str">
        <f>_xlfn.XLOOKUP(A:A,Policies!B:B,Policies!C:C)</f>
        <v>Life</v>
      </c>
      <c r="H838" s="5" t="str">
        <f>_xlfn.XLOOKUP(A:A,Policies!B:B,Policies!G:G)</f>
        <v>Yes</v>
      </c>
    </row>
    <row r="839" spans="1:8" x14ac:dyDescent="0.25">
      <c r="A839" t="s">
        <v>2170</v>
      </c>
      <c r="B839" t="s">
        <v>764</v>
      </c>
      <c r="C839">
        <v>15</v>
      </c>
      <c r="D839" t="s">
        <v>768</v>
      </c>
      <c r="E839" s="5" t="str">
        <f>_xlfn.XLOOKUP(Customers[[#This Row],[Customer ID]],Policies!B:B,Policies!A:A)</f>
        <v>POL3073</v>
      </c>
      <c r="F839" s="5" t="str">
        <f>_xlfn.XLOOKUP(Customers[[#This Row],[Customer ID]],Policies[Customer ID],Policies[Proposal Status (Insurer)])</f>
        <v>Accepted</v>
      </c>
      <c r="G839" s="5" t="str">
        <f>_xlfn.XLOOKUP(A:A,Policies!B:B,Policies!C:C)</f>
        <v>Life</v>
      </c>
      <c r="H839" s="5" t="str">
        <f>_xlfn.XLOOKUP(A:A,Policies!B:B,Policies!G:G)</f>
        <v>Yes</v>
      </c>
    </row>
    <row r="840" spans="1:8" x14ac:dyDescent="0.25">
      <c r="A840" t="s">
        <v>2171</v>
      </c>
      <c r="B840" t="s">
        <v>762</v>
      </c>
      <c r="C840">
        <v>17</v>
      </c>
      <c r="D840" t="s">
        <v>768</v>
      </c>
      <c r="E840" s="5" t="str">
        <f>_xlfn.XLOOKUP(Customers[[#This Row],[Customer ID]],Policies!B:B,Policies!A:A)</f>
        <v>POL3074</v>
      </c>
      <c r="F840" s="5" t="str">
        <f>_xlfn.XLOOKUP(Customers[[#This Row],[Customer ID]],Policies[Customer ID],Policies[Proposal Status (Insurer)])</f>
        <v>Rejected</v>
      </c>
      <c r="G840" s="5" t="str">
        <f>_xlfn.XLOOKUP(A:A,Policies!B:B,Policies!C:C)</f>
        <v>Life</v>
      </c>
      <c r="H840" s="5" t="str">
        <f>_xlfn.XLOOKUP(A:A,Policies!B:B,Policies!G:G)</f>
        <v>Not Applicable</v>
      </c>
    </row>
    <row r="841" spans="1:8" x14ac:dyDescent="0.25">
      <c r="A841" t="s">
        <v>2172</v>
      </c>
      <c r="B841" t="s">
        <v>763</v>
      </c>
      <c r="C841">
        <v>16</v>
      </c>
      <c r="D841" t="s">
        <v>768</v>
      </c>
      <c r="E841" s="5" t="str">
        <f>_xlfn.XLOOKUP(Customers[[#This Row],[Customer ID]],Policies!B:B,Policies!A:A)</f>
        <v>POL3075</v>
      </c>
      <c r="F841" s="5" t="str">
        <f>_xlfn.XLOOKUP(Customers[[#This Row],[Customer ID]],Policies[Customer ID],Policies[Proposal Status (Insurer)])</f>
        <v>Accepted</v>
      </c>
      <c r="G841" s="5" t="str">
        <f>_xlfn.XLOOKUP(A:A,Policies!B:B,Policies!C:C)</f>
        <v>Life</v>
      </c>
      <c r="H841" s="5" t="str">
        <f>_xlfn.XLOOKUP(A:A,Policies!B:B,Policies!G:G)</f>
        <v>Yes</v>
      </c>
    </row>
    <row r="842" spans="1:8" x14ac:dyDescent="0.25">
      <c r="A842" t="s">
        <v>2173</v>
      </c>
      <c r="B842" t="s">
        <v>765</v>
      </c>
      <c r="C842">
        <v>14</v>
      </c>
      <c r="D842" t="s">
        <v>769</v>
      </c>
      <c r="E842" s="5" t="str">
        <f>_xlfn.XLOOKUP(Customers[[#This Row],[Customer ID]],Policies!B:B,Policies!A:A)</f>
        <v>POL3076</v>
      </c>
      <c r="F842" s="5" t="str">
        <f>_xlfn.XLOOKUP(Customers[[#This Row],[Customer ID]],Policies[Customer ID],Policies[Proposal Status (Insurer)])</f>
        <v>Accepted</v>
      </c>
      <c r="G842" s="5" t="str">
        <f>_xlfn.XLOOKUP(A:A,Policies!B:B,Policies!C:C)</f>
        <v>Life</v>
      </c>
      <c r="H842" s="5" t="str">
        <f>_xlfn.XLOOKUP(A:A,Policies!B:B,Policies!G:G)</f>
        <v>Yes</v>
      </c>
    </row>
    <row r="843" spans="1:8" x14ac:dyDescent="0.25">
      <c r="A843" t="s">
        <v>2174</v>
      </c>
      <c r="B843" t="s">
        <v>764</v>
      </c>
      <c r="C843">
        <v>19</v>
      </c>
      <c r="D843" t="s">
        <v>766</v>
      </c>
      <c r="E843" s="5" t="str">
        <f>_xlfn.XLOOKUP(Customers[[#This Row],[Customer ID]],Policies!B:B,Policies!A:A)</f>
        <v>POL3077</v>
      </c>
      <c r="F843" s="5" t="str">
        <f>_xlfn.XLOOKUP(Customers[[#This Row],[Customer ID]],Policies[Customer ID],Policies[Proposal Status (Insurer)])</f>
        <v>Accepted</v>
      </c>
      <c r="G843" s="5" t="str">
        <f>_xlfn.XLOOKUP(A:A,Policies!B:B,Policies!C:C)</f>
        <v>Life</v>
      </c>
      <c r="H843" s="5" t="str">
        <f>_xlfn.XLOOKUP(A:A,Policies!B:B,Policies!G:G)</f>
        <v>Yes</v>
      </c>
    </row>
    <row r="844" spans="1:8" x14ac:dyDescent="0.25">
      <c r="A844" t="s">
        <v>2175</v>
      </c>
      <c r="B844" t="s">
        <v>762</v>
      </c>
      <c r="C844">
        <v>20</v>
      </c>
      <c r="D844" t="s">
        <v>766</v>
      </c>
      <c r="E844" s="5" t="str">
        <f>_xlfn.XLOOKUP(Customers[[#This Row],[Customer ID]],Policies!B:B,Policies!A:A)</f>
        <v>POL3078</v>
      </c>
      <c r="F844" s="5" t="str">
        <f>_xlfn.XLOOKUP(Customers[[#This Row],[Customer ID]],Policies[Customer ID],Policies[Proposal Status (Insurer)])</f>
        <v>Accepted</v>
      </c>
      <c r="G844" s="5" t="str">
        <f>_xlfn.XLOOKUP(A:A,Policies!B:B,Policies!C:C)</f>
        <v>Life</v>
      </c>
      <c r="H844" s="5" t="str">
        <f>_xlfn.XLOOKUP(A:A,Policies!B:B,Policies!G:G)</f>
        <v>Yes</v>
      </c>
    </row>
    <row r="845" spans="1:8" x14ac:dyDescent="0.25">
      <c r="A845" t="s">
        <v>2176</v>
      </c>
      <c r="B845" t="s">
        <v>763</v>
      </c>
      <c r="C845">
        <v>20</v>
      </c>
      <c r="D845" t="s">
        <v>766</v>
      </c>
      <c r="E845" s="5" t="str">
        <f>_xlfn.XLOOKUP(Customers[[#This Row],[Customer ID]],Policies!B:B,Policies!A:A)</f>
        <v>POL3079</v>
      </c>
      <c r="F845" s="5" t="str">
        <f>_xlfn.XLOOKUP(Customers[[#This Row],[Customer ID]],Policies[Customer ID],Policies[Proposal Status (Insurer)])</f>
        <v>Rejected</v>
      </c>
      <c r="G845" s="5" t="str">
        <f>_xlfn.XLOOKUP(A:A,Policies!B:B,Policies!C:C)</f>
        <v>Life</v>
      </c>
      <c r="H845" s="5" t="str">
        <f>_xlfn.XLOOKUP(A:A,Policies!B:B,Policies!G:G)</f>
        <v>Not Applicable</v>
      </c>
    </row>
    <row r="846" spans="1:8" x14ac:dyDescent="0.25">
      <c r="A846" t="s">
        <v>2177</v>
      </c>
      <c r="B846" t="s">
        <v>765</v>
      </c>
      <c r="C846">
        <v>6</v>
      </c>
      <c r="D846" t="s">
        <v>767</v>
      </c>
      <c r="E846" s="5" t="str">
        <f>_xlfn.XLOOKUP(Customers[[#This Row],[Customer ID]],Policies!B:B,Policies!A:A)</f>
        <v>POL3080</v>
      </c>
      <c r="F846" s="5" t="str">
        <f>_xlfn.XLOOKUP(Customers[[#This Row],[Customer ID]],Policies[Customer ID],Policies[Proposal Status (Insurer)])</f>
        <v>Accepted</v>
      </c>
      <c r="G846" s="5" t="str">
        <f>_xlfn.XLOOKUP(A:A,Policies!B:B,Policies!C:C)</f>
        <v>Life</v>
      </c>
      <c r="H846" s="5" t="str">
        <f>_xlfn.XLOOKUP(A:A,Policies!B:B,Policies!G:G)</f>
        <v>No</v>
      </c>
    </row>
    <row r="847" spans="1:8" x14ac:dyDescent="0.25">
      <c r="A847" t="s">
        <v>2178</v>
      </c>
      <c r="B847" t="s">
        <v>764</v>
      </c>
      <c r="C847">
        <v>7</v>
      </c>
      <c r="D847" t="s">
        <v>769</v>
      </c>
      <c r="E847" s="5" t="str">
        <f>_xlfn.XLOOKUP(Customers[[#This Row],[Customer ID]],Policies!B:B,Policies!A:A)</f>
        <v>POL3081</v>
      </c>
      <c r="F847" s="5" t="str">
        <f>_xlfn.XLOOKUP(Customers[[#This Row],[Customer ID]],Policies[Customer ID],Policies[Proposal Status (Insurer)])</f>
        <v>Accepted</v>
      </c>
      <c r="G847" s="5" t="str">
        <f>_xlfn.XLOOKUP(A:A,Policies!B:B,Policies!C:C)</f>
        <v>Life</v>
      </c>
      <c r="H847" s="5" t="str">
        <f>_xlfn.XLOOKUP(A:A,Policies!B:B,Policies!G:G)</f>
        <v>Yes</v>
      </c>
    </row>
    <row r="848" spans="1:8" x14ac:dyDescent="0.25">
      <c r="A848" t="s">
        <v>2179</v>
      </c>
      <c r="B848" t="s">
        <v>762</v>
      </c>
      <c r="C848">
        <v>12</v>
      </c>
      <c r="D848" t="s">
        <v>769</v>
      </c>
      <c r="E848" s="5" t="str">
        <f>_xlfn.XLOOKUP(Customers[[#This Row],[Customer ID]],Policies!B:B,Policies!A:A)</f>
        <v>POL3082</v>
      </c>
      <c r="F848" s="5" t="str">
        <f>_xlfn.XLOOKUP(Customers[[#This Row],[Customer ID]],Policies[Customer ID],Policies[Proposal Status (Insurer)])</f>
        <v>Accepted</v>
      </c>
      <c r="G848" s="5" t="str">
        <f>_xlfn.XLOOKUP(A:A,Policies!B:B,Policies!C:C)</f>
        <v>Life</v>
      </c>
      <c r="H848" s="5" t="str">
        <f>_xlfn.XLOOKUP(A:A,Policies!B:B,Policies!G:G)</f>
        <v>Yes</v>
      </c>
    </row>
    <row r="849" spans="1:8" x14ac:dyDescent="0.25">
      <c r="A849" t="s">
        <v>2180</v>
      </c>
      <c r="B849" t="s">
        <v>763</v>
      </c>
      <c r="C849">
        <v>8</v>
      </c>
      <c r="D849" t="s">
        <v>769</v>
      </c>
      <c r="E849" s="5" t="str">
        <f>_xlfn.XLOOKUP(Customers[[#This Row],[Customer ID]],Policies!B:B,Policies!A:A)</f>
        <v>POL3083</v>
      </c>
      <c r="F849" s="5" t="str">
        <f>_xlfn.XLOOKUP(Customers[[#This Row],[Customer ID]],Policies[Customer ID],Policies[Proposal Status (Insurer)])</f>
        <v>Accepted</v>
      </c>
      <c r="G849" s="5" t="str">
        <f>_xlfn.XLOOKUP(A:A,Policies!B:B,Policies!C:C)</f>
        <v>Life</v>
      </c>
      <c r="H849" s="5" t="str">
        <f>_xlfn.XLOOKUP(A:A,Policies!B:B,Policies!G:G)</f>
        <v>Yes</v>
      </c>
    </row>
    <row r="850" spans="1:8" x14ac:dyDescent="0.25">
      <c r="A850" t="s">
        <v>2181</v>
      </c>
      <c r="B850" t="s">
        <v>765</v>
      </c>
      <c r="C850">
        <v>1</v>
      </c>
      <c r="D850" t="s">
        <v>768</v>
      </c>
      <c r="E850" s="5" t="str">
        <f>_xlfn.XLOOKUP(Customers[[#This Row],[Customer ID]],Policies!B:B,Policies!A:A)</f>
        <v>POL3084</v>
      </c>
      <c r="F850" s="5" t="str">
        <f>_xlfn.XLOOKUP(Customers[[#This Row],[Customer ID]],Policies[Customer ID],Policies[Proposal Status (Insurer)])</f>
        <v>Rejected</v>
      </c>
      <c r="G850" s="5" t="str">
        <f>_xlfn.XLOOKUP(A:A,Policies!B:B,Policies!C:C)</f>
        <v>Life</v>
      </c>
      <c r="H850" s="5" t="str">
        <f>_xlfn.XLOOKUP(A:A,Policies!B:B,Policies!G:G)</f>
        <v>Not Applicable</v>
      </c>
    </row>
    <row r="851" spans="1:8" x14ac:dyDescent="0.25">
      <c r="A851" t="s">
        <v>2182</v>
      </c>
      <c r="B851" t="s">
        <v>764</v>
      </c>
      <c r="C851">
        <v>14</v>
      </c>
      <c r="D851" t="s">
        <v>767</v>
      </c>
      <c r="E851" s="5" t="str">
        <f>_xlfn.XLOOKUP(Customers[[#This Row],[Customer ID]],Policies!B:B,Policies!A:A)</f>
        <v>POL3085</v>
      </c>
      <c r="F851" s="5" t="str">
        <f>_xlfn.XLOOKUP(Customers[[#This Row],[Customer ID]],Policies[Customer ID],Policies[Proposal Status (Insurer)])</f>
        <v>Accepted</v>
      </c>
      <c r="G851" s="5" t="str">
        <f>_xlfn.XLOOKUP(A:A,Policies!B:B,Policies!C:C)</f>
        <v>Life</v>
      </c>
      <c r="H851" s="5" t="str">
        <f>_xlfn.XLOOKUP(A:A,Policies!B:B,Policies!G:G)</f>
        <v>Yes</v>
      </c>
    </row>
    <row r="852" spans="1:8" x14ac:dyDescent="0.25">
      <c r="A852" t="s">
        <v>2183</v>
      </c>
      <c r="B852" t="s">
        <v>762</v>
      </c>
      <c r="C852">
        <v>8</v>
      </c>
      <c r="D852" t="s">
        <v>767</v>
      </c>
      <c r="E852" s="5" t="str">
        <f>_xlfn.XLOOKUP(Customers[[#This Row],[Customer ID]],Policies!B:B,Policies!A:A)</f>
        <v>POL3086</v>
      </c>
      <c r="F852" s="5" t="str">
        <f>_xlfn.XLOOKUP(Customers[[#This Row],[Customer ID]],Policies[Customer ID],Policies[Proposal Status (Insurer)])</f>
        <v>Accepted</v>
      </c>
      <c r="G852" s="5" t="str">
        <f>_xlfn.XLOOKUP(A:A,Policies!B:B,Policies!C:C)</f>
        <v>Life</v>
      </c>
      <c r="H852" s="5" t="str">
        <f>_xlfn.XLOOKUP(A:A,Policies!B:B,Policies!G:G)</f>
        <v>Yes</v>
      </c>
    </row>
    <row r="853" spans="1:8" x14ac:dyDescent="0.25">
      <c r="A853" t="s">
        <v>2184</v>
      </c>
      <c r="B853" t="s">
        <v>763</v>
      </c>
      <c r="C853">
        <v>9</v>
      </c>
      <c r="D853" t="s">
        <v>767</v>
      </c>
      <c r="E853" s="5" t="str">
        <f>_xlfn.XLOOKUP(Customers[[#This Row],[Customer ID]],Policies!B:B,Policies!A:A)</f>
        <v>POL3087</v>
      </c>
      <c r="F853" s="5" t="str">
        <f>_xlfn.XLOOKUP(Customers[[#This Row],[Customer ID]],Policies[Customer ID],Policies[Proposal Status (Insurer)])</f>
        <v>Accepted</v>
      </c>
      <c r="G853" s="5" t="str">
        <f>_xlfn.XLOOKUP(A:A,Policies!B:B,Policies!C:C)</f>
        <v>Life</v>
      </c>
      <c r="H853" s="5" t="str">
        <f>_xlfn.XLOOKUP(A:A,Policies!B:B,Policies!G:G)</f>
        <v>Yes</v>
      </c>
    </row>
    <row r="854" spans="1:8" x14ac:dyDescent="0.25">
      <c r="A854" t="s">
        <v>2185</v>
      </c>
      <c r="B854" t="s">
        <v>765</v>
      </c>
      <c r="C854">
        <v>15</v>
      </c>
      <c r="D854" t="s">
        <v>766</v>
      </c>
      <c r="E854" s="5" t="str">
        <f>_xlfn.XLOOKUP(Customers[[#This Row],[Customer ID]],Policies!B:B,Policies!A:A)</f>
        <v>POL3088</v>
      </c>
      <c r="F854" s="5" t="str">
        <f>_xlfn.XLOOKUP(Customers[[#This Row],[Customer ID]],Policies[Customer ID],Policies[Proposal Status (Insurer)])</f>
        <v>Accepted</v>
      </c>
      <c r="G854" s="5" t="str">
        <f>_xlfn.XLOOKUP(A:A,Policies!B:B,Policies!C:C)</f>
        <v>Life</v>
      </c>
      <c r="H854" s="5" t="str">
        <f>_xlfn.XLOOKUP(A:A,Policies!B:B,Policies!G:G)</f>
        <v>No</v>
      </c>
    </row>
    <row r="855" spans="1:8" x14ac:dyDescent="0.25">
      <c r="A855" t="s">
        <v>2186</v>
      </c>
      <c r="B855" t="s">
        <v>764</v>
      </c>
      <c r="C855">
        <v>6</v>
      </c>
      <c r="D855" t="s">
        <v>768</v>
      </c>
      <c r="E855" s="5" t="str">
        <f>_xlfn.XLOOKUP(Customers[[#This Row],[Customer ID]],Policies!B:B,Policies!A:A)</f>
        <v>POL3089</v>
      </c>
      <c r="F855" s="5" t="str">
        <f>_xlfn.XLOOKUP(Customers[[#This Row],[Customer ID]],Policies[Customer ID],Policies[Proposal Status (Insurer)])</f>
        <v>Accepted</v>
      </c>
      <c r="G855" s="5" t="str">
        <f>_xlfn.XLOOKUP(A:A,Policies!B:B,Policies!C:C)</f>
        <v>Life</v>
      </c>
      <c r="H855" s="5" t="str">
        <f>_xlfn.XLOOKUP(A:A,Policies!B:B,Policies!G:G)</f>
        <v>Yes</v>
      </c>
    </row>
    <row r="856" spans="1:8" x14ac:dyDescent="0.25">
      <c r="A856" t="s">
        <v>2187</v>
      </c>
      <c r="B856" t="s">
        <v>762</v>
      </c>
      <c r="C856">
        <v>5</v>
      </c>
      <c r="D856" t="s">
        <v>768</v>
      </c>
      <c r="E856" s="5" t="str">
        <f>_xlfn.XLOOKUP(Customers[[#This Row],[Customer ID]],Policies!B:B,Policies!A:A)</f>
        <v>POL3090</v>
      </c>
      <c r="F856" s="5" t="str">
        <f>_xlfn.XLOOKUP(Customers[[#This Row],[Customer ID]],Policies[Customer ID],Policies[Proposal Status (Insurer)])</f>
        <v>Rejected</v>
      </c>
      <c r="G856" s="5" t="str">
        <f>_xlfn.XLOOKUP(A:A,Policies!B:B,Policies!C:C)</f>
        <v>Life</v>
      </c>
      <c r="H856" s="5" t="str">
        <f>_xlfn.XLOOKUP(A:A,Policies!B:B,Policies!G:G)</f>
        <v>Not Applicable</v>
      </c>
    </row>
    <row r="857" spans="1:8" x14ac:dyDescent="0.25">
      <c r="A857" t="s">
        <v>2188</v>
      </c>
      <c r="B857" t="s">
        <v>763</v>
      </c>
      <c r="C857">
        <v>2</v>
      </c>
      <c r="D857" t="s">
        <v>768</v>
      </c>
      <c r="E857" s="5" t="str">
        <f>_xlfn.XLOOKUP(Customers[[#This Row],[Customer ID]],Policies!B:B,Policies!A:A)</f>
        <v>POL3091</v>
      </c>
      <c r="F857" s="5" t="str">
        <f>_xlfn.XLOOKUP(Customers[[#This Row],[Customer ID]],Policies[Customer ID],Policies[Proposal Status (Insurer)])</f>
        <v>Accepted</v>
      </c>
      <c r="G857" s="5" t="str">
        <f>_xlfn.XLOOKUP(A:A,Policies!B:B,Policies!C:C)</f>
        <v>Life</v>
      </c>
      <c r="H857" s="5" t="str">
        <f>_xlfn.XLOOKUP(A:A,Policies!B:B,Policies!G:G)</f>
        <v>Yes</v>
      </c>
    </row>
    <row r="858" spans="1:8" x14ac:dyDescent="0.25">
      <c r="A858" t="s">
        <v>2189</v>
      </c>
      <c r="B858" t="s">
        <v>765</v>
      </c>
      <c r="C858">
        <v>18</v>
      </c>
      <c r="D858" t="s">
        <v>769</v>
      </c>
      <c r="E858" s="5" t="str">
        <f>_xlfn.XLOOKUP(Customers[[#This Row],[Customer ID]],Policies!B:B,Policies!A:A)</f>
        <v>POL3092</v>
      </c>
      <c r="F858" s="5" t="str">
        <f>_xlfn.XLOOKUP(Customers[[#This Row],[Customer ID]],Policies[Customer ID],Policies[Proposal Status (Insurer)])</f>
        <v>Rejected</v>
      </c>
      <c r="G858" s="5" t="str">
        <f>_xlfn.XLOOKUP(A:A,Policies!B:B,Policies!C:C)</f>
        <v>Life</v>
      </c>
      <c r="H858" s="5" t="str">
        <f>_xlfn.XLOOKUP(A:A,Policies!B:B,Policies!G:G)</f>
        <v>Not Applicable</v>
      </c>
    </row>
    <row r="859" spans="1:8" x14ac:dyDescent="0.25">
      <c r="A859" t="s">
        <v>2190</v>
      </c>
      <c r="B859" t="s">
        <v>764</v>
      </c>
      <c r="C859">
        <v>19</v>
      </c>
      <c r="D859" t="s">
        <v>766</v>
      </c>
      <c r="E859" s="5" t="str">
        <f>_xlfn.XLOOKUP(Customers[[#This Row],[Customer ID]],Policies!B:B,Policies!A:A)</f>
        <v>POL3093</v>
      </c>
      <c r="F859" s="5" t="str">
        <f>_xlfn.XLOOKUP(Customers[[#This Row],[Customer ID]],Policies[Customer ID],Policies[Proposal Status (Insurer)])</f>
        <v>Accepted</v>
      </c>
      <c r="G859" s="5" t="str">
        <f>_xlfn.XLOOKUP(A:A,Policies!B:B,Policies!C:C)</f>
        <v>Life</v>
      </c>
      <c r="H859" s="5" t="str">
        <f>_xlfn.XLOOKUP(A:A,Policies!B:B,Policies!G:G)</f>
        <v>Yes</v>
      </c>
    </row>
    <row r="860" spans="1:8" x14ac:dyDescent="0.25">
      <c r="A860" t="s">
        <v>2191</v>
      </c>
      <c r="B860" t="s">
        <v>762</v>
      </c>
      <c r="C860">
        <v>20</v>
      </c>
      <c r="D860" t="s">
        <v>766</v>
      </c>
      <c r="E860" s="5" t="str">
        <f>_xlfn.XLOOKUP(Customers[[#This Row],[Customer ID]],Policies!B:B,Policies!A:A)</f>
        <v>POL3094</v>
      </c>
      <c r="F860" s="5" t="str">
        <f>_xlfn.XLOOKUP(Customers[[#This Row],[Customer ID]],Policies[Customer ID],Policies[Proposal Status (Insurer)])</f>
        <v>Accepted</v>
      </c>
      <c r="G860" s="5" t="str">
        <f>_xlfn.XLOOKUP(A:A,Policies!B:B,Policies!C:C)</f>
        <v>Life</v>
      </c>
      <c r="H860" s="5" t="str">
        <f>_xlfn.XLOOKUP(A:A,Policies!B:B,Policies!G:G)</f>
        <v>Yes</v>
      </c>
    </row>
    <row r="861" spans="1:8" x14ac:dyDescent="0.25">
      <c r="A861" t="s">
        <v>2192</v>
      </c>
      <c r="B861" t="s">
        <v>763</v>
      </c>
      <c r="C861">
        <v>14</v>
      </c>
      <c r="D861" t="s">
        <v>766</v>
      </c>
      <c r="E861" s="5" t="str">
        <f>_xlfn.XLOOKUP(Customers[[#This Row],[Customer ID]],Policies!B:B,Policies!A:A)</f>
        <v>POL3095</v>
      </c>
      <c r="F861" s="5" t="str">
        <f>_xlfn.XLOOKUP(Customers[[#This Row],[Customer ID]],Policies[Customer ID],Policies[Proposal Status (Insurer)])</f>
        <v>Accepted</v>
      </c>
      <c r="G861" s="5" t="str">
        <f>_xlfn.XLOOKUP(A:A,Policies!B:B,Policies!C:C)</f>
        <v>Life</v>
      </c>
      <c r="H861" s="5" t="str">
        <f>_xlfn.XLOOKUP(A:A,Policies!B:B,Policies!G:G)</f>
        <v>Yes</v>
      </c>
    </row>
    <row r="862" spans="1:8" x14ac:dyDescent="0.25">
      <c r="A862" t="s">
        <v>2193</v>
      </c>
      <c r="B862" t="s">
        <v>765</v>
      </c>
      <c r="C862">
        <v>2</v>
      </c>
      <c r="D862" t="s">
        <v>767</v>
      </c>
      <c r="E862" s="5" t="str">
        <f>_xlfn.XLOOKUP(Customers[[#This Row],[Customer ID]],Policies!B:B,Policies!A:A)</f>
        <v>POL3096</v>
      </c>
      <c r="F862" s="5" t="str">
        <f>_xlfn.XLOOKUP(Customers[[#This Row],[Customer ID]],Policies[Customer ID],Policies[Proposal Status (Insurer)])</f>
        <v>Accepted</v>
      </c>
      <c r="G862" s="5" t="str">
        <f>_xlfn.XLOOKUP(A:A,Policies!B:B,Policies!C:C)</f>
        <v>Life</v>
      </c>
      <c r="H862" s="5" t="str">
        <f>_xlfn.XLOOKUP(A:A,Policies!B:B,Policies!G:G)</f>
        <v>Yes</v>
      </c>
    </row>
    <row r="863" spans="1:8" x14ac:dyDescent="0.25">
      <c r="A863" t="s">
        <v>2194</v>
      </c>
      <c r="B863" t="s">
        <v>764</v>
      </c>
      <c r="C863">
        <v>3</v>
      </c>
      <c r="D863" t="s">
        <v>769</v>
      </c>
      <c r="E863" s="5" t="str">
        <f>_xlfn.XLOOKUP(Customers[[#This Row],[Customer ID]],Policies!B:B,Policies!A:A)</f>
        <v>POL3097</v>
      </c>
      <c r="F863" s="5" t="str">
        <f>_xlfn.XLOOKUP(Customers[[#This Row],[Customer ID]],Policies[Customer ID],Policies[Proposal Status (Insurer)])</f>
        <v>Accepted</v>
      </c>
      <c r="G863" s="5" t="str">
        <f>_xlfn.XLOOKUP(A:A,Policies!B:B,Policies!C:C)</f>
        <v>Life</v>
      </c>
      <c r="H863" s="5" t="str">
        <f>_xlfn.XLOOKUP(A:A,Policies!B:B,Policies!G:G)</f>
        <v>Yes</v>
      </c>
    </row>
    <row r="864" spans="1:8" x14ac:dyDescent="0.25">
      <c r="A864" t="s">
        <v>2195</v>
      </c>
      <c r="B864" t="s">
        <v>762</v>
      </c>
      <c r="C864">
        <v>1</v>
      </c>
      <c r="D864" t="s">
        <v>769</v>
      </c>
      <c r="E864" s="5" t="str">
        <f>_xlfn.XLOOKUP(Customers[[#This Row],[Customer ID]],Policies!B:B,Policies!A:A)</f>
        <v>POL3098</v>
      </c>
      <c r="F864" s="5" t="str">
        <f>_xlfn.XLOOKUP(Customers[[#This Row],[Customer ID]],Policies[Customer ID],Policies[Proposal Status (Insurer)])</f>
        <v>Accepted</v>
      </c>
      <c r="G864" s="5" t="str">
        <f>_xlfn.XLOOKUP(A:A,Policies!B:B,Policies!C:C)</f>
        <v>Life</v>
      </c>
      <c r="H864" s="5" t="str">
        <f>_xlfn.XLOOKUP(A:A,Policies!B:B,Policies!G:G)</f>
        <v>Yes</v>
      </c>
    </row>
    <row r="865" spans="1:8" x14ac:dyDescent="0.25">
      <c r="A865" t="s">
        <v>2196</v>
      </c>
      <c r="B865" t="s">
        <v>763</v>
      </c>
      <c r="C865">
        <v>1</v>
      </c>
      <c r="D865" t="s">
        <v>769</v>
      </c>
      <c r="E865" s="5" t="str">
        <f>_xlfn.XLOOKUP(Customers[[#This Row],[Customer ID]],Policies!B:B,Policies!A:A)</f>
        <v>POL3099</v>
      </c>
      <c r="F865" s="5" t="str">
        <f>_xlfn.XLOOKUP(Customers[[#This Row],[Customer ID]],Policies[Customer ID],Policies[Proposal Status (Insurer)])</f>
        <v>Accepted</v>
      </c>
      <c r="G865" s="5" t="str">
        <f>_xlfn.XLOOKUP(A:A,Policies!B:B,Policies!C:C)</f>
        <v>Life</v>
      </c>
      <c r="H865" s="5" t="str">
        <f>_xlfn.XLOOKUP(A:A,Policies!B:B,Policies!G:G)</f>
        <v>Yes</v>
      </c>
    </row>
    <row r="866" spans="1:8" x14ac:dyDescent="0.25">
      <c r="A866" t="s">
        <v>2197</v>
      </c>
      <c r="B866" t="s">
        <v>765</v>
      </c>
      <c r="C866">
        <v>2</v>
      </c>
      <c r="D866" t="s">
        <v>768</v>
      </c>
      <c r="E866" s="5" t="str">
        <f>_xlfn.XLOOKUP(Customers[[#This Row],[Customer ID]],Policies!B:B,Policies!A:A)</f>
        <v>POL3100</v>
      </c>
      <c r="F866" s="5" t="str">
        <f>_xlfn.XLOOKUP(Customers[[#This Row],[Customer ID]],Policies[Customer ID],Policies[Proposal Status (Insurer)])</f>
        <v>Accepted</v>
      </c>
      <c r="G866" s="5" t="str">
        <f>_xlfn.XLOOKUP(A:A,Policies!B:B,Policies!C:C)</f>
        <v>Life</v>
      </c>
      <c r="H866" s="5" t="str">
        <f>_xlfn.XLOOKUP(A:A,Policies!B:B,Policies!G:G)</f>
        <v>No</v>
      </c>
    </row>
    <row r="867" spans="1:8" x14ac:dyDescent="0.25">
      <c r="A867" t="s">
        <v>2198</v>
      </c>
      <c r="B867" t="s">
        <v>764</v>
      </c>
      <c r="C867">
        <v>3</v>
      </c>
      <c r="D867" t="s">
        <v>767</v>
      </c>
      <c r="E867" s="5" t="str">
        <f>_xlfn.XLOOKUP(Customers[[#This Row],[Customer ID]],Policies!B:B,Policies!A:A)</f>
        <v>POL3101</v>
      </c>
      <c r="F867" s="5" t="str">
        <f>_xlfn.XLOOKUP(Customers[[#This Row],[Customer ID]],Policies[Customer ID],Policies[Proposal Status (Insurer)])</f>
        <v>Accepted</v>
      </c>
      <c r="G867" s="5" t="str">
        <f>_xlfn.XLOOKUP(A:A,Policies!B:B,Policies!C:C)</f>
        <v>Life</v>
      </c>
      <c r="H867" s="5" t="str">
        <f>_xlfn.XLOOKUP(A:A,Policies!B:B,Policies!G:G)</f>
        <v>Yes</v>
      </c>
    </row>
    <row r="868" spans="1:8" x14ac:dyDescent="0.25">
      <c r="A868" t="s">
        <v>2199</v>
      </c>
      <c r="B868" t="s">
        <v>762</v>
      </c>
      <c r="C868">
        <v>6</v>
      </c>
      <c r="D868" t="s">
        <v>767</v>
      </c>
      <c r="E868" s="5" t="str">
        <f>_xlfn.XLOOKUP(Customers[[#This Row],[Customer ID]],Policies!B:B,Policies!A:A)</f>
        <v>POL3102</v>
      </c>
      <c r="F868" s="5" t="str">
        <f>_xlfn.XLOOKUP(Customers[[#This Row],[Customer ID]],Policies[Customer ID],Policies[Proposal Status (Insurer)])</f>
        <v>Accepted</v>
      </c>
      <c r="G868" s="5" t="str">
        <f>_xlfn.XLOOKUP(A:A,Policies!B:B,Policies!C:C)</f>
        <v>Life</v>
      </c>
      <c r="H868" s="5" t="str">
        <f>_xlfn.XLOOKUP(A:A,Policies!B:B,Policies!G:G)</f>
        <v>Yes</v>
      </c>
    </row>
    <row r="869" spans="1:8" x14ac:dyDescent="0.25">
      <c r="A869" t="s">
        <v>2200</v>
      </c>
      <c r="B869" t="s">
        <v>763</v>
      </c>
      <c r="C869">
        <v>7</v>
      </c>
      <c r="D869" t="s">
        <v>767</v>
      </c>
      <c r="E869" s="5" t="str">
        <f>_xlfn.XLOOKUP(Customers[[#This Row],[Customer ID]],Policies!B:B,Policies!A:A)</f>
        <v>POL3103</v>
      </c>
      <c r="F869" s="5" t="str">
        <f>_xlfn.XLOOKUP(Customers[[#This Row],[Customer ID]],Policies[Customer ID],Policies[Proposal Status (Insurer)])</f>
        <v>Accepted</v>
      </c>
      <c r="G869" s="5" t="str">
        <f>_xlfn.XLOOKUP(A:A,Policies!B:B,Policies!C:C)</f>
        <v>Life</v>
      </c>
      <c r="H869" s="5" t="str">
        <f>_xlfn.XLOOKUP(A:A,Policies!B:B,Policies!G:G)</f>
        <v>Yes</v>
      </c>
    </row>
    <row r="870" spans="1:8" x14ac:dyDescent="0.25">
      <c r="A870" t="s">
        <v>2201</v>
      </c>
      <c r="B870" t="s">
        <v>765</v>
      </c>
      <c r="C870">
        <v>1</v>
      </c>
      <c r="D870" t="s">
        <v>766</v>
      </c>
      <c r="E870" s="5" t="str">
        <f>_xlfn.XLOOKUP(Customers[[#This Row],[Customer ID]],Policies!B:B,Policies!A:A)</f>
        <v>POL3104</v>
      </c>
      <c r="F870" s="5" t="str">
        <f>_xlfn.XLOOKUP(Customers[[#This Row],[Customer ID]],Policies[Customer ID],Policies[Proposal Status (Insurer)])</f>
        <v>Accepted</v>
      </c>
      <c r="G870" s="5" t="str">
        <f>_xlfn.XLOOKUP(A:A,Policies!B:B,Policies!C:C)</f>
        <v>Life</v>
      </c>
      <c r="H870" s="5" t="str">
        <f>_xlfn.XLOOKUP(A:A,Policies!B:B,Policies!G:G)</f>
        <v>Yes</v>
      </c>
    </row>
    <row r="871" spans="1:8" x14ac:dyDescent="0.25">
      <c r="A871" t="s">
        <v>2202</v>
      </c>
      <c r="B871" t="s">
        <v>764</v>
      </c>
      <c r="C871">
        <v>8</v>
      </c>
      <c r="D871" t="s">
        <v>768</v>
      </c>
      <c r="E871" s="5" t="str">
        <f>_xlfn.XLOOKUP(Customers[[#This Row],[Customer ID]],Policies!B:B,Policies!A:A)</f>
        <v>POL3105</v>
      </c>
      <c r="F871" s="5" t="str">
        <f>_xlfn.XLOOKUP(Customers[[#This Row],[Customer ID]],Policies[Customer ID],Policies[Proposal Status (Insurer)])</f>
        <v>Accepted</v>
      </c>
      <c r="G871" s="5" t="str">
        <f>_xlfn.XLOOKUP(A:A,Policies!B:B,Policies!C:C)</f>
        <v>Life</v>
      </c>
      <c r="H871" s="5" t="str">
        <f>_xlfn.XLOOKUP(A:A,Policies!B:B,Policies!G:G)</f>
        <v>Yes</v>
      </c>
    </row>
    <row r="872" spans="1:8" x14ac:dyDescent="0.25">
      <c r="A872" t="s">
        <v>2203</v>
      </c>
      <c r="B872" t="s">
        <v>762</v>
      </c>
      <c r="C872">
        <v>15</v>
      </c>
      <c r="D872" t="s">
        <v>768</v>
      </c>
      <c r="E872" s="5" t="str">
        <f>_xlfn.XLOOKUP(Customers[[#This Row],[Customer ID]],Policies!B:B,Policies!A:A)</f>
        <v>POL3106</v>
      </c>
      <c r="F872" s="5" t="str">
        <f>_xlfn.XLOOKUP(Customers[[#This Row],[Customer ID]],Policies[Customer ID],Policies[Proposal Status (Insurer)])</f>
        <v>Accepted</v>
      </c>
      <c r="G872" s="5" t="str">
        <f>_xlfn.XLOOKUP(A:A,Policies!B:B,Policies!C:C)</f>
        <v>Life</v>
      </c>
      <c r="H872" s="5" t="str">
        <f>_xlfn.XLOOKUP(A:A,Policies!B:B,Policies!G:G)</f>
        <v>Yes</v>
      </c>
    </row>
    <row r="873" spans="1:8" x14ac:dyDescent="0.25">
      <c r="A873" t="s">
        <v>2204</v>
      </c>
      <c r="B873" t="s">
        <v>763</v>
      </c>
      <c r="C873">
        <v>16</v>
      </c>
      <c r="D873" t="s">
        <v>768</v>
      </c>
      <c r="E873" s="5" t="str">
        <f>_xlfn.XLOOKUP(Customers[[#This Row],[Customer ID]],Policies!B:B,Policies!A:A)</f>
        <v>POL3107</v>
      </c>
      <c r="F873" s="5" t="str">
        <f>_xlfn.XLOOKUP(Customers[[#This Row],[Customer ID]],Policies[Customer ID],Policies[Proposal Status (Insurer)])</f>
        <v>Accepted</v>
      </c>
      <c r="G873" s="5" t="str">
        <f>_xlfn.XLOOKUP(A:A,Policies!B:B,Policies!C:C)</f>
        <v>Life</v>
      </c>
      <c r="H873" s="5" t="str">
        <f>_xlfn.XLOOKUP(A:A,Policies!B:B,Policies!G:G)</f>
        <v>Yes</v>
      </c>
    </row>
    <row r="874" spans="1:8" x14ac:dyDescent="0.25">
      <c r="A874" t="s">
        <v>2205</v>
      </c>
      <c r="B874" t="s">
        <v>765</v>
      </c>
      <c r="C874">
        <v>4</v>
      </c>
      <c r="D874" t="s">
        <v>769</v>
      </c>
      <c r="E874" s="5" t="str">
        <f>_xlfn.XLOOKUP(Customers[[#This Row],[Customer ID]],Policies!B:B,Policies!A:A)</f>
        <v>POL3108</v>
      </c>
      <c r="F874" s="5" t="str">
        <f>_xlfn.XLOOKUP(Customers[[#This Row],[Customer ID]],Policies[Customer ID],Policies[Proposal Status (Insurer)])</f>
        <v>Rejected</v>
      </c>
      <c r="G874" s="5" t="str">
        <f>_xlfn.XLOOKUP(A:A,Policies!B:B,Policies!C:C)</f>
        <v>Life</v>
      </c>
      <c r="H874" s="5" t="str">
        <f>_xlfn.XLOOKUP(A:A,Policies!B:B,Policies!G:G)</f>
        <v>Not Applicable</v>
      </c>
    </row>
    <row r="875" spans="1:8" x14ac:dyDescent="0.25">
      <c r="A875" t="s">
        <v>2206</v>
      </c>
      <c r="B875" t="s">
        <v>764</v>
      </c>
      <c r="C875">
        <v>5</v>
      </c>
      <c r="D875" t="s">
        <v>766</v>
      </c>
      <c r="E875" s="5" t="str">
        <f>_xlfn.XLOOKUP(Customers[[#This Row],[Customer ID]],Policies!B:B,Policies!A:A)</f>
        <v>POL3109</v>
      </c>
      <c r="F875" s="5" t="str">
        <f>_xlfn.XLOOKUP(Customers[[#This Row],[Customer ID]],Policies[Customer ID],Policies[Proposal Status (Insurer)])</f>
        <v>Accepted</v>
      </c>
      <c r="G875" s="5" t="str">
        <f>_xlfn.XLOOKUP(A:A,Policies!B:B,Policies!C:C)</f>
        <v>Life</v>
      </c>
      <c r="H875" s="5" t="str">
        <f>_xlfn.XLOOKUP(A:A,Policies!B:B,Policies!G:G)</f>
        <v>Yes</v>
      </c>
    </row>
    <row r="876" spans="1:8" x14ac:dyDescent="0.25">
      <c r="A876" t="s">
        <v>2207</v>
      </c>
      <c r="B876" t="s">
        <v>762</v>
      </c>
      <c r="C876">
        <v>11</v>
      </c>
      <c r="D876" t="s">
        <v>766</v>
      </c>
      <c r="E876" s="5" t="str">
        <f>_xlfn.XLOOKUP(Customers[[#This Row],[Customer ID]],Policies!B:B,Policies!A:A)</f>
        <v>POL3110</v>
      </c>
      <c r="F876" s="5" t="str">
        <f>_xlfn.XLOOKUP(Customers[[#This Row],[Customer ID]],Policies[Customer ID],Policies[Proposal Status (Insurer)])</f>
        <v>Accepted</v>
      </c>
      <c r="G876" s="5" t="str">
        <f>_xlfn.XLOOKUP(A:A,Policies!B:B,Policies!C:C)</f>
        <v>Life</v>
      </c>
      <c r="H876" s="5" t="str">
        <f>_xlfn.XLOOKUP(A:A,Policies!B:B,Policies!G:G)</f>
        <v>Yes</v>
      </c>
    </row>
    <row r="877" spans="1:8" x14ac:dyDescent="0.25">
      <c r="A877" t="s">
        <v>2208</v>
      </c>
      <c r="B877" t="s">
        <v>763</v>
      </c>
      <c r="C877">
        <v>1</v>
      </c>
      <c r="D877" t="s">
        <v>766</v>
      </c>
      <c r="E877" s="5" t="str">
        <f>_xlfn.XLOOKUP(Customers[[#This Row],[Customer ID]],Policies!B:B,Policies!A:A)</f>
        <v>POL3111</v>
      </c>
      <c r="F877" s="5" t="str">
        <f>_xlfn.XLOOKUP(Customers[[#This Row],[Customer ID]],Policies[Customer ID],Policies[Proposal Status (Insurer)])</f>
        <v>Accepted</v>
      </c>
      <c r="G877" s="5" t="str">
        <f>_xlfn.XLOOKUP(A:A,Policies!B:B,Policies!C:C)</f>
        <v>Life</v>
      </c>
      <c r="H877" s="5" t="str">
        <f>_xlfn.XLOOKUP(A:A,Policies!B:B,Policies!G:G)</f>
        <v>Yes</v>
      </c>
    </row>
    <row r="878" spans="1:8" x14ac:dyDescent="0.25">
      <c r="A878" t="s">
        <v>2209</v>
      </c>
      <c r="B878" t="s">
        <v>765</v>
      </c>
      <c r="C878">
        <v>5</v>
      </c>
      <c r="D878" t="s">
        <v>767</v>
      </c>
      <c r="E878" s="5" t="str">
        <f>_xlfn.XLOOKUP(Customers[[#This Row],[Customer ID]],Policies!B:B,Policies!A:A)</f>
        <v>POL3112</v>
      </c>
      <c r="F878" s="5" t="str">
        <f>_xlfn.XLOOKUP(Customers[[#This Row],[Customer ID]],Policies[Customer ID],Policies[Proposal Status (Insurer)])</f>
        <v>Accepted</v>
      </c>
      <c r="G878" s="5" t="str">
        <f>_xlfn.XLOOKUP(A:A,Policies!B:B,Policies!C:C)</f>
        <v>Life</v>
      </c>
      <c r="H878" s="5" t="str">
        <f>_xlfn.XLOOKUP(A:A,Policies!B:B,Policies!G:G)</f>
        <v>Yes</v>
      </c>
    </row>
    <row r="879" spans="1:8" x14ac:dyDescent="0.25">
      <c r="A879" t="s">
        <v>2210</v>
      </c>
      <c r="B879" t="s">
        <v>764</v>
      </c>
      <c r="C879">
        <v>4</v>
      </c>
      <c r="D879" t="s">
        <v>769</v>
      </c>
      <c r="E879" s="5" t="str">
        <f>_xlfn.XLOOKUP(Customers[[#This Row],[Customer ID]],Policies!B:B,Policies!A:A)</f>
        <v>POL3113</v>
      </c>
      <c r="F879" s="5" t="str">
        <f>_xlfn.XLOOKUP(Customers[[#This Row],[Customer ID]],Policies[Customer ID],Policies[Proposal Status (Insurer)])</f>
        <v>Accepted</v>
      </c>
      <c r="G879" s="5" t="str">
        <f>_xlfn.XLOOKUP(A:A,Policies!B:B,Policies!C:C)</f>
        <v>Life</v>
      </c>
      <c r="H879" s="5" t="str">
        <f>_xlfn.XLOOKUP(A:A,Policies!B:B,Policies!G:G)</f>
        <v>Yes</v>
      </c>
    </row>
    <row r="880" spans="1:8" x14ac:dyDescent="0.25">
      <c r="A880" t="s">
        <v>2211</v>
      </c>
      <c r="B880" t="s">
        <v>762</v>
      </c>
      <c r="C880">
        <v>2</v>
      </c>
      <c r="D880" t="s">
        <v>769</v>
      </c>
      <c r="E880" s="5" t="str">
        <f>_xlfn.XLOOKUP(Customers[[#This Row],[Customer ID]],Policies!B:B,Policies!A:A)</f>
        <v>POL3114</v>
      </c>
      <c r="F880" s="5" t="str">
        <f>_xlfn.XLOOKUP(Customers[[#This Row],[Customer ID]],Policies[Customer ID],Policies[Proposal Status (Insurer)])</f>
        <v>Accepted</v>
      </c>
      <c r="G880" s="5" t="str">
        <f>_xlfn.XLOOKUP(A:A,Policies!B:B,Policies!C:C)</f>
        <v>Life</v>
      </c>
      <c r="H880" s="5" t="str">
        <f>_xlfn.XLOOKUP(A:A,Policies!B:B,Policies!G:G)</f>
        <v>Yes</v>
      </c>
    </row>
    <row r="881" spans="1:8" x14ac:dyDescent="0.25">
      <c r="A881" t="s">
        <v>2212</v>
      </c>
      <c r="B881" t="s">
        <v>763</v>
      </c>
      <c r="C881">
        <v>7</v>
      </c>
      <c r="D881" t="s">
        <v>769</v>
      </c>
      <c r="E881" s="5" t="str">
        <f>_xlfn.XLOOKUP(Customers[[#This Row],[Customer ID]],Policies!B:B,Policies!A:A)</f>
        <v>POL3115</v>
      </c>
      <c r="F881" s="5" t="str">
        <f>_xlfn.XLOOKUP(Customers[[#This Row],[Customer ID]],Policies[Customer ID],Policies[Proposal Status (Insurer)])</f>
        <v>Accepted</v>
      </c>
      <c r="G881" s="5" t="str">
        <f>_xlfn.XLOOKUP(A:A,Policies!B:B,Policies!C:C)</f>
        <v>Life</v>
      </c>
      <c r="H881" s="5" t="str">
        <f>_xlfn.XLOOKUP(A:A,Policies!B:B,Policies!G:G)</f>
        <v>Yes</v>
      </c>
    </row>
    <row r="882" spans="1:8" x14ac:dyDescent="0.25">
      <c r="A882" t="s">
        <v>2213</v>
      </c>
      <c r="B882" t="s">
        <v>765</v>
      </c>
      <c r="C882">
        <v>8</v>
      </c>
      <c r="D882" t="s">
        <v>768</v>
      </c>
      <c r="E882" s="5" t="str">
        <f>_xlfn.XLOOKUP(Customers[[#This Row],[Customer ID]],Policies!B:B,Policies!A:A)</f>
        <v>POL3116</v>
      </c>
      <c r="F882" s="5" t="str">
        <f>_xlfn.XLOOKUP(Customers[[#This Row],[Customer ID]],Policies[Customer ID],Policies[Proposal Status (Insurer)])</f>
        <v>Accepted</v>
      </c>
      <c r="G882" s="5" t="str">
        <f>_xlfn.XLOOKUP(A:A,Policies!B:B,Policies!C:C)</f>
        <v>Life</v>
      </c>
      <c r="H882" s="5" t="str">
        <f>_xlfn.XLOOKUP(A:A,Policies!B:B,Policies!G:G)</f>
        <v>Yes</v>
      </c>
    </row>
    <row r="883" spans="1:8" x14ac:dyDescent="0.25">
      <c r="A883" t="s">
        <v>2214</v>
      </c>
      <c r="B883" t="s">
        <v>764</v>
      </c>
      <c r="C883">
        <v>9</v>
      </c>
      <c r="D883" t="s">
        <v>767</v>
      </c>
      <c r="E883" s="5" t="str">
        <f>_xlfn.XLOOKUP(Customers[[#This Row],[Customer ID]],Policies!B:B,Policies!A:A)</f>
        <v>POL3117</v>
      </c>
      <c r="F883" s="5" t="str">
        <f>_xlfn.XLOOKUP(Customers[[#This Row],[Customer ID]],Policies[Customer ID],Policies[Proposal Status (Insurer)])</f>
        <v>Accepted</v>
      </c>
      <c r="G883" s="5" t="str">
        <f>_xlfn.XLOOKUP(A:A,Policies!B:B,Policies!C:C)</f>
        <v>Life</v>
      </c>
      <c r="H883" s="5" t="str">
        <f>_xlfn.XLOOKUP(A:A,Policies!B:B,Policies!G:G)</f>
        <v>Yes</v>
      </c>
    </row>
    <row r="884" spans="1:8" x14ac:dyDescent="0.25">
      <c r="A884" t="s">
        <v>2215</v>
      </c>
      <c r="B884" t="s">
        <v>762</v>
      </c>
      <c r="C884">
        <v>10</v>
      </c>
      <c r="D884" t="s">
        <v>767</v>
      </c>
      <c r="E884" s="5" t="str">
        <f>_xlfn.XLOOKUP(Customers[[#This Row],[Customer ID]],Policies!B:B,Policies!A:A)</f>
        <v>POL3118</v>
      </c>
      <c r="F884" s="5" t="str">
        <f>_xlfn.XLOOKUP(Customers[[#This Row],[Customer ID]],Policies[Customer ID],Policies[Proposal Status (Insurer)])</f>
        <v>Rejected</v>
      </c>
      <c r="G884" s="5" t="str">
        <f>_xlfn.XLOOKUP(A:A,Policies!B:B,Policies!C:C)</f>
        <v>Life</v>
      </c>
      <c r="H884" s="5" t="str">
        <f>_xlfn.XLOOKUP(A:A,Policies!B:B,Policies!G:G)</f>
        <v>Not Applicable</v>
      </c>
    </row>
    <row r="885" spans="1:8" x14ac:dyDescent="0.25">
      <c r="A885" t="s">
        <v>2216</v>
      </c>
      <c r="B885" t="s">
        <v>763</v>
      </c>
      <c r="C885">
        <v>15</v>
      </c>
      <c r="D885" t="s">
        <v>767</v>
      </c>
      <c r="E885" s="5" t="str">
        <f>_xlfn.XLOOKUP(Customers[[#This Row],[Customer ID]],Policies!B:B,Policies!A:A)</f>
        <v>POL3119</v>
      </c>
      <c r="F885" s="5" t="str">
        <f>_xlfn.XLOOKUP(Customers[[#This Row],[Customer ID]],Policies[Customer ID],Policies[Proposal Status (Insurer)])</f>
        <v>Accepted</v>
      </c>
      <c r="G885" s="5" t="str">
        <f>_xlfn.XLOOKUP(A:A,Policies!B:B,Policies!C:C)</f>
        <v>Life</v>
      </c>
      <c r="H885" s="5" t="str">
        <f>_xlfn.XLOOKUP(A:A,Policies!B:B,Policies!G:G)</f>
        <v>Yes</v>
      </c>
    </row>
    <row r="886" spans="1:8" x14ac:dyDescent="0.25">
      <c r="A886" t="s">
        <v>2217</v>
      </c>
      <c r="B886" t="s">
        <v>765</v>
      </c>
      <c r="C886">
        <v>16</v>
      </c>
      <c r="D886" t="s">
        <v>766</v>
      </c>
      <c r="E886" s="5" t="str">
        <f>_xlfn.XLOOKUP(Customers[[#This Row],[Customer ID]],Policies!B:B,Policies!A:A)</f>
        <v>POL3120</v>
      </c>
      <c r="F886" s="5" t="str">
        <f>_xlfn.XLOOKUP(Customers[[#This Row],[Customer ID]],Policies[Customer ID],Policies[Proposal Status (Insurer)])</f>
        <v>Accepted</v>
      </c>
      <c r="G886" s="5" t="str">
        <f>_xlfn.XLOOKUP(A:A,Policies!B:B,Policies!C:C)</f>
        <v>Life</v>
      </c>
      <c r="H886" s="5" t="str">
        <f>_xlfn.XLOOKUP(A:A,Policies!B:B,Policies!G:G)</f>
        <v>Yes</v>
      </c>
    </row>
    <row r="887" spans="1:8" x14ac:dyDescent="0.25">
      <c r="A887" t="s">
        <v>2218</v>
      </c>
      <c r="B887" t="s">
        <v>764</v>
      </c>
      <c r="C887">
        <v>5</v>
      </c>
      <c r="D887" t="s">
        <v>768</v>
      </c>
      <c r="E887" s="5" t="str">
        <f>_xlfn.XLOOKUP(Customers[[#This Row],[Customer ID]],Policies!B:B,Policies!A:A)</f>
        <v>POL3121</v>
      </c>
      <c r="F887" s="5" t="str">
        <f>_xlfn.XLOOKUP(Customers[[#This Row],[Customer ID]],Policies[Customer ID],Policies[Proposal Status (Insurer)])</f>
        <v>Rejected</v>
      </c>
      <c r="G887" s="5" t="str">
        <f>_xlfn.XLOOKUP(A:A,Policies!B:B,Policies!C:C)</f>
        <v>Life</v>
      </c>
      <c r="H887" s="5" t="str">
        <f>_xlfn.XLOOKUP(A:A,Policies!B:B,Policies!G:G)</f>
        <v>Not Applicable</v>
      </c>
    </row>
    <row r="888" spans="1:8" x14ac:dyDescent="0.25">
      <c r="A888" t="s">
        <v>2219</v>
      </c>
      <c r="B888" t="s">
        <v>762</v>
      </c>
      <c r="C888">
        <v>17</v>
      </c>
      <c r="D888" t="s">
        <v>768</v>
      </c>
      <c r="E888" s="5" t="str">
        <f>_xlfn.XLOOKUP(Customers[[#This Row],[Customer ID]],Policies!B:B,Policies!A:A)</f>
        <v>POL3122</v>
      </c>
      <c r="F888" s="5" t="str">
        <f>_xlfn.XLOOKUP(Customers[[#This Row],[Customer ID]],Policies[Customer ID],Policies[Proposal Status (Insurer)])</f>
        <v>Accepted</v>
      </c>
      <c r="G888" s="5" t="str">
        <f>_xlfn.XLOOKUP(A:A,Policies!B:B,Policies!C:C)</f>
        <v>Life</v>
      </c>
      <c r="H888" s="5" t="str">
        <f>_xlfn.XLOOKUP(A:A,Policies!B:B,Policies!G:G)</f>
        <v>Yes</v>
      </c>
    </row>
    <row r="889" spans="1:8" x14ac:dyDescent="0.25">
      <c r="A889" t="s">
        <v>2220</v>
      </c>
      <c r="B889" t="s">
        <v>763</v>
      </c>
      <c r="C889">
        <v>6</v>
      </c>
      <c r="D889" t="s">
        <v>768</v>
      </c>
      <c r="E889" s="5" t="str">
        <f>_xlfn.XLOOKUP(Customers[[#This Row],[Customer ID]],Policies!B:B,Policies!A:A)</f>
        <v>POL3123</v>
      </c>
      <c r="F889" s="5" t="str">
        <f>_xlfn.XLOOKUP(Customers[[#This Row],[Customer ID]],Policies[Customer ID],Policies[Proposal Status (Insurer)])</f>
        <v>Accepted</v>
      </c>
      <c r="G889" s="5" t="str">
        <f>_xlfn.XLOOKUP(A:A,Policies!B:B,Policies!C:C)</f>
        <v>Life</v>
      </c>
      <c r="H889" s="5" t="str">
        <f>_xlfn.XLOOKUP(A:A,Policies!B:B,Policies!G:G)</f>
        <v>Yes</v>
      </c>
    </row>
    <row r="890" spans="1:8" x14ac:dyDescent="0.25">
      <c r="A890" t="s">
        <v>2221</v>
      </c>
      <c r="B890" t="s">
        <v>765</v>
      </c>
      <c r="C890">
        <v>11</v>
      </c>
      <c r="D890" t="s">
        <v>769</v>
      </c>
      <c r="E890" s="5" t="str">
        <f>_xlfn.XLOOKUP(Customers[[#This Row],[Customer ID]],Policies!B:B,Policies!A:A)</f>
        <v>POL3124</v>
      </c>
      <c r="F890" s="5" t="str">
        <f>_xlfn.XLOOKUP(Customers[[#This Row],[Customer ID]],Policies[Customer ID],Policies[Proposal Status (Insurer)])</f>
        <v>Accepted</v>
      </c>
      <c r="G890" s="5" t="str">
        <f>_xlfn.XLOOKUP(A:A,Policies!B:B,Policies!C:C)</f>
        <v>Life</v>
      </c>
      <c r="H890" s="5" t="str">
        <f>_xlfn.XLOOKUP(A:A,Policies!B:B,Policies!G:G)</f>
        <v>No</v>
      </c>
    </row>
    <row r="891" spans="1:8" x14ac:dyDescent="0.25">
      <c r="A891" t="s">
        <v>2222</v>
      </c>
      <c r="B891" t="s">
        <v>764</v>
      </c>
      <c r="C891">
        <v>6</v>
      </c>
      <c r="D891" t="s">
        <v>766</v>
      </c>
      <c r="E891" s="5" t="str">
        <f>_xlfn.XLOOKUP(Customers[[#This Row],[Customer ID]],Policies!B:B,Policies!A:A)</f>
        <v>POL3125</v>
      </c>
      <c r="F891" s="5" t="str">
        <f>_xlfn.XLOOKUP(Customers[[#This Row],[Customer ID]],Policies[Customer ID],Policies[Proposal Status (Insurer)])</f>
        <v>Accepted</v>
      </c>
      <c r="G891" s="5" t="str">
        <f>_xlfn.XLOOKUP(A:A,Policies!B:B,Policies!C:C)</f>
        <v>Life</v>
      </c>
      <c r="H891" s="5" t="str">
        <f>_xlfn.XLOOKUP(A:A,Policies!B:B,Policies!G:G)</f>
        <v>Yes</v>
      </c>
    </row>
    <row r="892" spans="1:8" x14ac:dyDescent="0.25">
      <c r="A892" t="s">
        <v>2223</v>
      </c>
      <c r="B892" t="s">
        <v>762</v>
      </c>
      <c r="C892">
        <v>12</v>
      </c>
      <c r="D892" t="s">
        <v>766</v>
      </c>
      <c r="E892" s="5" t="str">
        <f>_xlfn.XLOOKUP(Customers[[#This Row],[Customer ID]],Policies!B:B,Policies!A:A)</f>
        <v>POL3126</v>
      </c>
      <c r="F892" s="5" t="str">
        <f>_xlfn.XLOOKUP(Customers[[#This Row],[Customer ID]],Policies[Customer ID],Policies[Proposal Status (Insurer)])</f>
        <v>Accepted</v>
      </c>
      <c r="G892" s="5" t="str">
        <f>_xlfn.XLOOKUP(A:A,Policies!B:B,Policies!C:C)</f>
        <v>Life</v>
      </c>
      <c r="H892" s="5" t="str">
        <f>_xlfn.XLOOKUP(A:A,Policies!B:B,Policies!G:G)</f>
        <v>Yes</v>
      </c>
    </row>
    <row r="893" spans="1:8" x14ac:dyDescent="0.25">
      <c r="A893" t="s">
        <v>2224</v>
      </c>
      <c r="B893" t="s">
        <v>763</v>
      </c>
      <c r="C893">
        <v>13</v>
      </c>
      <c r="D893" t="s">
        <v>766</v>
      </c>
      <c r="E893" s="5" t="str">
        <f>_xlfn.XLOOKUP(Customers[[#This Row],[Customer ID]],Policies!B:B,Policies!A:A)</f>
        <v>POL3127</v>
      </c>
      <c r="F893" s="5" t="str">
        <f>_xlfn.XLOOKUP(Customers[[#This Row],[Customer ID]],Policies[Customer ID],Policies[Proposal Status (Insurer)])</f>
        <v>Accepted</v>
      </c>
      <c r="G893" s="5" t="str">
        <f>_xlfn.XLOOKUP(A:A,Policies!B:B,Policies!C:C)</f>
        <v>Life</v>
      </c>
      <c r="H893" s="5" t="str">
        <f>_xlfn.XLOOKUP(A:A,Policies!B:B,Policies!G:G)</f>
        <v>Yes</v>
      </c>
    </row>
    <row r="894" spans="1:8" x14ac:dyDescent="0.25">
      <c r="A894" t="s">
        <v>2225</v>
      </c>
      <c r="B894" t="s">
        <v>765</v>
      </c>
      <c r="C894">
        <v>2</v>
      </c>
      <c r="D894" t="s">
        <v>767</v>
      </c>
      <c r="E894" s="5" t="str">
        <f>_xlfn.XLOOKUP(Customers[[#This Row],[Customer ID]],Policies!B:B,Policies!A:A)</f>
        <v>POL3128</v>
      </c>
      <c r="F894" s="5" t="str">
        <f>_xlfn.XLOOKUP(Customers[[#This Row],[Customer ID]],Policies[Customer ID],Policies[Proposal Status (Insurer)])</f>
        <v>Accepted</v>
      </c>
      <c r="G894" s="5" t="str">
        <f>_xlfn.XLOOKUP(A:A,Policies!B:B,Policies!C:C)</f>
        <v>Life</v>
      </c>
      <c r="H894" s="5" t="str">
        <f>_xlfn.XLOOKUP(A:A,Policies!B:B,Policies!G:G)</f>
        <v>Yes</v>
      </c>
    </row>
    <row r="895" spans="1:8" x14ac:dyDescent="0.25">
      <c r="A895" t="s">
        <v>2226</v>
      </c>
      <c r="B895" t="s">
        <v>764</v>
      </c>
      <c r="C895">
        <v>14</v>
      </c>
      <c r="D895" t="s">
        <v>769</v>
      </c>
      <c r="E895" s="5" t="str">
        <f>_xlfn.XLOOKUP(Customers[[#This Row],[Customer ID]],Policies!B:B,Policies!A:A)</f>
        <v>POL3129</v>
      </c>
      <c r="F895" s="5" t="str">
        <f>_xlfn.XLOOKUP(Customers[[#This Row],[Customer ID]],Policies[Customer ID],Policies[Proposal Status (Insurer)])</f>
        <v>Accepted</v>
      </c>
      <c r="G895" s="5" t="str">
        <f>_xlfn.XLOOKUP(A:A,Policies!B:B,Policies!C:C)</f>
        <v>Life</v>
      </c>
      <c r="H895" s="5" t="str">
        <f>_xlfn.XLOOKUP(A:A,Policies!B:B,Policies!G:G)</f>
        <v>Yes</v>
      </c>
    </row>
    <row r="896" spans="1:8" x14ac:dyDescent="0.25">
      <c r="A896" t="s">
        <v>2227</v>
      </c>
      <c r="B896" t="s">
        <v>762</v>
      </c>
      <c r="C896">
        <v>3</v>
      </c>
      <c r="D896" t="s">
        <v>769</v>
      </c>
      <c r="E896" s="5" t="str">
        <f>_xlfn.XLOOKUP(Customers[[#This Row],[Customer ID]],Policies!B:B,Policies!A:A)</f>
        <v>POL3130</v>
      </c>
      <c r="F896" s="5" t="str">
        <f>_xlfn.XLOOKUP(Customers[[#This Row],[Customer ID]],Policies[Customer ID],Policies[Proposal Status (Insurer)])</f>
        <v>Accepted</v>
      </c>
      <c r="G896" s="5" t="str">
        <f>_xlfn.XLOOKUP(A:A,Policies!B:B,Policies!C:C)</f>
        <v>Life</v>
      </c>
      <c r="H896" s="5" t="str">
        <f>_xlfn.XLOOKUP(A:A,Policies!B:B,Policies!G:G)</f>
        <v>Yes</v>
      </c>
    </row>
    <row r="897" spans="1:8" x14ac:dyDescent="0.25">
      <c r="A897" t="s">
        <v>2228</v>
      </c>
      <c r="B897" t="s">
        <v>763</v>
      </c>
      <c r="C897">
        <v>7</v>
      </c>
      <c r="D897" t="s">
        <v>769</v>
      </c>
      <c r="E897" s="5" t="str">
        <f>_xlfn.XLOOKUP(Customers[[#This Row],[Customer ID]],Policies!B:B,Policies!A:A)</f>
        <v>POL3131</v>
      </c>
      <c r="F897" s="5" t="str">
        <f>_xlfn.XLOOKUP(Customers[[#This Row],[Customer ID]],Policies[Customer ID],Policies[Proposal Status (Insurer)])</f>
        <v>Accepted</v>
      </c>
      <c r="G897" s="5" t="str">
        <f>_xlfn.XLOOKUP(A:A,Policies!B:B,Policies!C:C)</f>
        <v>Life</v>
      </c>
      <c r="H897" s="5" t="str">
        <f>_xlfn.XLOOKUP(A:A,Policies!B:B,Policies!G:G)</f>
        <v>Yes</v>
      </c>
    </row>
    <row r="898" spans="1:8" x14ac:dyDescent="0.25">
      <c r="A898" t="s">
        <v>2229</v>
      </c>
      <c r="B898" t="s">
        <v>765</v>
      </c>
      <c r="C898">
        <v>8</v>
      </c>
      <c r="D898" t="s">
        <v>768</v>
      </c>
      <c r="E898" s="5" t="str">
        <f>_xlfn.XLOOKUP(Customers[[#This Row],[Customer ID]],Policies!B:B,Policies!A:A)</f>
        <v>POL3132</v>
      </c>
      <c r="F898" s="5" t="str">
        <f>_xlfn.XLOOKUP(Customers[[#This Row],[Customer ID]],Policies[Customer ID],Policies[Proposal Status (Insurer)])</f>
        <v>Accepted</v>
      </c>
      <c r="G898" s="5" t="str">
        <f>_xlfn.XLOOKUP(A:A,Policies!B:B,Policies!C:C)</f>
        <v>Life</v>
      </c>
      <c r="H898" s="5" t="str">
        <f>_xlfn.XLOOKUP(A:A,Policies!B:B,Policies!G:G)</f>
        <v>Yes</v>
      </c>
    </row>
    <row r="899" spans="1:8" x14ac:dyDescent="0.25">
      <c r="A899" t="s">
        <v>2230</v>
      </c>
      <c r="B899" t="s">
        <v>764</v>
      </c>
      <c r="C899">
        <v>2</v>
      </c>
      <c r="D899" t="s">
        <v>767</v>
      </c>
      <c r="E899" s="5" t="str">
        <f>_xlfn.XLOOKUP(Customers[[#This Row],[Customer ID]],Policies!B:B,Policies!A:A)</f>
        <v>POL3133</v>
      </c>
      <c r="F899" s="5" t="str">
        <f>_xlfn.XLOOKUP(Customers[[#This Row],[Customer ID]],Policies[Customer ID],Policies[Proposal Status (Insurer)])</f>
        <v>Accepted</v>
      </c>
      <c r="G899" s="5" t="str">
        <f>_xlfn.XLOOKUP(A:A,Policies!B:B,Policies!C:C)</f>
        <v>Life</v>
      </c>
      <c r="H899" s="5" t="str">
        <f>_xlfn.XLOOKUP(A:A,Policies!B:B,Policies!G:G)</f>
        <v>Yes</v>
      </c>
    </row>
    <row r="900" spans="1:8" x14ac:dyDescent="0.25">
      <c r="A900" t="s">
        <v>2231</v>
      </c>
      <c r="B900" t="s">
        <v>762</v>
      </c>
      <c r="C900">
        <v>8</v>
      </c>
      <c r="D900" t="s">
        <v>767</v>
      </c>
      <c r="E900" s="5" t="str">
        <f>_xlfn.XLOOKUP(Customers[[#This Row],[Customer ID]],Policies!B:B,Policies!A:A)</f>
        <v>POL3134</v>
      </c>
      <c r="F900" s="5" t="str">
        <f>_xlfn.XLOOKUP(Customers[[#This Row],[Customer ID]],Policies[Customer ID],Policies[Proposal Status (Insurer)])</f>
        <v>Accepted</v>
      </c>
      <c r="G900" s="5" t="str">
        <f>_xlfn.XLOOKUP(A:A,Policies!B:B,Policies!C:C)</f>
        <v>Life</v>
      </c>
      <c r="H900" s="5" t="str">
        <f>_xlfn.XLOOKUP(A:A,Policies!B:B,Policies!G:G)</f>
        <v>Yes</v>
      </c>
    </row>
    <row r="901" spans="1:8" x14ac:dyDescent="0.25">
      <c r="A901" t="s">
        <v>2232</v>
      </c>
      <c r="B901" t="s">
        <v>763</v>
      </c>
      <c r="C901">
        <v>13</v>
      </c>
      <c r="D901" t="s">
        <v>767</v>
      </c>
      <c r="E901" s="5" t="str">
        <f>_xlfn.XLOOKUP(Customers[[#This Row],[Customer ID]],Policies!B:B,Policies!A:A)</f>
        <v>POL3135</v>
      </c>
      <c r="F901" s="5" t="str">
        <f>_xlfn.XLOOKUP(Customers[[#This Row],[Customer ID]],Policies[Customer ID],Policies[Proposal Status (Insurer)])</f>
        <v>Rejected</v>
      </c>
      <c r="G901" s="5" t="str">
        <f>_xlfn.XLOOKUP(A:A,Policies!B:B,Policies!C:C)</f>
        <v>Life</v>
      </c>
      <c r="H901" s="5" t="str">
        <f>_xlfn.XLOOKUP(A:A,Policies!B:B,Policies!G:G)</f>
        <v>Not Applicable</v>
      </c>
    </row>
    <row r="902" spans="1:8" x14ac:dyDescent="0.25">
      <c r="A902" t="s">
        <v>2233</v>
      </c>
      <c r="B902" t="s">
        <v>765</v>
      </c>
      <c r="C902">
        <v>13</v>
      </c>
      <c r="D902" t="s">
        <v>766</v>
      </c>
      <c r="E902" s="5" t="str">
        <f>_xlfn.XLOOKUP(Customers[[#This Row],[Customer ID]],Policies!B:B,Policies!A:A)</f>
        <v>POL3136</v>
      </c>
      <c r="F902" s="5" t="str">
        <f>_xlfn.XLOOKUP(Customers[[#This Row],[Customer ID]],Policies[Customer ID],Policies[Proposal Status (Insurer)])</f>
        <v>Accepted</v>
      </c>
      <c r="G902" s="5" t="str">
        <f>_xlfn.XLOOKUP(A:A,Policies!B:B,Policies!C:C)</f>
        <v>Life</v>
      </c>
      <c r="H902" s="5" t="str">
        <f>_xlfn.XLOOKUP(A:A,Policies!B:B,Policies!G:G)</f>
        <v>Yes</v>
      </c>
    </row>
    <row r="903" spans="1:8" x14ac:dyDescent="0.25">
      <c r="A903" t="s">
        <v>2234</v>
      </c>
      <c r="B903" t="s">
        <v>764</v>
      </c>
      <c r="C903">
        <v>3</v>
      </c>
      <c r="D903" t="s">
        <v>768</v>
      </c>
      <c r="E903" s="5" t="str">
        <f>_xlfn.XLOOKUP(Customers[[#This Row],[Customer ID]],Policies!B:B,Policies!A:A)</f>
        <v>POL3137</v>
      </c>
      <c r="F903" s="5" t="str">
        <f>_xlfn.XLOOKUP(Customers[[#This Row],[Customer ID]],Policies[Customer ID],Policies[Proposal Status (Insurer)])</f>
        <v>Accepted</v>
      </c>
      <c r="G903" s="5" t="str">
        <f>_xlfn.XLOOKUP(A:A,Policies!B:B,Policies!C:C)</f>
        <v>Life</v>
      </c>
      <c r="H903" s="5" t="str">
        <f>_xlfn.XLOOKUP(A:A,Policies!B:B,Policies!G:G)</f>
        <v>Yes</v>
      </c>
    </row>
    <row r="904" spans="1:8" x14ac:dyDescent="0.25">
      <c r="A904" t="s">
        <v>2235</v>
      </c>
      <c r="B904" t="s">
        <v>762</v>
      </c>
      <c r="C904">
        <v>15</v>
      </c>
      <c r="D904" t="s">
        <v>768</v>
      </c>
      <c r="E904" s="5" t="str">
        <f>_xlfn.XLOOKUP(Customers[[#This Row],[Customer ID]],Policies!B:B,Policies!A:A)</f>
        <v>POL3138</v>
      </c>
      <c r="F904" s="5" t="str">
        <f>_xlfn.XLOOKUP(Customers[[#This Row],[Customer ID]],Policies[Customer ID],Policies[Proposal Status (Insurer)])</f>
        <v>Accepted</v>
      </c>
      <c r="G904" s="5" t="str">
        <f>_xlfn.XLOOKUP(A:A,Policies!B:B,Policies!C:C)</f>
        <v>Life</v>
      </c>
      <c r="H904" s="5" t="str">
        <f>_xlfn.XLOOKUP(A:A,Policies!B:B,Policies!G:G)</f>
        <v>Yes</v>
      </c>
    </row>
    <row r="905" spans="1:8" x14ac:dyDescent="0.25">
      <c r="A905" t="s">
        <v>2236</v>
      </c>
      <c r="B905" t="s">
        <v>763</v>
      </c>
      <c r="C905">
        <v>6</v>
      </c>
      <c r="D905" t="s">
        <v>768</v>
      </c>
      <c r="E905" s="5" t="str">
        <f>_xlfn.XLOOKUP(Customers[[#This Row],[Customer ID]],Policies!B:B,Policies!A:A)</f>
        <v>POL3139</v>
      </c>
      <c r="F905" s="5" t="str">
        <f>_xlfn.XLOOKUP(Customers[[#This Row],[Customer ID]],Policies[Customer ID],Policies[Proposal Status (Insurer)])</f>
        <v>Accepted</v>
      </c>
      <c r="G905" s="5" t="str">
        <f>_xlfn.XLOOKUP(A:A,Policies!B:B,Policies!C:C)</f>
        <v>Life</v>
      </c>
      <c r="H905" s="5" t="str">
        <f>_xlfn.XLOOKUP(A:A,Policies!B:B,Policies!G:G)</f>
        <v>Yes</v>
      </c>
    </row>
    <row r="906" spans="1:8" x14ac:dyDescent="0.25">
      <c r="A906" t="s">
        <v>2237</v>
      </c>
      <c r="B906" t="s">
        <v>765</v>
      </c>
      <c r="C906">
        <v>16</v>
      </c>
      <c r="D906" t="s">
        <v>769</v>
      </c>
      <c r="E906" s="5" t="str">
        <f>_xlfn.XLOOKUP(Customers[[#This Row],[Customer ID]],Policies!B:B,Policies!A:A)</f>
        <v>POL3140</v>
      </c>
      <c r="F906" s="5" t="str">
        <f>_xlfn.XLOOKUP(Customers[[#This Row],[Customer ID]],Policies[Customer ID],Policies[Proposal Status (Insurer)])</f>
        <v>Accepted</v>
      </c>
      <c r="G906" s="5" t="str">
        <f>_xlfn.XLOOKUP(A:A,Policies!B:B,Policies!C:C)</f>
        <v>Life</v>
      </c>
      <c r="H906" s="5" t="str">
        <f>_xlfn.XLOOKUP(A:A,Policies!B:B,Policies!G:G)</f>
        <v>Yes</v>
      </c>
    </row>
    <row r="907" spans="1:8" x14ac:dyDescent="0.25">
      <c r="A907" t="s">
        <v>2238</v>
      </c>
      <c r="B907" t="s">
        <v>764</v>
      </c>
      <c r="C907">
        <v>7</v>
      </c>
      <c r="D907" t="s">
        <v>766</v>
      </c>
      <c r="E907" s="5" t="str">
        <f>_xlfn.XLOOKUP(Customers[[#This Row],[Customer ID]],Policies!B:B,Policies!A:A)</f>
        <v>POL3141</v>
      </c>
      <c r="F907" s="5" t="str">
        <f>_xlfn.XLOOKUP(Customers[[#This Row],[Customer ID]],Policies[Customer ID],Policies[Proposal Status (Insurer)])</f>
        <v>Accepted</v>
      </c>
      <c r="G907" s="5" t="str">
        <f>_xlfn.XLOOKUP(A:A,Policies!B:B,Policies!C:C)</f>
        <v>Life</v>
      </c>
      <c r="H907" s="5" t="str">
        <f>_xlfn.XLOOKUP(A:A,Policies!B:B,Policies!G:G)</f>
        <v>Yes</v>
      </c>
    </row>
    <row r="908" spans="1:8" x14ac:dyDescent="0.25">
      <c r="A908" t="s">
        <v>2239</v>
      </c>
      <c r="B908" t="s">
        <v>762</v>
      </c>
      <c r="C908">
        <v>1</v>
      </c>
      <c r="D908" t="s">
        <v>766</v>
      </c>
      <c r="E908" s="5" t="str">
        <f>_xlfn.XLOOKUP(Customers[[#This Row],[Customer ID]],Policies!B:B,Policies!A:A)</f>
        <v>POL3142</v>
      </c>
      <c r="F908" s="5" t="str">
        <f>_xlfn.XLOOKUP(Customers[[#This Row],[Customer ID]],Policies[Customer ID],Policies[Proposal Status (Insurer)])</f>
        <v>Accepted</v>
      </c>
      <c r="G908" s="5" t="str">
        <f>_xlfn.XLOOKUP(A:A,Policies!B:B,Policies!C:C)</f>
        <v>Life</v>
      </c>
      <c r="H908" s="5" t="str">
        <f>_xlfn.XLOOKUP(A:A,Policies!B:B,Policies!G:G)</f>
        <v>Yes</v>
      </c>
    </row>
    <row r="909" spans="1:8" x14ac:dyDescent="0.25">
      <c r="A909" t="s">
        <v>2240</v>
      </c>
      <c r="B909" t="s">
        <v>763</v>
      </c>
      <c r="C909">
        <v>8</v>
      </c>
      <c r="D909" t="s">
        <v>766</v>
      </c>
      <c r="E909" s="5" t="str">
        <f>_xlfn.XLOOKUP(Customers[[#This Row],[Customer ID]],Policies!B:B,Policies!A:A)</f>
        <v>POL3143</v>
      </c>
      <c r="F909" s="5" t="str">
        <f>_xlfn.XLOOKUP(Customers[[#This Row],[Customer ID]],Policies[Customer ID],Policies[Proposal Status (Insurer)])</f>
        <v>Accepted</v>
      </c>
      <c r="G909" s="5" t="str">
        <f>_xlfn.XLOOKUP(A:A,Policies!B:B,Policies!C:C)</f>
        <v>Life</v>
      </c>
      <c r="H909" s="5" t="str">
        <f>_xlfn.XLOOKUP(A:A,Policies!B:B,Policies!G:G)</f>
        <v>Yes</v>
      </c>
    </row>
    <row r="910" spans="1:8" x14ac:dyDescent="0.25">
      <c r="A910" t="s">
        <v>2241</v>
      </c>
      <c r="B910" t="s">
        <v>765</v>
      </c>
      <c r="C910">
        <v>8</v>
      </c>
      <c r="D910" t="s">
        <v>767</v>
      </c>
      <c r="E910" s="5" t="str">
        <f>_xlfn.XLOOKUP(Customers[[#This Row],[Customer ID]],Policies!B:B,Policies!A:A)</f>
        <v>POL3144</v>
      </c>
      <c r="F910" s="5" t="str">
        <f>_xlfn.XLOOKUP(Customers[[#This Row],[Customer ID]],Policies[Customer ID],Policies[Proposal Status (Insurer)])</f>
        <v>Accepted</v>
      </c>
      <c r="G910" s="5" t="str">
        <f>_xlfn.XLOOKUP(A:A,Policies!B:B,Policies!C:C)</f>
        <v>Life</v>
      </c>
      <c r="H910" s="5" t="str">
        <f>_xlfn.XLOOKUP(A:A,Policies!B:B,Policies!G:G)</f>
        <v>Yes</v>
      </c>
    </row>
    <row r="911" spans="1:8" x14ac:dyDescent="0.25">
      <c r="A911" t="s">
        <v>2242</v>
      </c>
      <c r="B911" t="s">
        <v>764</v>
      </c>
      <c r="C911">
        <v>7</v>
      </c>
      <c r="D911" t="s">
        <v>769</v>
      </c>
      <c r="E911" s="5" t="str">
        <f>_xlfn.XLOOKUP(Customers[[#This Row],[Customer ID]],Policies!B:B,Policies!A:A)</f>
        <v>POL3145</v>
      </c>
      <c r="F911" s="5" t="str">
        <f>_xlfn.XLOOKUP(Customers[[#This Row],[Customer ID]],Policies[Customer ID],Policies[Proposal Status (Insurer)])</f>
        <v>Accepted</v>
      </c>
      <c r="G911" s="5" t="str">
        <f>_xlfn.XLOOKUP(A:A,Policies!B:B,Policies!C:C)</f>
        <v>Life</v>
      </c>
      <c r="H911" s="5" t="str">
        <f>_xlfn.XLOOKUP(A:A,Policies!B:B,Policies!G:G)</f>
        <v>Yes</v>
      </c>
    </row>
    <row r="912" spans="1:8" x14ac:dyDescent="0.25">
      <c r="A912" t="s">
        <v>2243</v>
      </c>
      <c r="B912" t="s">
        <v>762</v>
      </c>
      <c r="C912">
        <v>18</v>
      </c>
      <c r="D912" t="s">
        <v>769</v>
      </c>
      <c r="E912" s="5" t="str">
        <f>_xlfn.XLOOKUP(Customers[[#This Row],[Customer ID]],Policies!B:B,Policies!A:A)</f>
        <v>POL3146</v>
      </c>
      <c r="F912" s="5" t="str">
        <f>_xlfn.XLOOKUP(Customers[[#This Row],[Customer ID]],Policies[Customer ID],Policies[Proposal Status (Insurer)])</f>
        <v>Accepted</v>
      </c>
      <c r="G912" s="5" t="str">
        <f>_xlfn.XLOOKUP(A:A,Policies!B:B,Policies!C:C)</f>
        <v>Life</v>
      </c>
      <c r="H912" s="5" t="str">
        <f>_xlfn.XLOOKUP(A:A,Policies!B:B,Policies!G:G)</f>
        <v>Yes</v>
      </c>
    </row>
    <row r="913" spans="1:8" x14ac:dyDescent="0.25">
      <c r="A913" t="s">
        <v>2244</v>
      </c>
      <c r="B913" t="s">
        <v>763</v>
      </c>
      <c r="C913">
        <v>5</v>
      </c>
      <c r="D913" t="s">
        <v>769</v>
      </c>
      <c r="E913" s="5" t="str">
        <f>_xlfn.XLOOKUP(Customers[[#This Row],[Customer ID]],Policies!B:B,Policies!A:A)</f>
        <v>POL3147</v>
      </c>
      <c r="F913" s="5" t="str">
        <f>_xlfn.XLOOKUP(Customers[[#This Row],[Customer ID]],Policies[Customer ID],Policies[Proposal Status (Insurer)])</f>
        <v>Accepted</v>
      </c>
      <c r="G913" s="5" t="str">
        <f>_xlfn.XLOOKUP(A:A,Policies!B:B,Policies!C:C)</f>
        <v>Life</v>
      </c>
      <c r="H913" s="5" t="str">
        <f>_xlfn.XLOOKUP(A:A,Policies!B:B,Policies!G:G)</f>
        <v>Yes</v>
      </c>
    </row>
    <row r="914" spans="1:8" x14ac:dyDescent="0.25">
      <c r="A914" t="s">
        <v>2245</v>
      </c>
      <c r="B914" t="s">
        <v>765</v>
      </c>
      <c r="C914">
        <v>6</v>
      </c>
      <c r="D914" t="s">
        <v>768</v>
      </c>
      <c r="E914" s="5" t="str">
        <f>_xlfn.XLOOKUP(Customers[[#This Row],[Customer ID]],Policies!B:B,Policies!A:A)</f>
        <v>POL3148</v>
      </c>
      <c r="F914" s="5" t="str">
        <f>_xlfn.XLOOKUP(Customers[[#This Row],[Customer ID]],Policies[Customer ID],Policies[Proposal Status (Insurer)])</f>
        <v>Accepted</v>
      </c>
      <c r="G914" s="5" t="str">
        <f>_xlfn.XLOOKUP(A:A,Policies!B:B,Policies!C:C)</f>
        <v>Life</v>
      </c>
      <c r="H914" s="5" t="str">
        <f>_xlfn.XLOOKUP(A:A,Policies!B:B,Policies!G:G)</f>
        <v>Yes</v>
      </c>
    </row>
    <row r="915" spans="1:8" x14ac:dyDescent="0.25">
      <c r="A915" t="s">
        <v>2246</v>
      </c>
      <c r="B915" t="s">
        <v>764</v>
      </c>
      <c r="C915">
        <v>8</v>
      </c>
      <c r="D915" t="s">
        <v>767</v>
      </c>
      <c r="E915" s="5" t="str">
        <f>_xlfn.XLOOKUP(Customers[[#This Row],[Customer ID]],Policies!B:B,Policies!A:A)</f>
        <v>POL3149</v>
      </c>
      <c r="F915" s="5" t="str">
        <f>_xlfn.XLOOKUP(Customers[[#This Row],[Customer ID]],Policies[Customer ID],Policies[Proposal Status (Insurer)])</f>
        <v>Accepted</v>
      </c>
      <c r="G915" s="5" t="str">
        <f>_xlfn.XLOOKUP(A:A,Policies!B:B,Policies!C:C)</f>
        <v>Life</v>
      </c>
      <c r="H915" s="5" t="str">
        <f>_xlfn.XLOOKUP(A:A,Policies!B:B,Policies!G:G)</f>
        <v>Yes</v>
      </c>
    </row>
    <row r="916" spans="1:8" x14ac:dyDescent="0.25">
      <c r="A916" t="s">
        <v>2247</v>
      </c>
      <c r="B916" t="s">
        <v>762</v>
      </c>
      <c r="C916">
        <v>12</v>
      </c>
      <c r="D916" t="s">
        <v>767</v>
      </c>
      <c r="E916" s="5" t="str">
        <f>_xlfn.XLOOKUP(Customers[[#This Row],[Customer ID]],Policies!B:B,Policies!A:A)</f>
        <v>POL3150</v>
      </c>
      <c r="F916" s="5" t="str">
        <f>_xlfn.XLOOKUP(Customers[[#This Row],[Customer ID]],Policies[Customer ID],Policies[Proposal Status (Insurer)])</f>
        <v>Accepted</v>
      </c>
      <c r="G916" s="5" t="str">
        <f>_xlfn.XLOOKUP(A:A,Policies!B:B,Policies!C:C)</f>
        <v>Life</v>
      </c>
      <c r="H916" s="5" t="str">
        <f>_xlfn.XLOOKUP(A:A,Policies!B:B,Policies!G:G)</f>
        <v>Yes</v>
      </c>
    </row>
    <row r="917" spans="1:8" x14ac:dyDescent="0.25">
      <c r="A917" t="s">
        <v>2248</v>
      </c>
      <c r="B917" t="s">
        <v>763</v>
      </c>
      <c r="C917">
        <v>11</v>
      </c>
      <c r="D917" t="s">
        <v>767</v>
      </c>
      <c r="E917" s="5" t="str">
        <f>_xlfn.XLOOKUP(Customers[[#This Row],[Customer ID]],Policies!B:B,Policies!A:A)</f>
        <v>POL3151</v>
      </c>
      <c r="F917" s="5" t="str">
        <f>_xlfn.XLOOKUP(Customers[[#This Row],[Customer ID]],Policies[Customer ID],Policies[Proposal Status (Insurer)])</f>
        <v>Rejected</v>
      </c>
      <c r="G917" s="5" t="str">
        <f>_xlfn.XLOOKUP(A:A,Policies!B:B,Policies!C:C)</f>
        <v>Life</v>
      </c>
      <c r="H917" s="5" t="str">
        <f>_xlfn.XLOOKUP(A:A,Policies!B:B,Policies!G:G)</f>
        <v>Not Applicable</v>
      </c>
    </row>
    <row r="918" spans="1:8" x14ac:dyDescent="0.25">
      <c r="A918" t="s">
        <v>2249</v>
      </c>
      <c r="B918" t="s">
        <v>765</v>
      </c>
      <c r="C918">
        <v>17</v>
      </c>
      <c r="D918" t="s">
        <v>766</v>
      </c>
      <c r="E918" s="5" t="str">
        <f>_xlfn.XLOOKUP(Customers[[#This Row],[Customer ID]],Policies!B:B,Policies!A:A)</f>
        <v>POL3152</v>
      </c>
      <c r="F918" s="5" t="str">
        <f>_xlfn.XLOOKUP(Customers[[#This Row],[Customer ID]],Policies[Customer ID],Policies[Proposal Status (Insurer)])</f>
        <v>Accepted</v>
      </c>
      <c r="G918" s="5" t="str">
        <f>_xlfn.XLOOKUP(A:A,Policies!B:B,Policies!C:C)</f>
        <v>Life</v>
      </c>
      <c r="H918" s="5" t="str">
        <f>_xlfn.XLOOKUP(A:A,Policies!B:B,Policies!G:G)</f>
        <v>Yes</v>
      </c>
    </row>
    <row r="919" spans="1:8" x14ac:dyDescent="0.25">
      <c r="A919" t="s">
        <v>2250</v>
      </c>
      <c r="B919" t="s">
        <v>764</v>
      </c>
      <c r="C919">
        <v>7</v>
      </c>
      <c r="D919" t="s">
        <v>768</v>
      </c>
      <c r="E919" s="5" t="str">
        <f>_xlfn.XLOOKUP(Customers[[#This Row],[Customer ID]],Policies!B:B,Policies!A:A)</f>
        <v>POL3153</v>
      </c>
      <c r="F919" s="5" t="str">
        <f>_xlfn.XLOOKUP(Customers[[#This Row],[Customer ID]],Policies[Customer ID],Policies[Proposal Status (Insurer)])</f>
        <v>Accepted</v>
      </c>
      <c r="G919" s="5" t="str">
        <f>_xlfn.XLOOKUP(A:A,Policies!B:B,Policies!C:C)</f>
        <v>Life</v>
      </c>
      <c r="H919" s="5" t="str">
        <f>_xlfn.XLOOKUP(A:A,Policies!B:B,Policies!G:G)</f>
        <v>Yes</v>
      </c>
    </row>
    <row r="920" spans="1:8" x14ac:dyDescent="0.25">
      <c r="A920" t="s">
        <v>2251</v>
      </c>
      <c r="B920" t="s">
        <v>762</v>
      </c>
      <c r="C920">
        <v>14</v>
      </c>
      <c r="D920" t="s">
        <v>768</v>
      </c>
      <c r="E920" s="5" t="str">
        <f>_xlfn.XLOOKUP(Customers[[#This Row],[Customer ID]],Policies!B:B,Policies!A:A)</f>
        <v>POL3154</v>
      </c>
      <c r="F920" s="5" t="str">
        <f>_xlfn.XLOOKUP(Customers[[#This Row],[Customer ID]],Policies[Customer ID],Policies[Proposal Status (Insurer)])</f>
        <v>Accepted</v>
      </c>
      <c r="G920" s="5" t="str">
        <f>_xlfn.XLOOKUP(A:A,Policies!B:B,Policies!C:C)</f>
        <v>Life</v>
      </c>
      <c r="H920" s="5" t="str">
        <f>_xlfn.XLOOKUP(A:A,Policies!B:B,Policies!G:G)</f>
        <v>Yes</v>
      </c>
    </row>
    <row r="921" spans="1:8" x14ac:dyDescent="0.25">
      <c r="A921" t="s">
        <v>2252</v>
      </c>
      <c r="B921" t="s">
        <v>763</v>
      </c>
      <c r="C921">
        <v>8</v>
      </c>
      <c r="D921" t="s">
        <v>768</v>
      </c>
      <c r="E921" s="5" t="str">
        <f>_xlfn.XLOOKUP(Customers[[#This Row],[Customer ID]],Policies!B:B,Policies!A:A)</f>
        <v>POL3155</v>
      </c>
      <c r="F921" s="5" t="str">
        <f>_xlfn.XLOOKUP(Customers[[#This Row],[Customer ID]],Policies[Customer ID],Policies[Proposal Status (Insurer)])</f>
        <v>Rejected</v>
      </c>
      <c r="G921" s="5" t="str">
        <f>_xlfn.XLOOKUP(A:A,Policies!B:B,Policies!C:C)</f>
        <v>Life</v>
      </c>
      <c r="H921" s="5" t="str">
        <f>_xlfn.XLOOKUP(A:A,Policies!B:B,Policies!G:G)</f>
        <v>Not Applicable</v>
      </c>
    </row>
    <row r="922" spans="1:8" x14ac:dyDescent="0.25">
      <c r="A922" t="s">
        <v>2253</v>
      </c>
      <c r="B922" t="s">
        <v>765</v>
      </c>
      <c r="C922">
        <v>8</v>
      </c>
      <c r="D922" t="s">
        <v>769</v>
      </c>
      <c r="E922" s="5" t="str">
        <f>_xlfn.XLOOKUP(Customers[[#This Row],[Customer ID]],Policies!B:B,Policies!A:A)</f>
        <v>POL3156</v>
      </c>
      <c r="F922" s="5" t="str">
        <f>_xlfn.XLOOKUP(Customers[[#This Row],[Customer ID]],Policies[Customer ID],Policies[Proposal Status (Insurer)])</f>
        <v>Accepted</v>
      </c>
      <c r="G922" s="5" t="str">
        <f>_xlfn.XLOOKUP(A:A,Policies!B:B,Policies!C:C)</f>
        <v>Life</v>
      </c>
      <c r="H922" s="5" t="str">
        <f>_xlfn.XLOOKUP(A:A,Policies!B:B,Policies!G:G)</f>
        <v>Yes</v>
      </c>
    </row>
    <row r="923" spans="1:8" x14ac:dyDescent="0.25">
      <c r="A923" t="s">
        <v>2254</v>
      </c>
      <c r="B923" t="s">
        <v>764</v>
      </c>
      <c r="C923">
        <v>12</v>
      </c>
      <c r="D923" t="s">
        <v>766</v>
      </c>
      <c r="E923" s="5" t="str">
        <f>_xlfn.XLOOKUP(Customers[[#This Row],[Customer ID]],Policies!B:B,Policies!A:A)</f>
        <v>POL3157</v>
      </c>
      <c r="F923" s="5" t="str">
        <f>_xlfn.XLOOKUP(Customers[[#This Row],[Customer ID]],Policies[Customer ID],Policies[Proposal Status (Insurer)])</f>
        <v>Accepted</v>
      </c>
      <c r="G923" s="5" t="str">
        <f>_xlfn.XLOOKUP(A:A,Policies!B:B,Policies!C:C)</f>
        <v>Life</v>
      </c>
      <c r="H923" s="5" t="str">
        <f>_xlfn.XLOOKUP(A:A,Policies!B:B,Policies!G:G)</f>
        <v>Yes</v>
      </c>
    </row>
    <row r="924" spans="1:8" x14ac:dyDescent="0.25">
      <c r="A924" t="s">
        <v>2255</v>
      </c>
      <c r="B924" t="s">
        <v>762</v>
      </c>
      <c r="C924">
        <v>8</v>
      </c>
      <c r="D924" t="s">
        <v>766</v>
      </c>
      <c r="E924" s="5" t="str">
        <f>_xlfn.XLOOKUP(Customers[[#This Row],[Customer ID]],Policies!B:B,Policies!A:A)</f>
        <v>POL3158</v>
      </c>
      <c r="F924" s="5" t="str">
        <f>_xlfn.XLOOKUP(Customers[[#This Row],[Customer ID]],Policies[Customer ID],Policies[Proposal Status (Insurer)])</f>
        <v>Rejected</v>
      </c>
      <c r="G924" s="5" t="str">
        <f>_xlfn.XLOOKUP(A:A,Policies!B:B,Policies!C:C)</f>
        <v>Life</v>
      </c>
      <c r="H924" s="5" t="str">
        <f>_xlfn.XLOOKUP(A:A,Policies!B:B,Policies!G:G)</f>
        <v>Not Applicable</v>
      </c>
    </row>
    <row r="925" spans="1:8" x14ac:dyDescent="0.25">
      <c r="A925" t="s">
        <v>2256</v>
      </c>
      <c r="B925" t="s">
        <v>763</v>
      </c>
      <c r="C925">
        <v>6</v>
      </c>
      <c r="D925" t="s">
        <v>766</v>
      </c>
      <c r="E925" s="5" t="str">
        <f>_xlfn.XLOOKUP(Customers[[#This Row],[Customer ID]],Policies!B:B,Policies!A:A)</f>
        <v>POL3159</v>
      </c>
      <c r="F925" s="5" t="str">
        <f>_xlfn.XLOOKUP(Customers[[#This Row],[Customer ID]],Policies[Customer ID],Policies[Proposal Status (Insurer)])</f>
        <v>Accepted</v>
      </c>
      <c r="G925" s="5" t="str">
        <f>_xlfn.XLOOKUP(A:A,Policies!B:B,Policies!C:C)</f>
        <v>Life</v>
      </c>
      <c r="H925" s="5" t="str">
        <f>_xlfn.XLOOKUP(A:A,Policies!B:B,Policies!G:G)</f>
        <v>Yes</v>
      </c>
    </row>
    <row r="926" spans="1:8" x14ac:dyDescent="0.25">
      <c r="A926" t="s">
        <v>2257</v>
      </c>
      <c r="B926" t="s">
        <v>765</v>
      </c>
      <c r="C926">
        <v>2</v>
      </c>
      <c r="D926" t="s">
        <v>767</v>
      </c>
      <c r="E926" s="5" t="str">
        <f>_xlfn.XLOOKUP(Customers[[#This Row],[Customer ID]],Policies!B:B,Policies!A:A)</f>
        <v>POL3160</v>
      </c>
      <c r="F926" s="5" t="str">
        <f>_xlfn.XLOOKUP(Customers[[#This Row],[Customer ID]],Policies[Customer ID],Policies[Proposal Status (Insurer)])</f>
        <v>Accepted</v>
      </c>
      <c r="G926" s="5" t="str">
        <f>_xlfn.XLOOKUP(A:A,Policies!B:B,Policies!C:C)</f>
        <v>Life</v>
      </c>
      <c r="H926" s="5" t="str">
        <f>_xlfn.XLOOKUP(A:A,Policies!B:B,Policies!G:G)</f>
        <v>Yes</v>
      </c>
    </row>
    <row r="927" spans="1:8" x14ac:dyDescent="0.25">
      <c r="A927" t="s">
        <v>2258</v>
      </c>
      <c r="B927" t="s">
        <v>764</v>
      </c>
      <c r="C927">
        <v>5</v>
      </c>
      <c r="D927" t="s">
        <v>769</v>
      </c>
      <c r="E927" s="5" t="str">
        <f>_xlfn.XLOOKUP(Customers[[#This Row],[Customer ID]],Policies!B:B,Policies!A:A)</f>
        <v>POL3161</v>
      </c>
      <c r="F927" s="5" t="str">
        <f>_xlfn.XLOOKUP(Customers[[#This Row],[Customer ID]],Policies[Customer ID],Policies[Proposal Status (Insurer)])</f>
        <v>Accepted</v>
      </c>
      <c r="G927" s="5" t="str">
        <f>_xlfn.XLOOKUP(A:A,Policies!B:B,Policies!C:C)</f>
        <v>Life</v>
      </c>
      <c r="H927" s="5" t="str">
        <f>_xlfn.XLOOKUP(A:A,Policies!B:B,Policies!G:G)</f>
        <v>Yes</v>
      </c>
    </row>
    <row r="928" spans="1:8" x14ac:dyDescent="0.25">
      <c r="A928" t="s">
        <v>2259</v>
      </c>
      <c r="B928" t="s">
        <v>762</v>
      </c>
      <c r="C928">
        <v>3</v>
      </c>
      <c r="D928" t="s">
        <v>769</v>
      </c>
      <c r="E928" s="5" t="str">
        <f>_xlfn.XLOOKUP(Customers[[#This Row],[Customer ID]],Policies!B:B,Policies!A:A)</f>
        <v>POL3162</v>
      </c>
      <c r="F928" s="5" t="str">
        <f>_xlfn.XLOOKUP(Customers[[#This Row],[Customer ID]],Policies[Customer ID],Policies[Proposal Status (Insurer)])</f>
        <v>Accepted</v>
      </c>
      <c r="G928" s="5" t="str">
        <f>_xlfn.XLOOKUP(A:A,Policies!B:B,Policies!C:C)</f>
        <v>Life</v>
      </c>
      <c r="H928" s="5" t="str">
        <f>_xlfn.XLOOKUP(A:A,Policies!B:B,Policies!G:G)</f>
        <v>Yes</v>
      </c>
    </row>
    <row r="929" spans="1:8" x14ac:dyDescent="0.25">
      <c r="A929" t="s">
        <v>2260</v>
      </c>
      <c r="B929" t="s">
        <v>763</v>
      </c>
      <c r="C929">
        <v>7</v>
      </c>
      <c r="D929" t="s">
        <v>769</v>
      </c>
      <c r="E929" s="5" t="str">
        <f>_xlfn.XLOOKUP(Customers[[#This Row],[Customer ID]],Policies!B:B,Policies!A:A)</f>
        <v>POL3163</v>
      </c>
      <c r="F929" s="5" t="str">
        <f>_xlfn.XLOOKUP(Customers[[#This Row],[Customer ID]],Policies[Customer ID],Policies[Proposal Status (Insurer)])</f>
        <v>Accepted</v>
      </c>
      <c r="G929" s="5" t="str">
        <f>_xlfn.XLOOKUP(A:A,Policies!B:B,Policies!C:C)</f>
        <v>Life</v>
      </c>
      <c r="H929" s="5" t="str">
        <f>_xlfn.XLOOKUP(A:A,Policies!B:B,Policies!G:G)</f>
        <v>Yes</v>
      </c>
    </row>
    <row r="930" spans="1:8" x14ac:dyDescent="0.25">
      <c r="A930" t="s">
        <v>2261</v>
      </c>
      <c r="B930" t="s">
        <v>765</v>
      </c>
      <c r="C930">
        <v>16</v>
      </c>
      <c r="D930" t="s">
        <v>768</v>
      </c>
      <c r="E930" s="5" t="str">
        <f>_xlfn.XLOOKUP(Customers[[#This Row],[Customer ID]],Policies!B:B,Policies!A:A)</f>
        <v>POL3164</v>
      </c>
      <c r="F930" s="5" t="str">
        <f>_xlfn.XLOOKUP(Customers[[#This Row],[Customer ID]],Policies[Customer ID],Policies[Proposal Status (Insurer)])</f>
        <v>Accepted</v>
      </c>
      <c r="G930" s="5" t="str">
        <f>_xlfn.XLOOKUP(A:A,Policies!B:B,Policies!C:C)</f>
        <v>Life</v>
      </c>
      <c r="H930" s="5" t="str">
        <f>_xlfn.XLOOKUP(A:A,Policies!B:B,Policies!G:G)</f>
        <v>Yes</v>
      </c>
    </row>
    <row r="931" spans="1:8" x14ac:dyDescent="0.25">
      <c r="A931" t="s">
        <v>2262</v>
      </c>
      <c r="B931" t="s">
        <v>764</v>
      </c>
      <c r="C931">
        <v>17</v>
      </c>
      <c r="D931" t="s">
        <v>767</v>
      </c>
      <c r="E931" s="5" t="str">
        <f>_xlfn.XLOOKUP(Customers[[#This Row],[Customer ID]],Policies!B:B,Policies!A:A)</f>
        <v>POL3165</v>
      </c>
      <c r="F931" s="5" t="str">
        <f>_xlfn.XLOOKUP(Customers[[#This Row],[Customer ID]],Policies[Customer ID],Policies[Proposal Status (Insurer)])</f>
        <v>Accepted</v>
      </c>
      <c r="G931" s="5" t="str">
        <f>_xlfn.XLOOKUP(A:A,Policies!B:B,Policies!C:C)</f>
        <v>Life</v>
      </c>
      <c r="H931" s="5" t="str">
        <f>_xlfn.XLOOKUP(A:A,Policies!B:B,Policies!G:G)</f>
        <v>Yes</v>
      </c>
    </row>
    <row r="932" spans="1:8" x14ac:dyDescent="0.25">
      <c r="A932" t="s">
        <v>2263</v>
      </c>
      <c r="B932" t="s">
        <v>762</v>
      </c>
      <c r="C932">
        <v>2</v>
      </c>
      <c r="D932" t="s">
        <v>767</v>
      </c>
      <c r="E932" s="5" t="str">
        <f>_xlfn.XLOOKUP(Customers[[#This Row],[Customer ID]],Policies!B:B,Policies!A:A)</f>
        <v>POL3166</v>
      </c>
      <c r="F932" s="5" t="str">
        <f>_xlfn.XLOOKUP(Customers[[#This Row],[Customer ID]],Policies[Customer ID],Policies[Proposal Status (Insurer)])</f>
        <v>Accepted</v>
      </c>
      <c r="G932" s="5" t="str">
        <f>_xlfn.XLOOKUP(A:A,Policies!B:B,Policies!C:C)</f>
        <v>Life</v>
      </c>
      <c r="H932" s="5" t="str">
        <f>_xlfn.XLOOKUP(A:A,Policies!B:B,Policies!G:G)</f>
        <v>Yes</v>
      </c>
    </row>
    <row r="933" spans="1:8" x14ac:dyDescent="0.25">
      <c r="A933" t="s">
        <v>2264</v>
      </c>
      <c r="B933" t="s">
        <v>763</v>
      </c>
      <c r="C933">
        <v>18</v>
      </c>
      <c r="D933" t="s">
        <v>767</v>
      </c>
      <c r="E933" s="5" t="str">
        <f>_xlfn.XLOOKUP(Customers[[#This Row],[Customer ID]],Policies!B:B,Policies!A:A)</f>
        <v>POL3167</v>
      </c>
      <c r="F933" s="5" t="str">
        <f>_xlfn.XLOOKUP(Customers[[#This Row],[Customer ID]],Policies[Customer ID],Policies[Proposal Status (Insurer)])</f>
        <v>Accepted</v>
      </c>
      <c r="G933" s="5" t="str">
        <f>_xlfn.XLOOKUP(A:A,Policies!B:B,Policies!C:C)</f>
        <v>Life</v>
      </c>
      <c r="H933" s="5" t="str">
        <f>_xlfn.XLOOKUP(A:A,Policies!B:B,Policies!G:G)</f>
        <v>Yes</v>
      </c>
    </row>
    <row r="934" spans="1:8" x14ac:dyDescent="0.25">
      <c r="A934" t="s">
        <v>2265</v>
      </c>
      <c r="B934" t="s">
        <v>765</v>
      </c>
      <c r="C934">
        <v>3</v>
      </c>
      <c r="D934" t="s">
        <v>766</v>
      </c>
      <c r="E934" s="5" t="str">
        <f>_xlfn.XLOOKUP(Customers[[#This Row],[Customer ID]],Policies!B:B,Policies!A:A)</f>
        <v>POL3168</v>
      </c>
      <c r="F934" s="5" t="str">
        <f>_xlfn.XLOOKUP(Customers[[#This Row],[Customer ID]],Policies[Customer ID],Policies[Proposal Status (Insurer)])</f>
        <v>Accepted</v>
      </c>
      <c r="G934" s="5" t="str">
        <f>_xlfn.XLOOKUP(A:A,Policies!B:B,Policies!C:C)</f>
        <v>Life</v>
      </c>
      <c r="H934" s="5" t="str">
        <f>_xlfn.XLOOKUP(A:A,Policies!B:B,Policies!G:G)</f>
        <v>Yes</v>
      </c>
    </row>
    <row r="935" spans="1:8" x14ac:dyDescent="0.25">
      <c r="A935" t="s">
        <v>2266</v>
      </c>
      <c r="B935" t="s">
        <v>764</v>
      </c>
      <c r="C935">
        <v>9</v>
      </c>
      <c r="D935" t="s">
        <v>768</v>
      </c>
      <c r="E935" s="5" t="str">
        <f>_xlfn.XLOOKUP(Customers[[#This Row],[Customer ID]],Policies!B:B,Policies!A:A)</f>
        <v>POL3169</v>
      </c>
      <c r="F935" s="5" t="str">
        <f>_xlfn.XLOOKUP(Customers[[#This Row],[Customer ID]],Policies[Customer ID],Policies[Proposal Status (Insurer)])</f>
        <v>Accepted</v>
      </c>
      <c r="G935" s="5" t="str">
        <f>_xlfn.XLOOKUP(A:A,Policies!B:B,Policies!C:C)</f>
        <v>Life</v>
      </c>
      <c r="H935" s="5" t="str">
        <f>_xlfn.XLOOKUP(A:A,Policies!B:B,Policies!G:G)</f>
        <v>Yes</v>
      </c>
    </row>
    <row r="936" spans="1:8" x14ac:dyDescent="0.25">
      <c r="A936" t="s">
        <v>2267</v>
      </c>
      <c r="B936" t="s">
        <v>762</v>
      </c>
      <c r="C936">
        <v>10</v>
      </c>
      <c r="D936" t="s">
        <v>768</v>
      </c>
      <c r="E936" s="5" t="str">
        <f>_xlfn.XLOOKUP(Customers[[#This Row],[Customer ID]],Policies!B:B,Policies!A:A)</f>
        <v>POL3170</v>
      </c>
      <c r="F936" s="5" t="str">
        <f>_xlfn.XLOOKUP(Customers[[#This Row],[Customer ID]],Policies[Customer ID],Policies[Proposal Status (Insurer)])</f>
        <v>Accepted</v>
      </c>
      <c r="G936" s="5" t="str">
        <f>_xlfn.XLOOKUP(A:A,Policies!B:B,Policies!C:C)</f>
        <v>Life</v>
      </c>
      <c r="H936" s="5" t="str">
        <f>_xlfn.XLOOKUP(A:A,Policies!B:B,Policies!G:G)</f>
        <v>Yes</v>
      </c>
    </row>
    <row r="937" spans="1:8" x14ac:dyDescent="0.25">
      <c r="A937" t="s">
        <v>2268</v>
      </c>
      <c r="B937" t="s">
        <v>763</v>
      </c>
      <c r="C937">
        <v>11</v>
      </c>
      <c r="D937" t="s">
        <v>768</v>
      </c>
      <c r="E937" s="5" t="str">
        <f>_xlfn.XLOOKUP(Customers[[#This Row],[Customer ID]],Policies!B:B,Policies!A:A)</f>
        <v>POL3171</v>
      </c>
      <c r="F937" s="5" t="str">
        <f>_xlfn.XLOOKUP(Customers[[#This Row],[Customer ID]],Policies[Customer ID],Policies[Proposal Status (Insurer)])</f>
        <v>Accepted</v>
      </c>
      <c r="G937" s="5" t="str">
        <f>_xlfn.XLOOKUP(A:A,Policies!B:B,Policies!C:C)</f>
        <v>Life</v>
      </c>
      <c r="H937" s="5" t="str">
        <f>_xlfn.XLOOKUP(A:A,Policies!B:B,Policies!G:G)</f>
        <v>Yes</v>
      </c>
    </row>
    <row r="938" spans="1:8" x14ac:dyDescent="0.25">
      <c r="A938" t="s">
        <v>2269</v>
      </c>
      <c r="B938" t="s">
        <v>765</v>
      </c>
      <c r="C938">
        <v>1</v>
      </c>
      <c r="D938" t="s">
        <v>769</v>
      </c>
      <c r="E938" s="5" t="str">
        <f>_xlfn.XLOOKUP(Customers[[#This Row],[Customer ID]],Policies!B:B,Policies!A:A)</f>
        <v>POL3172</v>
      </c>
      <c r="F938" s="5" t="str">
        <f>_xlfn.XLOOKUP(Customers[[#This Row],[Customer ID]],Policies[Customer ID],Policies[Proposal Status (Insurer)])</f>
        <v>Accepted</v>
      </c>
      <c r="G938" s="5" t="str">
        <f>_xlfn.XLOOKUP(A:A,Policies!B:B,Policies!C:C)</f>
        <v>Life</v>
      </c>
      <c r="H938" s="5" t="str">
        <f>_xlfn.XLOOKUP(A:A,Policies!B:B,Policies!G:G)</f>
        <v>Yes</v>
      </c>
    </row>
    <row r="939" spans="1:8" x14ac:dyDescent="0.25">
      <c r="A939" t="s">
        <v>2270</v>
      </c>
      <c r="B939" t="s">
        <v>764</v>
      </c>
      <c r="C939">
        <v>12</v>
      </c>
      <c r="D939" t="s">
        <v>766</v>
      </c>
      <c r="E939" s="5" t="str">
        <f>_xlfn.XLOOKUP(Customers[[#This Row],[Customer ID]],Policies!B:B,Policies!A:A)</f>
        <v>POL3173</v>
      </c>
      <c r="F939" s="5" t="str">
        <f>_xlfn.XLOOKUP(Customers[[#This Row],[Customer ID]],Policies[Customer ID],Policies[Proposal Status (Insurer)])</f>
        <v>Accepted</v>
      </c>
      <c r="G939" s="5" t="str">
        <f>_xlfn.XLOOKUP(A:A,Policies!B:B,Policies!C:C)</f>
        <v>Life</v>
      </c>
      <c r="H939" s="5" t="str">
        <f>_xlfn.XLOOKUP(A:A,Policies!B:B,Policies!G:G)</f>
        <v>Yes</v>
      </c>
    </row>
    <row r="940" spans="1:8" x14ac:dyDescent="0.25">
      <c r="A940" t="s">
        <v>2271</v>
      </c>
      <c r="B940" t="s">
        <v>762</v>
      </c>
      <c r="C940">
        <v>2</v>
      </c>
      <c r="D940" t="s">
        <v>766</v>
      </c>
      <c r="E940" s="5" t="str">
        <f>_xlfn.XLOOKUP(Customers[[#This Row],[Customer ID]],Policies!B:B,Policies!A:A)</f>
        <v>POL3174</v>
      </c>
      <c r="F940" s="5" t="str">
        <f>_xlfn.XLOOKUP(Customers[[#This Row],[Customer ID]],Policies[Customer ID],Policies[Proposal Status (Insurer)])</f>
        <v>Rejected</v>
      </c>
      <c r="G940" s="5" t="str">
        <f>_xlfn.XLOOKUP(A:A,Policies!B:B,Policies!C:C)</f>
        <v>Life</v>
      </c>
      <c r="H940" s="5" t="str">
        <f>_xlfn.XLOOKUP(A:A,Policies!B:B,Policies!G:G)</f>
        <v>Not Applicable</v>
      </c>
    </row>
    <row r="941" spans="1:8" x14ac:dyDescent="0.25">
      <c r="A941" t="s">
        <v>2272</v>
      </c>
      <c r="B941" t="s">
        <v>763</v>
      </c>
      <c r="C941">
        <v>15</v>
      </c>
      <c r="D941" t="s">
        <v>766</v>
      </c>
      <c r="E941" s="5" t="str">
        <f>_xlfn.XLOOKUP(Customers[[#This Row],[Customer ID]],Policies!B:B,Policies!A:A)</f>
        <v>POL3175</v>
      </c>
      <c r="F941" s="5" t="str">
        <f>_xlfn.XLOOKUP(Customers[[#This Row],[Customer ID]],Policies[Customer ID],Policies[Proposal Status (Insurer)])</f>
        <v>Accepted</v>
      </c>
      <c r="G941" s="5" t="str">
        <f>_xlfn.XLOOKUP(A:A,Policies!B:B,Policies!C:C)</f>
        <v>Life</v>
      </c>
      <c r="H941" s="5" t="str">
        <f>_xlfn.XLOOKUP(A:A,Policies!B:B,Policies!G:G)</f>
        <v>Yes</v>
      </c>
    </row>
    <row r="942" spans="1:8" x14ac:dyDescent="0.25">
      <c r="A942" t="s">
        <v>2273</v>
      </c>
      <c r="B942" t="s">
        <v>765</v>
      </c>
      <c r="C942">
        <v>5</v>
      </c>
      <c r="D942" t="s">
        <v>767</v>
      </c>
      <c r="E942" s="5" t="str">
        <f>_xlfn.XLOOKUP(Customers[[#This Row],[Customer ID]],Policies!B:B,Policies!A:A)</f>
        <v>POL3176</v>
      </c>
      <c r="F942" s="5" t="str">
        <f>_xlfn.XLOOKUP(Customers[[#This Row],[Customer ID]],Policies[Customer ID],Policies[Proposal Status (Insurer)])</f>
        <v>Accepted</v>
      </c>
      <c r="G942" s="5" t="str">
        <f>_xlfn.XLOOKUP(A:A,Policies!B:B,Policies!C:C)</f>
        <v>Life</v>
      </c>
      <c r="H942" s="5" t="str">
        <f>_xlfn.XLOOKUP(A:A,Policies!B:B,Policies!G:G)</f>
        <v>Yes</v>
      </c>
    </row>
    <row r="943" spans="1:8" x14ac:dyDescent="0.25">
      <c r="A943" t="s">
        <v>2274</v>
      </c>
      <c r="B943" t="s">
        <v>764</v>
      </c>
      <c r="C943">
        <v>2</v>
      </c>
      <c r="D943" t="s">
        <v>769</v>
      </c>
      <c r="E943" s="5" t="str">
        <f>_xlfn.XLOOKUP(Customers[[#This Row],[Customer ID]],Policies!B:B,Policies!A:A)</f>
        <v>POL3177</v>
      </c>
      <c r="F943" s="5" t="str">
        <f>_xlfn.XLOOKUP(Customers[[#This Row],[Customer ID]],Policies[Customer ID],Policies[Proposal Status (Insurer)])</f>
        <v>Accepted</v>
      </c>
      <c r="G943" s="5" t="str">
        <f>_xlfn.XLOOKUP(A:A,Policies!B:B,Policies!C:C)</f>
        <v>Life</v>
      </c>
      <c r="H943" s="5" t="str">
        <f>_xlfn.XLOOKUP(A:A,Policies!B:B,Policies!G:G)</f>
        <v>Yes</v>
      </c>
    </row>
    <row r="944" spans="1:8" x14ac:dyDescent="0.25">
      <c r="A944" t="s">
        <v>2275</v>
      </c>
      <c r="B944" t="s">
        <v>762</v>
      </c>
      <c r="C944">
        <v>3</v>
      </c>
      <c r="D944" t="s">
        <v>769</v>
      </c>
      <c r="E944" s="5" t="str">
        <f>_xlfn.XLOOKUP(Customers[[#This Row],[Customer ID]],Policies!B:B,Policies!A:A)</f>
        <v>POL3178</v>
      </c>
      <c r="F944" s="5" t="str">
        <f>_xlfn.XLOOKUP(Customers[[#This Row],[Customer ID]],Policies[Customer ID],Policies[Proposal Status (Insurer)])</f>
        <v>Accepted</v>
      </c>
      <c r="G944" s="5" t="str">
        <f>_xlfn.XLOOKUP(A:A,Policies!B:B,Policies!C:C)</f>
        <v>Life</v>
      </c>
      <c r="H944" s="5" t="str">
        <f>_xlfn.XLOOKUP(A:A,Policies!B:B,Policies!G:G)</f>
        <v>Yes</v>
      </c>
    </row>
    <row r="945" spans="1:8" x14ac:dyDescent="0.25">
      <c r="A945" t="s">
        <v>2276</v>
      </c>
      <c r="B945" t="s">
        <v>763</v>
      </c>
      <c r="C945">
        <v>6</v>
      </c>
      <c r="D945" t="s">
        <v>769</v>
      </c>
      <c r="E945" s="5" t="str">
        <f>_xlfn.XLOOKUP(Customers[[#This Row],[Customer ID]],Policies!B:B,Policies!A:A)</f>
        <v>POL3179</v>
      </c>
      <c r="F945" s="5" t="str">
        <f>_xlfn.XLOOKUP(Customers[[#This Row],[Customer ID]],Policies[Customer ID],Policies[Proposal Status (Insurer)])</f>
        <v>Accepted</v>
      </c>
      <c r="G945" s="5" t="str">
        <f>_xlfn.XLOOKUP(A:A,Policies!B:B,Policies!C:C)</f>
        <v>Life</v>
      </c>
      <c r="H945" s="5" t="str">
        <f>_xlfn.XLOOKUP(A:A,Policies!B:B,Policies!G:G)</f>
        <v>Yes</v>
      </c>
    </row>
    <row r="946" spans="1:8" x14ac:dyDescent="0.25">
      <c r="A946" t="s">
        <v>2277</v>
      </c>
      <c r="B946" t="s">
        <v>765</v>
      </c>
      <c r="C946">
        <v>13</v>
      </c>
      <c r="D946" t="s">
        <v>768</v>
      </c>
      <c r="E946" s="5" t="str">
        <f>_xlfn.XLOOKUP(Customers[[#This Row],[Customer ID]],Policies!B:B,Policies!A:A)</f>
        <v>POL3180</v>
      </c>
      <c r="F946" s="5" t="str">
        <f>_xlfn.XLOOKUP(Customers[[#This Row],[Customer ID]],Policies[Customer ID],Policies[Proposal Status (Insurer)])</f>
        <v>Accepted</v>
      </c>
      <c r="G946" s="5" t="str">
        <f>_xlfn.XLOOKUP(A:A,Policies!B:B,Policies!C:C)</f>
        <v>Life</v>
      </c>
      <c r="H946" s="5" t="str">
        <f>_xlfn.XLOOKUP(A:A,Policies!B:B,Policies!G:G)</f>
        <v>Yes</v>
      </c>
    </row>
    <row r="947" spans="1:8" x14ac:dyDescent="0.25">
      <c r="A947" t="s">
        <v>2278</v>
      </c>
      <c r="B947" t="s">
        <v>764</v>
      </c>
      <c r="C947">
        <v>12</v>
      </c>
      <c r="D947" t="s">
        <v>767</v>
      </c>
      <c r="E947" s="5" t="str">
        <f>_xlfn.XLOOKUP(Customers[[#This Row],[Customer ID]],Policies!B:B,Policies!A:A)</f>
        <v>POL3181</v>
      </c>
      <c r="F947" s="5" t="str">
        <f>_xlfn.XLOOKUP(Customers[[#This Row],[Customer ID]],Policies[Customer ID],Policies[Proposal Status (Insurer)])</f>
        <v>Accepted</v>
      </c>
      <c r="G947" s="5" t="str">
        <f>_xlfn.XLOOKUP(A:A,Policies!B:B,Policies!C:C)</f>
        <v>Life</v>
      </c>
      <c r="H947" s="5" t="str">
        <f>_xlfn.XLOOKUP(A:A,Policies!B:B,Policies!G:G)</f>
        <v>Yes</v>
      </c>
    </row>
    <row r="948" spans="1:8" x14ac:dyDescent="0.25">
      <c r="A948" t="s">
        <v>2279</v>
      </c>
      <c r="B948" t="s">
        <v>762</v>
      </c>
      <c r="C948">
        <v>7</v>
      </c>
      <c r="D948" t="s">
        <v>767</v>
      </c>
      <c r="E948" s="5" t="str">
        <f>_xlfn.XLOOKUP(Customers[[#This Row],[Customer ID]],Policies!B:B,Policies!A:A)</f>
        <v>POL3182</v>
      </c>
      <c r="F948" s="5" t="str">
        <f>_xlfn.XLOOKUP(Customers[[#This Row],[Customer ID]],Policies[Customer ID],Policies[Proposal Status (Insurer)])</f>
        <v>Accepted</v>
      </c>
      <c r="G948" s="5" t="str">
        <f>_xlfn.XLOOKUP(A:A,Policies!B:B,Policies!C:C)</f>
        <v>Life</v>
      </c>
      <c r="H948" s="5" t="str">
        <f>_xlfn.XLOOKUP(A:A,Policies!B:B,Policies!G:G)</f>
        <v>Yes</v>
      </c>
    </row>
    <row r="949" spans="1:8" x14ac:dyDescent="0.25">
      <c r="A949" t="s">
        <v>2280</v>
      </c>
      <c r="B949" t="s">
        <v>763</v>
      </c>
      <c r="C949">
        <v>8</v>
      </c>
      <c r="D949" t="s">
        <v>767</v>
      </c>
      <c r="E949" s="5" t="str">
        <f>_xlfn.XLOOKUP(Customers[[#This Row],[Customer ID]],Policies!B:B,Policies!A:A)</f>
        <v>POL3183</v>
      </c>
      <c r="F949" s="5" t="str">
        <f>_xlfn.XLOOKUP(Customers[[#This Row],[Customer ID]],Policies[Customer ID],Policies[Proposal Status (Insurer)])</f>
        <v>Accepted</v>
      </c>
      <c r="G949" s="5" t="str">
        <f>_xlfn.XLOOKUP(A:A,Policies!B:B,Policies!C:C)</f>
        <v>Life</v>
      </c>
      <c r="H949" s="5" t="str">
        <f>_xlfn.XLOOKUP(A:A,Policies!B:B,Policies!G:G)</f>
        <v>Yes</v>
      </c>
    </row>
    <row r="950" spans="1:8" x14ac:dyDescent="0.25">
      <c r="A950" t="s">
        <v>2281</v>
      </c>
      <c r="B950" t="s">
        <v>765</v>
      </c>
      <c r="C950">
        <v>9</v>
      </c>
      <c r="D950" t="s">
        <v>766</v>
      </c>
      <c r="E950" s="5" t="str">
        <f>_xlfn.XLOOKUP(Customers[[#This Row],[Customer ID]],Policies!B:B,Policies!A:A)</f>
        <v>POL3184</v>
      </c>
      <c r="F950" s="5" t="str">
        <f>_xlfn.XLOOKUP(Customers[[#This Row],[Customer ID]],Policies[Customer ID],Policies[Proposal Status (Insurer)])</f>
        <v>Accepted</v>
      </c>
      <c r="G950" s="5" t="str">
        <f>_xlfn.XLOOKUP(A:A,Policies!B:B,Policies!C:C)</f>
        <v>Life</v>
      </c>
      <c r="H950" s="5" t="str">
        <f>_xlfn.XLOOKUP(A:A,Policies!B:B,Policies!G:G)</f>
        <v>Yes</v>
      </c>
    </row>
    <row r="951" spans="1:8" x14ac:dyDescent="0.25">
      <c r="A951" t="s">
        <v>2282</v>
      </c>
      <c r="B951" t="s">
        <v>764</v>
      </c>
      <c r="C951">
        <v>11</v>
      </c>
      <c r="D951" t="s">
        <v>768</v>
      </c>
      <c r="E951" s="5" t="str">
        <f>_xlfn.XLOOKUP(Customers[[#This Row],[Customer ID]],Policies!B:B,Policies!A:A)</f>
        <v>POL3185</v>
      </c>
      <c r="F951" s="5" t="str">
        <f>_xlfn.XLOOKUP(Customers[[#This Row],[Customer ID]],Policies[Customer ID],Policies[Proposal Status (Insurer)])</f>
        <v>Accepted</v>
      </c>
      <c r="G951" s="5" t="str">
        <f>_xlfn.XLOOKUP(A:A,Policies!B:B,Policies!C:C)</f>
        <v>Life</v>
      </c>
      <c r="H951" s="5" t="str">
        <f>_xlfn.XLOOKUP(A:A,Policies!B:B,Policies!G:G)</f>
        <v>Yes</v>
      </c>
    </row>
    <row r="952" spans="1:8" x14ac:dyDescent="0.25">
      <c r="A952" t="s">
        <v>2283</v>
      </c>
      <c r="B952" t="s">
        <v>762</v>
      </c>
      <c r="C952">
        <v>12</v>
      </c>
      <c r="D952" t="s">
        <v>768</v>
      </c>
      <c r="E952" s="5" t="str">
        <f>_xlfn.XLOOKUP(Customers[[#This Row],[Customer ID]],Policies!B:B,Policies!A:A)</f>
        <v>POL3186</v>
      </c>
      <c r="F952" s="5" t="str">
        <f>_xlfn.XLOOKUP(Customers[[#This Row],[Customer ID]],Policies[Customer ID],Policies[Proposal Status (Insurer)])</f>
        <v>Accepted</v>
      </c>
      <c r="G952" s="5" t="str">
        <f>_xlfn.XLOOKUP(A:A,Policies!B:B,Policies!C:C)</f>
        <v>Life</v>
      </c>
      <c r="H952" s="5" t="str">
        <f>_xlfn.XLOOKUP(A:A,Policies!B:B,Policies!G:G)</f>
        <v>Yes</v>
      </c>
    </row>
    <row r="953" spans="1:8" x14ac:dyDescent="0.25">
      <c r="A953" t="s">
        <v>2284</v>
      </c>
      <c r="B953" t="s">
        <v>763</v>
      </c>
      <c r="C953">
        <v>6</v>
      </c>
      <c r="D953" t="s">
        <v>768</v>
      </c>
      <c r="E953" s="5" t="str">
        <f>_xlfn.XLOOKUP(Customers[[#This Row],[Customer ID]],Policies!B:B,Policies!A:A)</f>
        <v>POL3187</v>
      </c>
      <c r="F953" s="5" t="str">
        <f>_xlfn.XLOOKUP(Customers[[#This Row],[Customer ID]],Policies[Customer ID],Policies[Proposal Status (Insurer)])</f>
        <v>Accepted</v>
      </c>
      <c r="G953" s="5" t="str">
        <f>_xlfn.XLOOKUP(A:A,Policies!B:B,Policies!C:C)</f>
        <v>Life</v>
      </c>
      <c r="H953" s="5" t="str">
        <f>_xlfn.XLOOKUP(A:A,Policies!B:B,Policies!G:G)</f>
        <v>Yes</v>
      </c>
    </row>
    <row r="954" spans="1:8" x14ac:dyDescent="0.25">
      <c r="A954" t="s">
        <v>2285</v>
      </c>
      <c r="B954" t="s">
        <v>765</v>
      </c>
      <c r="C954">
        <v>11</v>
      </c>
      <c r="D954" t="s">
        <v>769</v>
      </c>
      <c r="E954" s="5" t="str">
        <f>_xlfn.XLOOKUP(Customers[[#This Row],[Customer ID]],Policies!B:B,Policies!A:A)</f>
        <v>POL3188</v>
      </c>
      <c r="F954" s="5" t="str">
        <f>_xlfn.XLOOKUP(Customers[[#This Row],[Customer ID]],Policies[Customer ID],Policies[Proposal Status (Insurer)])</f>
        <v>Rejected</v>
      </c>
      <c r="G954" s="5" t="str">
        <f>_xlfn.XLOOKUP(A:A,Policies!B:B,Policies!C:C)</f>
        <v>Life</v>
      </c>
      <c r="H954" s="5" t="str">
        <f>_xlfn.XLOOKUP(A:A,Policies!B:B,Policies!G:G)</f>
        <v>Not Applicable</v>
      </c>
    </row>
    <row r="955" spans="1:8" x14ac:dyDescent="0.25">
      <c r="A955" t="s">
        <v>2286</v>
      </c>
      <c r="B955" t="s">
        <v>764</v>
      </c>
      <c r="C955">
        <v>12</v>
      </c>
      <c r="D955" t="s">
        <v>766</v>
      </c>
      <c r="E955" s="5" t="str">
        <f>_xlfn.XLOOKUP(Customers[[#This Row],[Customer ID]],Policies!B:B,Policies!A:A)</f>
        <v>POL3189</v>
      </c>
      <c r="F955" s="5" t="str">
        <f>_xlfn.XLOOKUP(Customers[[#This Row],[Customer ID]],Policies[Customer ID],Policies[Proposal Status (Insurer)])</f>
        <v>Accepted</v>
      </c>
      <c r="G955" s="5" t="str">
        <f>_xlfn.XLOOKUP(A:A,Policies!B:B,Policies!C:C)</f>
        <v>Life</v>
      </c>
      <c r="H955" s="5" t="str">
        <f>_xlfn.XLOOKUP(A:A,Policies!B:B,Policies!G:G)</f>
        <v>No</v>
      </c>
    </row>
    <row r="956" spans="1:8" x14ac:dyDescent="0.25">
      <c r="A956" t="s">
        <v>2287</v>
      </c>
      <c r="B956" t="s">
        <v>762</v>
      </c>
      <c r="C956">
        <v>7</v>
      </c>
      <c r="D956" t="s">
        <v>766</v>
      </c>
      <c r="E956" s="5" t="str">
        <f>_xlfn.XLOOKUP(Customers[[#This Row],[Customer ID]],Policies!B:B,Policies!A:A)</f>
        <v>POL3190</v>
      </c>
      <c r="F956" s="5" t="str">
        <f>_xlfn.XLOOKUP(Customers[[#This Row],[Customer ID]],Policies[Customer ID],Policies[Proposal Status (Insurer)])</f>
        <v>Accepted</v>
      </c>
      <c r="G956" s="5" t="str">
        <f>_xlfn.XLOOKUP(A:A,Policies!B:B,Policies!C:C)</f>
        <v>Life</v>
      </c>
      <c r="H956" s="5" t="str">
        <f>_xlfn.XLOOKUP(A:A,Policies!B:B,Policies!G:G)</f>
        <v>Yes</v>
      </c>
    </row>
    <row r="957" spans="1:8" x14ac:dyDescent="0.25">
      <c r="A957" t="s">
        <v>2288</v>
      </c>
      <c r="B957" t="s">
        <v>763</v>
      </c>
      <c r="C957">
        <v>1</v>
      </c>
      <c r="D957" t="s">
        <v>766</v>
      </c>
      <c r="E957" s="5" t="str">
        <f>_xlfn.XLOOKUP(Customers[[#This Row],[Customer ID]],Policies!B:B,Policies!A:A)</f>
        <v>POL3191</v>
      </c>
      <c r="F957" s="5" t="str">
        <f>_xlfn.XLOOKUP(Customers[[#This Row],[Customer ID]],Policies[Customer ID],Policies[Proposal Status (Insurer)])</f>
        <v>Rejected</v>
      </c>
      <c r="G957" s="5" t="str">
        <f>_xlfn.XLOOKUP(A:A,Policies!B:B,Policies!C:C)</f>
        <v>Life</v>
      </c>
      <c r="H957" s="5" t="str">
        <f>_xlfn.XLOOKUP(A:A,Policies!B:B,Policies!G:G)</f>
        <v>Not Applicable</v>
      </c>
    </row>
    <row r="958" spans="1:8" x14ac:dyDescent="0.25">
      <c r="A958" t="s">
        <v>2289</v>
      </c>
      <c r="B958" t="s">
        <v>765</v>
      </c>
      <c r="C958">
        <v>7</v>
      </c>
      <c r="D958" t="s">
        <v>767</v>
      </c>
      <c r="E958" s="5" t="str">
        <f>_xlfn.XLOOKUP(Customers[[#This Row],[Customer ID]],Policies!B:B,Policies!A:A)</f>
        <v>POL3192</v>
      </c>
      <c r="F958" s="5" t="str">
        <f>_xlfn.XLOOKUP(Customers[[#This Row],[Customer ID]],Policies[Customer ID],Policies[Proposal Status (Insurer)])</f>
        <v>Accepted</v>
      </c>
      <c r="G958" s="5" t="str">
        <f>_xlfn.XLOOKUP(A:A,Policies!B:B,Policies!C:C)</f>
        <v>Life</v>
      </c>
      <c r="H958" s="5" t="str">
        <f>_xlfn.XLOOKUP(A:A,Policies!B:B,Policies!G:G)</f>
        <v>Yes</v>
      </c>
    </row>
    <row r="959" spans="1:8" x14ac:dyDescent="0.25">
      <c r="A959" t="s">
        <v>2290</v>
      </c>
      <c r="B959" t="s">
        <v>764</v>
      </c>
      <c r="C959">
        <v>8</v>
      </c>
      <c r="D959" t="s">
        <v>769</v>
      </c>
      <c r="E959" s="5" t="str">
        <f>_xlfn.XLOOKUP(Customers[[#This Row],[Customer ID]],Policies!B:B,Policies!A:A)</f>
        <v>POL3193</v>
      </c>
      <c r="F959" s="5" t="str">
        <f>_xlfn.XLOOKUP(Customers[[#This Row],[Customer ID]],Policies[Customer ID],Policies[Proposal Status (Insurer)])</f>
        <v>Accepted</v>
      </c>
      <c r="G959" s="5" t="str">
        <f>_xlfn.XLOOKUP(A:A,Policies!B:B,Policies!C:C)</f>
        <v>Life</v>
      </c>
      <c r="H959" s="5" t="str">
        <f>_xlfn.XLOOKUP(A:A,Policies!B:B,Policies!G:G)</f>
        <v>Yes</v>
      </c>
    </row>
    <row r="960" spans="1:8" x14ac:dyDescent="0.25">
      <c r="A960" t="s">
        <v>2291</v>
      </c>
      <c r="B960" t="s">
        <v>762</v>
      </c>
      <c r="C960">
        <v>12</v>
      </c>
      <c r="D960" t="s">
        <v>769</v>
      </c>
      <c r="E960" s="5" t="str">
        <f>_xlfn.XLOOKUP(Customers[[#This Row],[Customer ID]],Policies!B:B,Policies!A:A)</f>
        <v>POL3194</v>
      </c>
      <c r="F960" s="5" t="str">
        <f>_xlfn.XLOOKUP(Customers[[#This Row],[Customer ID]],Policies[Customer ID],Policies[Proposal Status (Insurer)])</f>
        <v>Accepted</v>
      </c>
      <c r="G960" s="5" t="str">
        <f>_xlfn.XLOOKUP(A:A,Policies!B:B,Policies!C:C)</f>
        <v>Life</v>
      </c>
      <c r="H960" s="5" t="str">
        <f>_xlfn.XLOOKUP(A:A,Policies!B:B,Policies!G:G)</f>
        <v>Yes</v>
      </c>
    </row>
    <row r="961" spans="1:8" x14ac:dyDescent="0.25">
      <c r="A961" t="s">
        <v>2292</v>
      </c>
      <c r="B961" t="s">
        <v>763</v>
      </c>
      <c r="C961">
        <v>13</v>
      </c>
      <c r="D961" t="s">
        <v>769</v>
      </c>
      <c r="E961" s="5" t="str">
        <f>_xlfn.XLOOKUP(Customers[[#This Row],[Customer ID]],Policies!B:B,Policies!A:A)</f>
        <v>POL3195</v>
      </c>
      <c r="F961" s="5" t="str">
        <f>_xlfn.XLOOKUP(Customers[[#This Row],[Customer ID]],Policies[Customer ID],Policies[Proposal Status (Insurer)])</f>
        <v>Accepted</v>
      </c>
      <c r="G961" s="5" t="str">
        <f>_xlfn.XLOOKUP(A:A,Policies!B:B,Policies!C:C)</f>
        <v>Life</v>
      </c>
      <c r="H961" s="5" t="str">
        <f>_xlfn.XLOOKUP(A:A,Policies!B:B,Policies!G:G)</f>
        <v>Yes</v>
      </c>
    </row>
    <row r="962" spans="1:8" x14ac:dyDescent="0.25">
      <c r="A962" t="s">
        <v>2293</v>
      </c>
      <c r="B962" t="s">
        <v>765</v>
      </c>
      <c r="C962">
        <v>5</v>
      </c>
      <c r="D962" t="s">
        <v>768</v>
      </c>
      <c r="E962" s="5" t="str">
        <f>_xlfn.XLOOKUP(Customers[[#This Row],[Customer ID]],Policies!B:B,Policies!A:A)</f>
        <v>POL3196</v>
      </c>
      <c r="F962" s="5" t="str">
        <f>_xlfn.XLOOKUP(Customers[[#This Row],[Customer ID]],Policies[Customer ID],Policies[Proposal Status (Insurer)])</f>
        <v>Accepted</v>
      </c>
      <c r="G962" s="5" t="str">
        <f>_xlfn.XLOOKUP(A:A,Policies!B:B,Policies!C:C)</f>
        <v>Life</v>
      </c>
      <c r="H962" s="5" t="str">
        <f>_xlfn.XLOOKUP(A:A,Policies!B:B,Policies!G:G)</f>
        <v>Yes</v>
      </c>
    </row>
    <row r="963" spans="1:8" x14ac:dyDescent="0.25">
      <c r="A963" t="s">
        <v>2294</v>
      </c>
      <c r="B963" t="s">
        <v>764</v>
      </c>
      <c r="C963">
        <v>14</v>
      </c>
      <c r="D963" t="s">
        <v>767</v>
      </c>
      <c r="E963" s="5" t="str">
        <f>_xlfn.XLOOKUP(Customers[[#This Row],[Customer ID]],Policies!B:B,Policies!A:A)</f>
        <v>POL3197</v>
      </c>
      <c r="F963" s="5" t="str">
        <f>_xlfn.XLOOKUP(Customers[[#This Row],[Customer ID]],Policies[Customer ID],Policies[Proposal Status (Insurer)])</f>
        <v>Accepted</v>
      </c>
      <c r="G963" s="5" t="str">
        <f>_xlfn.XLOOKUP(A:A,Policies!B:B,Policies!C:C)</f>
        <v>Life</v>
      </c>
      <c r="H963" s="5" t="str">
        <f>_xlfn.XLOOKUP(A:A,Policies!B:B,Policies!G:G)</f>
        <v>Yes</v>
      </c>
    </row>
    <row r="964" spans="1:8" x14ac:dyDescent="0.25">
      <c r="A964" t="s">
        <v>2295</v>
      </c>
      <c r="B964" t="s">
        <v>762</v>
      </c>
      <c r="C964">
        <v>14</v>
      </c>
      <c r="D964" t="s">
        <v>767</v>
      </c>
      <c r="E964" s="5" t="str">
        <f>_xlfn.XLOOKUP(Customers[[#This Row],[Customer ID]],Policies!B:B,Policies!A:A)</f>
        <v>POL3198</v>
      </c>
      <c r="F964" s="5" t="str">
        <f>_xlfn.XLOOKUP(Customers[[#This Row],[Customer ID]],Policies[Customer ID],Policies[Proposal Status (Insurer)])</f>
        <v>Accepted</v>
      </c>
      <c r="G964" s="5" t="str">
        <f>_xlfn.XLOOKUP(A:A,Policies!B:B,Policies!C:C)</f>
        <v>Life</v>
      </c>
      <c r="H964" s="5" t="str">
        <f>_xlfn.XLOOKUP(A:A,Policies!B:B,Policies!G:G)</f>
        <v>Yes</v>
      </c>
    </row>
    <row r="965" spans="1:8" x14ac:dyDescent="0.25">
      <c r="A965" t="s">
        <v>2296</v>
      </c>
      <c r="B965" t="s">
        <v>763</v>
      </c>
      <c r="C965">
        <v>8</v>
      </c>
      <c r="D965" t="s">
        <v>767</v>
      </c>
      <c r="E965" s="5" t="str">
        <f>_xlfn.XLOOKUP(Customers[[#This Row],[Customer ID]],Policies!B:B,Policies!A:A)</f>
        <v>POL3199</v>
      </c>
      <c r="F965" s="5" t="str">
        <f>_xlfn.XLOOKUP(Customers[[#This Row],[Customer ID]],Policies[Customer ID],Policies[Proposal Status (Insurer)])</f>
        <v>Accepted</v>
      </c>
      <c r="G965" s="5" t="str">
        <f>_xlfn.XLOOKUP(A:A,Policies!B:B,Policies!C:C)</f>
        <v>Life</v>
      </c>
      <c r="H965" s="5" t="str">
        <f>_xlfn.XLOOKUP(A:A,Policies!B:B,Policies!G:G)</f>
        <v>Yes</v>
      </c>
    </row>
    <row r="966" spans="1:8" x14ac:dyDescent="0.25">
      <c r="A966" t="s">
        <v>2297</v>
      </c>
      <c r="B966" t="s">
        <v>765</v>
      </c>
      <c r="C966">
        <v>15</v>
      </c>
      <c r="D966" t="s">
        <v>766</v>
      </c>
      <c r="E966" s="5" t="str">
        <f>_xlfn.XLOOKUP(Customers[[#This Row],[Customer ID]],Policies!B:B,Policies!A:A)</f>
        <v>POL3200</v>
      </c>
      <c r="F966" s="5" t="str">
        <f>_xlfn.XLOOKUP(Customers[[#This Row],[Customer ID]],Policies[Customer ID],Policies[Proposal Status (Insurer)])</f>
        <v>Accepted</v>
      </c>
      <c r="G966" s="5" t="str">
        <f>_xlfn.XLOOKUP(A:A,Policies!B:B,Policies!C:C)</f>
        <v>Life</v>
      </c>
      <c r="H966" s="5" t="str">
        <f>_xlfn.XLOOKUP(A:A,Policies!B:B,Policies!G:G)</f>
        <v>Yes</v>
      </c>
    </row>
    <row r="967" spans="1:8" x14ac:dyDescent="0.25">
      <c r="A967" t="s">
        <v>2298</v>
      </c>
      <c r="B967" t="s">
        <v>764</v>
      </c>
      <c r="C967">
        <v>8</v>
      </c>
      <c r="D967" t="s">
        <v>768</v>
      </c>
      <c r="E967" s="5" t="str">
        <f>_xlfn.XLOOKUP(Customers[[#This Row],[Customer ID]],Policies!B:B,Policies!A:A)</f>
        <v>POL3201</v>
      </c>
      <c r="F967" s="5" t="str">
        <f>_xlfn.XLOOKUP(Customers[[#This Row],[Customer ID]],Policies[Customer ID],Policies[Proposal Status (Insurer)])</f>
        <v>Accepted</v>
      </c>
      <c r="G967" s="5" t="str">
        <f>_xlfn.XLOOKUP(A:A,Policies!B:B,Policies!C:C)</f>
        <v>Life</v>
      </c>
      <c r="H967" s="5" t="str">
        <f>_xlfn.XLOOKUP(A:A,Policies!B:B,Policies!G:G)</f>
        <v>Yes</v>
      </c>
    </row>
    <row r="968" spans="1:8" x14ac:dyDescent="0.25">
      <c r="A968" t="s">
        <v>2299</v>
      </c>
      <c r="B968" t="s">
        <v>762</v>
      </c>
      <c r="C968">
        <v>16</v>
      </c>
      <c r="D968" t="s">
        <v>768</v>
      </c>
      <c r="E968" s="5" t="str">
        <f>_xlfn.XLOOKUP(Customers[[#This Row],[Customer ID]],Policies!B:B,Policies!A:A)</f>
        <v>POL3202</v>
      </c>
      <c r="F968" s="5" t="str">
        <f>_xlfn.XLOOKUP(Customers[[#This Row],[Customer ID]],Policies[Customer ID],Policies[Proposal Status (Insurer)])</f>
        <v>Accepted</v>
      </c>
      <c r="G968" s="5" t="str">
        <f>_xlfn.XLOOKUP(A:A,Policies!B:B,Policies!C:C)</f>
        <v>Life</v>
      </c>
      <c r="H968" s="5" t="str">
        <f>_xlfn.XLOOKUP(A:A,Policies!B:B,Policies!G:G)</f>
        <v>Yes</v>
      </c>
    </row>
    <row r="969" spans="1:8" x14ac:dyDescent="0.25">
      <c r="A969" t="s">
        <v>2300</v>
      </c>
      <c r="B969" t="s">
        <v>763</v>
      </c>
      <c r="C969">
        <v>8</v>
      </c>
      <c r="D969" t="s">
        <v>768</v>
      </c>
      <c r="E969" s="5" t="str">
        <f>_xlfn.XLOOKUP(Customers[[#This Row],[Customer ID]],Policies!B:B,Policies!A:A)</f>
        <v>POL3203</v>
      </c>
      <c r="F969" s="5" t="str">
        <f>_xlfn.XLOOKUP(Customers[[#This Row],[Customer ID]],Policies[Customer ID],Policies[Proposal Status (Insurer)])</f>
        <v>Accepted</v>
      </c>
      <c r="G969" s="5" t="str">
        <f>_xlfn.XLOOKUP(A:A,Policies!B:B,Policies!C:C)</f>
        <v>Life</v>
      </c>
      <c r="H969" s="5" t="str">
        <f>_xlfn.XLOOKUP(A:A,Policies!B:B,Policies!G:G)</f>
        <v>Yes</v>
      </c>
    </row>
    <row r="970" spans="1:8" x14ac:dyDescent="0.25">
      <c r="A970" t="s">
        <v>2301</v>
      </c>
      <c r="B970" t="s">
        <v>765</v>
      </c>
      <c r="C970">
        <v>9</v>
      </c>
      <c r="D970" t="s">
        <v>769</v>
      </c>
      <c r="E970" s="5" t="str">
        <f>_xlfn.XLOOKUP(Customers[[#This Row],[Customer ID]],Policies!B:B,Policies!A:A)</f>
        <v>POL3204</v>
      </c>
      <c r="F970" s="5" t="str">
        <f>_xlfn.XLOOKUP(Customers[[#This Row],[Customer ID]],Policies[Customer ID],Policies[Proposal Status (Insurer)])</f>
        <v>Accepted</v>
      </c>
      <c r="G970" s="5" t="str">
        <f>_xlfn.XLOOKUP(A:A,Policies!B:B,Policies!C:C)</f>
        <v>Life</v>
      </c>
      <c r="H970" s="5" t="str">
        <f>_xlfn.XLOOKUP(A:A,Policies!B:B,Policies!G:G)</f>
        <v>Yes</v>
      </c>
    </row>
    <row r="971" spans="1:8" x14ac:dyDescent="0.25">
      <c r="A971" t="s">
        <v>2302</v>
      </c>
      <c r="B971" t="s">
        <v>764</v>
      </c>
      <c r="C971">
        <v>10</v>
      </c>
      <c r="D971" t="s">
        <v>766</v>
      </c>
      <c r="E971" s="5" t="str">
        <f>_xlfn.XLOOKUP(Customers[[#This Row],[Customer ID]],Policies!B:B,Policies!A:A)</f>
        <v>POL3205</v>
      </c>
      <c r="F971" s="5" t="str">
        <f>_xlfn.XLOOKUP(Customers[[#This Row],[Customer ID]],Policies[Customer ID],Policies[Proposal Status (Insurer)])</f>
        <v>Accepted</v>
      </c>
      <c r="G971" s="5" t="str">
        <f>_xlfn.XLOOKUP(A:A,Policies!B:B,Policies!C:C)</f>
        <v>Life</v>
      </c>
      <c r="H971" s="5" t="str">
        <f>_xlfn.XLOOKUP(A:A,Policies!B:B,Policies!G:G)</f>
        <v>Yes</v>
      </c>
    </row>
    <row r="972" spans="1:8" x14ac:dyDescent="0.25">
      <c r="A972" t="s">
        <v>2303</v>
      </c>
      <c r="B972" t="s">
        <v>762</v>
      </c>
      <c r="C972">
        <v>11</v>
      </c>
      <c r="D972" t="s">
        <v>766</v>
      </c>
      <c r="E972" s="5" t="str">
        <f>_xlfn.XLOOKUP(Customers[[#This Row],[Customer ID]],Policies!B:B,Policies!A:A)</f>
        <v>POL3206</v>
      </c>
      <c r="F972" s="5" t="str">
        <f>_xlfn.XLOOKUP(Customers[[#This Row],[Customer ID]],Policies[Customer ID],Policies[Proposal Status (Insurer)])</f>
        <v>Accepted</v>
      </c>
      <c r="G972" s="5" t="str">
        <f>_xlfn.XLOOKUP(A:A,Policies!B:B,Policies!C:C)</f>
        <v>Life</v>
      </c>
      <c r="H972" s="5" t="str">
        <f>_xlfn.XLOOKUP(A:A,Policies!B:B,Policies!G:G)</f>
        <v>Yes</v>
      </c>
    </row>
    <row r="973" spans="1:8" x14ac:dyDescent="0.25">
      <c r="A973" t="s">
        <v>2304</v>
      </c>
      <c r="B973" t="s">
        <v>763</v>
      </c>
      <c r="C973">
        <v>11</v>
      </c>
      <c r="D973" t="s">
        <v>766</v>
      </c>
      <c r="E973" s="5" t="str">
        <f>_xlfn.XLOOKUP(Customers[[#This Row],[Customer ID]],Policies!B:B,Policies!A:A)</f>
        <v>POL3207</v>
      </c>
      <c r="F973" s="5" t="str">
        <f>_xlfn.XLOOKUP(Customers[[#This Row],[Customer ID]],Policies[Customer ID],Policies[Proposal Status (Insurer)])</f>
        <v>Accepted</v>
      </c>
      <c r="G973" s="5" t="str">
        <f>_xlfn.XLOOKUP(A:A,Policies!B:B,Policies!C:C)</f>
        <v>Life</v>
      </c>
      <c r="H973" s="5" t="str">
        <f>_xlfn.XLOOKUP(A:A,Policies!B:B,Policies!G:G)</f>
        <v>Yes</v>
      </c>
    </row>
    <row r="974" spans="1:8" x14ac:dyDescent="0.25">
      <c r="A974" t="s">
        <v>2305</v>
      </c>
      <c r="B974" t="s">
        <v>765</v>
      </c>
      <c r="C974">
        <v>13</v>
      </c>
      <c r="D974" t="s">
        <v>767</v>
      </c>
      <c r="E974" s="5" t="str">
        <f>_xlfn.XLOOKUP(Customers[[#This Row],[Customer ID]],Policies!B:B,Policies!A:A)</f>
        <v>POL3208</v>
      </c>
      <c r="F974" s="5" t="str">
        <f>_xlfn.XLOOKUP(Customers[[#This Row],[Customer ID]],Policies[Customer ID],Policies[Proposal Status (Insurer)])</f>
        <v>Accepted</v>
      </c>
      <c r="G974" s="5" t="str">
        <f>_xlfn.XLOOKUP(A:A,Policies!B:B,Policies!C:C)</f>
        <v>Life</v>
      </c>
      <c r="H974" s="5" t="str">
        <f>_xlfn.XLOOKUP(A:A,Policies!B:B,Policies!G:G)</f>
        <v>Yes</v>
      </c>
    </row>
    <row r="975" spans="1:8" x14ac:dyDescent="0.25">
      <c r="A975" t="s">
        <v>2306</v>
      </c>
      <c r="B975" t="s">
        <v>764</v>
      </c>
      <c r="C975">
        <v>5</v>
      </c>
      <c r="D975" t="s">
        <v>769</v>
      </c>
      <c r="E975" s="5" t="str">
        <f>_xlfn.XLOOKUP(Customers[[#This Row],[Customer ID]],Policies!B:B,Policies!A:A)</f>
        <v>POL3209</v>
      </c>
      <c r="F975" s="5" t="str">
        <f>_xlfn.XLOOKUP(Customers[[#This Row],[Customer ID]],Policies[Customer ID],Policies[Proposal Status (Insurer)])</f>
        <v>Accepted</v>
      </c>
      <c r="G975" s="5" t="str">
        <f>_xlfn.XLOOKUP(A:A,Policies!B:B,Policies!C:C)</f>
        <v>Life</v>
      </c>
      <c r="H975" s="5" t="str">
        <f>_xlfn.XLOOKUP(A:A,Policies!B:B,Policies!G:G)</f>
        <v>Yes</v>
      </c>
    </row>
    <row r="976" spans="1:8" x14ac:dyDescent="0.25">
      <c r="A976" t="s">
        <v>2307</v>
      </c>
      <c r="B976" t="s">
        <v>762</v>
      </c>
      <c r="C976">
        <v>12</v>
      </c>
      <c r="D976" t="s">
        <v>769</v>
      </c>
      <c r="E976" s="5" t="str">
        <f>_xlfn.XLOOKUP(Customers[[#This Row],[Customer ID]],Policies!B:B,Policies!A:A)</f>
        <v>POL3210</v>
      </c>
      <c r="F976" s="5" t="str">
        <f>_xlfn.XLOOKUP(Customers[[#This Row],[Customer ID]],Policies[Customer ID],Policies[Proposal Status (Insurer)])</f>
        <v>Rejected</v>
      </c>
      <c r="G976" s="5" t="str">
        <f>_xlfn.XLOOKUP(A:A,Policies!B:B,Policies!C:C)</f>
        <v>Life</v>
      </c>
      <c r="H976" s="5" t="str">
        <f>_xlfn.XLOOKUP(A:A,Policies!B:B,Policies!G:G)</f>
        <v>Not Applicable</v>
      </c>
    </row>
    <row r="977" spans="1:8" x14ac:dyDescent="0.25">
      <c r="A977" t="s">
        <v>2308</v>
      </c>
      <c r="B977" t="s">
        <v>763</v>
      </c>
      <c r="C977">
        <v>15</v>
      </c>
      <c r="D977" t="s">
        <v>769</v>
      </c>
      <c r="E977" s="5" t="str">
        <f>_xlfn.XLOOKUP(Customers[[#This Row],[Customer ID]],Policies!B:B,Policies!A:A)</f>
        <v>POL3211</v>
      </c>
      <c r="F977" s="5" t="str">
        <f>_xlfn.XLOOKUP(Customers[[#This Row],[Customer ID]],Policies[Customer ID],Policies[Proposal Status (Insurer)])</f>
        <v>Accepted</v>
      </c>
      <c r="G977" s="5" t="str">
        <f>_xlfn.XLOOKUP(A:A,Policies!B:B,Policies!C:C)</f>
        <v>Life</v>
      </c>
      <c r="H977" s="5" t="str">
        <f>_xlfn.XLOOKUP(A:A,Policies!B:B,Policies!G:G)</f>
        <v>Yes</v>
      </c>
    </row>
    <row r="978" spans="1:8" x14ac:dyDescent="0.25">
      <c r="A978" t="s">
        <v>2309</v>
      </c>
      <c r="B978" t="s">
        <v>765</v>
      </c>
      <c r="C978">
        <v>4</v>
      </c>
      <c r="D978" t="s">
        <v>768</v>
      </c>
      <c r="E978" s="5" t="str">
        <f>_xlfn.XLOOKUP(Customers[[#This Row],[Customer ID]],Policies!B:B,Policies!A:A)</f>
        <v>POL3212</v>
      </c>
      <c r="F978" s="5" t="str">
        <f>_xlfn.XLOOKUP(Customers[[#This Row],[Customer ID]],Policies[Customer ID],Policies[Proposal Status (Insurer)])</f>
        <v>Accepted</v>
      </c>
      <c r="G978" s="5" t="str">
        <f>_xlfn.XLOOKUP(A:A,Policies!B:B,Policies!C:C)</f>
        <v>Life</v>
      </c>
      <c r="H978" s="5" t="str">
        <f>_xlfn.XLOOKUP(A:A,Policies!B:B,Policies!G:G)</f>
        <v>Yes</v>
      </c>
    </row>
    <row r="979" spans="1:8" x14ac:dyDescent="0.25">
      <c r="A979" t="s">
        <v>2310</v>
      </c>
      <c r="B979" t="s">
        <v>764</v>
      </c>
      <c r="C979">
        <v>14</v>
      </c>
      <c r="D979" t="s">
        <v>767</v>
      </c>
      <c r="E979" s="5" t="str">
        <f>_xlfn.XLOOKUP(Customers[[#This Row],[Customer ID]],Policies!B:B,Policies!A:A)</f>
        <v>POL3213</v>
      </c>
      <c r="F979" s="5" t="str">
        <f>_xlfn.XLOOKUP(Customers[[#This Row],[Customer ID]],Policies[Customer ID],Policies[Proposal Status (Insurer)])</f>
        <v>Accepted</v>
      </c>
      <c r="G979" s="5" t="str">
        <f>_xlfn.XLOOKUP(A:A,Policies!B:B,Policies!C:C)</f>
        <v>Life</v>
      </c>
      <c r="H979" s="5" t="str">
        <f>_xlfn.XLOOKUP(A:A,Policies!B:B,Policies!G:G)</f>
        <v>Yes</v>
      </c>
    </row>
    <row r="980" spans="1:8" x14ac:dyDescent="0.25">
      <c r="A980" t="s">
        <v>2311</v>
      </c>
      <c r="B980" t="s">
        <v>762</v>
      </c>
      <c r="C980">
        <v>1</v>
      </c>
      <c r="D980" t="s">
        <v>767</v>
      </c>
      <c r="E980" s="5" t="str">
        <f>_xlfn.XLOOKUP(Customers[[#This Row],[Customer ID]],Policies!B:B,Policies!A:A)</f>
        <v>POL3214</v>
      </c>
      <c r="F980" s="5" t="str">
        <f>_xlfn.XLOOKUP(Customers[[#This Row],[Customer ID]],Policies[Customer ID],Policies[Proposal Status (Insurer)])</f>
        <v>Accepted</v>
      </c>
      <c r="G980" s="5" t="str">
        <f>_xlfn.XLOOKUP(A:A,Policies!B:B,Policies!C:C)</f>
        <v>Life</v>
      </c>
      <c r="H980" s="5" t="str">
        <f>_xlfn.XLOOKUP(A:A,Policies!B:B,Policies!G:G)</f>
        <v>Yes</v>
      </c>
    </row>
    <row r="981" spans="1:8" x14ac:dyDescent="0.25">
      <c r="A981" t="s">
        <v>2312</v>
      </c>
      <c r="B981" t="s">
        <v>763</v>
      </c>
      <c r="C981">
        <v>16</v>
      </c>
      <c r="D981" t="s">
        <v>767</v>
      </c>
      <c r="E981" s="5" t="str">
        <f>_xlfn.XLOOKUP(Customers[[#This Row],[Customer ID]],Policies!B:B,Policies!A:A)</f>
        <v>POL3215</v>
      </c>
      <c r="F981" s="5" t="str">
        <f>_xlfn.XLOOKUP(Customers[[#This Row],[Customer ID]],Policies[Customer ID],Policies[Proposal Status (Insurer)])</f>
        <v>Accepted</v>
      </c>
      <c r="G981" s="5" t="str">
        <f>_xlfn.XLOOKUP(A:A,Policies!B:B,Policies!C:C)</f>
        <v>Life</v>
      </c>
      <c r="H981" s="5" t="str">
        <f>_xlfn.XLOOKUP(A:A,Policies!B:B,Policies!G:G)</f>
        <v>Yes</v>
      </c>
    </row>
    <row r="982" spans="1:8" x14ac:dyDescent="0.25">
      <c r="A982" t="s">
        <v>2313</v>
      </c>
      <c r="B982" t="s">
        <v>765</v>
      </c>
      <c r="C982">
        <v>6</v>
      </c>
      <c r="D982" t="s">
        <v>766</v>
      </c>
      <c r="E982" s="5" t="str">
        <f>_xlfn.XLOOKUP(Customers[[#This Row],[Customer ID]],Policies!B:B,Policies!A:A)</f>
        <v>POL3216</v>
      </c>
      <c r="F982" s="5" t="str">
        <f>_xlfn.XLOOKUP(Customers[[#This Row],[Customer ID]],Policies[Customer ID],Policies[Proposal Status (Insurer)])</f>
        <v>Rejected</v>
      </c>
      <c r="G982" s="5" t="str">
        <f>_xlfn.XLOOKUP(A:A,Policies!B:B,Policies!C:C)</f>
        <v>Life</v>
      </c>
      <c r="H982" s="5" t="str">
        <f>_xlfn.XLOOKUP(A:A,Policies!B:B,Policies!G:G)</f>
        <v>Not Applicable</v>
      </c>
    </row>
    <row r="983" spans="1:8" x14ac:dyDescent="0.25">
      <c r="A983" t="s">
        <v>2314</v>
      </c>
      <c r="B983" t="s">
        <v>764</v>
      </c>
      <c r="C983">
        <v>17</v>
      </c>
      <c r="D983" t="s">
        <v>768</v>
      </c>
      <c r="E983" s="5" t="str">
        <f>_xlfn.XLOOKUP(Customers[[#This Row],[Customer ID]],Policies!B:B,Policies!A:A)</f>
        <v>POL3217</v>
      </c>
      <c r="F983" s="5" t="str">
        <f>_xlfn.XLOOKUP(Customers[[#This Row],[Customer ID]],Policies[Customer ID],Policies[Proposal Status (Insurer)])</f>
        <v>Accepted</v>
      </c>
      <c r="G983" s="5" t="str">
        <f>_xlfn.XLOOKUP(A:A,Policies!B:B,Policies!C:C)</f>
        <v>Life</v>
      </c>
      <c r="H983" s="5" t="str">
        <f>_xlfn.XLOOKUP(A:A,Policies!B:B,Policies!G:G)</f>
        <v>Yes</v>
      </c>
    </row>
    <row r="984" spans="1:8" x14ac:dyDescent="0.25">
      <c r="A984" t="s">
        <v>2315</v>
      </c>
      <c r="B984" t="s">
        <v>762</v>
      </c>
      <c r="C984">
        <v>18</v>
      </c>
      <c r="D984" t="s">
        <v>768</v>
      </c>
      <c r="E984" s="5" t="str">
        <f>_xlfn.XLOOKUP(Customers[[#This Row],[Customer ID]],Policies!B:B,Policies!A:A)</f>
        <v>POL3218</v>
      </c>
      <c r="F984" s="5" t="str">
        <f>_xlfn.XLOOKUP(Customers[[#This Row],[Customer ID]],Policies[Customer ID],Policies[Proposal Status (Insurer)])</f>
        <v>Accepted</v>
      </c>
      <c r="G984" s="5" t="str">
        <f>_xlfn.XLOOKUP(A:A,Policies!B:B,Policies!C:C)</f>
        <v>Life</v>
      </c>
      <c r="H984" s="5" t="str">
        <f>_xlfn.XLOOKUP(A:A,Policies!B:B,Policies!G:G)</f>
        <v>Yes</v>
      </c>
    </row>
    <row r="985" spans="1:8" x14ac:dyDescent="0.25">
      <c r="A985" t="s">
        <v>2316</v>
      </c>
      <c r="B985" t="s">
        <v>763</v>
      </c>
      <c r="C985">
        <v>8</v>
      </c>
      <c r="D985" t="s">
        <v>768</v>
      </c>
      <c r="E985" s="5" t="str">
        <f>_xlfn.XLOOKUP(Customers[[#This Row],[Customer ID]],Policies!B:B,Policies!A:A)</f>
        <v>POL3219</v>
      </c>
      <c r="F985" s="5" t="str">
        <f>_xlfn.XLOOKUP(Customers[[#This Row],[Customer ID]],Policies[Customer ID],Policies[Proposal Status (Insurer)])</f>
        <v>Accepted</v>
      </c>
      <c r="G985" s="5" t="str">
        <f>_xlfn.XLOOKUP(A:A,Policies!B:B,Policies!C:C)</f>
        <v>Life</v>
      </c>
      <c r="H985" s="5" t="str">
        <f>_xlfn.XLOOKUP(A:A,Policies!B:B,Policies!G:G)</f>
        <v>Yes</v>
      </c>
    </row>
    <row r="986" spans="1:8" x14ac:dyDescent="0.25">
      <c r="A986" t="s">
        <v>2317</v>
      </c>
      <c r="B986" t="s">
        <v>765</v>
      </c>
      <c r="C986">
        <v>9</v>
      </c>
      <c r="D986" t="s">
        <v>769</v>
      </c>
      <c r="E986" s="5" t="str">
        <f>_xlfn.XLOOKUP(Customers[[#This Row],[Customer ID]],Policies!B:B,Policies!A:A)</f>
        <v>POL3220</v>
      </c>
      <c r="F986" s="5" t="str">
        <f>_xlfn.XLOOKUP(Customers[[#This Row],[Customer ID]],Policies[Customer ID],Policies[Proposal Status (Insurer)])</f>
        <v>Accepted</v>
      </c>
      <c r="G986" s="5" t="str">
        <f>_xlfn.XLOOKUP(A:A,Policies!B:B,Policies!C:C)</f>
        <v>Life</v>
      </c>
      <c r="H986" s="5" t="str">
        <f>_xlfn.XLOOKUP(A:A,Policies!B:B,Policies!G:G)</f>
        <v>Yes</v>
      </c>
    </row>
    <row r="987" spans="1:8" x14ac:dyDescent="0.25">
      <c r="A987" t="s">
        <v>2318</v>
      </c>
      <c r="B987" t="s">
        <v>764</v>
      </c>
      <c r="C987">
        <v>20</v>
      </c>
      <c r="D987" t="s">
        <v>766</v>
      </c>
      <c r="E987" s="5" t="str">
        <f>_xlfn.XLOOKUP(Customers[[#This Row],[Customer ID]],Policies!B:B,Policies!A:A)</f>
        <v>POL3221</v>
      </c>
      <c r="F987" s="5" t="str">
        <f>_xlfn.XLOOKUP(Customers[[#This Row],[Customer ID]],Policies[Customer ID],Policies[Proposal Status (Insurer)])</f>
        <v>Accepted</v>
      </c>
      <c r="G987" s="5" t="str">
        <f>_xlfn.XLOOKUP(A:A,Policies!B:B,Policies!C:C)</f>
        <v>Life</v>
      </c>
      <c r="H987" s="5" t="str">
        <f>_xlfn.XLOOKUP(A:A,Policies!B:B,Policies!G:G)</f>
        <v>Yes</v>
      </c>
    </row>
    <row r="988" spans="1:8" x14ac:dyDescent="0.25">
      <c r="A988" t="s">
        <v>2319</v>
      </c>
      <c r="B988" t="s">
        <v>762</v>
      </c>
      <c r="C988">
        <v>20</v>
      </c>
      <c r="D988" t="s">
        <v>766</v>
      </c>
      <c r="E988" s="5" t="str">
        <f>_xlfn.XLOOKUP(Customers[[#This Row],[Customer ID]],Policies!B:B,Policies!A:A)</f>
        <v>POL3222</v>
      </c>
      <c r="F988" s="5" t="str">
        <f>_xlfn.XLOOKUP(Customers[[#This Row],[Customer ID]],Policies[Customer ID],Policies[Proposal Status (Insurer)])</f>
        <v>Accepted</v>
      </c>
      <c r="G988" s="5" t="str">
        <f>_xlfn.XLOOKUP(A:A,Policies!B:B,Policies!C:C)</f>
        <v>Life</v>
      </c>
      <c r="H988" s="5" t="str">
        <f>_xlfn.XLOOKUP(A:A,Policies!B:B,Policies!G:G)</f>
        <v>No</v>
      </c>
    </row>
    <row r="989" spans="1:8" x14ac:dyDescent="0.25">
      <c r="A989" t="s">
        <v>2320</v>
      </c>
      <c r="B989" t="s">
        <v>763</v>
      </c>
      <c r="C989">
        <v>2</v>
      </c>
      <c r="D989" t="s">
        <v>766</v>
      </c>
      <c r="E989" s="5" t="str">
        <f>_xlfn.XLOOKUP(Customers[[#This Row],[Customer ID]],Policies!B:B,Policies!A:A)</f>
        <v>POL3223</v>
      </c>
      <c r="F989" s="5" t="str">
        <f>_xlfn.XLOOKUP(Customers[[#This Row],[Customer ID]],Policies[Customer ID],Policies[Proposal Status (Insurer)])</f>
        <v>Accepted</v>
      </c>
      <c r="G989" s="5" t="str">
        <f>_xlfn.XLOOKUP(A:A,Policies!B:B,Policies!C:C)</f>
        <v>Life</v>
      </c>
      <c r="H989" s="5" t="str">
        <f>_xlfn.XLOOKUP(A:A,Policies!B:B,Policies!G:G)</f>
        <v>Yes</v>
      </c>
    </row>
    <row r="990" spans="1:8" x14ac:dyDescent="0.25">
      <c r="A990" t="s">
        <v>2321</v>
      </c>
      <c r="B990" t="s">
        <v>765</v>
      </c>
      <c r="C990">
        <v>1</v>
      </c>
      <c r="D990" t="s">
        <v>767</v>
      </c>
      <c r="E990" s="5" t="str">
        <f>_xlfn.XLOOKUP(Customers[[#This Row],[Customer ID]],Policies!B:B,Policies!A:A)</f>
        <v>POL3224</v>
      </c>
      <c r="F990" s="5" t="str">
        <f>_xlfn.XLOOKUP(Customers[[#This Row],[Customer ID]],Policies[Customer ID],Policies[Proposal Status (Insurer)])</f>
        <v>Rejected</v>
      </c>
      <c r="G990" s="5" t="str">
        <f>_xlfn.XLOOKUP(A:A,Policies!B:B,Policies!C:C)</f>
        <v>Life</v>
      </c>
      <c r="H990" s="5" t="str">
        <f>_xlfn.XLOOKUP(A:A,Policies!B:B,Policies!G:G)</f>
        <v>Not Applicable</v>
      </c>
    </row>
    <row r="991" spans="1:8" x14ac:dyDescent="0.25">
      <c r="A991" t="s">
        <v>2322</v>
      </c>
      <c r="B991" t="s">
        <v>764</v>
      </c>
      <c r="C991">
        <v>18</v>
      </c>
      <c r="D991" t="s">
        <v>769</v>
      </c>
      <c r="E991" s="5" t="str">
        <f>_xlfn.XLOOKUP(Customers[[#This Row],[Customer ID]],Policies!B:B,Policies!A:A)</f>
        <v>POL3225</v>
      </c>
      <c r="F991" s="5" t="str">
        <f>_xlfn.XLOOKUP(Customers[[#This Row],[Customer ID]],Policies[Customer ID],Policies[Proposal Status (Insurer)])</f>
        <v>Accepted</v>
      </c>
      <c r="G991" s="5" t="str">
        <f>_xlfn.XLOOKUP(A:A,Policies!B:B,Policies!C:C)</f>
        <v>Life</v>
      </c>
      <c r="H991" s="5" t="str">
        <f>_xlfn.XLOOKUP(A:A,Policies!B:B,Policies!G:G)</f>
        <v>Yes</v>
      </c>
    </row>
    <row r="992" spans="1:8" x14ac:dyDescent="0.25">
      <c r="A992" t="s">
        <v>2323</v>
      </c>
      <c r="B992" t="s">
        <v>762</v>
      </c>
      <c r="C992">
        <v>8</v>
      </c>
      <c r="D992" t="s">
        <v>769</v>
      </c>
      <c r="E992" s="5" t="str">
        <f>_xlfn.XLOOKUP(Customers[[#This Row],[Customer ID]],Policies!B:B,Policies!A:A)</f>
        <v>POL3226</v>
      </c>
      <c r="F992" s="5" t="str">
        <f>_xlfn.XLOOKUP(Customers[[#This Row],[Customer ID]],Policies[Customer ID],Policies[Proposal Status (Insurer)])</f>
        <v>Rejected</v>
      </c>
      <c r="G992" s="5" t="str">
        <f>_xlfn.XLOOKUP(A:A,Policies!B:B,Policies!C:C)</f>
        <v>Life</v>
      </c>
      <c r="H992" s="5" t="str">
        <f>_xlfn.XLOOKUP(A:A,Policies!B:B,Policies!G:G)</f>
        <v>Not Applicable</v>
      </c>
    </row>
    <row r="993" spans="1:8" x14ac:dyDescent="0.25">
      <c r="A993" t="s">
        <v>2324</v>
      </c>
      <c r="B993" t="s">
        <v>763</v>
      </c>
      <c r="C993">
        <v>19</v>
      </c>
      <c r="D993" t="s">
        <v>769</v>
      </c>
      <c r="E993" s="5" t="str">
        <f>_xlfn.XLOOKUP(Customers[[#This Row],[Customer ID]],Policies!B:B,Policies!A:A)</f>
        <v>POL3227</v>
      </c>
      <c r="F993" s="5" t="str">
        <f>_xlfn.XLOOKUP(Customers[[#This Row],[Customer ID]],Policies[Customer ID],Policies[Proposal Status (Insurer)])</f>
        <v>Accepted</v>
      </c>
      <c r="G993" s="5" t="str">
        <f>_xlfn.XLOOKUP(A:A,Policies!B:B,Policies!C:C)</f>
        <v>Life</v>
      </c>
      <c r="H993" s="5" t="str">
        <f>_xlfn.XLOOKUP(A:A,Policies!B:B,Policies!G:G)</f>
        <v>No</v>
      </c>
    </row>
    <row r="994" spans="1:8" x14ac:dyDescent="0.25">
      <c r="A994" t="s">
        <v>2325</v>
      </c>
      <c r="B994" t="s">
        <v>765</v>
      </c>
      <c r="C994">
        <v>18</v>
      </c>
      <c r="D994" t="s">
        <v>768</v>
      </c>
      <c r="E994" s="5" t="str">
        <f>_xlfn.XLOOKUP(Customers[[#This Row],[Customer ID]],Policies!B:B,Policies!A:A)</f>
        <v>POL3228</v>
      </c>
      <c r="F994" s="5" t="str">
        <f>_xlfn.XLOOKUP(Customers[[#This Row],[Customer ID]],Policies[Customer ID],Policies[Proposal Status (Insurer)])</f>
        <v>Accepted</v>
      </c>
      <c r="G994" s="5" t="str">
        <f>_xlfn.XLOOKUP(A:A,Policies!B:B,Policies!C:C)</f>
        <v>Life</v>
      </c>
      <c r="H994" s="5" t="str">
        <f>_xlfn.XLOOKUP(A:A,Policies!B:B,Policies!G:G)</f>
        <v>Yes</v>
      </c>
    </row>
    <row r="995" spans="1:8" x14ac:dyDescent="0.25">
      <c r="A995" t="s">
        <v>2326</v>
      </c>
      <c r="B995" t="s">
        <v>764</v>
      </c>
      <c r="C995">
        <v>1</v>
      </c>
      <c r="D995" t="s">
        <v>767</v>
      </c>
      <c r="E995" s="5" t="str">
        <f>_xlfn.XLOOKUP(Customers[[#This Row],[Customer ID]],Policies!B:B,Policies!A:A)</f>
        <v>POL3229</v>
      </c>
      <c r="F995" s="5" t="str">
        <f>_xlfn.XLOOKUP(Customers[[#This Row],[Customer ID]],Policies[Customer ID],Policies[Proposal Status (Insurer)])</f>
        <v>Accepted</v>
      </c>
      <c r="G995" s="5" t="str">
        <f>_xlfn.XLOOKUP(A:A,Policies!B:B,Policies!C:C)</f>
        <v>Life</v>
      </c>
      <c r="H995" s="5" t="str">
        <f>_xlfn.XLOOKUP(A:A,Policies!B:B,Policies!G:G)</f>
        <v>Yes</v>
      </c>
    </row>
    <row r="996" spans="1:8" x14ac:dyDescent="0.25">
      <c r="A996" t="s">
        <v>2327</v>
      </c>
      <c r="B996" t="s">
        <v>762</v>
      </c>
      <c r="C996">
        <v>17</v>
      </c>
      <c r="D996" t="s">
        <v>767</v>
      </c>
      <c r="E996" s="5" t="str">
        <f>_xlfn.XLOOKUP(Customers[[#This Row],[Customer ID]],Policies!B:B,Policies!A:A)</f>
        <v>POL3230</v>
      </c>
      <c r="F996" s="5" t="str">
        <f>_xlfn.XLOOKUP(Customers[[#This Row],[Customer ID]],Policies[Customer ID],Policies[Proposal Status (Insurer)])</f>
        <v>Accepted</v>
      </c>
      <c r="G996" s="5" t="str">
        <f>_xlfn.XLOOKUP(A:A,Policies!B:B,Policies!C:C)</f>
        <v>Life</v>
      </c>
      <c r="H996" s="5" t="str">
        <f>_xlfn.XLOOKUP(A:A,Policies!B:B,Policies!G:G)</f>
        <v>Yes</v>
      </c>
    </row>
    <row r="997" spans="1:8" x14ac:dyDescent="0.25">
      <c r="A997" t="s">
        <v>2328</v>
      </c>
      <c r="B997" t="s">
        <v>763</v>
      </c>
      <c r="C997">
        <v>4</v>
      </c>
      <c r="D997" t="s">
        <v>767</v>
      </c>
      <c r="E997" s="5" t="str">
        <f>_xlfn.XLOOKUP(Customers[[#This Row],[Customer ID]],Policies!B:B,Policies!A:A)</f>
        <v>POL3231</v>
      </c>
      <c r="F997" s="5" t="str">
        <f>_xlfn.XLOOKUP(Customers[[#This Row],[Customer ID]],Policies[Customer ID],Policies[Proposal Status (Insurer)])</f>
        <v>Rejected</v>
      </c>
      <c r="G997" s="5" t="str">
        <f>_xlfn.XLOOKUP(A:A,Policies!B:B,Policies!C:C)</f>
        <v>Life</v>
      </c>
      <c r="H997" s="5" t="str">
        <f>_xlfn.XLOOKUP(A:A,Policies!B:B,Policies!G:G)</f>
        <v>Not Applicable</v>
      </c>
    </row>
    <row r="998" spans="1:8" x14ac:dyDescent="0.25">
      <c r="A998" t="s">
        <v>2329</v>
      </c>
      <c r="B998" t="s">
        <v>765</v>
      </c>
      <c r="C998">
        <v>14</v>
      </c>
      <c r="D998" t="s">
        <v>766</v>
      </c>
      <c r="E998" s="5" t="str">
        <f>_xlfn.XLOOKUP(Customers[[#This Row],[Customer ID]],Policies!B:B,Policies!A:A)</f>
        <v>POL3232</v>
      </c>
      <c r="F998" s="5" t="str">
        <f>_xlfn.XLOOKUP(Customers[[#This Row],[Customer ID]],Policies[Customer ID],Policies[Proposal Status (Insurer)])</f>
        <v>Accepted</v>
      </c>
      <c r="G998" s="5" t="str">
        <f>_xlfn.XLOOKUP(A:A,Policies!B:B,Policies!C:C)</f>
        <v>Life</v>
      </c>
      <c r="H998" s="5" t="str">
        <f>_xlfn.XLOOKUP(A:A,Policies!B:B,Policies!G:G)</f>
        <v>Yes</v>
      </c>
    </row>
    <row r="999" spans="1:8" x14ac:dyDescent="0.25">
      <c r="A999" t="s">
        <v>2330</v>
      </c>
      <c r="B999" t="s">
        <v>764</v>
      </c>
      <c r="C999">
        <v>13</v>
      </c>
      <c r="D999" t="s">
        <v>768</v>
      </c>
      <c r="E999" s="5" t="str">
        <f>_xlfn.XLOOKUP(Customers[[#This Row],[Customer ID]],Policies!B:B,Policies!A:A)</f>
        <v>POL3233</v>
      </c>
      <c r="F999" s="5" t="str">
        <f>_xlfn.XLOOKUP(Customers[[#This Row],[Customer ID]],Policies[Customer ID],Policies[Proposal Status (Insurer)])</f>
        <v>Accepted</v>
      </c>
      <c r="G999" s="5" t="str">
        <f>_xlfn.XLOOKUP(A:A,Policies!B:B,Policies!C:C)</f>
        <v>Life</v>
      </c>
      <c r="H999" s="5" t="str">
        <f>_xlfn.XLOOKUP(A:A,Policies!B:B,Policies!G:G)</f>
        <v>No</v>
      </c>
    </row>
    <row r="1000" spans="1:8" x14ac:dyDescent="0.25">
      <c r="A1000" t="s">
        <v>2331</v>
      </c>
      <c r="B1000" t="s">
        <v>762</v>
      </c>
      <c r="C1000">
        <v>15</v>
      </c>
      <c r="D1000" t="s">
        <v>768</v>
      </c>
      <c r="E1000" s="5" t="str">
        <f>_xlfn.XLOOKUP(Customers[[#This Row],[Customer ID]],Policies!B:B,Policies!A:A)</f>
        <v>POL3234</v>
      </c>
      <c r="F1000" s="5" t="str">
        <f>_xlfn.XLOOKUP(Customers[[#This Row],[Customer ID]],Policies[Customer ID],Policies[Proposal Status (Insurer)])</f>
        <v>Accepted</v>
      </c>
      <c r="G1000" s="5" t="str">
        <f>_xlfn.XLOOKUP(A:A,Policies!B:B,Policies!C:C)</f>
        <v>Life</v>
      </c>
      <c r="H1000" s="5" t="str">
        <f>_xlfn.XLOOKUP(A:A,Policies!B:B,Policies!G:G)</f>
        <v>Yes</v>
      </c>
    </row>
    <row r="1001" spans="1:8" x14ac:dyDescent="0.25">
      <c r="A1001" t="s">
        <v>2332</v>
      </c>
      <c r="B1001" t="s">
        <v>763</v>
      </c>
      <c r="C1001">
        <v>6</v>
      </c>
      <c r="D1001" t="s">
        <v>768</v>
      </c>
      <c r="E1001" s="5" t="str">
        <f>_xlfn.XLOOKUP(Customers[[#This Row],[Customer ID]],Policies!B:B,Policies!A:A)</f>
        <v>POL3235</v>
      </c>
      <c r="F1001" s="5" t="str">
        <f>_xlfn.XLOOKUP(Customers[[#This Row],[Customer ID]],Policies[Customer ID],Policies[Proposal Status (Insurer)])</f>
        <v>Accepted</v>
      </c>
      <c r="G1001" s="5" t="str">
        <f>_xlfn.XLOOKUP(A:A,Policies!B:B,Policies!C:C)</f>
        <v>Life</v>
      </c>
      <c r="H1001" s="5" t="str">
        <f>_xlfn.XLOOKUP(A:A,Policies!B:B,Policies!G:G)</f>
        <v>Yes</v>
      </c>
    </row>
    <row r="1002" spans="1:8" x14ac:dyDescent="0.25">
      <c r="A1002" t="s">
        <v>2333</v>
      </c>
      <c r="B1002" t="s">
        <v>765</v>
      </c>
      <c r="C1002">
        <v>5</v>
      </c>
      <c r="D1002" t="s">
        <v>769</v>
      </c>
      <c r="E1002" s="5" t="str">
        <f>_xlfn.XLOOKUP(Customers[[#This Row],[Customer ID]],Policies!B:B,Policies!A:A)</f>
        <v>POL3236</v>
      </c>
      <c r="F1002" s="5" t="str">
        <f>_xlfn.XLOOKUP(Customers[[#This Row],[Customer ID]],Policies[Customer ID],Policies[Proposal Status (Insurer)])</f>
        <v>Accepted</v>
      </c>
      <c r="G1002" s="5" t="str">
        <f>_xlfn.XLOOKUP(A:A,Policies!B:B,Policies!C:C)</f>
        <v>Life</v>
      </c>
      <c r="H1002" s="5" t="str">
        <f>_xlfn.XLOOKUP(A:A,Policies!B:B,Policies!G:G)</f>
        <v>Yes</v>
      </c>
    </row>
    <row r="1003" spans="1:8" x14ac:dyDescent="0.25">
      <c r="A1003" t="s">
        <v>2334</v>
      </c>
      <c r="B1003" t="s">
        <v>764</v>
      </c>
      <c r="C1003">
        <v>2</v>
      </c>
      <c r="D1003" t="s">
        <v>766</v>
      </c>
      <c r="E1003" s="5" t="str">
        <f>_xlfn.XLOOKUP(Customers[[#This Row],[Customer ID]],Policies!B:B,Policies!A:A)</f>
        <v>POL3237</v>
      </c>
      <c r="F1003" s="5" t="str">
        <f>_xlfn.XLOOKUP(Customers[[#This Row],[Customer ID]],Policies[Customer ID],Policies[Proposal Status (Insurer)])</f>
        <v>Accepted</v>
      </c>
      <c r="G1003" s="5" t="str">
        <f>_xlfn.XLOOKUP(A:A,Policies!B:B,Policies!C:C)</f>
        <v>Life</v>
      </c>
      <c r="H1003" s="5" t="str">
        <f>_xlfn.XLOOKUP(A:A,Policies!B:B,Policies!G:G)</f>
        <v>Yes</v>
      </c>
    </row>
    <row r="1004" spans="1:8" x14ac:dyDescent="0.25">
      <c r="A1004" t="s">
        <v>2335</v>
      </c>
      <c r="B1004" t="s">
        <v>762</v>
      </c>
      <c r="C1004">
        <v>7</v>
      </c>
      <c r="D1004" t="s">
        <v>766</v>
      </c>
      <c r="E1004" s="5" t="str">
        <f>_xlfn.XLOOKUP(Customers[[#This Row],[Customer ID]],Policies!B:B,Policies!A:A)</f>
        <v>POL3238</v>
      </c>
      <c r="F1004" s="5" t="str">
        <f>_xlfn.XLOOKUP(Customers[[#This Row],[Customer ID]],Policies[Customer ID],Policies[Proposal Status (Insurer)])</f>
        <v>Accepted</v>
      </c>
      <c r="G1004" s="5" t="str">
        <f>_xlfn.XLOOKUP(A:A,Policies!B:B,Policies!C:C)</f>
        <v>Life</v>
      </c>
      <c r="H1004" s="5" t="str">
        <f>_xlfn.XLOOKUP(A:A,Policies!B:B,Policies!G:G)</f>
        <v>Yes</v>
      </c>
    </row>
    <row r="1005" spans="1:8" x14ac:dyDescent="0.25">
      <c r="A1005" t="s">
        <v>2336</v>
      </c>
      <c r="B1005" t="s">
        <v>763</v>
      </c>
      <c r="C1005">
        <v>17</v>
      </c>
      <c r="D1005" t="s">
        <v>766</v>
      </c>
      <c r="E1005" s="5" t="str">
        <f>_xlfn.XLOOKUP(Customers[[#This Row],[Customer ID]],Policies!B:B,Policies!A:A)</f>
        <v>POL3239</v>
      </c>
      <c r="F1005" s="5" t="str">
        <f>_xlfn.XLOOKUP(Customers[[#This Row],[Customer ID]],Policies[Customer ID],Policies[Proposal Status (Insurer)])</f>
        <v>Accepted</v>
      </c>
      <c r="G1005" s="5" t="str">
        <f>_xlfn.XLOOKUP(A:A,Policies!B:B,Policies!C:C)</f>
        <v>Life</v>
      </c>
      <c r="H1005" s="5" t="str">
        <f>_xlfn.XLOOKUP(A:A,Policies!B:B,Policies!G:G)</f>
        <v>Yes</v>
      </c>
    </row>
    <row r="1006" spans="1:8" x14ac:dyDescent="0.25">
      <c r="A1006" t="s">
        <v>2337</v>
      </c>
      <c r="B1006" t="s">
        <v>765</v>
      </c>
      <c r="C1006">
        <v>18</v>
      </c>
      <c r="D1006" t="s">
        <v>767</v>
      </c>
      <c r="E1006" s="5" t="str">
        <f>_xlfn.XLOOKUP(Customers[[#This Row],[Customer ID]],Policies!B:B,Policies!A:A)</f>
        <v>POL3240</v>
      </c>
      <c r="F1006" s="5" t="str">
        <f>_xlfn.XLOOKUP(Customers[[#This Row],[Customer ID]],Policies[Customer ID],Policies[Proposal Status (Insurer)])</f>
        <v>Accepted</v>
      </c>
      <c r="G1006" s="5" t="str">
        <f>_xlfn.XLOOKUP(A:A,Policies!B:B,Policies!C:C)</f>
        <v>Life</v>
      </c>
      <c r="H1006" s="5" t="str">
        <f>_xlfn.XLOOKUP(A:A,Policies!B:B,Policies!G:G)</f>
        <v>Yes</v>
      </c>
    </row>
    <row r="1007" spans="1:8" x14ac:dyDescent="0.25">
      <c r="A1007" t="s">
        <v>2338</v>
      </c>
      <c r="B1007" t="s">
        <v>764</v>
      </c>
      <c r="C1007">
        <v>8</v>
      </c>
      <c r="D1007" t="s">
        <v>769</v>
      </c>
      <c r="E1007" s="5" t="str">
        <f>_xlfn.XLOOKUP(Customers[[#This Row],[Customer ID]],Policies!B:B,Policies!A:A)</f>
        <v>POL3241</v>
      </c>
      <c r="F1007" s="5" t="str">
        <f>_xlfn.XLOOKUP(Customers[[#This Row],[Customer ID]],Policies[Customer ID],Policies[Proposal Status (Insurer)])</f>
        <v>Accepted</v>
      </c>
      <c r="G1007" s="5" t="str">
        <f>_xlfn.XLOOKUP(A:A,Policies!B:B,Policies!C:C)</f>
        <v>Life</v>
      </c>
      <c r="H1007" s="5" t="str">
        <f>_xlfn.XLOOKUP(A:A,Policies!B:B,Policies!G:G)</f>
        <v>Yes</v>
      </c>
    </row>
    <row r="1008" spans="1:8" x14ac:dyDescent="0.25">
      <c r="A1008" t="s">
        <v>2339</v>
      </c>
      <c r="B1008" t="s">
        <v>762</v>
      </c>
      <c r="C1008">
        <v>18</v>
      </c>
      <c r="D1008" t="s">
        <v>769</v>
      </c>
      <c r="E1008" s="5" t="str">
        <f>_xlfn.XLOOKUP(Customers[[#This Row],[Customer ID]],Policies!B:B,Policies!A:A)</f>
        <v>POL3242</v>
      </c>
      <c r="F1008" s="5" t="str">
        <f>_xlfn.XLOOKUP(Customers[[#This Row],[Customer ID]],Policies[Customer ID],Policies[Proposal Status (Insurer)])</f>
        <v>Accepted</v>
      </c>
      <c r="G1008" s="5" t="str">
        <f>_xlfn.XLOOKUP(A:A,Policies!B:B,Policies!C:C)</f>
        <v>Life</v>
      </c>
      <c r="H1008" s="5" t="str">
        <f>_xlfn.XLOOKUP(A:A,Policies!B:B,Policies!G:G)</f>
        <v>Yes</v>
      </c>
    </row>
    <row r="1009" spans="1:8" x14ac:dyDescent="0.25">
      <c r="A1009" t="s">
        <v>2340</v>
      </c>
      <c r="B1009" t="s">
        <v>763</v>
      </c>
      <c r="C1009">
        <v>19</v>
      </c>
      <c r="D1009" t="s">
        <v>769</v>
      </c>
      <c r="E1009" s="5" t="str">
        <f>_xlfn.XLOOKUP(Customers[[#This Row],[Customer ID]],Policies!B:B,Policies!A:A)</f>
        <v>POL3243</v>
      </c>
      <c r="F1009" s="5" t="str">
        <f>_xlfn.XLOOKUP(Customers[[#This Row],[Customer ID]],Policies[Customer ID],Policies[Proposal Status (Insurer)])</f>
        <v>Accepted</v>
      </c>
      <c r="G1009" s="5" t="str">
        <f>_xlfn.XLOOKUP(A:A,Policies!B:B,Policies!C:C)</f>
        <v>Life</v>
      </c>
      <c r="H1009" s="5" t="str">
        <f>_xlfn.XLOOKUP(A:A,Policies!B:B,Policies!G:G)</f>
        <v>Yes</v>
      </c>
    </row>
    <row r="1010" spans="1:8" x14ac:dyDescent="0.25">
      <c r="A1010" t="s">
        <v>2341</v>
      </c>
      <c r="B1010" t="s">
        <v>765</v>
      </c>
      <c r="C1010">
        <v>4</v>
      </c>
      <c r="D1010" t="s">
        <v>768</v>
      </c>
      <c r="E1010" s="5" t="str">
        <f>_xlfn.XLOOKUP(Customers[[#This Row],[Customer ID]],Policies!B:B,Policies!A:A)</f>
        <v>POL3244</v>
      </c>
      <c r="F1010" s="5" t="str">
        <f>_xlfn.XLOOKUP(Customers[[#This Row],[Customer ID]],Policies[Customer ID],Policies[Proposal Status (Insurer)])</f>
        <v>Accepted</v>
      </c>
      <c r="G1010" s="5" t="str">
        <f>_xlfn.XLOOKUP(A:A,Policies!B:B,Policies!C:C)</f>
        <v>Life</v>
      </c>
      <c r="H1010" s="5" t="str">
        <f>_xlfn.XLOOKUP(A:A,Policies!B:B,Policies!G:G)</f>
        <v>Yes</v>
      </c>
    </row>
    <row r="1011" spans="1:8" x14ac:dyDescent="0.25">
      <c r="A1011" t="s">
        <v>2342</v>
      </c>
      <c r="B1011" t="s">
        <v>764</v>
      </c>
      <c r="C1011">
        <v>14</v>
      </c>
      <c r="D1011" t="s">
        <v>767</v>
      </c>
      <c r="E1011" s="5" t="str">
        <f>_xlfn.XLOOKUP(Customers[[#This Row],[Customer ID]],Policies!B:B,Policies!A:A)</f>
        <v>POL3245</v>
      </c>
      <c r="F1011" s="5" t="str">
        <f>_xlfn.XLOOKUP(Customers[[#This Row],[Customer ID]],Policies[Customer ID],Policies[Proposal Status (Insurer)])</f>
        <v>Accepted</v>
      </c>
      <c r="G1011" s="5" t="str">
        <f>_xlfn.XLOOKUP(A:A,Policies!B:B,Policies!C:C)</f>
        <v>Life</v>
      </c>
      <c r="H1011" s="5" t="str">
        <f>_xlfn.XLOOKUP(A:A,Policies!B:B,Policies!G:G)</f>
        <v>No</v>
      </c>
    </row>
    <row r="1012" spans="1:8" x14ac:dyDescent="0.25">
      <c r="A1012" t="s">
        <v>2343</v>
      </c>
      <c r="B1012" t="s">
        <v>762</v>
      </c>
      <c r="C1012">
        <v>5</v>
      </c>
      <c r="D1012" t="s">
        <v>767</v>
      </c>
      <c r="E1012" s="5" t="str">
        <f>_xlfn.XLOOKUP(Customers[[#This Row],[Customer ID]],Policies!B:B,Policies!A:A)</f>
        <v>POL3246</v>
      </c>
      <c r="F1012" s="5" t="str">
        <f>_xlfn.XLOOKUP(Customers[[#This Row],[Customer ID]],Policies[Customer ID],Policies[Proposal Status (Insurer)])</f>
        <v>Accepted</v>
      </c>
      <c r="G1012" s="5" t="str">
        <f>_xlfn.XLOOKUP(A:A,Policies!B:B,Policies!C:C)</f>
        <v>Life</v>
      </c>
      <c r="H1012" s="5" t="str">
        <f>_xlfn.XLOOKUP(A:A,Policies!B:B,Policies!G:G)</f>
        <v>Yes</v>
      </c>
    </row>
    <row r="1013" spans="1:8" x14ac:dyDescent="0.25">
      <c r="A1013" t="s">
        <v>2344</v>
      </c>
      <c r="B1013" t="s">
        <v>763</v>
      </c>
      <c r="C1013">
        <v>15</v>
      </c>
      <c r="D1013" t="s">
        <v>767</v>
      </c>
      <c r="E1013" s="5" t="str">
        <f>_xlfn.XLOOKUP(Customers[[#This Row],[Customer ID]],Policies!B:B,Policies!A:A)</f>
        <v>POL3247</v>
      </c>
      <c r="F1013" s="5" t="str">
        <f>_xlfn.XLOOKUP(Customers[[#This Row],[Customer ID]],Policies[Customer ID],Policies[Proposal Status (Insurer)])</f>
        <v>Accepted</v>
      </c>
      <c r="G1013" s="5" t="str">
        <f>_xlfn.XLOOKUP(A:A,Policies!B:B,Policies!C:C)</f>
        <v>Life</v>
      </c>
      <c r="H1013" s="5" t="str">
        <f>_xlfn.XLOOKUP(A:A,Policies!B:B,Policies!G:G)</f>
        <v>Yes</v>
      </c>
    </row>
    <row r="1014" spans="1:8" x14ac:dyDescent="0.25">
      <c r="A1014" t="s">
        <v>2345</v>
      </c>
      <c r="B1014" t="s">
        <v>765</v>
      </c>
      <c r="C1014">
        <v>16</v>
      </c>
      <c r="D1014" t="s">
        <v>766</v>
      </c>
      <c r="E1014" s="5" t="str">
        <f>_xlfn.XLOOKUP(Customers[[#This Row],[Customer ID]],Policies!B:B,Policies!A:A)</f>
        <v>POL3248</v>
      </c>
      <c r="F1014" s="5" t="str">
        <f>_xlfn.XLOOKUP(Customers[[#This Row],[Customer ID]],Policies[Customer ID],Policies[Proposal Status (Insurer)])</f>
        <v>Accepted</v>
      </c>
      <c r="G1014" s="5" t="str">
        <f>_xlfn.XLOOKUP(A:A,Policies!B:B,Policies!C:C)</f>
        <v>Life</v>
      </c>
      <c r="H1014" s="5" t="str">
        <f>_xlfn.XLOOKUP(A:A,Policies!B:B,Policies!G:G)</f>
        <v>Yes</v>
      </c>
    </row>
    <row r="1015" spans="1:8" x14ac:dyDescent="0.25">
      <c r="A1015" t="s">
        <v>2346</v>
      </c>
      <c r="B1015" t="s">
        <v>764</v>
      </c>
      <c r="C1015">
        <v>17</v>
      </c>
      <c r="D1015" t="s">
        <v>768</v>
      </c>
      <c r="E1015" s="5" t="str">
        <f>_xlfn.XLOOKUP(Customers[[#This Row],[Customer ID]],Policies!B:B,Policies!A:A)</f>
        <v>POL3249</v>
      </c>
      <c r="F1015" s="5" t="str">
        <f>_xlfn.XLOOKUP(Customers[[#This Row],[Customer ID]],Policies[Customer ID],Policies[Proposal Status (Insurer)])</f>
        <v>Rejected</v>
      </c>
      <c r="G1015" s="5" t="str">
        <f>_xlfn.XLOOKUP(A:A,Policies!B:B,Policies!C:C)</f>
        <v>Life</v>
      </c>
      <c r="H1015" s="5" t="str">
        <f>_xlfn.XLOOKUP(A:A,Policies!B:B,Policies!G:G)</f>
        <v>Not Applicable</v>
      </c>
    </row>
    <row r="1016" spans="1:8" x14ac:dyDescent="0.25">
      <c r="A1016" t="s">
        <v>2347</v>
      </c>
      <c r="B1016" t="s">
        <v>762</v>
      </c>
      <c r="C1016">
        <v>7</v>
      </c>
      <c r="D1016" t="s">
        <v>768</v>
      </c>
      <c r="E1016" s="5" t="str">
        <f>_xlfn.XLOOKUP(Customers[[#This Row],[Customer ID]],Policies!B:B,Policies!A:A)</f>
        <v>POL3250</v>
      </c>
      <c r="F1016" s="5" t="str">
        <f>_xlfn.XLOOKUP(Customers[[#This Row],[Customer ID]],Policies[Customer ID],Policies[Proposal Status (Insurer)])</f>
        <v>Accepted</v>
      </c>
      <c r="G1016" s="5" t="str">
        <f>_xlfn.XLOOKUP(A:A,Policies!B:B,Policies!C:C)</f>
        <v>Life</v>
      </c>
      <c r="H1016" s="5" t="str">
        <f>_xlfn.XLOOKUP(A:A,Policies!B:B,Policies!G:G)</f>
        <v>No</v>
      </c>
    </row>
    <row r="1017" spans="1:8" x14ac:dyDescent="0.25">
      <c r="A1017" t="s">
        <v>2348</v>
      </c>
      <c r="B1017" t="s">
        <v>763</v>
      </c>
      <c r="C1017">
        <v>18</v>
      </c>
      <c r="D1017" t="s">
        <v>768</v>
      </c>
      <c r="E1017" s="5" t="str">
        <f>_xlfn.XLOOKUP(Customers[[#This Row],[Customer ID]],Policies!B:B,Policies!A:A)</f>
        <v>POL3251</v>
      </c>
      <c r="F1017" s="5" t="str">
        <f>_xlfn.XLOOKUP(Customers[[#This Row],[Customer ID]],Policies[Customer ID],Policies[Proposal Status (Insurer)])</f>
        <v>Accepted</v>
      </c>
      <c r="G1017" s="5" t="str">
        <f>_xlfn.XLOOKUP(A:A,Policies!B:B,Policies!C:C)</f>
        <v>Life</v>
      </c>
      <c r="H1017" s="5" t="str">
        <f>_xlfn.XLOOKUP(A:A,Policies!B:B,Policies!G:G)</f>
        <v>Yes</v>
      </c>
    </row>
    <row r="1018" spans="1:8" x14ac:dyDescent="0.25">
      <c r="A1018" t="s">
        <v>2349</v>
      </c>
      <c r="B1018" t="s">
        <v>765</v>
      </c>
      <c r="C1018">
        <v>8</v>
      </c>
      <c r="D1018" t="s">
        <v>769</v>
      </c>
      <c r="E1018" s="5" t="str">
        <f>_xlfn.XLOOKUP(Customers[[#This Row],[Customer ID]],Policies!B:B,Policies!A:A)</f>
        <v>POL3252</v>
      </c>
      <c r="F1018" s="5" t="str">
        <f>_xlfn.XLOOKUP(Customers[[#This Row],[Customer ID]],Policies[Customer ID],Policies[Proposal Status (Insurer)])</f>
        <v>Accepted</v>
      </c>
      <c r="G1018" s="5" t="str">
        <f>_xlfn.XLOOKUP(A:A,Policies!B:B,Policies!C:C)</f>
        <v>Life</v>
      </c>
      <c r="H1018" s="5" t="str">
        <f>_xlfn.XLOOKUP(A:A,Policies!B:B,Policies!G:G)</f>
        <v>Yes</v>
      </c>
    </row>
    <row r="1019" spans="1:8" x14ac:dyDescent="0.25">
      <c r="A1019" t="s">
        <v>2350</v>
      </c>
      <c r="B1019" t="s">
        <v>764</v>
      </c>
      <c r="C1019">
        <v>19</v>
      </c>
      <c r="D1019" t="s">
        <v>766</v>
      </c>
      <c r="E1019" s="5" t="str">
        <f>_xlfn.XLOOKUP(Customers[[#This Row],[Customer ID]],Policies!B:B,Policies!A:A)</f>
        <v>POL3253</v>
      </c>
      <c r="F1019" s="5" t="str">
        <f>_xlfn.XLOOKUP(Customers[[#This Row],[Customer ID]],Policies[Customer ID],Policies[Proposal Status (Insurer)])</f>
        <v>Accepted</v>
      </c>
      <c r="G1019" s="5" t="str">
        <f>_xlfn.XLOOKUP(A:A,Policies!B:B,Policies!C:C)</f>
        <v>Life</v>
      </c>
      <c r="H1019" s="5" t="str">
        <f>_xlfn.XLOOKUP(A:A,Policies!B:B,Policies!G:G)</f>
        <v>Yes</v>
      </c>
    </row>
    <row r="1020" spans="1:8" x14ac:dyDescent="0.25">
      <c r="A1020" t="s">
        <v>2351</v>
      </c>
      <c r="B1020" t="s">
        <v>762</v>
      </c>
      <c r="C1020">
        <v>9</v>
      </c>
      <c r="D1020" t="s">
        <v>766</v>
      </c>
      <c r="E1020" s="5" t="str">
        <f>_xlfn.XLOOKUP(Customers[[#This Row],[Customer ID]],Policies!B:B,Policies!A:A)</f>
        <v>POL3254</v>
      </c>
      <c r="F1020" s="5" t="str">
        <f>_xlfn.XLOOKUP(Customers[[#This Row],[Customer ID]],Policies[Customer ID],Policies[Proposal Status (Insurer)])</f>
        <v>Accepted</v>
      </c>
      <c r="G1020" s="5" t="str">
        <f>_xlfn.XLOOKUP(A:A,Policies!B:B,Policies!C:C)</f>
        <v>Life</v>
      </c>
      <c r="H1020" s="5" t="str">
        <f>_xlfn.XLOOKUP(A:A,Policies!B:B,Policies!G:G)</f>
        <v>Yes</v>
      </c>
    </row>
    <row r="1021" spans="1:8" x14ac:dyDescent="0.25">
      <c r="A1021" t="s">
        <v>2352</v>
      </c>
      <c r="B1021" t="s">
        <v>763</v>
      </c>
      <c r="C1021">
        <v>1</v>
      </c>
      <c r="D1021" t="s">
        <v>766</v>
      </c>
      <c r="E1021" s="5" t="str">
        <f>_xlfn.XLOOKUP(Customers[[#This Row],[Customer ID]],Policies!B:B,Policies!A:A)</f>
        <v>POL3255</v>
      </c>
      <c r="F1021" s="5" t="str">
        <f>_xlfn.XLOOKUP(Customers[[#This Row],[Customer ID]],Policies[Customer ID],Policies[Proposal Status (Insurer)])</f>
        <v>Accepted</v>
      </c>
      <c r="G1021" s="5" t="str">
        <f>_xlfn.XLOOKUP(A:A,Policies!B:B,Policies!C:C)</f>
        <v>Life</v>
      </c>
      <c r="H1021" s="5" t="str">
        <f>_xlfn.XLOOKUP(A:A,Policies!B:B,Policies!G:G)</f>
        <v>Yes</v>
      </c>
    </row>
    <row r="1022" spans="1:8" x14ac:dyDescent="0.25">
      <c r="A1022" t="s">
        <v>2353</v>
      </c>
      <c r="B1022" t="s">
        <v>765</v>
      </c>
      <c r="C1022">
        <v>4</v>
      </c>
      <c r="D1022" t="s">
        <v>767</v>
      </c>
      <c r="E1022" s="5" t="str">
        <f>_xlfn.XLOOKUP(Customers[[#This Row],[Customer ID]],Policies!B:B,Policies!A:A)</f>
        <v>POL3256</v>
      </c>
      <c r="F1022" s="5" t="str">
        <f>_xlfn.XLOOKUP(Customers[[#This Row],[Customer ID]],Policies[Customer ID],Policies[Proposal Status (Insurer)])</f>
        <v>Accepted</v>
      </c>
      <c r="G1022" s="5" t="str">
        <f>_xlfn.XLOOKUP(A:A,Policies!B:B,Policies!C:C)</f>
        <v>Life</v>
      </c>
      <c r="H1022" s="5" t="str">
        <f>_xlfn.XLOOKUP(A:A,Policies!B:B,Policies!G:G)</f>
        <v>Yes</v>
      </c>
    </row>
    <row r="1023" spans="1:8" x14ac:dyDescent="0.25">
      <c r="A1023" t="s">
        <v>2354</v>
      </c>
      <c r="B1023" t="s">
        <v>764</v>
      </c>
      <c r="C1023">
        <v>5</v>
      </c>
      <c r="D1023" t="s">
        <v>769</v>
      </c>
      <c r="E1023" s="5" t="str">
        <f>_xlfn.XLOOKUP(Customers[[#This Row],[Customer ID]],Policies!B:B,Policies!A:A)</f>
        <v>POL3257</v>
      </c>
      <c r="F1023" s="5" t="str">
        <f>_xlfn.XLOOKUP(Customers[[#This Row],[Customer ID]],Policies[Customer ID],Policies[Proposal Status (Insurer)])</f>
        <v>Accepted</v>
      </c>
      <c r="G1023" s="5" t="str">
        <f>_xlfn.XLOOKUP(A:A,Policies!B:B,Policies!C:C)</f>
        <v>Life</v>
      </c>
      <c r="H1023" s="5" t="str">
        <f>_xlfn.XLOOKUP(A:A,Policies!B:B,Policies!G:G)</f>
        <v>Yes</v>
      </c>
    </row>
    <row r="1024" spans="1:8" x14ac:dyDescent="0.25">
      <c r="A1024" t="s">
        <v>2355</v>
      </c>
      <c r="B1024" t="s">
        <v>762</v>
      </c>
      <c r="C1024">
        <v>14</v>
      </c>
      <c r="D1024" t="s">
        <v>769</v>
      </c>
      <c r="E1024" s="5" t="str">
        <f>_xlfn.XLOOKUP(Customers[[#This Row],[Customer ID]],Policies!B:B,Policies!A:A)</f>
        <v>POL3258</v>
      </c>
      <c r="F1024" s="5" t="str">
        <f>_xlfn.XLOOKUP(Customers[[#This Row],[Customer ID]],Policies[Customer ID],Policies[Proposal Status (Insurer)])</f>
        <v>Accepted</v>
      </c>
      <c r="G1024" s="5" t="str">
        <f>_xlfn.XLOOKUP(A:A,Policies!B:B,Policies!C:C)</f>
        <v>Life</v>
      </c>
      <c r="H1024" s="5" t="str">
        <f>_xlfn.XLOOKUP(A:A,Policies!B:B,Policies!G:G)</f>
        <v>Yes</v>
      </c>
    </row>
    <row r="1025" spans="1:8" x14ac:dyDescent="0.25">
      <c r="A1025" t="s">
        <v>2356</v>
      </c>
      <c r="B1025" t="s">
        <v>763</v>
      </c>
      <c r="C1025">
        <v>6</v>
      </c>
      <c r="D1025" t="s">
        <v>769</v>
      </c>
      <c r="E1025" s="5" t="str">
        <f>_xlfn.XLOOKUP(Customers[[#This Row],[Customer ID]],Policies!B:B,Policies!A:A)</f>
        <v>POL3259</v>
      </c>
      <c r="F1025" s="5" t="str">
        <f>_xlfn.XLOOKUP(Customers[[#This Row],[Customer ID]],Policies[Customer ID],Policies[Proposal Status (Insurer)])</f>
        <v>Accepted</v>
      </c>
      <c r="G1025" s="5" t="str">
        <f>_xlfn.XLOOKUP(A:A,Policies!B:B,Policies!C:C)</f>
        <v>Life</v>
      </c>
      <c r="H1025" s="5" t="str">
        <f>_xlfn.XLOOKUP(A:A,Policies!B:B,Policies!G:G)</f>
        <v>No</v>
      </c>
    </row>
    <row r="1026" spans="1:8" x14ac:dyDescent="0.25">
      <c r="A1026" t="s">
        <v>2357</v>
      </c>
      <c r="B1026" t="s">
        <v>765</v>
      </c>
      <c r="C1026">
        <v>15</v>
      </c>
      <c r="D1026" t="s">
        <v>768</v>
      </c>
      <c r="E1026" s="5" t="str">
        <f>_xlfn.XLOOKUP(Customers[[#This Row],[Customer ID]],Policies!B:B,Policies!A:A)</f>
        <v>POL3260</v>
      </c>
      <c r="F1026" s="5" t="str">
        <f>_xlfn.XLOOKUP(Customers[[#This Row],[Customer ID]],Policies[Customer ID],Policies[Proposal Status (Insurer)])</f>
        <v>Rejected</v>
      </c>
      <c r="G1026" s="5" t="str">
        <f>_xlfn.XLOOKUP(A:A,Policies!B:B,Policies!C:C)</f>
        <v>Life</v>
      </c>
      <c r="H1026" s="5" t="str">
        <f>_xlfn.XLOOKUP(A:A,Policies!B:B,Policies!G:G)</f>
        <v>Not Applicable</v>
      </c>
    </row>
    <row r="1027" spans="1:8" x14ac:dyDescent="0.25">
      <c r="A1027" t="s">
        <v>2358</v>
      </c>
      <c r="B1027" t="s">
        <v>764</v>
      </c>
      <c r="C1027">
        <v>6</v>
      </c>
      <c r="D1027" t="s">
        <v>767</v>
      </c>
      <c r="E1027" s="5" t="str">
        <f>_xlfn.XLOOKUP(Customers[[#This Row],[Customer ID]],Policies!B:B,Policies!A:A)</f>
        <v>POL3261</v>
      </c>
      <c r="F1027" s="5" t="str">
        <f>_xlfn.XLOOKUP(Customers[[#This Row],[Customer ID]],Policies[Customer ID],Policies[Proposal Status (Insurer)])</f>
        <v>Accepted</v>
      </c>
      <c r="G1027" s="5" t="str">
        <f>_xlfn.XLOOKUP(A:A,Policies!B:B,Policies!C:C)</f>
        <v>Life</v>
      </c>
      <c r="H1027" s="5" t="str">
        <f>_xlfn.XLOOKUP(A:A,Policies!B:B,Policies!G:G)</f>
        <v>Yes</v>
      </c>
    </row>
    <row r="1028" spans="1:8" x14ac:dyDescent="0.25">
      <c r="A1028" t="s">
        <v>2359</v>
      </c>
      <c r="B1028" t="s">
        <v>762</v>
      </c>
      <c r="C1028">
        <v>7</v>
      </c>
      <c r="D1028" t="s">
        <v>767</v>
      </c>
      <c r="E1028" s="5" t="str">
        <f>_xlfn.XLOOKUP(Customers[[#This Row],[Customer ID]],Policies!B:B,Policies!A:A)</f>
        <v>POL3262</v>
      </c>
      <c r="F1028" s="5" t="str">
        <f>_xlfn.XLOOKUP(Customers[[#This Row],[Customer ID]],Policies[Customer ID],Policies[Proposal Status (Insurer)])</f>
        <v>Rejected</v>
      </c>
      <c r="G1028" s="5" t="str">
        <f>_xlfn.XLOOKUP(A:A,Policies!B:B,Policies!C:C)</f>
        <v>Life</v>
      </c>
      <c r="H1028" s="5" t="str">
        <f>_xlfn.XLOOKUP(A:A,Policies!B:B,Policies!G:G)</f>
        <v>Not Applicable</v>
      </c>
    </row>
    <row r="1029" spans="1:8" x14ac:dyDescent="0.25">
      <c r="A1029" t="s">
        <v>2360</v>
      </c>
      <c r="B1029" t="s">
        <v>763</v>
      </c>
      <c r="C1029">
        <v>15</v>
      </c>
      <c r="D1029" t="s">
        <v>767</v>
      </c>
      <c r="E1029" s="5" t="str">
        <f>_xlfn.XLOOKUP(Customers[[#This Row],[Customer ID]],Policies!B:B,Policies!A:A)</f>
        <v>POL3263</v>
      </c>
      <c r="F1029" s="5" t="str">
        <f>_xlfn.XLOOKUP(Customers[[#This Row],[Customer ID]],Policies[Customer ID],Policies[Proposal Status (Insurer)])</f>
        <v>Rejected</v>
      </c>
      <c r="G1029" s="5" t="str">
        <f>_xlfn.XLOOKUP(A:A,Policies!B:B,Policies!C:C)</f>
        <v>Life</v>
      </c>
      <c r="H1029" s="5" t="str">
        <f>_xlfn.XLOOKUP(A:A,Policies!B:B,Policies!G:G)</f>
        <v>Not Applicable</v>
      </c>
    </row>
    <row r="1030" spans="1:8" x14ac:dyDescent="0.25">
      <c r="A1030" t="s">
        <v>2361</v>
      </c>
      <c r="B1030" t="s">
        <v>765</v>
      </c>
      <c r="C1030">
        <v>1</v>
      </c>
      <c r="D1030" t="s">
        <v>766</v>
      </c>
      <c r="E1030" s="5" t="str">
        <f>_xlfn.XLOOKUP(Customers[[#This Row],[Customer ID]],Policies!B:B,Policies!A:A)</f>
        <v>POL3264</v>
      </c>
      <c r="F1030" s="5" t="str">
        <f>_xlfn.XLOOKUP(Customers[[#This Row],[Customer ID]],Policies[Customer ID],Policies[Proposal Status (Insurer)])</f>
        <v>Accepted</v>
      </c>
      <c r="G1030" s="5" t="str">
        <f>_xlfn.XLOOKUP(A:A,Policies!B:B,Policies!C:C)</f>
        <v>Life</v>
      </c>
      <c r="H1030" s="5" t="str">
        <f>_xlfn.XLOOKUP(A:A,Policies!B:B,Policies!G:G)</f>
        <v>Yes</v>
      </c>
    </row>
    <row r="1031" spans="1:8" x14ac:dyDescent="0.25">
      <c r="A1031" t="s">
        <v>2362</v>
      </c>
      <c r="B1031" t="s">
        <v>764</v>
      </c>
      <c r="C1031">
        <v>11</v>
      </c>
      <c r="D1031" t="s">
        <v>768</v>
      </c>
      <c r="E1031" s="5" t="str">
        <f>_xlfn.XLOOKUP(Customers[[#This Row],[Customer ID]],Policies!B:B,Policies!A:A)</f>
        <v>POL3265</v>
      </c>
      <c r="F1031" s="5" t="str">
        <f>_xlfn.XLOOKUP(Customers[[#This Row],[Customer ID]],Policies[Customer ID],Policies[Proposal Status (Insurer)])</f>
        <v>Accepted</v>
      </c>
      <c r="G1031" s="5" t="str">
        <f>_xlfn.XLOOKUP(A:A,Policies!B:B,Policies!C:C)</f>
        <v>Life</v>
      </c>
      <c r="H1031" s="5" t="str">
        <f>_xlfn.XLOOKUP(A:A,Policies!B:B,Policies!G:G)</f>
        <v>Yes</v>
      </c>
    </row>
    <row r="1032" spans="1:8" x14ac:dyDescent="0.25">
      <c r="A1032" t="s">
        <v>2363</v>
      </c>
      <c r="B1032" t="s">
        <v>762</v>
      </c>
      <c r="C1032">
        <v>11</v>
      </c>
      <c r="D1032" t="s">
        <v>768</v>
      </c>
      <c r="E1032" s="5" t="str">
        <f>_xlfn.XLOOKUP(Customers[[#This Row],[Customer ID]],Policies!B:B,Policies!A:A)</f>
        <v>POL3266</v>
      </c>
      <c r="F1032" s="5" t="str">
        <f>_xlfn.XLOOKUP(Customers[[#This Row],[Customer ID]],Policies[Customer ID],Policies[Proposal Status (Insurer)])</f>
        <v>Accepted</v>
      </c>
      <c r="G1032" s="5" t="str">
        <f>_xlfn.XLOOKUP(A:A,Policies!B:B,Policies!C:C)</f>
        <v>Life</v>
      </c>
      <c r="H1032" s="5" t="str">
        <f>_xlfn.XLOOKUP(A:A,Policies!B:B,Policies!G:G)</f>
        <v>Yes</v>
      </c>
    </row>
    <row r="1033" spans="1:8" x14ac:dyDescent="0.25">
      <c r="A1033" t="s">
        <v>2364</v>
      </c>
      <c r="B1033" t="s">
        <v>763</v>
      </c>
      <c r="C1033">
        <v>13</v>
      </c>
      <c r="D1033" t="s">
        <v>768</v>
      </c>
      <c r="E1033" s="5" t="str">
        <f>_xlfn.XLOOKUP(Customers[[#This Row],[Customer ID]],Policies!B:B,Policies!A:A)</f>
        <v>POL3267</v>
      </c>
      <c r="F1033" s="5" t="str">
        <f>_xlfn.XLOOKUP(Customers[[#This Row],[Customer ID]],Policies[Customer ID],Policies[Proposal Status (Insurer)])</f>
        <v>Accepted</v>
      </c>
      <c r="G1033" s="5" t="str">
        <f>_xlfn.XLOOKUP(A:A,Policies!B:B,Policies!C:C)</f>
        <v>Life</v>
      </c>
      <c r="H1033" s="5" t="str">
        <f>_xlfn.XLOOKUP(A:A,Policies!B:B,Policies!G:G)</f>
        <v>Yes</v>
      </c>
    </row>
    <row r="1034" spans="1:8" x14ac:dyDescent="0.25">
      <c r="A1034" t="s">
        <v>2365</v>
      </c>
      <c r="B1034" t="s">
        <v>765</v>
      </c>
      <c r="C1034">
        <v>5</v>
      </c>
      <c r="D1034" t="s">
        <v>769</v>
      </c>
      <c r="E1034" s="5" t="str">
        <f>_xlfn.XLOOKUP(Customers[[#This Row],[Customer ID]],Policies!B:B,Policies!A:A)</f>
        <v>POL3268</v>
      </c>
      <c r="F1034" s="5" t="str">
        <f>_xlfn.XLOOKUP(Customers[[#This Row],[Customer ID]],Policies[Customer ID],Policies[Proposal Status (Insurer)])</f>
        <v>Accepted</v>
      </c>
      <c r="G1034" s="5" t="str">
        <f>_xlfn.XLOOKUP(A:A,Policies!B:B,Policies!C:C)</f>
        <v>Life</v>
      </c>
      <c r="H1034" s="5" t="str">
        <f>_xlfn.XLOOKUP(A:A,Policies!B:B,Policies!G:G)</f>
        <v>Yes</v>
      </c>
    </row>
    <row r="1035" spans="1:8" x14ac:dyDescent="0.25">
      <c r="A1035" t="s">
        <v>2366</v>
      </c>
      <c r="B1035" t="s">
        <v>764</v>
      </c>
      <c r="C1035">
        <v>4</v>
      </c>
      <c r="D1035" t="s">
        <v>766</v>
      </c>
      <c r="E1035" s="5" t="str">
        <f>_xlfn.XLOOKUP(Customers[[#This Row],[Customer ID]],Policies!B:B,Policies!A:A)</f>
        <v>POL3269</v>
      </c>
      <c r="F1035" s="5" t="str">
        <f>_xlfn.XLOOKUP(Customers[[#This Row],[Customer ID]],Policies[Customer ID],Policies[Proposal Status (Insurer)])</f>
        <v>Accepted</v>
      </c>
      <c r="G1035" s="5" t="str">
        <f>_xlfn.XLOOKUP(A:A,Policies!B:B,Policies!C:C)</f>
        <v>Life</v>
      </c>
      <c r="H1035" s="5" t="str">
        <f>_xlfn.XLOOKUP(A:A,Policies!B:B,Policies!G:G)</f>
        <v>Yes</v>
      </c>
    </row>
    <row r="1036" spans="1:8" x14ac:dyDescent="0.25">
      <c r="A1036" t="s">
        <v>2367</v>
      </c>
      <c r="B1036" t="s">
        <v>762</v>
      </c>
      <c r="C1036">
        <v>12</v>
      </c>
      <c r="D1036" t="s">
        <v>766</v>
      </c>
      <c r="E1036" s="5" t="str">
        <f>_xlfn.XLOOKUP(Customers[[#This Row],[Customer ID]],Policies!B:B,Policies!A:A)</f>
        <v>POL3270</v>
      </c>
      <c r="F1036" s="5" t="str">
        <f>_xlfn.XLOOKUP(Customers[[#This Row],[Customer ID]],Policies[Customer ID],Policies[Proposal Status (Insurer)])</f>
        <v>Accepted</v>
      </c>
      <c r="G1036" s="5" t="str">
        <f>_xlfn.XLOOKUP(A:A,Policies!B:B,Policies!C:C)</f>
        <v>Life</v>
      </c>
      <c r="H1036" s="5" t="str">
        <f>_xlfn.XLOOKUP(A:A,Policies!B:B,Policies!G:G)</f>
        <v>Yes</v>
      </c>
    </row>
    <row r="1037" spans="1:8" x14ac:dyDescent="0.25">
      <c r="A1037" t="s">
        <v>2368</v>
      </c>
      <c r="B1037" t="s">
        <v>763</v>
      </c>
      <c r="C1037">
        <v>6</v>
      </c>
      <c r="D1037" t="s">
        <v>766</v>
      </c>
      <c r="E1037" s="5" t="str">
        <f>_xlfn.XLOOKUP(Customers[[#This Row],[Customer ID]],Policies!B:B,Policies!A:A)</f>
        <v>POL3271</v>
      </c>
      <c r="F1037" s="5" t="str">
        <f>_xlfn.XLOOKUP(Customers[[#This Row],[Customer ID]],Policies[Customer ID],Policies[Proposal Status (Insurer)])</f>
        <v>Accepted</v>
      </c>
      <c r="G1037" s="5" t="str">
        <f>_xlfn.XLOOKUP(A:A,Policies!B:B,Policies!C:C)</f>
        <v>Life</v>
      </c>
      <c r="H1037" s="5" t="str">
        <f>_xlfn.XLOOKUP(A:A,Policies!B:B,Policies!G:G)</f>
        <v>Yes</v>
      </c>
    </row>
    <row r="1038" spans="1:8" x14ac:dyDescent="0.25">
      <c r="A1038" t="s">
        <v>2369</v>
      </c>
      <c r="B1038" t="s">
        <v>765</v>
      </c>
      <c r="C1038">
        <v>13</v>
      </c>
      <c r="D1038" t="s">
        <v>767</v>
      </c>
      <c r="E1038" s="5" t="str">
        <f>_xlfn.XLOOKUP(Customers[[#This Row],[Customer ID]],Policies!B:B,Policies!A:A)</f>
        <v>POL3272</v>
      </c>
      <c r="F1038" s="5" t="str">
        <f>_xlfn.XLOOKUP(Customers[[#This Row],[Customer ID]],Policies[Customer ID],Policies[Proposal Status (Insurer)])</f>
        <v>Accepted</v>
      </c>
      <c r="G1038" s="5" t="str">
        <f>_xlfn.XLOOKUP(A:A,Policies!B:B,Policies!C:C)</f>
        <v>Life</v>
      </c>
      <c r="H1038" s="5" t="str">
        <f>_xlfn.XLOOKUP(A:A,Policies!B:B,Policies!G:G)</f>
        <v>No</v>
      </c>
    </row>
    <row r="1039" spans="1:8" x14ac:dyDescent="0.25">
      <c r="A1039" t="s">
        <v>2370</v>
      </c>
      <c r="B1039" t="s">
        <v>764</v>
      </c>
      <c r="C1039">
        <v>7</v>
      </c>
      <c r="D1039" t="s">
        <v>769</v>
      </c>
      <c r="E1039" s="5" t="str">
        <f>_xlfn.XLOOKUP(Customers[[#This Row],[Customer ID]],Policies!B:B,Policies!A:A)</f>
        <v>POL3273</v>
      </c>
      <c r="F1039" s="5" t="str">
        <f>_xlfn.XLOOKUP(Customers[[#This Row],[Customer ID]],Policies[Customer ID],Policies[Proposal Status (Insurer)])</f>
        <v>Accepted</v>
      </c>
      <c r="G1039" s="5" t="str">
        <f>_xlfn.XLOOKUP(A:A,Policies!B:B,Policies!C:C)</f>
        <v>Life</v>
      </c>
      <c r="H1039" s="5" t="str">
        <f>_xlfn.XLOOKUP(A:A,Policies!B:B,Policies!G:G)</f>
        <v>Yes</v>
      </c>
    </row>
    <row r="1040" spans="1:8" x14ac:dyDescent="0.25">
      <c r="A1040" t="s">
        <v>2371</v>
      </c>
      <c r="B1040" t="s">
        <v>762</v>
      </c>
      <c r="C1040">
        <v>1</v>
      </c>
      <c r="D1040" t="s">
        <v>769</v>
      </c>
      <c r="E1040" s="5" t="str">
        <f>_xlfn.XLOOKUP(Customers[[#This Row],[Customer ID]],Policies!B:B,Policies!A:A)</f>
        <v>POL3274</v>
      </c>
      <c r="F1040" s="5" t="str">
        <f>_xlfn.XLOOKUP(Customers[[#This Row],[Customer ID]],Policies[Customer ID],Policies[Proposal Status (Insurer)])</f>
        <v>Accepted</v>
      </c>
      <c r="G1040" s="5" t="str">
        <f>_xlfn.XLOOKUP(A:A,Policies!B:B,Policies!C:C)</f>
        <v>Life</v>
      </c>
      <c r="H1040" s="5" t="str">
        <f>_xlfn.XLOOKUP(A:A,Policies!B:B,Policies!G:G)</f>
        <v>No</v>
      </c>
    </row>
    <row r="1041" spans="1:8" x14ac:dyDescent="0.25">
      <c r="A1041" t="s">
        <v>2372</v>
      </c>
      <c r="B1041" t="s">
        <v>763</v>
      </c>
      <c r="C1041">
        <v>8</v>
      </c>
      <c r="D1041" t="s">
        <v>769</v>
      </c>
      <c r="E1041" s="5" t="str">
        <f>_xlfn.XLOOKUP(Customers[[#This Row],[Customer ID]],Policies!B:B,Policies!A:A)</f>
        <v>POL3275</v>
      </c>
      <c r="F1041" s="5" t="str">
        <f>_xlfn.XLOOKUP(Customers[[#This Row],[Customer ID]],Policies[Customer ID],Policies[Proposal Status (Insurer)])</f>
        <v>Accepted</v>
      </c>
      <c r="G1041" s="5" t="str">
        <f>_xlfn.XLOOKUP(A:A,Policies!B:B,Policies!C:C)</f>
        <v>Life</v>
      </c>
      <c r="H1041" s="5" t="str">
        <f>_xlfn.XLOOKUP(A:A,Policies!B:B,Policies!G:G)</f>
        <v>Yes</v>
      </c>
    </row>
    <row r="1042" spans="1:8" x14ac:dyDescent="0.25">
      <c r="A1042" t="s">
        <v>2373</v>
      </c>
      <c r="B1042" t="s">
        <v>765</v>
      </c>
      <c r="C1042">
        <v>14</v>
      </c>
      <c r="D1042" t="s">
        <v>768</v>
      </c>
      <c r="E1042" s="5" t="str">
        <f>_xlfn.XLOOKUP(Customers[[#This Row],[Customer ID]],Policies!B:B,Policies!A:A)</f>
        <v>POL3276</v>
      </c>
      <c r="F1042" s="5" t="str">
        <f>_xlfn.XLOOKUP(Customers[[#This Row],[Customer ID]],Policies[Customer ID],Policies[Proposal Status (Insurer)])</f>
        <v>Accepted</v>
      </c>
      <c r="G1042" s="5" t="str">
        <f>_xlfn.XLOOKUP(A:A,Policies!B:B,Policies!C:C)</f>
        <v>Life</v>
      </c>
      <c r="H1042" s="5" t="str">
        <f>_xlfn.XLOOKUP(A:A,Policies!B:B,Policies!G:G)</f>
        <v>Yes</v>
      </c>
    </row>
    <row r="1043" spans="1:8" x14ac:dyDescent="0.25">
      <c r="A1043" t="s">
        <v>2374</v>
      </c>
      <c r="B1043" t="s">
        <v>764</v>
      </c>
      <c r="C1043">
        <v>18</v>
      </c>
      <c r="D1043" t="s">
        <v>767</v>
      </c>
      <c r="E1043" s="5" t="str">
        <f>_xlfn.XLOOKUP(Customers[[#This Row],[Customer ID]],Policies!B:B,Policies!A:A)</f>
        <v>POL3277</v>
      </c>
      <c r="F1043" s="5" t="str">
        <f>_xlfn.XLOOKUP(Customers[[#This Row],[Customer ID]],Policies[Customer ID],Policies[Proposal Status (Insurer)])</f>
        <v>Rejected</v>
      </c>
      <c r="G1043" s="5" t="str">
        <f>_xlfn.XLOOKUP(A:A,Policies!B:B,Policies!C:C)</f>
        <v>Life</v>
      </c>
      <c r="H1043" s="5" t="str">
        <f>_xlfn.XLOOKUP(A:A,Policies!B:B,Policies!G:G)</f>
        <v>Not Applicable</v>
      </c>
    </row>
    <row r="1044" spans="1:8" x14ac:dyDescent="0.25">
      <c r="A1044" t="s">
        <v>2375</v>
      </c>
      <c r="B1044" t="s">
        <v>762</v>
      </c>
      <c r="C1044">
        <v>8</v>
      </c>
      <c r="D1044" t="s">
        <v>767</v>
      </c>
      <c r="E1044" s="5" t="str">
        <f>_xlfn.XLOOKUP(Customers[[#This Row],[Customer ID]],Policies!B:B,Policies!A:A)</f>
        <v>POL3278</v>
      </c>
      <c r="F1044" s="5" t="str">
        <f>_xlfn.XLOOKUP(Customers[[#This Row],[Customer ID]],Policies[Customer ID],Policies[Proposal Status (Insurer)])</f>
        <v>Accepted</v>
      </c>
      <c r="G1044" s="5" t="str">
        <f>_xlfn.XLOOKUP(A:A,Policies!B:B,Policies!C:C)</f>
        <v>Life</v>
      </c>
      <c r="H1044" s="5" t="str">
        <f>_xlfn.XLOOKUP(A:A,Policies!B:B,Policies!G:G)</f>
        <v>Yes</v>
      </c>
    </row>
    <row r="1045" spans="1:8" x14ac:dyDescent="0.25">
      <c r="A1045" t="s">
        <v>2376</v>
      </c>
      <c r="B1045" t="s">
        <v>763</v>
      </c>
      <c r="C1045">
        <v>17</v>
      </c>
      <c r="D1045" t="s">
        <v>767</v>
      </c>
      <c r="E1045" s="5" t="str">
        <f>_xlfn.XLOOKUP(Customers[[#This Row],[Customer ID]],Policies!B:B,Policies!A:A)</f>
        <v>POL3279</v>
      </c>
      <c r="F1045" s="5" t="str">
        <f>_xlfn.XLOOKUP(Customers[[#This Row],[Customer ID]],Policies[Customer ID],Policies[Proposal Status (Insurer)])</f>
        <v>Accepted</v>
      </c>
      <c r="G1045" s="5" t="str">
        <f>_xlfn.XLOOKUP(A:A,Policies!B:B,Policies!C:C)</f>
        <v>Life</v>
      </c>
      <c r="H1045" s="5" t="str">
        <f>_xlfn.XLOOKUP(A:A,Policies!B:B,Policies!G:G)</f>
        <v>Yes</v>
      </c>
    </row>
    <row r="1046" spans="1:8" x14ac:dyDescent="0.25">
      <c r="A1046" t="s">
        <v>2377</v>
      </c>
      <c r="B1046" t="s">
        <v>765</v>
      </c>
      <c r="C1046">
        <v>18</v>
      </c>
      <c r="D1046" t="s">
        <v>766</v>
      </c>
      <c r="E1046" s="5" t="str">
        <f>_xlfn.XLOOKUP(Customers[[#This Row],[Customer ID]],Policies!B:B,Policies!A:A)</f>
        <v>POL3280</v>
      </c>
      <c r="F1046" s="5" t="str">
        <f>_xlfn.XLOOKUP(Customers[[#This Row],[Customer ID]],Policies[Customer ID],Policies[Proposal Status (Insurer)])</f>
        <v>Accepted</v>
      </c>
      <c r="G1046" s="5" t="str">
        <f>_xlfn.XLOOKUP(A:A,Policies!B:B,Policies!C:C)</f>
        <v>Life</v>
      </c>
      <c r="H1046" s="5" t="str">
        <f>_xlfn.XLOOKUP(A:A,Policies!B:B,Policies!G:G)</f>
        <v>Yes</v>
      </c>
    </row>
    <row r="1047" spans="1:8" x14ac:dyDescent="0.25">
      <c r="A1047" t="s">
        <v>2378</v>
      </c>
      <c r="B1047" t="s">
        <v>764</v>
      </c>
      <c r="C1047">
        <v>2</v>
      </c>
      <c r="D1047" t="s">
        <v>768</v>
      </c>
      <c r="E1047" s="5" t="str">
        <f>_xlfn.XLOOKUP(Customers[[#This Row],[Customer ID]],Policies!B:B,Policies!A:A)</f>
        <v>POL3281</v>
      </c>
      <c r="F1047" s="5" t="str">
        <f>_xlfn.XLOOKUP(Customers[[#This Row],[Customer ID]],Policies[Customer ID],Policies[Proposal Status (Insurer)])</f>
        <v>Accepted</v>
      </c>
      <c r="G1047" s="5" t="str">
        <f>_xlfn.XLOOKUP(A:A,Policies!B:B,Policies!C:C)</f>
        <v>Life</v>
      </c>
      <c r="H1047" s="5" t="str">
        <f>_xlfn.XLOOKUP(A:A,Policies!B:B,Policies!G:G)</f>
        <v>Yes</v>
      </c>
    </row>
    <row r="1048" spans="1:8" x14ac:dyDescent="0.25">
      <c r="A1048" t="s">
        <v>2379</v>
      </c>
      <c r="B1048" t="s">
        <v>762</v>
      </c>
      <c r="C1048">
        <v>3</v>
      </c>
      <c r="D1048" t="s">
        <v>768</v>
      </c>
      <c r="E1048" s="5" t="str">
        <f>_xlfn.XLOOKUP(Customers[[#This Row],[Customer ID]],Policies!B:B,Policies!A:A)</f>
        <v>POL3282</v>
      </c>
      <c r="F1048" s="5" t="str">
        <f>_xlfn.XLOOKUP(Customers[[#This Row],[Customer ID]],Policies[Customer ID],Policies[Proposal Status (Insurer)])</f>
        <v>Accepted</v>
      </c>
      <c r="G1048" s="5" t="str">
        <f>_xlfn.XLOOKUP(A:A,Policies!B:B,Policies!C:C)</f>
        <v>Life</v>
      </c>
      <c r="H1048" s="5" t="str">
        <f>_xlfn.XLOOKUP(A:A,Policies!B:B,Policies!G:G)</f>
        <v>Yes</v>
      </c>
    </row>
    <row r="1049" spans="1:8" x14ac:dyDescent="0.25">
      <c r="A1049" t="s">
        <v>2380</v>
      </c>
      <c r="B1049" t="s">
        <v>763</v>
      </c>
      <c r="C1049">
        <v>6</v>
      </c>
      <c r="D1049" t="s">
        <v>768</v>
      </c>
      <c r="E1049" s="5" t="str">
        <f>_xlfn.XLOOKUP(Customers[[#This Row],[Customer ID]],Policies!B:B,Policies!A:A)</f>
        <v>POL3283</v>
      </c>
      <c r="F1049" s="5" t="str">
        <f>_xlfn.XLOOKUP(Customers[[#This Row],[Customer ID]],Policies[Customer ID],Policies[Proposal Status (Insurer)])</f>
        <v>Accepted</v>
      </c>
      <c r="G1049" s="5" t="str">
        <f>_xlfn.XLOOKUP(A:A,Policies!B:B,Policies!C:C)</f>
        <v>Life</v>
      </c>
      <c r="H1049" s="5" t="str">
        <f>_xlfn.XLOOKUP(A:A,Policies!B:B,Policies!G:G)</f>
        <v>Yes</v>
      </c>
    </row>
    <row r="1050" spans="1:8" x14ac:dyDescent="0.25">
      <c r="A1050" t="s">
        <v>2381</v>
      </c>
      <c r="B1050" t="s">
        <v>765</v>
      </c>
      <c r="C1050">
        <v>3</v>
      </c>
      <c r="D1050" t="s">
        <v>769</v>
      </c>
      <c r="E1050" s="5" t="str">
        <f>_xlfn.XLOOKUP(Customers[[#This Row],[Customer ID]],Policies!B:B,Policies!A:A)</f>
        <v>POL3284</v>
      </c>
      <c r="F1050" s="5" t="str">
        <f>_xlfn.XLOOKUP(Customers[[#This Row],[Customer ID]],Policies[Customer ID],Policies[Proposal Status (Insurer)])</f>
        <v>Accepted</v>
      </c>
      <c r="G1050" s="5" t="str">
        <f>_xlfn.XLOOKUP(A:A,Policies!B:B,Policies!C:C)</f>
        <v>Life</v>
      </c>
      <c r="H1050" s="5" t="str">
        <f>_xlfn.XLOOKUP(A:A,Policies!B:B,Policies!G:G)</f>
        <v>Yes</v>
      </c>
    </row>
    <row r="1051" spans="1:8" x14ac:dyDescent="0.25">
      <c r="A1051" t="s">
        <v>2382</v>
      </c>
      <c r="B1051" t="s">
        <v>764</v>
      </c>
      <c r="C1051">
        <v>13</v>
      </c>
      <c r="D1051" t="s">
        <v>766</v>
      </c>
      <c r="E1051" s="5" t="str">
        <f>_xlfn.XLOOKUP(Customers[[#This Row],[Customer ID]],Policies!B:B,Policies!A:A)</f>
        <v>POL3285</v>
      </c>
      <c r="F1051" s="5" t="str">
        <f>_xlfn.XLOOKUP(Customers[[#This Row],[Customer ID]],Policies[Customer ID],Policies[Proposal Status (Insurer)])</f>
        <v>Accepted</v>
      </c>
      <c r="G1051" s="5" t="str">
        <f>_xlfn.XLOOKUP(A:A,Policies!B:B,Policies!C:C)</f>
        <v>Life</v>
      </c>
      <c r="H1051" s="5" t="str">
        <f>_xlfn.XLOOKUP(A:A,Policies!B:B,Policies!G:G)</f>
        <v>Yes</v>
      </c>
    </row>
    <row r="1052" spans="1:8" x14ac:dyDescent="0.25">
      <c r="A1052" t="s">
        <v>2383</v>
      </c>
      <c r="B1052" t="s">
        <v>762</v>
      </c>
      <c r="C1052">
        <v>1</v>
      </c>
      <c r="D1052" t="s">
        <v>766</v>
      </c>
      <c r="E1052" s="5" t="str">
        <f>_xlfn.XLOOKUP(Customers[[#This Row],[Customer ID]],Policies!B:B,Policies!A:A)</f>
        <v>POL3286</v>
      </c>
      <c r="F1052" s="5" t="str">
        <f>_xlfn.XLOOKUP(Customers[[#This Row],[Customer ID]],Policies[Customer ID],Policies[Proposal Status (Insurer)])</f>
        <v>Accepted</v>
      </c>
      <c r="G1052" s="5" t="str">
        <f>_xlfn.XLOOKUP(A:A,Policies!B:B,Policies!C:C)</f>
        <v>Life</v>
      </c>
      <c r="H1052" s="5" t="str">
        <f>_xlfn.XLOOKUP(A:A,Policies!B:B,Policies!G:G)</f>
        <v>Yes</v>
      </c>
    </row>
    <row r="1053" spans="1:8" x14ac:dyDescent="0.25">
      <c r="A1053" t="s">
        <v>2384</v>
      </c>
      <c r="B1053" t="s">
        <v>763</v>
      </c>
      <c r="C1053">
        <v>11</v>
      </c>
      <c r="D1053" t="s">
        <v>766</v>
      </c>
      <c r="E1053" s="5" t="str">
        <f>_xlfn.XLOOKUP(Customers[[#This Row],[Customer ID]],Policies!B:B,Policies!A:A)</f>
        <v>POL3287</v>
      </c>
      <c r="F1053" s="5" t="str">
        <f>_xlfn.XLOOKUP(Customers[[#This Row],[Customer ID]],Policies[Customer ID],Policies[Proposal Status (Insurer)])</f>
        <v>Accepted</v>
      </c>
      <c r="G1053" s="5" t="str">
        <f>_xlfn.XLOOKUP(A:A,Policies!B:B,Policies!C:C)</f>
        <v>Life</v>
      </c>
      <c r="H1053" s="5" t="str">
        <f>_xlfn.XLOOKUP(A:A,Policies!B:B,Policies!G:G)</f>
        <v>Yes</v>
      </c>
    </row>
    <row r="1054" spans="1:8" x14ac:dyDescent="0.25">
      <c r="A1054" t="s">
        <v>2385</v>
      </c>
      <c r="B1054" t="s">
        <v>765</v>
      </c>
      <c r="C1054">
        <v>11</v>
      </c>
      <c r="D1054" t="s">
        <v>767</v>
      </c>
      <c r="E1054" s="5" t="str">
        <f>_xlfn.XLOOKUP(Customers[[#This Row],[Customer ID]],Policies!B:B,Policies!A:A)</f>
        <v>POL3288</v>
      </c>
      <c r="F1054" s="5" t="str">
        <f>_xlfn.XLOOKUP(Customers[[#This Row],[Customer ID]],Policies[Customer ID],Policies[Proposal Status (Insurer)])</f>
        <v>Accepted</v>
      </c>
      <c r="G1054" s="5" t="str">
        <f>_xlfn.XLOOKUP(A:A,Policies!B:B,Policies!C:C)</f>
        <v>Life</v>
      </c>
      <c r="H1054" s="5" t="str">
        <f>_xlfn.XLOOKUP(A:A,Policies!B:B,Policies!G:G)</f>
        <v>Yes</v>
      </c>
    </row>
    <row r="1055" spans="1:8" x14ac:dyDescent="0.25">
      <c r="A1055" t="s">
        <v>2386</v>
      </c>
      <c r="B1055" t="s">
        <v>764</v>
      </c>
      <c r="C1055">
        <v>12</v>
      </c>
      <c r="D1055" t="s">
        <v>769</v>
      </c>
      <c r="E1055" s="5" t="str">
        <f>_xlfn.XLOOKUP(Customers[[#This Row],[Customer ID]],Policies!B:B,Policies!A:A)</f>
        <v>POL3289</v>
      </c>
      <c r="F1055" s="5" t="str">
        <f>_xlfn.XLOOKUP(Customers[[#This Row],[Customer ID]],Policies[Customer ID],Policies[Proposal Status (Insurer)])</f>
        <v>Accepted</v>
      </c>
      <c r="G1055" s="5" t="str">
        <f>_xlfn.XLOOKUP(A:A,Policies!B:B,Policies!C:C)</f>
        <v>Life</v>
      </c>
      <c r="H1055" s="5" t="str">
        <f>_xlfn.XLOOKUP(A:A,Policies!B:B,Policies!G:G)</f>
        <v>Yes</v>
      </c>
    </row>
    <row r="1056" spans="1:8" x14ac:dyDescent="0.25">
      <c r="A1056" t="s">
        <v>2387</v>
      </c>
      <c r="B1056" t="s">
        <v>762</v>
      </c>
      <c r="C1056">
        <v>5</v>
      </c>
      <c r="D1056" t="s">
        <v>769</v>
      </c>
      <c r="E1056" s="5" t="str">
        <f>_xlfn.XLOOKUP(Customers[[#This Row],[Customer ID]],Policies!B:B,Policies!A:A)</f>
        <v>POL3290</v>
      </c>
      <c r="F1056" s="5" t="str">
        <f>_xlfn.XLOOKUP(Customers[[#This Row],[Customer ID]],Policies[Customer ID],Policies[Proposal Status (Insurer)])</f>
        <v>Accepted</v>
      </c>
      <c r="G1056" s="5" t="str">
        <f>_xlfn.XLOOKUP(A:A,Policies!B:B,Policies!C:C)</f>
        <v>Life</v>
      </c>
      <c r="H1056" s="5" t="str">
        <f>_xlfn.XLOOKUP(A:A,Policies!B:B,Policies!G:G)</f>
        <v>Yes</v>
      </c>
    </row>
    <row r="1057" spans="1:8" x14ac:dyDescent="0.25">
      <c r="A1057" t="s">
        <v>2388</v>
      </c>
      <c r="B1057" t="s">
        <v>763</v>
      </c>
      <c r="C1057">
        <v>14</v>
      </c>
      <c r="D1057" t="s">
        <v>769</v>
      </c>
      <c r="E1057" s="5" t="str">
        <f>_xlfn.XLOOKUP(Customers[[#This Row],[Customer ID]],Policies!B:B,Policies!A:A)</f>
        <v>POL3291</v>
      </c>
      <c r="F1057" s="5" t="str">
        <f>_xlfn.XLOOKUP(Customers[[#This Row],[Customer ID]],Policies[Customer ID],Policies[Proposal Status (Insurer)])</f>
        <v>Accepted</v>
      </c>
      <c r="G1057" s="5" t="str">
        <f>_xlfn.XLOOKUP(A:A,Policies!B:B,Policies!C:C)</f>
        <v>Life</v>
      </c>
      <c r="H1057" s="5" t="str">
        <f>_xlfn.XLOOKUP(A:A,Policies!B:B,Policies!G:G)</f>
        <v>No</v>
      </c>
    </row>
    <row r="1058" spans="1:8" x14ac:dyDescent="0.25">
      <c r="A1058" t="s">
        <v>2389</v>
      </c>
      <c r="B1058" t="s">
        <v>765</v>
      </c>
      <c r="C1058">
        <v>5</v>
      </c>
      <c r="D1058" t="s">
        <v>768</v>
      </c>
      <c r="E1058" s="5" t="str">
        <f>_xlfn.XLOOKUP(Customers[[#This Row],[Customer ID]],Policies!B:B,Policies!A:A)</f>
        <v>POL3292</v>
      </c>
      <c r="F1058" s="5" t="str">
        <f>_xlfn.XLOOKUP(Customers[[#This Row],[Customer ID]],Policies[Customer ID],Policies[Proposal Status (Insurer)])</f>
        <v>Rejected</v>
      </c>
      <c r="G1058" s="5" t="str">
        <f>_xlfn.XLOOKUP(A:A,Policies!B:B,Policies!C:C)</f>
        <v>Life</v>
      </c>
      <c r="H1058" s="5" t="str">
        <f>_xlfn.XLOOKUP(A:A,Policies!B:B,Policies!G:G)</f>
        <v>Not Applicable</v>
      </c>
    </row>
    <row r="1059" spans="1:8" x14ac:dyDescent="0.25">
      <c r="A1059" t="s">
        <v>2390</v>
      </c>
      <c r="B1059" t="s">
        <v>764</v>
      </c>
      <c r="C1059">
        <v>15</v>
      </c>
      <c r="D1059" t="s">
        <v>767</v>
      </c>
      <c r="E1059" s="5" t="str">
        <f>_xlfn.XLOOKUP(Customers[[#This Row],[Customer ID]],Policies!B:B,Policies!A:A)</f>
        <v>POL3293</v>
      </c>
      <c r="F1059" s="5" t="str">
        <f>_xlfn.XLOOKUP(Customers[[#This Row],[Customer ID]],Policies[Customer ID],Policies[Proposal Status (Insurer)])</f>
        <v>Accepted</v>
      </c>
      <c r="G1059" s="5" t="str">
        <f>_xlfn.XLOOKUP(A:A,Policies!B:B,Policies!C:C)</f>
        <v>Life</v>
      </c>
      <c r="H1059" s="5" t="str">
        <f>_xlfn.XLOOKUP(A:A,Policies!B:B,Policies!G:G)</f>
        <v>Yes</v>
      </c>
    </row>
    <row r="1060" spans="1:8" x14ac:dyDescent="0.25">
      <c r="A1060" t="s">
        <v>2391</v>
      </c>
      <c r="B1060" t="s">
        <v>762</v>
      </c>
      <c r="C1060">
        <v>6</v>
      </c>
      <c r="D1060" t="s">
        <v>767</v>
      </c>
      <c r="E1060" s="5" t="str">
        <f>_xlfn.XLOOKUP(Customers[[#This Row],[Customer ID]],Policies!B:B,Policies!A:A)</f>
        <v>POL3294</v>
      </c>
      <c r="F1060" s="5" t="str">
        <f>_xlfn.XLOOKUP(Customers[[#This Row],[Customer ID]],Policies[Customer ID],Policies[Proposal Status (Insurer)])</f>
        <v>Accepted</v>
      </c>
      <c r="G1060" s="5" t="str">
        <f>_xlfn.XLOOKUP(A:A,Policies!B:B,Policies!C:C)</f>
        <v>Life</v>
      </c>
      <c r="H1060" s="5" t="str">
        <f>_xlfn.XLOOKUP(A:A,Policies!B:B,Policies!G:G)</f>
        <v>Yes</v>
      </c>
    </row>
    <row r="1061" spans="1:8" x14ac:dyDescent="0.25">
      <c r="A1061" t="s">
        <v>2392</v>
      </c>
      <c r="B1061" t="s">
        <v>763</v>
      </c>
      <c r="C1061">
        <v>7</v>
      </c>
      <c r="D1061" t="s">
        <v>767</v>
      </c>
      <c r="E1061" s="5" t="str">
        <f>_xlfn.XLOOKUP(Customers[[#This Row],[Customer ID]],Policies!B:B,Policies!A:A)</f>
        <v>POL3295</v>
      </c>
      <c r="F1061" s="5" t="str">
        <f>_xlfn.XLOOKUP(Customers[[#This Row],[Customer ID]],Policies[Customer ID],Policies[Proposal Status (Insurer)])</f>
        <v>Accepted</v>
      </c>
      <c r="G1061" s="5" t="str">
        <f>_xlfn.XLOOKUP(A:A,Policies!B:B,Policies!C:C)</f>
        <v>Life</v>
      </c>
      <c r="H1061" s="5" t="str">
        <f>_xlfn.XLOOKUP(A:A,Policies!B:B,Policies!G:G)</f>
        <v>Yes</v>
      </c>
    </row>
    <row r="1062" spans="1:8" x14ac:dyDescent="0.25">
      <c r="A1062" t="s">
        <v>2393</v>
      </c>
      <c r="B1062" t="s">
        <v>765</v>
      </c>
      <c r="C1062">
        <v>8</v>
      </c>
      <c r="D1062" t="s">
        <v>766</v>
      </c>
      <c r="E1062" s="5" t="str">
        <f>_xlfn.XLOOKUP(Customers[[#This Row],[Customer ID]],Policies!B:B,Policies!A:A)</f>
        <v>POL3296</v>
      </c>
      <c r="F1062" s="5" t="str">
        <f>_xlfn.XLOOKUP(Customers[[#This Row],[Customer ID]],Policies[Customer ID],Policies[Proposal Status (Insurer)])</f>
        <v>Accepted</v>
      </c>
      <c r="G1062" s="5" t="str">
        <f>_xlfn.XLOOKUP(A:A,Policies!B:B,Policies!C:C)</f>
        <v>Life</v>
      </c>
      <c r="H1062" s="5" t="str">
        <f>_xlfn.XLOOKUP(A:A,Policies!B:B,Policies!G:G)</f>
        <v>Yes</v>
      </c>
    </row>
    <row r="1063" spans="1:8" x14ac:dyDescent="0.25">
      <c r="A1063" t="s">
        <v>2394</v>
      </c>
      <c r="B1063" t="s">
        <v>764</v>
      </c>
      <c r="C1063">
        <v>19</v>
      </c>
      <c r="D1063" t="s">
        <v>768</v>
      </c>
      <c r="E1063" s="5" t="str">
        <f>_xlfn.XLOOKUP(Customers[[#This Row],[Customer ID]],Policies!B:B,Policies!A:A)</f>
        <v>POL3297</v>
      </c>
      <c r="F1063" s="5" t="str">
        <f>_xlfn.XLOOKUP(Customers[[#This Row],[Customer ID]],Policies[Customer ID],Policies[Proposal Status (Insurer)])</f>
        <v>Rejected</v>
      </c>
      <c r="G1063" s="5" t="str">
        <f>_xlfn.XLOOKUP(A:A,Policies!B:B,Policies!C:C)</f>
        <v>Life</v>
      </c>
      <c r="H1063" s="5" t="str">
        <f>_xlfn.XLOOKUP(A:A,Policies!B:B,Policies!G:G)</f>
        <v>Not Applicable</v>
      </c>
    </row>
    <row r="1064" spans="1:8" x14ac:dyDescent="0.25">
      <c r="A1064" t="s">
        <v>2395</v>
      </c>
      <c r="B1064" t="s">
        <v>762</v>
      </c>
      <c r="C1064">
        <v>3</v>
      </c>
      <c r="D1064" t="s">
        <v>768</v>
      </c>
      <c r="E1064" s="5" t="str">
        <f>_xlfn.XLOOKUP(Customers[[#This Row],[Customer ID]],Policies!B:B,Policies!A:A)</f>
        <v>POL3298</v>
      </c>
      <c r="F1064" s="5" t="str">
        <f>_xlfn.XLOOKUP(Customers[[#This Row],[Customer ID]],Policies[Customer ID],Policies[Proposal Status (Insurer)])</f>
        <v>Accepted</v>
      </c>
      <c r="G1064" s="5" t="str">
        <f>_xlfn.XLOOKUP(A:A,Policies!B:B,Policies!C:C)</f>
        <v>Life</v>
      </c>
      <c r="H1064" s="5" t="str">
        <f>_xlfn.XLOOKUP(A:A,Policies!B:B,Policies!G:G)</f>
        <v>Yes</v>
      </c>
    </row>
    <row r="1065" spans="1:8" x14ac:dyDescent="0.25">
      <c r="A1065" t="s">
        <v>2396</v>
      </c>
      <c r="B1065" t="s">
        <v>763</v>
      </c>
      <c r="C1065">
        <v>18</v>
      </c>
      <c r="D1065" t="s">
        <v>768</v>
      </c>
      <c r="E1065" s="5" t="str">
        <f>_xlfn.XLOOKUP(Customers[[#This Row],[Customer ID]],Policies!B:B,Policies!A:A)</f>
        <v>POL3299</v>
      </c>
      <c r="F1065" s="5" t="str">
        <f>_xlfn.XLOOKUP(Customers[[#This Row],[Customer ID]],Policies[Customer ID],Policies[Proposal Status (Insurer)])</f>
        <v>Accepted</v>
      </c>
      <c r="G1065" s="5" t="str">
        <f>_xlfn.XLOOKUP(A:A,Policies!B:B,Policies!C:C)</f>
        <v>Life</v>
      </c>
      <c r="H1065" s="5" t="str">
        <f>_xlfn.XLOOKUP(A:A,Policies!B:B,Policies!G:G)</f>
        <v>Yes</v>
      </c>
    </row>
    <row r="1066" spans="1:8" x14ac:dyDescent="0.25">
      <c r="A1066" t="s">
        <v>2397</v>
      </c>
      <c r="B1066" t="s">
        <v>765</v>
      </c>
      <c r="C1066">
        <v>6</v>
      </c>
      <c r="D1066" t="s">
        <v>769</v>
      </c>
      <c r="E1066" s="5" t="str">
        <f>_xlfn.XLOOKUP(Customers[[#This Row],[Customer ID]],Policies!B:B,Policies!A:A)</f>
        <v>POL3300</v>
      </c>
      <c r="F1066" s="5" t="str">
        <f>_xlfn.XLOOKUP(Customers[[#This Row],[Customer ID]],Policies[Customer ID],Policies[Proposal Status (Insurer)])</f>
        <v>Accepted</v>
      </c>
      <c r="G1066" s="5" t="str">
        <f>_xlfn.XLOOKUP(A:A,Policies!B:B,Policies!C:C)</f>
        <v>Life</v>
      </c>
      <c r="H1066" s="5" t="str">
        <f>_xlfn.XLOOKUP(A:A,Policies!B:B,Policies!G:G)</f>
        <v>Yes</v>
      </c>
    </row>
    <row r="1067" spans="1:8" x14ac:dyDescent="0.25">
      <c r="A1067" t="s">
        <v>2398</v>
      </c>
      <c r="B1067" t="s">
        <v>764</v>
      </c>
      <c r="C1067">
        <v>18</v>
      </c>
      <c r="D1067" t="s">
        <v>766</v>
      </c>
      <c r="E1067" s="5" t="str">
        <f>_xlfn.XLOOKUP(Customers[[#This Row],[Customer ID]],Policies!B:B,Policies!A:A)</f>
        <v>POL3301</v>
      </c>
      <c r="F1067" s="5" t="str">
        <f>_xlfn.XLOOKUP(Customers[[#This Row],[Customer ID]],Policies[Customer ID],Policies[Proposal Status (Insurer)])</f>
        <v>Rejected</v>
      </c>
      <c r="G1067" s="5" t="str">
        <f>_xlfn.XLOOKUP(A:A,Policies!B:B,Policies!C:C)</f>
        <v>Life</v>
      </c>
      <c r="H1067" s="5" t="str">
        <f>_xlfn.XLOOKUP(A:A,Policies!B:B,Policies!G:G)</f>
        <v>Not Applicable</v>
      </c>
    </row>
    <row r="1068" spans="1:8" x14ac:dyDescent="0.25">
      <c r="A1068" t="s">
        <v>2399</v>
      </c>
      <c r="B1068" t="s">
        <v>762</v>
      </c>
      <c r="C1068">
        <v>8</v>
      </c>
      <c r="D1068" t="s">
        <v>766</v>
      </c>
      <c r="E1068" s="5" t="str">
        <f>_xlfn.XLOOKUP(Customers[[#This Row],[Customer ID]],Policies!B:B,Policies!A:A)</f>
        <v>POL3302</v>
      </c>
      <c r="F1068" s="5" t="str">
        <f>_xlfn.XLOOKUP(Customers[[#This Row],[Customer ID]],Policies[Customer ID],Policies[Proposal Status (Insurer)])</f>
        <v>Accepted</v>
      </c>
      <c r="G1068" s="5" t="str">
        <f>_xlfn.XLOOKUP(A:A,Policies!B:B,Policies!C:C)</f>
        <v>Life</v>
      </c>
      <c r="H1068" s="5" t="str">
        <f>_xlfn.XLOOKUP(A:A,Policies!B:B,Policies!G:G)</f>
        <v>Yes</v>
      </c>
    </row>
    <row r="1069" spans="1:8" x14ac:dyDescent="0.25">
      <c r="A1069" t="s">
        <v>2400</v>
      </c>
      <c r="B1069" t="s">
        <v>763</v>
      </c>
      <c r="C1069">
        <v>20</v>
      </c>
      <c r="D1069" t="s">
        <v>766</v>
      </c>
      <c r="E1069" s="5" t="str">
        <f>_xlfn.XLOOKUP(Customers[[#This Row],[Customer ID]],Policies!B:B,Policies!A:A)</f>
        <v>POL3303</v>
      </c>
      <c r="F1069" s="5" t="str">
        <f>_xlfn.XLOOKUP(Customers[[#This Row],[Customer ID]],Policies[Customer ID],Policies[Proposal Status (Insurer)])</f>
        <v>Accepted</v>
      </c>
      <c r="G1069" s="5" t="str">
        <f>_xlfn.XLOOKUP(A:A,Policies!B:B,Policies!C:C)</f>
        <v>Life</v>
      </c>
      <c r="H1069" s="5" t="str">
        <f>_xlfn.XLOOKUP(A:A,Policies!B:B,Policies!G:G)</f>
        <v>Yes</v>
      </c>
    </row>
    <row r="1070" spans="1:8" x14ac:dyDescent="0.25">
      <c r="A1070" t="s">
        <v>2401</v>
      </c>
      <c r="B1070" t="s">
        <v>765</v>
      </c>
      <c r="C1070">
        <v>7</v>
      </c>
      <c r="D1070" t="s">
        <v>767</v>
      </c>
      <c r="E1070" s="5" t="str">
        <f>_xlfn.XLOOKUP(Customers[[#This Row],[Customer ID]],Policies!B:B,Policies!A:A)</f>
        <v>POL3304</v>
      </c>
      <c r="F1070" s="5" t="str">
        <f>_xlfn.XLOOKUP(Customers[[#This Row],[Customer ID]],Policies[Customer ID],Policies[Proposal Status (Insurer)])</f>
        <v>Accepted</v>
      </c>
      <c r="G1070" s="5" t="str">
        <f>_xlfn.XLOOKUP(A:A,Policies!B:B,Policies!C:C)</f>
        <v>Life</v>
      </c>
      <c r="H1070" s="5" t="str">
        <f>_xlfn.XLOOKUP(A:A,Policies!B:B,Policies!G:G)</f>
        <v>Yes</v>
      </c>
    </row>
    <row r="1071" spans="1:8" x14ac:dyDescent="0.25">
      <c r="A1071" t="s">
        <v>2402</v>
      </c>
      <c r="B1071" t="s">
        <v>764</v>
      </c>
      <c r="C1071">
        <v>8</v>
      </c>
      <c r="D1071" t="s">
        <v>769</v>
      </c>
      <c r="E1071" s="5" t="str">
        <f>_xlfn.XLOOKUP(Customers[[#This Row],[Customer ID]],Policies!B:B,Policies!A:A)</f>
        <v>POL3305</v>
      </c>
      <c r="F1071" s="5" t="str">
        <f>_xlfn.XLOOKUP(Customers[[#This Row],[Customer ID]],Policies[Customer ID],Policies[Proposal Status (Insurer)])</f>
        <v>Accepted</v>
      </c>
      <c r="G1071" s="5" t="str">
        <f>_xlfn.XLOOKUP(A:A,Policies!B:B,Policies!C:C)</f>
        <v>Life</v>
      </c>
      <c r="H1071" s="5" t="str">
        <f>_xlfn.XLOOKUP(A:A,Policies!B:B,Policies!G:G)</f>
        <v>Yes</v>
      </c>
    </row>
    <row r="1072" spans="1:8" x14ac:dyDescent="0.25">
      <c r="A1072" t="s">
        <v>2403</v>
      </c>
      <c r="B1072" t="s">
        <v>762</v>
      </c>
      <c r="C1072">
        <v>1</v>
      </c>
      <c r="D1072" t="s">
        <v>769</v>
      </c>
      <c r="E1072" s="5" t="str">
        <f>_xlfn.XLOOKUP(Customers[[#This Row],[Customer ID]],Policies!B:B,Policies!A:A)</f>
        <v>POL3306</v>
      </c>
      <c r="F1072" s="5" t="str">
        <f>_xlfn.XLOOKUP(Customers[[#This Row],[Customer ID]],Policies[Customer ID],Policies[Proposal Status (Insurer)])</f>
        <v>Accepted</v>
      </c>
      <c r="G1072" s="5" t="str">
        <f>_xlfn.XLOOKUP(A:A,Policies!B:B,Policies!C:C)</f>
        <v>Life</v>
      </c>
      <c r="H1072" s="5" t="str">
        <f>_xlfn.XLOOKUP(A:A,Policies!B:B,Policies!G:G)</f>
        <v>Yes</v>
      </c>
    </row>
    <row r="1073" spans="1:8" x14ac:dyDescent="0.25">
      <c r="A1073" t="s">
        <v>2404</v>
      </c>
      <c r="B1073" t="s">
        <v>763</v>
      </c>
      <c r="C1073">
        <v>5</v>
      </c>
      <c r="D1073" t="s">
        <v>769</v>
      </c>
      <c r="E1073" s="5" t="str">
        <f>_xlfn.XLOOKUP(Customers[[#This Row],[Customer ID]],Policies!B:B,Policies!A:A)</f>
        <v>POL3307</v>
      </c>
      <c r="F1073" s="5" t="str">
        <f>_xlfn.XLOOKUP(Customers[[#This Row],[Customer ID]],Policies[Customer ID],Policies[Proposal Status (Insurer)])</f>
        <v>Accepted</v>
      </c>
      <c r="G1073" s="5" t="str">
        <f>_xlfn.XLOOKUP(A:A,Policies!B:B,Policies!C:C)</f>
        <v>Life</v>
      </c>
      <c r="H1073" s="5" t="str">
        <f>_xlfn.XLOOKUP(A:A,Policies!B:B,Policies!G:G)</f>
        <v>Yes</v>
      </c>
    </row>
    <row r="1074" spans="1:8" x14ac:dyDescent="0.25">
      <c r="A1074" t="s">
        <v>2405</v>
      </c>
      <c r="B1074" t="s">
        <v>765</v>
      </c>
      <c r="C1074">
        <v>11</v>
      </c>
      <c r="D1074" t="s">
        <v>768</v>
      </c>
      <c r="E1074" s="5" t="str">
        <f>_xlfn.XLOOKUP(Customers[[#This Row],[Customer ID]],Policies!B:B,Policies!A:A)</f>
        <v>POL3308</v>
      </c>
      <c r="F1074" s="5" t="str">
        <f>_xlfn.XLOOKUP(Customers[[#This Row],[Customer ID]],Policies[Customer ID],Policies[Proposal Status (Insurer)])</f>
        <v>Accepted</v>
      </c>
      <c r="G1074" s="5" t="str">
        <f>_xlfn.XLOOKUP(A:A,Policies!B:B,Policies!C:C)</f>
        <v>Life</v>
      </c>
      <c r="H1074" s="5" t="str">
        <f>_xlfn.XLOOKUP(A:A,Policies!B:B,Policies!G:G)</f>
        <v>Yes</v>
      </c>
    </row>
    <row r="1075" spans="1:8" x14ac:dyDescent="0.25">
      <c r="A1075" t="s">
        <v>2406</v>
      </c>
      <c r="B1075" t="s">
        <v>764</v>
      </c>
      <c r="C1075">
        <v>12</v>
      </c>
      <c r="D1075" t="s">
        <v>767</v>
      </c>
      <c r="E1075" s="5" t="str">
        <f>_xlfn.XLOOKUP(Customers[[#This Row],[Customer ID]],Policies!B:B,Policies!A:A)</f>
        <v>POL3309</v>
      </c>
      <c r="F1075" s="5" t="str">
        <f>_xlfn.XLOOKUP(Customers[[#This Row],[Customer ID]],Policies[Customer ID],Policies[Proposal Status (Insurer)])</f>
        <v>Accepted</v>
      </c>
      <c r="G1075" s="5" t="str">
        <f>_xlfn.XLOOKUP(A:A,Policies!B:B,Policies!C:C)</f>
        <v>Life</v>
      </c>
      <c r="H1075" s="5" t="str">
        <f>_xlfn.XLOOKUP(A:A,Policies!B:B,Policies!G:G)</f>
        <v>Yes</v>
      </c>
    </row>
    <row r="1076" spans="1:8" x14ac:dyDescent="0.25">
      <c r="A1076" t="s">
        <v>2407</v>
      </c>
      <c r="B1076" t="s">
        <v>762</v>
      </c>
      <c r="C1076">
        <v>13</v>
      </c>
      <c r="D1076" t="s">
        <v>767</v>
      </c>
      <c r="E1076" s="5" t="str">
        <f>_xlfn.XLOOKUP(Customers[[#This Row],[Customer ID]],Policies!B:B,Policies!A:A)</f>
        <v>POL3310</v>
      </c>
      <c r="F1076" s="5" t="str">
        <f>_xlfn.XLOOKUP(Customers[[#This Row],[Customer ID]],Policies[Customer ID],Policies[Proposal Status (Insurer)])</f>
        <v>Accepted</v>
      </c>
      <c r="G1076" s="5" t="str">
        <f>_xlfn.XLOOKUP(A:A,Policies!B:B,Policies!C:C)</f>
        <v>Life</v>
      </c>
      <c r="H1076" s="5" t="str">
        <f>_xlfn.XLOOKUP(A:A,Policies!B:B,Policies!G:G)</f>
        <v>Yes</v>
      </c>
    </row>
    <row r="1077" spans="1:8" x14ac:dyDescent="0.25">
      <c r="A1077" t="s">
        <v>2408</v>
      </c>
      <c r="B1077" t="s">
        <v>763</v>
      </c>
      <c r="C1077">
        <v>1</v>
      </c>
      <c r="D1077" t="s">
        <v>767</v>
      </c>
      <c r="E1077" s="5" t="str">
        <f>_xlfn.XLOOKUP(Customers[[#This Row],[Customer ID]],Policies!B:B,Policies!A:A)</f>
        <v>POL3311</v>
      </c>
      <c r="F1077" s="5" t="str">
        <f>_xlfn.XLOOKUP(Customers[[#This Row],[Customer ID]],Policies[Customer ID],Policies[Proposal Status (Insurer)])</f>
        <v>Accepted</v>
      </c>
      <c r="G1077" s="5" t="str">
        <f>_xlfn.XLOOKUP(A:A,Policies!B:B,Policies!C:C)</f>
        <v>Life</v>
      </c>
      <c r="H1077" s="5" t="str">
        <f>_xlfn.XLOOKUP(A:A,Policies!B:B,Policies!G:G)</f>
        <v>Yes</v>
      </c>
    </row>
    <row r="1078" spans="1:8" x14ac:dyDescent="0.25">
      <c r="A1078" t="s">
        <v>2409</v>
      </c>
      <c r="B1078" t="s">
        <v>765</v>
      </c>
      <c r="C1078">
        <v>4</v>
      </c>
      <c r="D1078" t="s">
        <v>766</v>
      </c>
      <c r="E1078" s="5" t="str">
        <f>_xlfn.XLOOKUP(Customers[[#This Row],[Customer ID]],Policies!B:B,Policies!A:A)</f>
        <v>POL3312</v>
      </c>
      <c r="F1078" s="5" t="str">
        <f>_xlfn.XLOOKUP(Customers[[#This Row],[Customer ID]],Policies[Customer ID],Policies[Proposal Status (Insurer)])</f>
        <v>Accepted</v>
      </c>
      <c r="G1078" s="5" t="str">
        <f>_xlfn.XLOOKUP(A:A,Policies!B:B,Policies!C:C)</f>
        <v>Life</v>
      </c>
      <c r="H1078" s="5" t="str">
        <f>_xlfn.XLOOKUP(A:A,Policies!B:B,Policies!G:G)</f>
        <v>Yes</v>
      </c>
    </row>
    <row r="1079" spans="1:8" x14ac:dyDescent="0.25">
      <c r="A1079" t="s">
        <v>2410</v>
      </c>
      <c r="B1079" t="s">
        <v>764</v>
      </c>
      <c r="C1079">
        <v>5</v>
      </c>
      <c r="D1079" t="s">
        <v>768</v>
      </c>
      <c r="E1079" s="5" t="str">
        <f>_xlfn.XLOOKUP(Customers[[#This Row],[Customer ID]],Policies!B:B,Policies!A:A)</f>
        <v>POL3313</v>
      </c>
      <c r="F1079" s="5" t="str">
        <f>_xlfn.XLOOKUP(Customers[[#This Row],[Customer ID]],Policies[Customer ID],Policies[Proposal Status (Insurer)])</f>
        <v>Accepted</v>
      </c>
      <c r="G1079" s="5" t="str">
        <f>_xlfn.XLOOKUP(A:A,Policies!B:B,Policies!C:C)</f>
        <v>Life</v>
      </c>
      <c r="H1079" s="5" t="str">
        <f>_xlfn.XLOOKUP(A:A,Policies!B:B,Policies!G:G)</f>
        <v>Yes</v>
      </c>
    </row>
    <row r="1080" spans="1:8" x14ac:dyDescent="0.25">
      <c r="A1080" t="s">
        <v>2411</v>
      </c>
      <c r="B1080" t="s">
        <v>762</v>
      </c>
      <c r="C1080">
        <v>12</v>
      </c>
      <c r="D1080" t="s">
        <v>768</v>
      </c>
      <c r="E1080" s="5" t="str">
        <f>_xlfn.XLOOKUP(Customers[[#This Row],[Customer ID]],Policies!B:B,Policies!A:A)</f>
        <v>POL3314</v>
      </c>
      <c r="F1080" s="5" t="str">
        <f>_xlfn.XLOOKUP(Customers[[#This Row],[Customer ID]],Policies[Customer ID],Policies[Proposal Status (Insurer)])</f>
        <v>Accepted</v>
      </c>
      <c r="G1080" s="5" t="str">
        <f>_xlfn.XLOOKUP(A:A,Policies!B:B,Policies!C:C)</f>
        <v>Life</v>
      </c>
      <c r="H1080" s="5" t="str">
        <f>_xlfn.XLOOKUP(A:A,Policies!B:B,Policies!G:G)</f>
        <v>Yes</v>
      </c>
    </row>
    <row r="1081" spans="1:8" x14ac:dyDescent="0.25">
      <c r="A1081" t="s">
        <v>2412</v>
      </c>
      <c r="B1081" t="s">
        <v>763</v>
      </c>
      <c r="C1081">
        <v>13</v>
      </c>
      <c r="D1081" t="s">
        <v>768</v>
      </c>
      <c r="E1081" s="5" t="str">
        <f>_xlfn.XLOOKUP(Customers[[#This Row],[Customer ID]],Policies!B:B,Policies!A:A)</f>
        <v>POL3315</v>
      </c>
      <c r="F1081" s="5" t="str">
        <f>_xlfn.XLOOKUP(Customers[[#This Row],[Customer ID]],Policies[Customer ID],Policies[Proposal Status (Insurer)])</f>
        <v>Accepted</v>
      </c>
      <c r="G1081" s="5" t="str">
        <f>_xlfn.XLOOKUP(A:A,Policies!B:B,Policies!C:C)</f>
        <v>Life</v>
      </c>
      <c r="H1081" s="5" t="str">
        <f>_xlfn.XLOOKUP(A:A,Policies!B:B,Policies!G:G)</f>
        <v>Yes</v>
      </c>
    </row>
    <row r="1082" spans="1:8" x14ac:dyDescent="0.25">
      <c r="A1082" t="s">
        <v>2413</v>
      </c>
      <c r="B1082" t="s">
        <v>765</v>
      </c>
      <c r="C1082">
        <v>1</v>
      </c>
      <c r="D1082" t="s">
        <v>769</v>
      </c>
      <c r="E1082" s="5" t="str">
        <f>_xlfn.XLOOKUP(Customers[[#This Row],[Customer ID]],Policies!B:B,Policies!A:A)</f>
        <v>POL3316</v>
      </c>
      <c r="F1082" s="5" t="str">
        <f>_xlfn.XLOOKUP(Customers[[#This Row],[Customer ID]],Policies[Customer ID],Policies[Proposal Status (Insurer)])</f>
        <v>Accepted</v>
      </c>
      <c r="G1082" s="5" t="str">
        <f>_xlfn.XLOOKUP(A:A,Policies!B:B,Policies!C:C)</f>
        <v>Life</v>
      </c>
      <c r="H1082" s="5" t="str">
        <f>_xlfn.XLOOKUP(A:A,Policies!B:B,Policies!G:G)</f>
        <v>Yes</v>
      </c>
    </row>
    <row r="1083" spans="1:8" x14ac:dyDescent="0.25">
      <c r="A1083" t="s">
        <v>2414</v>
      </c>
      <c r="B1083" t="s">
        <v>764</v>
      </c>
      <c r="C1083">
        <v>16</v>
      </c>
      <c r="D1083" t="s">
        <v>766</v>
      </c>
      <c r="E1083" s="5" t="str">
        <f>_xlfn.XLOOKUP(Customers[[#This Row],[Customer ID]],Policies!B:B,Policies!A:A)</f>
        <v>POL3317</v>
      </c>
      <c r="F1083" s="5" t="str">
        <f>_xlfn.XLOOKUP(Customers[[#This Row],[Customer ID]],Policies[Customer ID],Policies[Proposal Status (Insurer)])</f>
        <v>Accepted</v>
      </c>
      <c r="G1083" s="5" t="str">
        <f>_xlfn.XLOOKUP(A:A,Policies!B:B,Policies!C:C)</f>
        <v>Life</v>
      </c>
      <c r="H1083" s="5" t="str">
        <f>_xlfn.XLOOKUP(A:A,Policies!B:B,Policies!G:G)</f>
        <v>Yes</v>
      </c>
    </row>
    <row r="1084" spans="1:8" x14ac:dyDescent="0.25">
      <c r="A1084" t="s">
        <v>2415</v>
      </c>
      <c r="B1084" t="s">
        <v>762</v>
      </c>
      <c r="C1084">
        <v>4</v>
      </c>
      <c r="D1084" t="s">
        <v>766</v>
      </c>
      <c r="E1084" s="5" t="str">
        <f>_xlfn.XLOOKUP(Customers[[#This Row],[Customer ID]],Policies!B:B,Policies!A:A)</f>
        <v>POL3318</v>
      </c>
      <c r="F1084" s="5" t="str">
        <f>_xlfn.XLOOKUP(Customers[[#This Row],[Customer ID]],Policies[Customer ID],Policies[Proposal Status (Insurer)])</f>
        <v>Accepted</v>
      </c>
      <c r="G1084" s="5" t="str">
        <f>_xlfn.XLOOKUP(A:A,Policies!B:B,Policies!C:C)</f>
        <v>Life</v>
      </c>
      <c r="H1084" s="5" t="str">
        <f>_xlfn.XLOOKUP(A:A,Policies!B:B,Policies!G:G)</f>
        <v>Yes</v>
      </c>
    </row>
    <row r="1085" spans="1:8" x14ac:dyDescent="0.25">
      <c r="A1085" t="s">
        <v>2416</v>
      </c>
      <c r="B1085" t="s">
        <v>763</v>
      </c>
      <c r="C1085">
        <v>7</v>
      </c>
      <c r="D1085" t="s">
        <v>766</v>
      </c>
      <c r="E1085" s="5" t="str">
        <f>_xlfn.XLOOKUP(Customers[[#This Row],[Customer ID]],Policies!B:B,Policies!A:A)</f>
        <v>POL3319</v>
      </c>
      <c r="F1085" s="5" t="str">
        <f>_xlfn.XLOOKUP(Customers[[#This Row],[Customer ID]],Policies[Customer ID],Policies[Proposal Status (Insurer)])</f>
        <v>Accepted</v>
      </c>
      <c r="G1085" s="5" t="str">
        <f>_xlfn.XLOOKUP(A:A,Policies!B:B,Policies!C:C)</f>
        <v>Life</v>
      </c>
      <c r="H1085" s="5" t="str">
        <f>_xlfn.XLOOKUP(A:A,Policies!B:B,Policies!G:G)</f>
        <v>Yes</v>
      </c>
    </row>
    <row r="1086" spans="1:8" x14ac:dyDescent="0.25">
      <c r="A1086" t="s">
        <v>2417</v>
      </c>
      <c r="B1086" t="s">
        <v>765</v>
      </c>
      <c r="C1086">
        <v>2</v>
      </c>
      <c r="D1086" t="s">
        <v>767</v>
      </c>
      <c r="E1086" s="5" t="str">
        <f>_xlfn.XLOOKUP(Customers[[#This Row],[Customer ID]],Policies!B:B,Policies!A:A)</f>
        <v>POL3320</v>
      </c>
      <c r="F1086" s="5" t="str">
        <f>_xlfn.XLOOKUP(Customers[[#This Row],[Customer ID]],Policies[Customer ID],Policies[Proposal Status (Insurer)])</f>
        <v>Rejected</v>
      </c>
      <c r="G1086" s="5" t="str">
        <f>_xlfn.XLOOKUP(A:A,Policies!B:B,Policies!C:C)</f>
        <v>Life</v>
      </c>
      <c r="H1086" s="5" t="str">
        <f>_xlfn.XLOOKUP(A:A,Policies!B:B,Policies!G:G)</f>
        <v>Not Applicable</v>
      </c>
    </row>
    <row r="1087" spans="1:8" x14ac:dyDescent="0.25">
      <c r="A1087" t="s">
        <v>2418</v>
      </c>
      <c r="B1087" t="s">
        <v>764</v>
      </c>
      <c r="C1087">
        <v>17</v>
      </c>
      <c r="D1087" t="s">
        <v>769</v>
      </c>
      <c r="E1087" s="5" t="str">
        <f>_xlfn.XLOOKUP(Customers[[#This Row],[Customer ID]],Policies!B:B,Policies!A:A)</f>
        <v>POL3321</v>
      </c>
      <c r="F1087" s="5" t="str">
        <f>_xlfn.XLOOKUP(Customers[[#This Row],[Customer ID]],Policies[Customer ID],Policies[Proposal Status (Insurer)])</f>
        <v>Accepted</v>
      </c>
      <c r="G1087" s="5" t="str">
        <f>_xlfn.XLOOKUP(A:A,Policies!B:B,Policies!C:C)</f>
        <v>Life</v>
      </c>
      <c r="H1087" s="5" t="str">
        <f>_xlfn.XLOOKUP(A:A,Policies!B:B,Policies!G:G)</f>
        <v>Yes</v>
      </c>
    </row>
    <row r="1088" spans="1:8" x14ac:dyDescent="0.25">
      <c r="A1088" t="s">
        <v>2419</v>
      </c>
      <c r="B1088" t="s">
        <v>762</v>
      </c>
      <c r="C1088">
        <v>18</v>
      </c>
      <c r="D1088" t="s">
        <v>769</v>
      </c>
      <c r="E1088" s="5" t="str">
        <f>_xlfn.XLOOKUP(Customers[[#This Row],[Customer ID]],Policies!B:B,Policies!A:A)</f>
        <v>POL3322</v>
      </c>
      <c r="F1088" s="5" t="str">
        <f>_xlfn.XLOOKUP(Customers[[#This Row],[Customer ID]],Policies[Customer ID],Policies[Proposal Status (Insurer)])</f>
        <v>Accepted</v>
      </c>
      <c r="G1088" s="5" t="str">
        <f>_xlfn.XLOOKUP(A:A,Policies!B:B,Policies!C:C)</f>
        <v>Life</v>
      </c>
      <c r="H1088" s="5" t="str">
        <f>_xlfn.XLOOKUP(A:A,Policies!B:B,Policies!G:G)</f>
        <v>Yes</v>
      </c>
    </row>
    <row r="1089" spans="1:8" x14ac:dyDescent="0.25">
      <c r="A1089" t="s">
        <v>2420</v>
      </c>
      <c r="B1089" t="s">
        <v>763</v>
      </c>
      <c r="C1089">
        <v>7</v>
      </c>
      <c r="D1089" t="s">
        <v>769</v>
      </c>
      <c r="E1089" s="5" t="str">
        <f>_xlfn.XLOOKUP(Customers[[#This Row],[Customer ID]],Policies!B:B,Policies!A:A)</f>
        <v>POL3323</v>
      </c>
      <c r="F1089" s="5" t="str">
        <f>_xlfn.XLOOKUP(Customers[[#This Row],[Customer ID]],Policies[Customer ID],Policies[Proposal Status (Insurer)])</f>
        <v>Accepted</v>
      </c>
      <c r="G1089" s="5" t="str">
        <f>_xlfn.XLOOKUP(A:A,Policies!B:B,Policies!C:C)</f>
        <v>Life</v>
      </c>
      <c r="H1089" s="5" t="str">
        <f>_xlfn.XLOOKUP(A:A,Policies!B:B,Policies!G:G)</f>
        <v>Yes</v>
      </c>
    </row>
    <row r="1090" spans="1:8" x14ac:dyDescent="0.25">
      <c r="A1090" t="s">
        <v>2421</v>
      </c>
      <c r="B1090" t="s">
        <v>765</v>
      </c>
      <c r="C1090">
        <v>8</v>
      </c>
      <c r="D1090" t="s">
        <v>768</v>
      </c>
      <c r="E1090" s="5" t="str">
        <f>_xlfn.XLOOKUP(Customers[[#This Row],[Customer ID]],Policies!B:B,Policies!A:A)</f>
        <v>POL3324</v>
      </c>
      <c r="F1090" s="5" t="str">
        <f>_xlfn.XLOOKUP(Customers[[#This Row],[Customer ID]],Policies[Customer ID],Policies[Proposal Status (Insurer)])</f>
        <v>Accepted</v>
      </c>
      <c r="G1090" s="5" t="str">
        <f>_xlfn.XLOOKUP(A:A,Policies!B:B,Policies!C:C)</f>
        <v>Life</v>
      </c>
      <c r="H1090" s="5" t="str">
        <f>_xlfn.XLOOKUP(A:A,Policies!B:B,Policies!G:G)</f>
        <v>Yes</v>
      </c>
    </row>
    <row r="1091" spans="1:8" x14ac:dyDescent="0.25">
      <c r="A1091" t="s">
        <v>2422</v>
      </c>
      <c r="B1091" t="s">
        <v>764</v>
      </c>
      <c r="C1091">
        <v>9</v>
      </c>
      <c r="D1091" t="s">
        <v>767</v>
      </c>
      <c r="E1091" s="5" t="str">
        <f>_xlfn.XLOOKUP(Customers[[#This Row],[Customer ID]],Policies!B:B,Policies!A:A)</f>
        <v>POL3325</v>
      </c>
      <c r="F1091" s="5" t="str">
        <f>_xlfn.XLOOKUP(Customers[[#This Row],[Customer ID]],Policies[Customer ID],Policies[Proposal Status (Insurer)])</f>
        <v>Accepted</v>
      </c>
      <c r="G1091" s="5" t="str">
        <f>_xlfn.XLOOKUP(A:A,Policies!B:B,Policies!C:C)</f>
        <v>Life</v>
      </c>
      <c r="H1091" s="5" t="str">
        <f>_xlfn.XLOOKUP(A:A,Policies!B:B,Policies!G:G)</f>
        <v>Yes</v>
      </c>
    </row>
    <row r="1092" spans="1:8" x14ac:dyDescent="0.25">
      <c r="A1092" t="s">
        <v>2423</v>
      </c>
      <c r="B1092" t="s">
        <v>762</v>
      </c>
      <c r="C1092">
        <v>2</v>
      </c>
      <c r="D1092" t="s">
        <v>767</v>
      </c>
      <c r="E1092" s="5" t="str">
        <f>_xlfn.XLOOKUP(Customers[[#This Row],[Customer ID]],Policies!B:B,Policies!A:A)</f>
        <v>POL3326</v>
      </c>
      <c r="F1092" s="5" t="str">
        <f>_xlfn.XLOOKUP(Customers[[#This Row],[Customer ID]],Policies[Customer ID],Policies[Proposal Status (Insurer)])</f>
        <v>Accepted</v>
      </c>
      <c r="G1092" s="5" t="str">
        <f>_xlfn.XLOOKUP(A:A,Policies!B:B,Policies!C:C)</f>
        <v>Life</v>
      </c>
      <c r="H1092" s="5" t="str">
        <f>_xlfn.XLOOKUP(A:A,Policies!B:B,Policies!G:G)</f>
        <v>Yes</v>
      </c>
    </row>
    <row r="1093" spans="1:8" x14ac:dyDescent="0.25">
      <c r="A1093" t="s">
        <v>2424</v>
      </c>
      <c r="B1093" t="s">
        <v>763</v>
      </c>
      <c r="C1093">
        <v>10</v>
      </c>
      <c r="D1093" t="s">
        <v>767</v>
      </c>
      <c r="E1093" s="5" t="str">
        <f>_xlfn.XLOOKUP(Customers[[#This Row],[Customer ID]],Policies!B:B,Policies!A:A)</f>
        <v>POL3327</v>
      </c>
      <c r="F1093" s="5" t="str">
        <f>_xlfn.XLOOKUP(Customers[[#This Row],[Customer ID]],Policies[Customer ID],Policies[Proposal Status (Insurer)])</f>
        <v>Accepted</v>
      </c>
      <c r="G1093" s="5" t="str">
        <f>_xlfn.XLOOKUP(A:A,Policies!B:B,Policies!C:C)</f>
        <v>Life</v>
      </c>
      <c r="H1093" s="5" t="str">
        <f>_xlfn.XLOOKUP(A:A,Policies!B:B,Policies!G:G)</f>
        <v>Yes</v>
      </c>
    </row>
    <row r="1094" spans="1:8" x14ac:dyDescent="0.25">
      <c r="A1094" t="s">
        <v>2425</v>
      </c>
      <c r="B1094" t="s">
        <v>765</v>
      </c>
      <c r="C1094">
        <v>10</v>
      </c>
      <c r="D1094" t="s">
        <v>766</v>
      </c>
      <c r="E1094" s="5" t="str">
        <f>_xlfn.XLOOKUP(Customers[[#This Row],[Customer ID]],Policies!B:B,Policies!A:A)</f>
        <v>POL3328</v>
      </c>
      <c r="F1094" s="5" t="str">
        <f>_xlfn.XLOOKUP(Customers[[#This Row],[Customer ID]],Policies[Customer ID],Policies[Proposal Status (Insurer)])</f>
        <v>Accepted</v>
      </c>
      <c r="G1094" s="5" t="str">
        <f>_xlfn.XLOOKUP(A:A,Policies!B:B,Policies!C:C)</f>
        <v>Life</v>
      </c>
      <c r="H1094" s="5" t="str">
        <f>_xlfn.XLOOKUP(A:A,Policies!B:B,Policies!G:G)</f>
        <v>Yes</v>
      </c>
    </row>
    <row r="1095" spans="1:8" x14ac:dyDescent="0.25">
      <c r="A1095" t="s">
        <v>2426</v>
      </c>
      <c r="B1095" t="s">
        <v>764</v>
      </c>
      <c r="C1095">
        <v>8</v>
      </c>
      <c r="D1095" t="s">
        <v>768</v>
      </c>
      <c r="E1095" s="5" t="str">
        <f>_xlfn.XLOOKUP(Customers[[#This Row],[Customer ID]],Policies!B:B,Policies!A:A)</f>
        <v>POL3329</v>
      </c>
      <c r="F1095" s="5" t="str">
        <f>_xlfn.XLOOKUP(Customers[[#This Row],[Customer ID]],Policies[Customer ID],Policies[Proposal Status (Insurer)])</f>
        <v>Accepted</v>
      </c>
      <c r="G1095" s="5" t="str">
        <f>_xlfn.XLOOKUP(A:A,Policies!B:B,Policies!C:C)</f>
        <v>Life</v>
      </c>
      <c r="H1095" s="5" t="str">
        <f>_xlfn.XLOOKUP(A:A,Policies!B:B,Policies!G:G)</f>
        <v>Yes</v>
      </c>
    </row>
    <row r="1096" spans="1:8" x14ac:dyDescent="0.25">
      <c r="A1096" t="s">
        <v>2427</v>
      </c>
      <c r="B1096" t="s">
        <v>762</v>
      </c>
      <c r="C1096">
        <v>9</v>
      </c>
      <c r="D1096" t="s">
        <v>768</v>
      </c>
      <c r="E1096" s="5" t="str">
        <f>_xlfn.XLOOKUP(Customers[[#This Row],[Customer ID]],Policies!B:B,Policies!A:A)</f>
        <v>POL3330</v>
      </c>
      <c r="F1096" s="5" t="str">
        <f>_xlfn.XLOOKUP(Customers[[#This Row],[Customer ID]],Policies[Customer ID],Policies[Proposal Status (Insurer)])</f>
        <v>Accepted</v>
      </c>
      <c r="G1096" s="5" t="str">
        <f>_xlfn.XLOOKUP(A:A,Policies!B:B,Policies!C:C)</f>
        <v>Life</v>
      </c>
      <c r="H1096" s="5" t="str">
        <f>_xlfn.XLOOKUP(A:A,Policies!B:B,Policies!G:G)</f>
        <v>Yes</v>
      </c>
    </row>
    <row r="1097" spans="1:8" x14ac:dyDescent="0.25">
      <c r="A1097" t="s">
        <v>2428</v>
      </c>
      <c r="B1097" t="s">
        <v>763</v>
      </c>
      <c r="C1097">
        <v>2</v>
      </c>
      <c r="D1097" t="s">
        <v>768</v>
      </c>
      <c r="E1097" s="5" t="str">
        <f>_xlfn.XLOOKUP(Customers[[#This Row],[Customer ID]],Policies!B:B,Policies!A:A)</f>
        <v>POL3331</v>
      </c>
      <c r="F1097" s="5" t="str">
        <f>_xlfn.XLOOKUP(Customers[[#This Row],[Customer ID]],Policies[Customer ID],Policies[Proposal Status (Insurer)])</f>
        <v>Accepted</v>
      </c>
      <c r="G1097" s="5" t="str">
        <f>_xlfn.XLOOKUP(A:A,Policies!B:B,Policies!C:C)</f>
        <v>Life</v>
      </c>
      <c r="H1097" s="5" t="str">
        <f>_xlfn.XLOOKUP(A:A,Policies!B:B,Policies!G:G)</f>
        <v>Yes</v>
      </c>
    </row>
    <row r="1098" spans="1:8" x14ac:dyDescent="0.25">
      <c r="A1098" t="s">
        <v>2429</v>
      </c>
      <c r="B1098" t="s">
        <v>765</v>
      </c>
      <c r="C1098">
        <v>7</v>
      </c>
      <c r="D1098" t="s">
        <v>769</v>
      </c>
      <c r="E1098" s="5" t="str">
        <f>_xlfn.XLOOKUP(Customers[[#This Row],[Customer ID]],Policies!B:B,Policies!A:A)</f>
        <v>POL3332</v>
      </c>
      <c r="F1098" s="5" t="str">
        <f>_xlfn.XLOOKUP(Customers[[#This Row],[Customer ID]],Policies[Customer ID],Policies[Proposal Status (Insurer)])</f>
        <v>Accepted</v>
      </c>
      <c r="G1098" s="5" t="str">
        <f>_xlfn.XLOOKUP(A:A,Policies!B:B,Policies!C:C)</f>
        <v>Life</v>
      </c>
      <c r="H1098" s="5" t="str">
        <f>_xlfn.XLOOKUP(A:A,Policies!B:B,Policies!G:G)</f>
        <v>Yes</v>
      </c>
    </row>
    <row r="1099" spans="1:8" x14ac:dyDescent="0.25">
      <c r="A1099" t="s">
        <v>2430</v>
      </c>
      <c r="B1099" t="s">
        <v>764</v>
      </c>
      <c r="C1099">
        <v>6</v>
      </c>
      <c r="D1099" t="s">
        <v>766</v>
      </c>
      <c r="E1099" s="5" t="str">
        <f>_xlfn.XLOOKUP(Customers[[#This Row],[Customer ID]],Policies!B:B,Policies!A:A)</f>
        <v>POL3333</v>
      </c>
      <c r="F1099" s="5" t="str">
        <f>_xlfn.XLOOKUP(Customers[[#This Row],[Customer ID]],Policies[Customer ID],Policies[Proposal Status (Insurer)])</f>
        <v>Accepted</v>
      </c>
      <c r="G1099" s="5" t="str">
        <f>_xlfn.XLOOKUP(A:A,Policies!B:B,Policies!C:C)</f>
        <v>Life</v>
      </c>
      <c r="H1099" s="5" t="str">
        <f>_xlfn.XLOOKUP(A:A,Policies!B:B,Policies!G:G)</f>
        <v>Yes</v>
      </c>
    </row>
    <row r="1100" spans="1:8" x14ac:dyDescent="0.25">
      <c r="A1100" t="s">
        <v>2431</v>
      </c>
      <c r="B1100" t="s">
        <v>762</v>
      </c>
      <c r="C1100">
        <v>15</v>
      </c>
      <c r="D1100" t="s">
        <v>766</v>
      </c>
      <c r="E1100" s="5" t="str">
        <f>_xlfn.XLOOKUP(Customers[[#This Row],[Customer ID]],Policies!B:B,Policies!A:A)</f>
        <v>POL3334</v>
      </c>
      <c r="F1100" s="5" t="str">
        <f>_xlfn.XLOOKUP(Customers[[#This Row],[Customer ID]],Policies[Customer ID],Policies[Proposal Status (Insurer)])</f>
        <v>Rejected</v>
      </c>
      <c r="G1100" s="5" t="str">
        <f>_xlfn.XLOOKUP(A:A,Policies!B:B,Policies!C:C)</f>
        <v>Life</v>
      </c>
      <c r="H1100" s="5" t="str">
        <f>_xlfn.XLOOKUP(A:A,Policies!B:B,Policies!G:G)</f>
        <v>Not Applicable</v>
      </c>
    </row>
    <row r="1101" spans="1:8" x14ac:dyDescent="0.25">
      <c r="A1101" t="s">
        <v>2432</v>
      </c>
      <c r="B1101" t="s">
        <v>763</v>
      </c>
      <c r="C1101">
        <v>16</v>
      </c>
      <c r="D1101" t="s">
        <v>766</v>
      </c>
      <c r="E1101" s="5" t="str">
        <f>_xlfn.XLOOKUP(Customers[[#This Row],[Customer ID]],Policies!B:B,Policies!A:A)</f>
        <v>POL3335</v>
      </c>
      <c r="F1101" s="5" t="str">
        <f>_xlfn.XLOOKUP(Customers[[#This Row],[Customer ID]],Policies[Customer ID],Policies[Proposal Status (Insurer)])</f>
        <v>Accepted</v>
      </c>
      <c r="G1101" s="5" t="str">
        <f>_xlfn.XLOOKUP(A:A,Policies!B:B,Policies!C:C)</f>
        <v>Life</v>
      </c>
      <c r="H1101" s="5" t="str">
        <f>_xlfn.XLOOKUP(A:A,Policies!B:B,Policies!G:G)</f>
        <v>Yes</v>
      </c>
    </row>
    <row r="1102" spans="1:8" x14ac:dyDescent="0.25">
      <c r="A1102" t="s">
        <v>2433</v>
      </c>
      <c r="B1102" t="s">
        <v>765</v>
      </c>
      <c r="C1102">
        <v>1</v>
      </c>
      <c r="D1102" t="s">
        <v>767</v>
      </c>
      <c r="E1102" s="5" t="str">
        <f>_xlfn.XLOOKUP(Customers[[#This Row],[Customer ID]],Policies!B:B,Policies!A:A)</f>
        <v>POL3336</v>
      </c>
      <c r="F1102" s="5" t="str">
        <f>_xlfn.XLOOKUP(Customers[[#This Row],[Customer ID]],Policies[Customer ID],Policies[Proposal Status (Insurer)])</f>
        <v>Accepted</v>
      </c>
      <c r="G1102" s="5" t="str">
        <f>_xlfn.XLOOKUP(A:A,Policies!B:B,Policies!C:C)</f>
        <v>Life</v>
      </c>
      <c r="H1102" s="5" t="str">
        <f>_xlfn.XLOOKUP(A:A,Policies!B:B,Policies!G:G)</f>
        <v>Yes</v>
      </c>
    </row>
    <row r="1103" spans="1:8" x14ac:dyDescent="0.25">
      <c r="A1103" t="s">
        <v>2434</v>
      </c>
      <c r="B1103" t="s">
        <v>764</v>
      </c>
      <c r="C1103">
        <v>2</v>
      </c>
      <c r="D1103" t="s">
        <v>769</v>
      </c>
      <c r="E1103" s="5" t="str">
        <f>_xlfn.XLOOKUP(Customers[[#This Row],[Customer ID]],Policies!B:B,Policies!A:A)</f>
        <v>POL3337</v>
      </c>
      <c r="F1103" s="5" t="str">
        <f>_xlfn.XLOOKUP(Customers[[#This Row],[Customer ID]],Policies[Customer ID],Policies[Proposal Status (Insurer)])</f>
        <v>Accepted</v>
      </c>
      <c r="G1103" s="5" t="str">
        <f>_xlfn.XLOOKUP(A:A,Policies!B:B,Policies!C:C)</f>
        <v>Life</v>
      </c>
      <c r="H1103" s="5" t="str">
        <f>_xlfn.XLOOKUP(A:A,Policies!B:B,Policies!G:G)</f>
        <v>Yes</v>
      </c>
    </row>
    <row r="1104" spans="1:8" x14ac:dyDescent="0.25">
      <c r="A1104" t="s">
        <v>2435</v>
      </c>
      <c r="B1104" t="s">
        <v>762</v>
      </c>
      <c r="C1104">
        <v>3</v>
      </c>
      <c r="D1104" t="s">
        <v>769</v>
      </c>
      <c r="E1104" s="5" t="str">
        <f>_xlfn.XLOOKUP(Customers[[#This Row],[Customer ID]],Policies!B:B,Policies!A:A)</f>
        <v>POL3338</v>
      </c>
      <c r="F1104" s="5" t="str">
        <f>_xlfn.XLOOKUP(Customers[[#This Row],[Customer ID]],Policies[Customer ID],Policies[Proposal Status (Insurer)])</f>
        <v>Accepted</v>
      </c>
      <c r="G1104" s="5" t="str">
        <f>_xlfn.XLOOKUP(A:A,Policies!B:B,Policies!C:C)</f>
        <v>Life</v>
      </c>
      <c r="H1104" s="5" t="str">
        <f>_xlfn.XLOOKUP(A:A,Policies!B:B,Policies!G:G)</f>
        <v>Yes</v>
      </c>
    </row>
    <row r="1105" spans="1:8" x14ac:dyDescent="0.25">
      <c r="A1105" t="s">
        <v>2436</v>
      </c>
      <c r="B1105" t="s">
        <v>763</v>
      </c>
      <c r="C1105">
        <v>5</v>
      </c>
      <c r="D1105" t="s">
        <v>769</v>
      </c>
      <c r="E1105" s="5" t="str">
        <f>_xlfn.XLOOKUP(Customers[[#This Row],[Customer ID]],Policies!B:B,Policies!A:A)</f>
        <v>POL3339</v>
      </c>
      <c r="F1105" s="5" t="str">
        <f>_xlfn.XLOOKUP(Customers[[#This Row],[Customer ID]],Policies[Customer ID],Policies[Proposal Status (Insurer)])</f>
        <v>Accepted</v>
      </c>
      <c r="G1105" s="5" t="str">
        <f>_xlfn.XLOOKUP(A:A,Policies!B:B,Policies!C:C)</f>
        <v>Life</v>
      </c>
      <c r="H1105" s="5" t="str">
        <f>_xlfn.XLOOKUP(A:A,Policies!B:B,Policies!G:G)</f>
        <v>Yes</v>
      </c>
    </row>
    <row r="1106" spans="1:8" x14ac:dyDescent="0.25">
      <c r="A1106" t="s">
        <v>2437</v>
      </c>
      <c r="B1106" t="s">
        <v>765</v>
      </c>
      <c r="C1106">
        <v>4</v>
      </c>
      <c r="D1106" t="s">
        <v>768</v>
      </c>
      <c r="E1106" s="5" t="str">
        <f>_xlfn.XLOOKUP(Customers[[#This Row],[Customer ID]],Policies!B:B,Policies!A:A)</f>
        <v>POL3340</v>
      </c>
      <c r="F1106" s="5" t="str">
        <f>_xlfn.XLOOKUP(Customers[[#This Row],[Customer ID]],Policies[Customer ID],Policies[Proposal Status (Insurer)])</f>
        <v>Accepted</v>
      </c>
      <c r="G1106" s="5" t="str">
        <f>_xlfn.XLOOKUP(A:A,Policies!B:B,Policies!C:C)</f>
        <v>Life</v>
      </c>
      <c r="H1106" s="5" t="str">
        <f>_xlfn.XLOOKUP(A:A,Policies!B:B,Policies!G:G)</f>
        <v>Yes</v>
      </c>
    </row>
    <row r="1107" spans="1:8" x14ac:dyDescent="0.25">
      <c r="A1107" t="s">
        <v>2438</v>
      </c>
      <c r="B1107" t="s">
        <v>764</v>
      </c>
      <c r="C1107">
        <v>6</v>
      </c>
      <c r="D1107" t="s">
        <v>767</v>
      </c>
      <c r="E1107" s="5" t="str">
        <f>_xlfn.XLOOKUP(Customers[[#This Row],[Customer ID]],Policies!B:B,Policies!A:A)</f>
        <v>POL3341</v>
      </c>
      <c r="F1107" s="5" t="str">
        <f>_xlfn.XLOOKUP(Customers[[#This Row],[Customer ID]],Policies[Customer ID],Policies[Proposal Status (Insurer)])</f>
        <v>Accepted</v>
      </c>
      <c r="G1107" s="5" t="str">
        <f>_xlfn.XLOOKUP(A:A,Policies!B:B,Policies!C:C)</f>
        <v>Life</v>
      </c>
      <c r="H1107" s="5" t="str">
        <f>_xlfn.XLOOKUP(A:A,Policies!B:B,Policies!G:G)</f>
        <v>Yes</v>
      </c>
    </row>
    <row r="1108" spans="1:8" x14ac:dyDescent="0.25">
      <c r="A1108" t="s">
        <v>2439</v>
      </c>
      <c r="B1108" t="s">
        <v>762</v>
      </c>
      <c r="C1108">
        <v>11</v>
      </c>
      <c r="D1108" t="s">
        <v>767</v>
      </c>
      <c r="E1108" s="5" t="str">
        <f>_xlfn.XLOOKUP(Customers[[#This Row],[Customer ID]],Policies!B:B,Policies!A:A)</f>
        <v>POL3342</v>
      </c>
      <c r="F1108" s="5" t="str">
        <f>_xlfn.XLOOKUP(Customers[[#This Row],[Customer ID]],Policies[Customer ID],Policies[Proposal Status (Insurer)])</f>
        <v>Accepted</v>
      </c>
      <c r="G1108" s="5" t="str">
        <f>_xlfn.XLOOKUP(A:A,Policies!B:B,Policies!C:C)</f>
        <v>Life</v>
      </c>
      <c r="H1108" s="5" t="str">
        <f>_xlfn.XLOOKUP(A:A,Policies!B:B,Policies!G:G)</f>
        <v>Yes</v>
      </c>
    </row>
    <row r="1109" spans="1:8" x14ac:dyDescent="0.25">
      <c r="A1109" t="s">
        <v>2440</v>
      </c>
      <c r="B1109" t="s">
        <v>763</v>
      </c>
      <c r="C1109">
        <v>12</v>
      </c>
      <c r="D1109" t="s">
        <v>767</v>
      </c>
      <c r="E1109" s="5" t="str">
        <f>_xlfn.XLOOKUP(Customers[[#This Row],[Customer ID]],Policies!B:B,Policies!A:A)</f>
        <v>POL3343</v>
      </c>
      <c r="F1109" s="5" t="str">
        <f>_xlfn.XLOOKUP(Customers[[#This Row],[Customer ID]],Policies[Customer ID],Policies[Proposal Status (Insurer)])</f>
        <v>Accepted</v>
      </c>
      <c r="G1109" s="5" t="str">
        <f>_xlfn.XLOOKUP(A:A,Policies!B:B,Policies!C:C)</f>
        <v>Life</v>
      </c>
      <c r="H1109" s="5" t="str">
        <f>_xlfn.XLOOKUP(A:A,Policies!B:B,Policies!G:G)</f>
        <v>Yes</v>
      </c>
    </row>
    <row r="1110" spans="1:8" x14ac:dyDescent="0.25">
      <c r="A1110" t="s">
        <v>2441</v>
      </c>
      <c r="B1110" t="s">
        <v>765</v>
      </c>
      <c r="C1110">
        <v>13</v>
      </c>
      <c r="D1110" t="s">
        <v>766</v>
      </c>
      <c r="E1110" s="5" t="str">
        <f>_xlfn.XLOOKUP(Customers[[#This Row],[Customer ID]],Policies!B:B,Policies!A:A)</f>
        <v>POL3344</v>
      </c>
      <c r="F1110" s="5" t="str">
        <f>_xlfn.XLOOKUP(Customers[[#This Row],[Customer ID]],Policies[Customer ID],Policies[Proposal Status (Insurer)])</f>
        <v>Accepted</v>
      </c>
      <c r="G1110" s="5" t="str">
        <f>_xlfn.XLOOKUP(A:A,Policies!B:B,Policies!C:C)</f>
        <v>Life</v>
      </c>
      <c r="H1110" s="5" t="str">
        <f>_xlfn.XLOOKUP(A:A,Policies!B:B,Policies!G:G)</f>
        <v>Yes</v>
      </c>
    </row>
    <row r="1111" spans="1:8" x14ac:dyDescent="0.25">
      <c r="A1111" t="s">
        <v>2442</v>
      </c>
      <c r="B1111" t="s">
        <v>764</v>
      </c>
      <c r="C1111">
        <v>4</v>
      </c>
      <c r="D1111" t="s">
        <v>768</v>
      </c>
      <c r="E1111" s="5" t="str">
        <f>_xlfn.XLOOKUP(Customers[[#This Row],[Customer ID]],Policies!B:B,Policies!A:A)</f>
        <v>POL3345</v>
      </c>
      <c r="F1111" s="5" t="str">
        <f>_xlfn.XLOOKUP(Customers[[#This Row],[Customer ID]],Policies[Customer ID],Policies[Proposal Status (Insurer)])</f>
        <v>Accepted</v>
      </c>
      <c r="G1111" s="5" t="str">
        <f>_xlfn.XLOOKUP(A:A,Policies!B:B,Policies!C:C)</f>
        <v>Life</v>
      </c>
      <c r="H1111" s="5" t="str">
        <f>_xlfn.XLOOKUP(A:A,Policies!B:B,Policies!G:G)</f>
        <v>Yes</v>
      </c>
    </row>
    <row r="1112" spans="1:8" x14ac:dyDescent="0.25">
      <c r="A1112" t="s">
        <v>2443</v>
      </c>
      <c r="B1112" t="s">
        <v>762</v>
      </c>
      <c r="C1112">
        <v>12</v>
      </c>
      <c r="D1112" t="s">
        <v>768</v>
      </c>
      <c r="E1112" s="5" t="str">
        <f>_xlfn.XLOOKUP(Customers[[#This Row],[Customer ID]],Policies!B:B,Policies!A:A)</f>
        <v>POL3346</v>
      </c>
      <c r="F1112" s="5" t="str">
        <f>_xlfn.XLOOKUP(Customers[[#This Row],[Customer ID]],Policies[Customer ID],Policies[Proposal Status (Insurer)])</f>
        <v>Accepted</v>
      </c>
      <c r="G1112" s="5" t="str">
        <f>_xlfn.XLOOKUP(A:A,Policies!B:B,Policies!C:C)</f>
        <v>Life</v>
      </c>
      <c r="H1112" s="5" t="str">
        <f>_xlfn.XLOOKUP(A:A,Policies!B:B,Policies!G:G)</f>
        <v>Yes</v>
      </c>
    </row>
    <row r="1113" spans="1:8" x14ac:dyDescent="0.25">
      <c r="A1113" t="s">
        <v>2444</v>
      </c>
      <c r="B1113" t="s">
        <v>763</v>
      </c>
      <c r="C1113">
        <v>1</v>
      </c>
      <c r="D1113" t="s">
        <v>768</v>
      </c>
      <c r="E1113" s="5" t="str">
        <f>_xlfn.XLOOKUP(Customers[[#This Row],[Customer ID]],Policies!B:B,Policies!A:A)</f>
        <v>POL3347</v>
      </c>
      <c r="F1113" s="5" t="str">
        <f>_xlfn.XLOOKUP(Customers[[#This Row],[Customer ID]],Policies[Customer ID],Policies[Proposal Status (Insurer)])</f>
        <v>Accepted</v>
      </c>
      <c r="G1113" s="5" t="str">
        <f>_xlfn.XLOOKUP(A:A,Policies!B:B,Policies!C:C)</f>
        <v>Life</v>
      </c>
      <c r="H1113" s="5" t="str">
        <f>_xlfn.XLOOKUP(A:A,Policies!B:B,Policies!G:G)</f>
        <v>Yes</v>
      </c>
    </row>
    <row r="1114" spans="1:8" x14ac:dyDescent="0.25">
      <c r="A1114" t="s">
        <v>2445</v>
      </c>
      <c r="B1114" t="s">
        <v>765</v>
      </c>
      <c r="C1114">
        <v>1</v>
      </c>
      <c r="D1114" t="s">
        <v>769</v>
      </c>
      <c r="E1114" s="5" t="str">
        <f>_xlfn.XLOOKUP(Customers[[#This Row],[Customer ID]],Policies!B:B,Policies!A:A)</f>
        <v>POL3348</v>
      </c>
      <c r="F1114" s="5" t="str">
        <f>_xlfn.XLOOKUP(Customers[[#This Row],[Customer ID]],Policies[Customer ID],Policies[Proposal Status (Insurer)])</f>
        <v>Accepted</v>
      </c>
      <c r="G1114" s="5" t="str">
        <f>_xlfn.XLOOKUP(A:A,Policies!B:B,Policies!C:C)</f>
        <v>Life</v>
      </c>
      <c r="H1114" s="5" t="str">
        <f>_xlfn.XLOOKUP(A:A,Policies!B:B,Policies!G:G)</f>
        <v>Yes</v>
      </c>
    </row>
    <row r="1115" spans="1:8" x14ac:dyDescent="0.25">
      <c r="A1115" t="s">
        <v>2446</v>
      </c>
      <c r="B1115" t="s">
        <v>764</v>
      </c>
      <c r="C1115">
        <v>15</v>
      </c>
      <c r="D1115" t="s">
        <v>766</v>
      </c>
      <c r="E1115" s="5" t="str">
        <f>_xlfn.XLOOKUP(Customers[[#This Row],[Customer ID]],Policies!B:B,Policies!A:A)</f>
        <v>POL3349</v>
      </c>
      <c r="F1115" s="5" t="str">
        <f>_xlfn.XLOOKUP(Customers[[#This Row],[Customer ID]],Policies[Customer ID],Policies[Proposal Status (Insurer)])</f>
        <v>Accepted</v>
      </c>
      <c r="G1115" s="5" t="str">
        <f>_xlfn.XLOOKUP(A:A,Policies!B:B,Policies!C:C)</f>
        <v>Life</v>
      </c>
      <c r="H1115" s="5" t="str">
        <f>_xlfn.XLOOKUP(A:A,Policies!B:B,Policies!G:G)</f>
        <v>Yes</v>
      </c>
    </row>
    <row r="1116" spans="1:8" x14ac:dyDescent="0.25">
      <c r="A1116" t="s">
        <v>2447</v>
      </c>
      <c r="B1116" t="s">
        <v>762</v>
      </c>
      <c r="C1116">
        <v>2</v>
      </c>
      <c r="D1116" t="s">
        <v>766</v>
      </c>
      <c r="E1116" s="5" t="str">
        <f>_xlfn.XLOOKUP(Customers[[#This Row],[Customer ID]],Policies!B:B,Policies!A:A)</f>
        <v>POL3350</v>
      </c>
      <c r="F1116" s="5" t="str">
        <f>_xlfn.XLOOKUP(Customers[[#This Row],[Customer ID]],Policies[Customer ID],Policies[Proposal Status (Insurer)])</f>
        <v>Rejected</v>
      </c>
      <c r="G1116" s="5" t="str">
        <f>_xlfn.XLOOKUP(A:A,Policies!B:B,Policies!C:C)</f>
        <v>Life</v>
      </c>
      <c r="H1116" s="5" t="str">
        <f>_xlfn.XLOOKUP(A:A,Policies!B:B,Policies!G:G)</f>
        <v>Not Applicable</v>
      </c>
    </row>
    <row r="1117" spans="1:8" x14ac:dyDescent="0.25">
      <c r="A1117" t="s">
        <v>2448</v>
      </c>
      <c r="B1117" t="s">
        <v>763</v>
      </c>
      <c r="C1117">
        <v>16</v>
      </c>
      <c r="D1117" t="s">
        <v>766</v>
      </c>
      <c r="E1117" s="5" t="str">
        <f>_xlfn.XLOOKUP(Customers[[#This Row],[Customer ID]],Policies!B:B,Policies!A:A)</f>
        <v>POL3351</v>
      </c>
      <c r="F1117" s="5" t="str">
        <f>_xlfn.XLOOKUP(Customers[[#This Row],[Customer ID]],Policies[Customer ID],Policies[Proposal Status (Insurer)])</f>
        <v>Accepted</v>
      </c>
      <c r="G1117" s="5" t="str">
        <f>_xlfn.XLOOKUP(A:A,Policies!B:B,Policies!C:C)</f>
        <v>Life</v>
      </c>
      <c r="H1117" s="5" t="str">
        <f>_xlfn.XLOOKUP(A:A,Policies!B:B,Policies!G:G)</f>
        <v>Yes</v>
      </c>
    </row>
    <row r="1118" spans="1:8" x14ac:dyDescent="0.25">
      <c r="A1118" t="s">
        <v>2449</v>
      </c>
      <c r="B1118" t="s">
        <v>765</v>
      </c>
      <c r="C1118">
        <v>5</v>
      </c>
      <c r="D1118" t="s">
        <v>767</v>
      </c>
      <c r="E1118" s="5" t="str">
        <f>_xlfn.XLOOKUP(Customers[[#This Row],[Customer ID]],Policies!B:B,Policies!A:A)</f>
        <v>POL3352</v>
      </c>
      <c r="F1118" s="5" t="str">
        <f>_xlfn.XLOOKUP(Customers[[#This Row],[Customer ID]],Policies[Customer ID],Policies[Proposal Status (Insurer)])</f>
        <v>Accepted</v>
      </c>
      <c r="G1118" s="5" t="str">
        <f>_xlfn.XLOOKUP(A:A,Policies!B:B,Policies!C:C)</f>
        <v>Life</v>
      </c>
      <c r="H1118" s="5" t="str">
        <f>_xlfn.XLOOKUP(A:A,Policies!B:B,Policies!G:G)</f>
        <v>Yes</v>
      </c>
    </row>
    <row r="1119" spans="1:8" x14ac:dyDescent="0.25">
      <c r="A1119" t="s">
        <v>2450</v>
      </c>
      <c r="B1119" t="s">
        <v>764</v>
      </c>
      <c r="C1119">
        <v>2</v>
      </c>
      <c r="D1119" t="s">
        <v>769</v>
      </c>
      <c r="E1119" s="5" t="str">
        <f>_xlfn.XLOOKUP(Customers[[#This Row],[Customer ID]],Policies!B:B,Policies!A:A)</f>
        <v>POL3353</v>
      </c>
      <c r="F1119" s="5" t="str">
        <f>_xlfn.XLOOKUP(Customers[[#This Row],[Customer ID]],Policies[Customer ID],Policies[Proposal Status (Insurer)])</f>
        <v>Accepted</v>
      </c>
      <c r="G1119" s="5" t="str">
        <f>_xlfn.XLOOKUP(A:A,Policies!B:B,Policies!C:C)</f>
        <v>Life</v>
      </c>
      <c r="H1119" s="5" t="str">
        <f>_xlfn.XLOOKUP(A:A,Policies!B:B,Policies!G:G)</f>
        <v>Yes</v>
      </c>
    </row>
    <row r="1120" spans="1:8" x14ac:dyDescent="0.25">
      <c r="A1120" t="s">
        <v>2451</v>
      </c>
      <c r="B1120" t="s">
        <v>762</v>
      </c>
      <c r="C1120">
        <v>6</v>
      </c>
      <c r="D1120" t="s">
        <v>769</v>
      </c>
      <c r="E1120" s="5" t="str">
        <f>_xlfn.XLOOKUP(Customers[[#This Row],[Customer ID]],Policies!B:B,Policies!A:A)</f>
        <v>POL3354</v>
      </c>
      <c r="F1120" s="5" t="str">
        <f>_xlfn.XLOOKUP(Customers[[#This Row],[Customer ID]],Policies[Customer ID],Policies[Proposal Status (Insurer)])</f>
        <v>Rejected</v>
      </c>
      <c r="G1120" s="5" t="str">
        <f>_xlfn.XLOOKUP(A:A,Policies!B:B,Policies!C:C)</f>
        <v>Life</v>
      </c>
      <c r="H1120" s="5" t="str">
        <f>_xlfn.XLOOKUP(A:A,Policies!B:B,Policies!G:G)</f>
        <v>Not Applicable</v>
      </c>
    </row>
    <row r="1121" spans="1:8" x14ac:dyDescent="0.25">
      <c r="A1121" t="s">
        <v>2452</v>
      </c>
      <c r="B1121" t="s">
        <v>763</v>
      </c>
      <c r="C1121">
        <v>3</v>
      </c>
      <c r="D1121" t="s">
        <v>769</v>
      </c>
      <c r="E1121" s="5" t="str">
        <f>_xlfn.XLOOKUP(Customers[[#This Row],[Customer ID]],Policies!B:B,Policies!A:A)</f>
        <v>POL3355</v>
      </c>
      <c r="F1121" s="5" t="str">
        <f>_xlfn.XLOOKUP(Customers[[#This Row],[Customer ID]],Policies[Customer ID],Policies[Proposal Status (Insurer)])</f>
        <v>Accepted</v>
      </c>
      <c r="G1121" s="5" t="str">
        <f>_xlfn.XLOOKUP(A:A,Policies!B:B,Policies!C:C)</f>
        <v>Life</v>
      </c>
      <c r="H1121" s="5" t="str">
        <f>_xlfn.XLOOKUP(A:A,Policies!B:B,Policies!G:G)</f>
        <v>Yes</v>
      </c>
    </row>
    <row r="1122" spans="1:8" x14ac:dyDescent="0.25">
      <c r="A1122" t="s">
        <v>2453</v>
      </c>
      <c r="B1122" t="s">
        <v>765</v>
      </c>
      <c r="C1122">
        <v>7</v>
      </c>
      <c r="D1122" t="s">
        <v>768</v>
      </c>
      <c r="E1122" s="5" t="str">
        <f>_xlfn.XLOOKUP(Customers[[#This Row],[Customer ID]],Policies!B:B,Policies!A:A)</f>
        <v>POL3356</v>
      </c>
      <c r="F1122" s="5" t="str">
        <f>_xlfn.XLOOKUP(Customers[[#This Row],[Customer ID]],Policies[Customer ID],Policies[Proposal Status (Insurer)])</f>
        <v>Accepted</v>
      </c>
      <c r="G1122" s="5" t="str">
        <f>_xlfn.XLOOKUP(A:A,Policies!B:B,Policies!C:C)</f>
        <v>Life</v>
      </c>
      <c r="H1122" s="5" t="str">
        <f>_xlfn.XLOOKUP(A:A,Policies!B:B,Policies!G:G)</f>
        <v>Yes</v>
      </c>
    </row>
    <row r="1123" spans="1:8" x14ac:dyDescent="0.25">
      <c r="A1123" t="s">
        <v>2454</v>
      </c>
      <c r="B1123" t="s">
        <v>764</v>
      </c>
      <c r="C1123">
        <v>17</v>
      </c>
      <c r="D1123" t="s">
        <v>767</v>
      </c>
      <c r="E1123" s="5" t="str">
        <f>_xlfn.XLOOKUP(Customers[[#This Row],[Customer ID]],Policies!B:B,Policies!A:A)</f>
        <v>POL3357</v>
      </c>
      <c r="F1123" s="5" t="str">
        <f>_xlfn.XLOOKUP(Customers[[#This Row],[Customer ID]],Policies[Customer ID],Policies[Proposal Status (Insurer)])</f>
        <v>Accepted</v>
      </c>
      <c r="G1123" s="5" t="str">
        <f>_xlfn.XLOOKUP(A:A,Policies!B:B,Policies!C:C)</f>
        <v>Life</v>
      </c>
      <c r="H1123" s="5" t="str">
        <f>_xlfn.XLOOKUP(A:A,Policies!B:B,Policies!G:G)</f>
        <v>Yes</v>
      </c>
    </row>
    <row r="1124" spans="1:8" x14ac:dyDescent="0.25">
      <c r="A1124" t="s">
        <v>2455</v>
      </c>
      <c r="B1124" t="s">
        <v>762</v>
      </c>
      <c r="C1124">
        <v>8</v>
      </c>
      <c r="D1124" t="s">
        <v>767</v>
      </c>
      <c r="E1124" s="5" t="str">
        <f>_xlfn.XLOOKUP(Customers[[#This Row],[Customer ID]],Policies!B:B,Policies!A:A)</f>
        <v>POL3358</v>
      </c>
      <c r="F1124" s="5" t="str">
        <f>_xlfn.XLOOKUP(Customers[[#This Row],[Customer ID]],Policies[Customer ID],Policies[Proposal Status (Insurer)])</f>
        <v>Accepted</v>
      </c>
      <c r="G1124" s="5" t="str">
        <f>_xlfn.XLOOKUP(A:A,Policies!B:B,Policies!C:C)</f>
        <v>Life</v>
      </c>
      <c r="H1124" s="5" t="str">
        <f>_xlfn.XLOOKUP(A:A,Policies!B:B,Policies!G:G)</f>
        <v>Yes</v>
      </c>
    </row>
    <row r="1125" spans="1:8" x14ac:dyDescent="0.25">
      <c r="A1125" t="s">
        <v>2456</v>
      </c>
      <c r="B1125" t="s">
        <v>763</v>
      </c>
      <c r="C1125">
        <v>9</v>
      </c>
      <c r="D1125" t="s">
        <v>767</v>
      </c>
      <c r="E1125" s="5" t="str">
        <f>_xlfn.XLOOKUP(Customers[[#This Row],[Customer ID]],Policies!B:B,Policies!A:A)</f>
        <v>POL3359</v>
      </c>
      <c r="F1125" s="5" t="str">
        <f>_xlfn.XLOOKUP(Customers[[#This Row],[Customer ID]],Policies[Customer ID],Policies[Proposal Status (Insurer)])</f>
        <v>Accepted</v>
      </c>
      <c r="G1125" s="5" t="str">
        <f>_xlfn.XLOOKUP(A:A,Policies!B:B,Policies!C:C)</f>
        <v>Life</v>
      </c>
      <c r="H1125" s="5" t="str">
        <f>_xlfn.XLOOKUP(A:A,Policies!B:B,Policies!G:G)</f>
        <v>Yes</v>
      </c>
    </row>
    <row r="1126" spans="1:8" x14ac:dyDescent="0.25">
      <c r="A1126" t="s">
        <v>2457</v>
      </c>
      <c r="B1126" t="s">
        <v>765</v>
      </c>
      <c r="C1126">
        <v>11</v>
      </c>
      <c r="D1126" t="s">
        <v>766</v>
      </c>
      <c r="E1126" s="5" t="str">
        <f>_xlfn.XLOOKUP(Customers[[#This Row],[Customer ID]],Policies!B:B,Policies!A:A)</f>
        <v>POL3360</v>
      </c>
      <c r="F1126" s="5" t="str">
        <f>_xlfn.XLOOKUP(Customers[[#This Row],[Customer ID]],Policies[Customer ID],Policies[Proposal Status (Insurer)])</f>
        <v>Accepted</v>
      </c>
      <c r="G1126" s="5" t="str">
        <f>_xlfn.XLOOKUP(A:A,Policies!B:B,Policies!C:C)</f>
        <v>Life</v>
      </c>
      <c r="H1126" s="5" t="str">
        <f>_xlfn.XLOOKUP(A:A,Policies!B:B,Policies!G:G)</f>
        <v>Yes</v>
      </c>
    </row>
    <row r="1127" spans="1:8" x14ac:dyDescent="0.25">
      <c r="A1127" t="s">
        <v>2458</v>
      </c>
      <c r="B1127" t="s">
        <v>764</v>
      </c>
      <c r="C1127">
        <v>12</v>
      </c>
      <c r="D1127" t="s">
        <v>768</v>
      </c>
      <c r="E1127" s="5" t="str">
        <f>_xlfn.XLOOKUP(Customers[[#This Row],[Customer ID]],Policies!B:B,Policies!A:A)</f>
        <v>POL3361</v>
      </c>
      <c r="F1127" s="5" t="str">
        <f>_xlfn.XLOOKUP(Customers[[#This Row],[Customer ID]],Policies[Customer ID],Policies[Proposal Status (Insurer)])</f>
        <v>Accepted</v>
      </c>
      <c r="G1127" s="5" t="str">
        <f>_xlfn.XLOOKUP(A:A,Policies!B:B,Policies!C:C)</f>
        <v>Life</v>
      </c>
      <c r="H1127" s="5" t="str">
        <f>_xlfn.XLOOKUP(A:A,Policies!B:B,Policies!G:G)</f>
        <v>Yes</v>
      </c>
    </row>
    <row r="1128" spans="1:8" x14ac:dyDescent="0.25">
      <c r="A1128" t="s">
        <v>2459</v>
      </c>
      <c r="B1128" t="s">
        <v>762</v>
      </c>
      <c r="C1128">
        <v>13</v>
      </c>
      <c r="D1128" t="s">
        <v>768</v>
      </c>
      <c r="E1128" s="5" t="str">
        <f>_xlfn.XLOOKUP(Customers[[#This Row],[Customer ID]],Policies!B:B,Policies!A:A)</f>
        <v>POL3362</v>
      </c>
      <c r="F1128" s="5" t="str">
        <f>_xlfn.XLOOKUP(Customers[[#This Row],[Customer ID]],Policies[Customer ID],Policies[Proposal Status (Insurer)])</f>
        <v>Accepted</v>
      </c>
      <c r="G1128" s="5" t="str">
        <f>_xlfn.XLOOKUP(A:A,Policies!B:B,Policies!C:C)</f>
        <v>Life</v>
      </c>
      <c r="H1128" s="5" t="str">
        <f>_xlfn.XLOOKUP(A:A,Policies!B:B,Policies!G:G)</f>
        <v>Yes</v>
      </c>
    </row>
    <row r="1129" spans="1:8" x14ac:dyDescent="0.25">
      <c r="A1129" t="s">
        <v>2460</v>
      </c>
      <c r="B1129" t="s">
        <v>763</v>
      </c>
      <c r="C1129">
        <v>3</v>
      </c>
      <c r="D1129" t="s">
        <v>768</v>
      </c>
      <c r="E1129" s="5" t="str">
        <f>_xlfn.XLOOKUP(Customers[[#This Row],[Customer ID]],Policies!B:B,Policies!A:A)</f>
        <v>POL3363</v>
      </c>
      <c r="F1129" s="5" t="str">
        <f>_xlfn.XLOOKUP(Customers[[#This Row],[Customer ID]],Policies[Customer ID],Policies[Proposal Status (Insurer)])</f>
        <v>Rejected</v>
      </c>
      <c r="G1129" s="5" t="str">
        <f>_xlfn.XLOOKUP(A:A,Policies!B:B,Policies!C:C)</f>
        <v>Life</v>
      </c>
      <c r="H1129" s="5" t="str">
        <f>_xlfn.XLOOKUP(A:A,Policies!B:B,Policies!G:G)</f>
        <v>Not Applicable</v>
      </c>
    </row>
    <row r="1130" spans="1:8" x14ac:dyDescent="0.25">
      <c r="A1130" t="s">
        <v>2461</v>
      </c>
      <c r="B1130" t="s">
        <v>765</v>
      </c>
      <c r="C1130">
        <v>14</v>
      </c>
      <c r="D1130" t="s">
        <v>769</v>
      </c>
      <c r="E1130" s="5" t="str">
        <f>_xlfn.XLOOKUP(Customers[[#This Row],[Customer ID]],Policies!B:B,Policies!A:A)</f>
        <v>POL3364</v>
      </c>
      <c r="F1130" s="5" t="str">
        <f>_xlfn.XLOOKUP(Customers[[#This Row],[Customer ID]],Policies[Customer ID],Policies[Proposal Status (Insurer)])</f>
        <v>Accepted</v>
      </c>
      <c r="G1130" s="5" t="str">
        <f>_xlfn.XLOOKUP(A:A,Policies!B:B,Policies!C:C)</f>
        <v>Life</v>
      </c>
      <c r="H1130" s="5" t="str">
        <f>_xlfn.XLOOKUP(A:A,Policies!B:B,Policies!G:G)</f>
        <v>Yes</v>
      </c>
    </row>
    <row r="1131" spans="1:8" x14ac:dyDescent="0.25">
      <c r="A1131" t="s">
        <v>2462</v>
      </c>
      <c r="B1131" t="s">
        <v>764</v>
      </c>
      <c r="C1131">
        <v>15</v>
      </c>
      <c r="D1131" t="s">
        <v>766</v>
      </c>
      <c r="E1131" s="5" t="str">
        <f>_xlfn.XLOOKUP(Customers[[#This Row],[Customer ID]],Policies!B:B,Policies!A:A)</f>
        <v>POL3365</v>
      </c>
      <c r="F1131" s="5" t="str">
        <f>_xlfn.XLOOKUP(Customers[[#This Row],[Customer ID]],Policies[Customer ID],Policies[Proposal Status (Insurer)])</f>
        <v>Accepted</v>
      </c>
      <c r="G1131" s="5" t="str">
        <f>_xlfn.XLOOKUP(A:A,Policies!B:B,Policies!C:C)</f>
        <v>Life</v>
      </c>
      <c r="H1131" s="5" t="str">
        <f>_xlfn.XLOOKUP(A:A,Policies!B:B,Policies!G:G)</f>
        <v>Yes</v>
      </c>
    </row>
    <row r="1132" spans="1:8" x14ac:dyDescent="0.25">
      <c r="A1132" t="s">
        <v>2463</v>
      </c>
      <c r="B1132" t="s">
        <v>762</v>
      </c>
      <c r="C1132">
        <v>16</v>
      </c>
      <c r="D1132" t="s">
        <v>766</v>
      </c>
      <c r="E1132" s="5" t="str">
        <f>_xlfn.XLOOKUP(Customers[[#This Row],[Customer ID]],Policies!B:B,Policies!A:A)</f>
        <v>POL3366</v>
      </c>
      <c r="F1132" s="5" t="str">
        <f>_xlfn.XLOOKUP(Customers[[#This Row],[Customer ID]],Policies[Customer ID],Policies[Proposal Status (Insurer)])</f>
        <v>Accepted</v>
      </c>
      <c r="G1132" s="5" t="str">
        <f>_xlfn.XLOOKUP(A:A,Policies!B:B,Policies!C:C)</f>
        <v>Life</v>
      </c>
      <c r="H1132" s="5" t="str">
        <f>_xlfn.XLOOKUP(A:A,Policies!B:B,Policies!G:G)</f>
        <v>Yes</v>
      </c>
    </row>
    <row r="1133" spans="1:8" x14ac:dyDescent="0.25">
      <c r="A1133" t="s">
        <v>2464</v>
      </c>
      <c r="B1133" t="s">
        <v>763</v>
      </c>
      <c r="C1133">
        <v>17</v>
      </c>
      <c r="D1133" t="s">
        <v>766</v>
      </c>
      <c r="E1133" s="5" t="str">
        <f>_xlfn.XLOOKUP(Customers[[#This Row],[Customer ID]],Policies!B:B,Policies!A:A)</f>
        <v>POL3367</v>
      </c>
      <c r="F1133" s="5" t="str">
        <f>_xlfn.XLOOKUP(Customers[[#This Row],[Customer ID]],Policies[Customer ID],Policies[Proposal Status (Insurer)])</f>
        <v>Accepted</v>
      </c>
      <c r="G1133" s="5" t="str">
        <f>_xlfn.XLOOKUP(A:A,Policies!B:B,Policies!C:C)</f>
        <v>Life</v>
      </c>
      <c r="H1133" s="5" t="str">
        <f>_xlfn.XLOOKUP(A:A,Policies!B:B,Policies!G:G)</f>
        <v>Yes</v>
      </c>
    </row>
    <row r="1134" spans="1:8" x14ac:dyDescent="0.25">
      <c r="A1134" t="s">
        <v>2465</v>
      </c>
      <c r="B1134" t="s">
        <v>765</v>
      </c>
      <c r="C1134">
        <v>15</v>
      </c>
      <c r="D1134" t="s">
        <v>767</v>
      </c>
      <c r="E1134" s="5" t="str">
        <f>_xlfn.XLOOKUP(Customers[[#This Row],[Customer ID]],Policies!B:B,Policies!A:A)</f>
        <v>POL3368</v>
      </c>
      <c r="F1134" s="5" t="str">
        <f>_xlfn.XLOOKUP(Customers[[#This Row],[Customer ID]],Policies[Customer ID],Policies[Proposal Status (Insurer)])</f>
        <v>Accepted</v>
      </c>
      <c r="G1134" s="5" t="str">
        <f>_xlfn.XLOOKUP(A:A,Policies!B:B,Policies!C:C)</f>
        <v>Life</v>
      </c>
      <c r="H1134" s="5" t="str">
        <f>_xlfn.XLOOKUP(A:A,Policies!B:B,Policies!G:G)</f>
        <v>Yes</v>
      </c>
    </row>
    <row r="1135" spans="1:8" x14ac:dyDescent="0.25">
      <c r="A1135" t="s">
        <v>2466</v>
      </c>
      <c r="B1135" t="s">
        <v>764</v>
      </c>
      <c r="C1135">
        <v>5</v>
      </c>
      <c r="D1135" t="s">
        <v>769</v>
      </c>
      <c r="E1135" s="5" t="str">
        <f>_xlfn.XLOOKUP(Customers[[#This Row],[Customer ID]],Policies!B:B,Policies!A:A)</f>
        <v>POL3369</v>
      </c>
      <c r="F1135" s="5" t="str">
        <f>_xlfn.XLOOKUP(Customers[[#This Row],[Customer ID]],Policies[Customer ID],Policies[Proposal Status (Insurer)])</f>
        <v>Accepted</v>
      </c>
      <c r="G1135" s="5" t="str">
        <f>_xlfn.XLOOKUP(A:A,Policies!B:B,Policies!C:C)</f>
        <v>Life</v>
      </c>
      <c r="H1135" s="5" t="str">
        <f>_xlfn.XLOOKUP(A:A,Policies!B:B,Policies!G:G)</f>
        <v>Yes</v>
      </c>
    </row>
    <row r="1136" spans="1:8" x14ac:dyDescent="0.25">
      <c r="A1136" t="s">
        <v>2467</v>
      </c>
      <c r="B1136" t="s">
        <v>762</v>
      </c>
      <c r="C1136">
        <v>6</v>
      </c>
      <c r="D1136" t="s">
        <v>769</v>
      </c>
      <c r="E1136" s="5" t="str">
        <f>_xlfn.XLOOKUP(Customers[[#This Row],[Customer ID]],Policies!B:B,Policies!A:A)</f>
        <v>POL3370</v>
      </c>
      <c r="F1136" s="5" t="str">
        <f>_xlfn.XLOOKUP(Customers[[#This Row],[Customer ID]],Policies[Customer ID],Policies[Proposal Status (Insurer)])</f>
        <v>Rejected</v>
      </c>
      <c r="G1136" s="5" t="str">
        <f>_xlfn.XLOOKUP(A:A,Policies!B:B,Policies!C:C)</f>
        <v>Life</v>
      </c>
      <c r="H1136" s="5" t="str">
        <f>_xlfn.XLOOKUP(A:A,Policies!B:B,Policies!G:G)</f>
        <v>Not Applicable</v>
      </c>
    </row>
    <row r="1137" spans="1:8" x14ac:dyDescent="0.25">
      <c r="A1137" t="s">
        <v>2468</v>
      </c>
      <c r="B1137" t="s">
        <v>763</v>
      </c>
      <c r="C1137">
        <v>20</v>
      </c>
      <c r="D1137" t="s">
        <v>769</v>
      </c>
      <c r="E1137" s="5" t="str">
        <f>_xlfn.XLOOKUP(Customers[[#This Row],[Customer ID]],Policies!B:B,Policies!A:A)</f>
        <v>POL3371</v>
      </c>
      <c r="F1137" s="5" t="str">
        <f>_xlfn.XLOOKUP(Customers[[#This Row],[Customer ID]],Policies[Customer ID],Policies[Proposal Status (Insurer)])</f>
        <v>Rejected</v>
      </c>
      <c r="G1137" s="5" t="str">
        <f>_xlfn.XLOOKUP(A:A,Policies!B:B,Policies!C:C)</f>
        <v>Life</v>
      </c>
      <c r="H1137" s="5" t="str">
        <f>_xlfn.XLOOKUP(A:A,Policies!B:B,Policies!G:G)</f>
        <v>Not Applicable</v>
      </c>
    </row>
    <row r="1138" spans="1:8" x14ac:dyDescent="0.25">
      <c r="A1138" t="s">
        <v>2469</v>
      </c>
      <c r="B1138" t="s">
        <v>765</v>
      </c>
      <c r="C1138">
        <v>18</v>
      </c>
      <c r="D1138" t="s">
        <v>768</v>
      </c>
      <c r="E1138" s="5" t="str">
        <f>_xlfn.XLOOKUP(Customers[[#This Row],[Customer ID]],Policies!B:B,Policies!A:A)</f>
        <v>POL3372</v>
      </c>
      <c r="F1138" s="5" t="str">
        <f>_xlfn.XLOOKUP(Customers[[#This Row],[Customer ID]],Policies[Customer ID],Policies[Proposal Status (Insurer)])</f>
        <v>Accepted</v>
      </c>
      <c r="G1138" s="5" t="str">
        <f>_xlfn.XLOOKUP(A:A,Policies!B:B,Policies!C:C)</f>
        <v>Life</v>
      </c>
      <c r="H1138" s="5" t="str">
        <f>_xlfn.XLOOKUP(A:A,Policies!B:B,Policies!G:G)</f>
        <v>Yes</v>
      </c>
    </row>
    <row r="1139" spans="1:8" x14ac:dyDescent="0.25">
      <c r="A1139" t="s">
        <v>2470</v>
      </c>
      <c r="B1139" t="s">
        <v>764</v>
      </c>
      <c r="C1139">
        <v>2</v>
      </c>
      <c r="D1139" t="s">
        <v>767</v>
      </c>
      <c r="E1139" s="5" t="str">
        <f>_xlfn.XLOOKUP(Customers[[#This Row],[Customer ID]],Policies!B:B,Policies!A:A)</f>
        <v>POL3373</v>
      </c>
      <c r="F1139" s="5" t="str">
        <f>_xlfn.XLOOKUP(Customers[[#This Row],[Customer ID]],Policies[Customer ID],Policies[Proposal Status (Insurer)])</f>
        <v>Accepted</v>
      </c>
      <c r="G1139" s="5" t="str">
        <f>_xlfn.XLOOKUP(A:A,Policies!B:B,Policies!C:C)</f>
        <v>Life</v>
      </c>
      <c r="H1139" s="5" t="str">
        <f>_xlfn.XLOOKUP(A:A,Policies!B:B,Policies!G:G)</f>
        <v>Yes</v>
      </c>
    </row>
    <row r="1140" spans="1:8" x14ac:dyDescent="0.25">
      <c r="A1140" t="s">
        <v>2471</v>
      </c>
      <c r="B1140" t="s">
        <v>762</v>
      </c>
      <c r="C1140">
        <v>17</v>
      </c>
      <c r="D1140" t="s">
        <v>767</v>
      </c>
      <c r="E1140" s="5" t="str">
        <f>_xlfn.XLOOKUP(Customers[[#This Row],[Customer ID]],Policies!B:B,Policies!A:A)</f>
        <v>POL3374</v>
      </c>
      <c r="F1140" s="5" t="str">
        <f>_xlfn.XLOOKUP(Customers[[#This Row],[Customer ID]],Policies[Customer ID],Policies[Proposal Status (Insurer)])</f>
        <v>Accepted</v>
      </c>
      <c r="G1140" s="5" t="str">
        <f>_xlfn.XLOOKUP(A:A,Policies!B:B,Policies!C:C)</f>
        <v>Life</v>
      </c>
      <c r="H1140" s="5" t="str">
        <f>_xlfn.XLOOKUP(A:A,Policies!B:B,Policies!G:G)</f>
        <v>Yes</v>
      </c>
    </row>
    <row r="1141" spans="1:8" x14ac:dyDescent="0.25">
      <c r="A1141" t="s">
        <v>2472</v>
      </c>
      <c r="B1141" t="s">
        <v>763</v>
      </c>
      <c r="C1141">
        <v>19</v>
      </c>
      <c r="D1141" t="s">
        <v>767</v>
      </c>
      <c r="E1141" s="5" t="str">
        <f>_xlfn.XLOOKUP(Customers[[#This Row],[Customer ID]],Policies!B:B,Policies!A:A)</f>
        <v>POL3375</v>
      </c>
      <c r="F1141" s="5" t="str">
        <f>_xlfn.XLOOKUP(Customers[[#This Row],[Customer ID]],Policies[Customer ID],Policies[Proposal Status (Insurer)])</f>
        <v>Accepted</v>
      </c>
      <c r="G1141" s="5" t="str">
        <f>_xlfn.XLOOKUP(A:A,Policies!B:B,Policies!C:C)</f>
        <v>Life</v>
      </c>
      <c r="H1141" s="5" t="str">
        <f>_xlfn.XLOOKUP(A:A,Policies!B:B,Policies!G:G)</f>
        <v>Yes</v>
      </c>
    </row>
    <row r="1142" spans="1:8" x14ac:dyDescent="0.25">
      <c r="A1142" t="s">
        <v>2473</v>
      </c>
      <c r="B1142" t="s">
        <v>765</v>
      </c>
      <c r="C1142">
        <v>20</v>
      </c>
      <c r="D1142" t="s">
        <v>766</v>
      </c>
      <c r="E1142" s="5" t="str">
        <f>_xlfn.XLOOKUP(Customers[[#This Row],[Customer ID]],Policies!B:B,Policies!A:A)</f>
        <v>POL3376</v>
      </c>
      <c r="F1142" s="5" t="str">
        <f>_xlfn.XLOOKUP(Customers[[#This Row],[Customer ID]],Policies[Customer ID],Policies[Proposal Status (Insurer)])</f>
        <v>Accepted</v>
      </c>
      <c r="G1142" s="5" t="str">
        <f>_xlfn.XLOOKUP(A:A,Policies!B:B,Policies!C:C)</f>
        <v>Life</v>
      </c>
      <c r="H1142" s="5" t="str">
        <f>_xlfn.XLOOKUP(A:A,Policies!B:B,Policies!G:G)</f>
        <v>Yes</v>
      </c>
    </row>
    <row r="1143" spans="1:8" x14ac:dyDescent="0.25">
      <c r="A1143" t="s">
        <v>2474</v>
      </c>
      <c r="B1143" t="s">
        <v>764</v>
      </c>
      <c r="C1143">
        <v>1</v>
      </c>
      <c r="D1143" t="s">
        <v>768</v>
      </c>
      <c r="E1143" s="5" t="str">
        <f>_xlfn.XLOOKUP(Customers[[#This Row],[Customer ID]],Policies!B:B,Policies!A:A)</f>
        <v>POL3377</v>
      </c>
      <c r="F1143" s="5" t="str">
        <f>_xlfn.XLOOKUP(Customers[[#This Row],[Customer ID]],Policies[Customer ID],Policies[Proposal Status (Insurer)])</f>
        <v>Accepted</v>
      </c>
      <c r="G1143" s="5" t="str">
        <f>_xlfn.XLOOKUP(A:A,Policies!B:B,Policies!C:C)</f>
        <v>Life</v>
      </c>
      <c r="H1143" s="5" t="str">
        <f>_xlfn.XLOOKUP(A:A,Policies!B:B,Policies!G:G)</f>
        <v>Yes</v>
      </c>
    </row>
    <row r="1144" spans="1:8" x14ac:dyDescent="0.25">
      <c r="A1144" t="s">
        <v>2475</v>
      </c>
      <c r="B1144" t="s">
        <v>762</v>
      </c>
      <c r="C1144">
        <v>20</v>
      </c>
      <c r="D1144" t="s">
        <v>768</v>
      </c>
      <c r="E1144" s="5" t="str">
        <f>_xlfn.XLOOKUP(Customers[[#This Row],[Customer ID]],Policies!B:B,Policies!A:A)</f>
        <v>POL3378</v>
      </c>
      <c r="F1144" s="5" t="str">
        <f>_xlfn.XLOOKUP(Customers[[#This Row],[Customer ID]],Policies[Customer ID],Policies[Proposal Status (Insurer)])</f>
        <v>Accepted</v>
      </c>
      <c r="G1144" s="5" t="str">
        <f>_xlfn.XLOOKUP(A:A,Policies!B:B,Policies!C:C)</f>
        <v>Life</v>
      </c>
      <c r="H1144" s="5" t="str">
        <f>_xlfn.XLOOKUP(A:A,Policies!B:B,Policies!G:G)</f>
        <v>Yes</v>
      </c>
    </row>
    <row r="1145" spans="1:8" x14ac:dyDescent="0.25">
      <c r="A1145" t="s">
        <v>2476</v>
      </c>
      <c r="B1145" t="s">
        <v>763</v>
      </c>
      <c r="C1145">
        <v>6</v>
      </c>
      <c r="D1145" t="s">
        <v>768</v>
      </c>
      <c r="E1145" s="5" t="str">
        <f>_xlfn.XLOOKUP(Customers[[#This Row],[Customer ID]],Policies!B:B,Policies!A:A)</f>
        <v>POL3379</v>
      </c>
      <c r="F1145" s="5" t="str">
        <f>_xlfn.XLOOKUP(Customers[[#This Row],[Customer ID]],Policies[Customer ID],Policies[Proposal Status (Insurer)])</f>
        <v>Accepted</v>
      </c>
      <c r="G1145" s="5" t="str">
        <f>_xlfn.XLOOKUP(A:A,Policies!B:B,Policies!C:C)</f>
        <v>Life</v>
      </c>
      <c r="H1145" s="5" t="str">
        <f>_xlfn.XLOOKUP(A:A,Policies!B:B,Policies!G:G)</f>
        <v>Yes</v>
      </c>
    </row>
    <row r="1146" spans="1:8" x14ac:dyDescent="0.25">
      <c r="A1146" t="s">
        <v>2477</v>
      </c>
      <c r="B1146" t="s">
        <v>765</v>
      </c>
      <c r="C1146">
        <v>2</v>
      </c>
      <c r="D1146" t="s">
        <v>769</v>
      </c>
      <c r="E1146" s="5" t="str">
        <f>_xlfn.XLOOKUP(Customers[[#This Row],[Customer ID]],Policies!B:B,Policies!A:A)</f>
        <v>POL3380</v>
      </c>
      <c r="F1146" s="5" t="str">
        <f>_xlfn.XLOOKUP(Customers[[#This Row],[Customer ID]],Policies[Customer ID],Policies[Proposal Status (Insurer)])</f>
        <v>Rejected</v>
      </c>
      <c r="G1146" s="5" t="str">
        <f>_xlfn.XLOOKUP(A:A,Policies!B:B,Policies!C:C)</f>
        <v>Life</v>
      </c>
      <c r="H1146" s="5" t="str">
        <f>_xlfn.XLOOKUP(A:A,Policies!B:B,Policies!G:G)</f>
        <v>Not Applicable</v>
      </c>
    </row>
    <row r="1147" spans="1:8" x14ac:dyDescent="0.25">
      <c r="A1147" t="s">
        <v>2478</v>
      </c>
      <c r="B1147" t="s">
        <v>764</v>
      </c>
      <c r="C1147">
        <v>11</v>
      </c>
      <c r="D1147" t="s">
        <v>766</v>
      </c>
      <c r="E1147" s="5" t="str">
        <f>_xlfn.XLOOKUP(Customers[[#This Row],[Customer ID]],Policies!B:B,Policies!A:A)</f>
        <v>POL3381</v>
      </c>
      <c r="F1147" s="5" t="str">
        <f>_xlfn.XLOOKUP(Customers[[#This Row],[Customer ID]],Policies[Customer ID],Policies[Proposal Status (Insurer)])</f>
        <v>Accepted</v>
      </c>
      <c r="G1147" s="5" t="str">
        <f>_xlfn.XLOOKUP(A:A,Policies!B:B,Policies!C:C)</f>
        <v>Life</v>
      </c>
      <c r="H1147" s="5" t="str">
        <f>_xlfn.XLOOKUP(A:A,Policies!B:B,Policies!G:G)</f>
        <v>Yes</v>
      </c>
    </row>
    <row r="1148" spans="1:8" x14ac:dyDescent="0.25">
      <c r="A1148" t="s">
        <v>2479</v>
      </c>
      <c r="B1148" t="s">
        <v>762</v>
      </c>
      <c r="C1148">
        <v>3</v>
      </c>
      <c r="D1148" t="s">
        <v>766</v>
      </c>
      <c r="E1148" s="5" t="str">
        <f>_xlfn.XLOOKUP(Customers[[#This Row],[Customer ID]],Policies!B:B,Policies!A:A)</f>
        <v>POL3382</v>
      </c>
      <c r="F1148" s="5" t="str">
        <f>_xlfn.XLOOKUP(Customers[[#This Row],[Customer ID]],Policies[Customer ID],Policies[Proposal Status (Insurer)])</f>
        <v>Accepted</v>
      </c>
      <c r="G1148" s="5" t="str">
        <f>_xlfn.XLOOKUP(A:A,Policies!B:B,Policies!C:C)</f>
        <v>Life</v>
      </c>
      <c r="H1148" s="5" t="str">
        <f>_xlfn.XLOOKUP(A:A,Policies!B:B,Policies!G:G)</f>
        <v>Yes</v>
      </c>
    </row>
    <row r="1149" spans="1:8" x14ac:dyDescent="0.25">
      <c r="A1149" t="s">
        <v>2480</v>
      </c>
      <c r="B1149" t="s">
        <v>763</v>
      </c>
      <c r="C1149">
        <v>5</v>
      </c>
      <c r="D1149" t="s">
        <v>766</v>
      </c>
      <c r="E1149" s="5" t="str">
        <f>_xlfn.XLOOKUP(Customers[[#This Row],[Customer ID]],Policies!B:B,Policies!A:A)</f>
        <v>POL3383</v>
      </c>
      <c r="F1149" s="5" t="str">
        <f>_xlfn.XLOOKUP(Customers[[#This Row],[Customer ID]],Policies[Customer ID],Policies[Proposal Status (Insurer)])</f>
        <v>Accepted</v>
      </c>
      <c r="G1149" s="5" t="str">
        <f>_xlfn.XLOOKUP(A:A,Policies!B:B,Policies!C:C)</f>
        <v>Life</v>
      </c>
      <c r="H1149" s="5" t="str">
        <f>_xlfn.XLOOKUP(A:A,Policies!B:B,Policies!G:G)</f>
        <v>Yes</v>
      </c>
    </row>
    <row r="1150" spans="1:8" x14ac:dyDescent="0.25">
      <c r="A1150" t="s">
        <v>2481</v>
      </c>
      <c r="B1150" t="s">
        <v>765</v>
      </c>
      <c r="C1150">
        <v>2</v>
      </c>
      <c r="D1150" t="s">
        <v>767</v>
      </c>
      <c r="E1150" s="5" t="str">
        <f>_xlfn.XLOOKUP(Customers[[#This Row],[Customer ID]],Policies!B:B,Policies!A:A)</f>
        <v>POL3384</v>
      </c>
      <c r="F1150" s="5" t="str">
        <f>_xlfn.XLOOKUP(Customers[[#This Row],[Customer ID]],Policies[Customer ID],Policies[Proposal Status (Insurer)])</f>
        <v>Accepted</v>
      </c>
      <c r="G1150" s="5" t="str">
        <f>_xlfn.XLOOKUP(A:A,Policies!B:B,Policies!C:C)</f>
        <v>Life</v>
      </c>
      <c r="H1150" s="5" t="str">
        <f>_xlfn.XLOOKUP(A:A,Policies!B:B,Policies!G:G)</f>
        <v>Yes</v>
      </c>
    </row>
    <row r="1151" spans="1:8" x14ac:dyDescent="0.25">
      <c r="A1151" t="s">
        <v>2482</v>
      </c>
      <c r="B1151" t="s">
        <v>764</v>
      </c>
      <c r="C1151">
        <v>7</v>
      </c>
      <c r="D1151" t="s">
        <v>769</v>
      </c>
      <c r="E1151" s="5" t="str">
        <f>_xlfn.XLOOKUP(Customers[[#This Row],[Customer ID]],Policies!B:B,Policies!A:A)</f>
        <v>POL3385</v>
      </c>
      <c r="F1151" s="5" t="str">
        <f>_xlfn.XLOOKUP(Customers[[#This Row],[Customer ID]],Policies[Customer ID],Policies[Proposal Status (Insurer)])</f>
        <v>Accepted</v>
      </c>
      <c r="G1151" s="5" t="str">
        <f>_xlfn.XLOOKUP(A:A,Policies!B:B,Policies!C:C)</f>
        <v>Life</v>
      </c>
      <c r="H1151" s="5" t="str">
        <f>_xlfn.XLOOKUP(A:A,Policies!B:B,Policies!G:G)</f>
        <v>Yes</v>
      </c>
    </row>
    <row r="1152" spans="1:8" x14ac:dyDescent="0.25">
      <c r="A1152" t="s">
        <v>2483</v>
      </c>
      <c r="B1152" t="s">
        <v>762</v>
      </c>
      <c r="C1152">
        <v>8</v>
      </c>
      <c r="D1152" t="s">
        <v>769</v>
      </c>
      <c r="E1152" s="5" t="str">
        <f>_xlfn.XLOOKUP(Customers[[#This Row],[Customer ID]],Policies!B:B,Policies!A:A)</f>
        <v>POL3386</v>
      </c>
      <c r="F1152" s="5" t="str">
        <f>_xlfn.XLOOKUP(Customers[[#This Row],[Customer ID]],Policies[Customer ID],Policies[Proposal Status (Insurer)])</f>
        <v>Accepted</v>
      </c>
      <c r="G1152" s="5" t="str">
        <f>_xlfn.XLOOKUP(A:A,Policies!B:B,Policies!C:C)</f>
        <v>Life</v>
      </c>
      <c r="H1152" s="5" t="str">
        <f>_xlfn.XLOOKUP(A:A,Policies!B:B,Policies!G:G)</f>
        <v>Yes</v>
      </c>
    </row>
    <row r="1153" spans="1:8" x14ac:dyDescent="0.25">
      <c r="A1153" t="s">
        <v>2484</v>
      </c>
      <c r="B1153" t="s">
        <v>763</v>
      </c>
      <c r="C1153">
        <v>6</v>
      </c>
      <c r="D1153" t="s">
        <v>769</v>
      </c>
      <c r="E1153" s="5" t="str">
        <f>_xlfn.XLOOKUP(Customers[[#This Row],[Customer ID]],Policies!B:B,Policies!A:A)</f>
        <v>POL3387</v>
      </c>
      <c r="F1153" s="5" t="str">
        <f>_xlfn.XLOOKUP(Customers[[#This Row],[Customer ID]],Policies[Customer ID],Policies[Proposal Status (Insurer)])</f>
        <v>Accepted</v>
      </c>
      <c r="G1153" s="5" t="str">
        <f>_xlfn.XLOOKUP(A:A,Policies!B:B,Policies!C:C)</f>
        <v>Life</v>
      </c>
      <c r="H1153" s="5" t="str">
        <f>_xlfn.XLOOKUP(A:A,Policies!B:B,Policies!G:G)</f>
        <v>Yes</v>
      </c>
    </row>
    <row r="1154" spans="1:8" x14ac:dyDescent="0.25">
      <c r="A1154" t="s">
        <v>2485</v>
      </c>
      <c r="B1154" t="s">
        <v>765</v>
      </c>
      <c r="C1154">
        <v>1</v>
      </c>
      <c r="D1154" t="s">
        <v>768</v>
      </c>
      <c r="E1154" s="5" t="str">
        <f>_xlfn.XLOOKUP(Customers[[#This Row],[Customer ID]],Policies!B:B,Policies!A:A)</f>
        <v>POL3388</v>
      </c>
      <c r="F1154" s="5" t="str">
        <f>_xlfn.XLOOKUP(Customers[[#This Row],[Customer ID]],Policies[Customer ID],Policies[Proposal Status (Insurer)])</f>
        <v>Accepted</v>
      </c>
      <c r="G1154" s="5" t="str">
        <f>_xlfn.XLOOKUP(A:A,Policies!B:B,Policies!C:C)</f>
        <v>Life</v>
      </c>
      <c r="H1154" s="5" t="str">
        <f>_xlfn.XLOOKUP(A:A,Policies!B:B,Policies!G:G)</f>
        <v>Yes</v>
      </c>
    </row>
    <row r="1155" spans="1:8" x14ac:dyDescent="0.25">
      <c r="A1155" t="s">
        <v>2486</v>
      </c>
      <c r="B1155" t="s">
        <v>764</v>
      </c>
      <c r="C1155">
        <v>2</v>
      </c>
      <c r="D1155" t="s">
        <v>767</v>
      </c>
      <c r="E1155" s="5" t="str">
        <f>_xlfn.XLOOKUP(Customers[[#This Row],[Customer ID]],Policies!B:B,Policies!A:A)</f>
        <v>POL3389</v>
      </c>
      <c r="F1155" s="5" t="str">
        <f>_xlfn.XLOOKUP(Customers[[#This Row],[Customer ID]],Policies[Customer ID],Policies[Proposal Status (Insurer)])</f>
        <v>Accepted</v>
      </c>
      <c r="G1155" s="5" t="str">
        <f>_xlfn.XLOOKUP(A:A,Policies!B:B,Policies!C:C)</f>
        <v>Life</v>
      </c>
      <c r="H1155" s="5" t="str">
        <f>_xlfn.XLOOKUP(A:A,Policies!B:B,Policies!G:G)</f>
        <v>Yes</v>
      </c>
    </row>
    <row r="1156" spans="1:8" x14ac:dyDescent="0.25">
      <c r="A1156" t="s">
        <v>2487</v>
      </c>
      <c r="B1156" t="s">
        <v>762</v>
      </c>
      <c r="C1156">
        <v>4</v>
      </c>
      <c r="D1156" t="s">
        <v>767</v>
      </c>
      <c r="E1156" s="5" t="str">
        <f>_xlfn.XLOOKUP(Customers[[#This Row],[Customer ID]],Policies!B:B,Policies!A:A)</f>
        <v>POL3390</v>
      </c>
      <c r="F1156" s="5" t="str">
        <f>_xlfn.XLOOKUP(Customers[[#This Row],[Customer ID]],Policies[Customer ID],Policies[Proposal Status (Insurer)])</f>
        <v>Accepted</v>
      </c>
      <c r="G1156" s="5" t="str">
        <f>_xlfn.XLOOKUP(A:A,Policies!B:B,Policies!C:C)</f>
        <v>Life</v>
      </c>
      <c r="H1156" s="5" t="str">
        <f>_xlfn.XLOOKUP(A:A,Policies!B:B,Policies!G:G)</f>
        <v>Yes</v>
      </c>
    </row>
    <row r="1157" spans="1:8" x14ac:dyDescent="0.25">
      <c r="A1157" t="s">
        <v>2488</v>
      </c>
      <c r="B1157" t="s">
        <v>763</v>
      </c>
      <c r="C1157">
        <v>5</v>
      </c>
      <c r="D1157" t="s">
        <v>767</v>
      </c>
      <c r="E1157" s="5" t="str">
        <f>_xlfn.XLOOKUP(Customers[[#This Row],[Customer ID]],Policies!B:B,Policies!A:A)</f>
        <v>POL3391</v>
      </c>
      <c r="F1157" s="5" t="str">
        <f>_xlfn.XLOOKUP(Customers[[#This Row],[Customer ID]],Policies[Customer ID],Policies[Proposal Status (Insurer)])</f>
        <v>Accepted</v>
      </c>
      <c r="G1157" s="5" t="str">
        <f>_xlfn.XLOOKUP(A:A,Policies!B:B,Policies!C:C)</f>
        <v>Life</v>
      </c>
      <c r="H1157" s="5" t="str">
        <f>_xlfn.XLOOKUP(A:A,Policies!B:B,Policies!G:G)</f>
        <v>Yes</v>
      </c>
    </row>
    <row r="1158" spans="1:8" x14ac:dyDescent="0.25">
      <c r="A1158" t="s">
        <v>2489</v>
      </c>
      <c r="B1158" t="s">
        <v>765</v>
      </c>
      <c r="C1158">
        <v>6</v>
      </c>
      <c r="D1158" t="s">
        <v>766</v>
      </c>
      <c r="E1158" s="5" t="str">
        <f>_xlfn.XLOOKUP(Customers[[#This Row],[Customer ID]],Policies!B:B,Policies!A:A)</f>
        <v>POL3392</v>
      </c>
      <c r="F1158" s="5" t="str">
        <f>_xlfn.XLOOKUP(Customers[[#This Row],[Customer ID]],Policies[Customer ID],Policies[Proposal Status (Insurer)])</f>
        <v>Accepted</v>
      </c>
      <c r="G1158" s="5" t="str">
        <f>_xlfn.XLOOKUP(A:A,Policies!B:B,Policies!C:C)</f>
        <v>Life</v>
      </c>
      <c r="H1158" s="5" t="str">
        <f>_xlfn.XLOOKUP(A:A,Policies!B:B,Policies!G:G)</f>
        <v>Yes</v>
      </c>
    </row>
    <row r="1159" spans="1:8" x14ac:dyDescent="0.25">
      <c r="A1159" t="s">
        <v>2490</v>
      </c>
      <c r="B1159" t="s">
        <v>764</v>
      </c>
      <c r="C1159">
        <v>11</v>
      </c>
      <c r="D1159" t="s">
        <v>768</v>
      </c>
      <c r="E1159" s="5" t="str">
        <f>_xlfn.XLOOKUP(Customers[[#This Row],[Customer ID]],Policies!B:B,Policies!A:A)</f>
        <v>POL3393</v>
      </c>
      <c r="F1159" s="5" t="str">
        <f>_xlfn.XLOOKUP(Customers[[#This Row],[Customer ID]],Policies[Customer ID],Policies[Proposal Status (Insurer)])</f>
        <v>Accepted</v>
      </c>
      <c r="G1159" s="5" t="str">
        <f>_xlfn.XLOOKUP(A:A,Policies!B:B,Policies!C:C)</f>
        <v>Life</v>
      </c>
      <c r="H1159" s="5" t="str">
        <f>_xlfn.XLOOKUP(A:A,Policies!B:B,Policies!G:G)</f>
        <v>Yes</v>
      </c>
    </row>
    <row r="1160" spans="1:8" x14ac:dyDescent="0.25">
      <c r="A1160" t="s">
        <v>2491</v>
      </c>
      <c r="B1160" t="s">
        <v>762</v>
      </c>
      <c r="C1160">
        <v>6</v>
      </c>
      <c r="D1160" t="s">
        <v>768</v>
      </c>
      <c r="E1160" s="5" t="str">
        <f>_xlfn.XLOOKUP(Customers[[#This Row],[Customer ID]],Policies!B:B,Policies!A:A)</f>
        <v>POL3394</v>
      </c>
      <c r="F1160" s="5" t="str">
        <f>_xlfn.XLOOKUP(Customers[[#This Row],[Customer ID]],Policies[Customer ID],Policies[Proposal Status (Insurer)])</f>
        <v>Accepted</v>
      </c>
      <c r="G1160" s="5" t="str">
        <f>_xlfn.XLOOKUP(A:A,Policies!B:B,Policies!C:C)</f>
        <v>Life</v>
      </c>
      <c r="H1160" s="5" t="str">
        <f>_xlfn.XLOOKUP(A:A,Policies!B:B,Policies!G:G)</f>
        <v>Yes</v>
      </c>
    </row>
    <row r="1161" spans="1:8" x14ac:dyDescent="0.25">
      <c r="A1161" t="s">
        <v>2492</v>
      </c>
      <c r="B1161" t="s">
        <v>763</v>
      </c>
      <c r="C1161">
        <v>2</v>
      </c>
      <c r="D1161" t="s">
        <v>768</v>
      </c>
      <c r="E1161" s="5" t="str">
        <f>_xlfn.XLOOKUP(Customers[[#This Row],[Customer ID]],Policies!B:B,Policies!A:A)</f>
        <v>POL3395</v>
      </c>
      <c r="F1161" s="5" t="str">
        <f>_xlfn.XLOOKUP(Customers[[#This Row],[Customer ID]],Policies[Customer ID],Policies[Proposal Status (Insurer)])</f>
        <v>Accepted</v>
      </c>
      <c r="G1161" s="5" t="str">
        <f>_xlfn.XLOOKUP(A:A,Policies!B:B,Policies!C:C)</f>
        <v>Life</v>
      </c>
      <c r="H1161" s="5" t="str">
        <f>_xlfn.XLOOKUP(A:A,Policies!B:B,Policies!G:G)</f>
        <v>Yes</v>
      </c>
    </row>
    <row r="1162" spans="1:8" x14ac:dyDescent="0.25">
      <c r="A1162" t="s">
        <v>3048</v>
      </c>
      <c r="B1162" t="s">
        <v>765</v>
      </c>
      <c r="C1162">
        <v>1</v>
      </c>
      <c r="D1162" t="s">
        <v>769</v>
      </c>
      <c r="E1162" s="5" t="str">
        <f>_xlfn.XLOOKUP(Customers[[#This Row],[Customer ID]],Policies!B:B,Policies!A:A)</f>
        <v>POL3396</v>
      </c>
      <c r="F1162" s="5" t="str">
        <f>_xlfn.XLOOKUP(Customers[[#This Row],[Customer ID]],Policies[Customer ID],Policies[Proposal Status (Insurer)])</f>
        <v>Accepted</v>
      </c>
      <c r="G1162" s="5" t="str">
        <f>_xlfn.XLOOKUP(A:A,Policies!B:B,Policies!C:C)</f>
        <v>Life</v>
      </c>
      <c r="H1162" s="5" t="str">
        <f>_xlfn.XLOOKUP(A:A,Policies!B:B,Policies!G:G)</f>
        <v>Yes</v>
      </c>
    </row>
    <row r="1163" spans="1:8" x14ac:dyDescent="0.25">
      <c r="A1163" t="s">
        <v>3049</v>
      </c>
      <c r="B1163" t="s">
        <v>764</v>
      </c>
      <c r="C1163">
        <v>11</v>
      </c>
      <c r="D1163" t="s">
        <v>766</v>
      </c>
      <c r="E1163" s="5" t="str">
        <f>_xlfn.XLOOKUP(Customers[[#This Row],[Customer ID]],Policies!B:B,Policies!A:A)</f>
        <v>POL3397</v>
      </c>
      <c r="F1163" s="5" t="str">
        <f>_xlfn.XLOOKUP(Customers[[#This Row],[Customer ID]],Policies[Customer ID],Policies[Proposal Status (Insurer)])</f>
        <v>Accepted</v>
      </c>
      <c r="G1163" s="5" t="str">
        <f>_xlfn.XLOOKUP(A:A,Policies!B:B,Policies!C:C)</f>
        <v>Life</v>
      </c>
      <c r="H1163" s="5" t="str">
        <f>_xlfn.XLOOKUP(A:A,Policies!B:B,Policies!G:G)</f>
        <v>No</v>
      </c>
    </row>
    <row r="1164" spans="1:8" x14ac:dyDescent="0.25">
      <c r="A1164" t="s">
        <v>3050</v>
      </c>
      <c r="B1164" t="s">
        <v>762</v>
      </c>
      <c r="C1164">
        <v>12</v>
      </c>
      <c r="D1164" t="s">
        <v>766</v>
      </c>
      <c r="E1164" s="5" t="str">
        <f>_xlfn.XLOOKUP(Customers[[#This Row],[Customer ID]],Policies!B:B,Policies!A:A)</f>
        <v>POL3398</v>
      </c>
      <c r="F1164" s="5" t="str">
        <f>_xlfn.XLOOKUP(Customers[[#This Row],[Customer ID]],Policies[Customer ID],Policies[Proposal Status (Insurer)])</f>
        <v>Rejected</v>
      </c>
      <c r="G1164" s="5" t="str">
        <f>_xlfn.XLOOKUP(A:A,Policies!B:B,Policies!C:C)</f>
        <v>Life</v>
      </c>
      <c r="H1164" s="5" t="str">
        <f>_xlfn.XLOOKUP(A:A,Policies!B:B,Policies!G:G)</f>
        <v>Not Applicable</v>
      </c>
    </row>
    <row r="1165" spans="1:8" x14ac:dyDescent="0.25">
      <c r="A1165" t="s">
        <v>3051</v>
      </c>
      <c r="B1165" t="s">
        <v>763</v>
      </c>
      <c r="C1165">
        <v>13</v>
      </c>
      <c r="D1165" t="s">
        <v>766</v>
      </c>
      <c r="E1165" s="5" t="str">
        <f>_xlfn.XLOOKUP(Customers[[#This Row],[Customer ID]],Policies!B:B,Policies!A:A)</f>
        <v>POL3399</v>
      </c>
      <c r="F1165" s="5" t="str">
        <f>_xlfn.XLOOKUP(Customers[[#This Row],[Customer ID]],Policies[Customer ID],Policies[Proposal Status (Insurer)])</f>
        <v>Accepted</v>
      </c>
      <c r="G1165" s="5" t="str">
        <f>_xlfn.XLOOKUP(A:A,Policies!B:B,Policies!C:C)</f>
        <v>Life</v>
      </c>
      <c r="H1165" s="5" t="str">
        <f>_xlfn.XLOOKUP(A:A,Policies!B:B,Policies!G:G)</f>
        <v>No</v>
      </c>
    </row>
    <row r="1166" spans="1:8" x14ac:dyDescent="0.25">
      <c r="A1166" t="s">
        <v>3052</v>
      </c>
      <c r="B1166" t="s">
        <v>765</v>
      </c>
      <c r="C1166">
        <v>4</v>
      </c>
      <c r="D1166" t="s">
        <v>767</v>
      </c>
      <c r="E1166" s="5" t="str">
        <f>_xlfn.XLOOKUP(Customers[[#This Row],[Customer ID]],Policies!B:B,Policies!A:A)</f>
        <v>POL3400</v>
      </c>
      <c r="F1166" s="5" t="str">
        <f>_xlfn.XLOOKUP(Customers[[#This Row],[Customer ID]],Policies[Customer ID],Policies[Proposal Status (Insurer)])</f>
        <v>Accepted</v>
      </c>
      <c r="G1166" s="5" t="str">
        <f>_xlfn.XLOOKUP(A:A,Policies!B:B,Policies!C:C)</f>
        <v>Life</v>
      </c>
      <c r="H1166" s="5" t="str">
        <f>_xlfn.XLOOKUP(A:A,Policies!B:B,Policies!G:G)</f>
        <v>No</v>
      </c>
    </row>
    <row r="1167" spans="1:8" x14ac:dyDescent="0.25">
      <c r="A1167" t="s">
        <v>3053</v>
      </c>
      <c r="B1167" t="s">
        <v>764</v>
      </c>
      <c r="C1167">
        <v>15</v>
      </c>
      <c r="D1167" t="s">
        <v>769</v>
      </c>
      <c r="E1167" s="5" t="str">
        <f>_xlfn.XLOOKUP(Customers[[#This Row],[Customer ID]],Policies!B:B,Policies!A:A)</f>
        <v>POL3401</v>
      </c>
      <c r="F1167" s="5" t="str">
        <f>_xlfn.XLOOKUP(Customers[[#This Row],[Customer ID]],Policies[Customer ID],Policies[Proposal Status (Insurer)])</f>
        <v>Accepted</v>
      </c>
      <c r="G1167" s="5" t="str">
        <f>_xlfn.XLOOKUP(A:A,Policies!B:B,Policies!C:C)</f>
        <v>Life</v>
      </c>
      <c r="H1167" s="5" t="str">
        <f>_xlfn.XLOOKUP(A:A,Policies!B:B,Policies!G:G)</f>
        <v>No</v>
      </c>
    </row>
    <row r="1168" spans="1:8" x14ac:dyDescent="0.25">
      <c r="A1168" t="s">
        <v>3054</v>
      </c>
      <c r="B1168" t="s">
        <v>762</v>
      </c>
      <c r="C1168">
        <v>14</v>
      </c>
      <c r="D1168" t="s">
        <v>769</v>
      </c>
      <c r="E1168" s="5" t="str">
        <f>_xlfn.XLOOKUP(Customers[[#This Row],[Customer ID]],Policies!B:B,Policies!A:A)</f>
        <v>POL3402</v>
      </c>
      <c r="F1168" s="5" t="str">
        <f>_xlfn.XLOOKUP(Customers[[#This Row],[Customer ID]],Policies[Customer ID],Policies[Proposal Status (Insurer)])</f>
        <v>Accepted</v>
      </c>
      <c r="G1168" s="5" t="str">
        <f>_xlfn.XLOOKUP(A:A,Policies!B:B,Policies!C:C)</f>
        <v>Life</v>
      </c>
      <c r="H1168" s="5" t="str">
        <f>_xlfn.XLOOKUP(A:A,Policies!B:B,Policies!G:G)</f>
        <v>No</v>
      </c>
    </row>
    <row r="1169" spans="1:8" x14ac:dyDescent="0.25">
      <c r="A1169" t="s">
        <v>3055</v>
      </c>
      <c r="B1169" t="s">
        <v>763</v>
      </c>
      <c r="C1169">
        <v>5</v>
      </c>
      <c r="D1169" t="s">
        <v>769</v>
      </c>
      <c r="E1169" s="5" t="str">
        <f>_xlfn.XLOOKUP(Customers[[#This Row],[Customer ID]],Policies!B:B,Policies!A:A)</f>
        <v>POL3403</v>
      </c>
      <c r="F1169" s="5" t="str">
        <f>_xlfn.XLOOKUP(Customers[[#This Row],[Customer ID]],Policies[Customer ID],Policies[Proposal Status (Insurer)])</f>
        <v>Accepted</v>
      </c>
      <c r="G1169" s="5" t="str">
        <f>_xlfn.XLOOKUP(A:A,Policies!B:B,Policies!C:C)</f>
        <v>Life</v>
      </c>
      <c r="H1169" s="5" t="str">
        <f>_xlfn.XLOOKUP(A:A,Policies!B:B,Policies!G:G)</f>
        <v>Yes</v>
      </c>
    </row>
    <row r="1170" spans="1:8" x14ac:dyDescent="0.25">
      <c r="A1170" t="s">
        <v>3056</v>
      </c>
      <c r="B1170" t="s">
        <v>765</v>
      </c>
      <c r="C1170">
        <v>16</v>
      </c>
      <c r="D1170" t="s">
        <v>768</v>
      </c>
      <c r="E1170" s="5" t="str">
        <f>_xlfn.XLOOKUP(Customers[[#This Row],[Customer ID]],Policies!B:B,Policies!A:A)</f>
        <v>POL3404</v>
      </c>
      <c r="F1170" s="5" t="str">
        <f>_xlfn.XLOOKUP(Customers[[#This Row],[Customer ID]],Policies[Customer ID],Policies[Proposal Status (Insurer)])</f>
        <v>Accepted</v>
      </c>
      <c r="G1170" s="5" t="str">
        <f>_xlfn.XLOOKUP(A:A,Policies!B:B,Policies!C:C)</f>
        <v>Life</v>
      </c>
      <c r="H1170" s="5" t="str">
        <f>_xlfn.XLOOKUP(A:A,Policies!B:B,Policies!G:G)</f>
        <v>Yes</v>
      </c>
    </row>
    <row r="1171" spans="1:8" x14ac:dyDescent="0.25">
      <c r="A1171" t="s">
        <v>3057</v>
      </c>
      <c r="B1171" t="s">
        <v>764</v>
      </c>
      <c r="C1171">
        <v>2</v>
      </c>
      <c r="D1171" t="s">
        <v>767</v>
      </c>
      <c r="E1171" s="5" t="str">
        <f>_xlfn.XLOOKUP(Customers[[#This Row],[Customer ID]],Policies!B:B,Policies!A:A)</f>
        <v>POL3405</v>
      </c>
      <c r="F1171" s="5" t="str">
        <f>_xlfn.XLOOKUP(Customers[[#This Row],[Customer ID]],Policies[Customer ID],Policies[Proposal Status (Insurer)])</f>
        <v>Accepted</v>
      </c>
      <c r="G1171" s="5" t="str">
        <f>_xlfn.XLOOKUP(A:A,Policies!B:B,Policies!C:C)</f>
        <v>Life</v>
      </c>
      <c r="H1171" s="5" t="str">
        <f>_xlfn.XLOOKUP(A:A,Policies!B:B,Policies!G:G)</f>
        <v>Yes</v>
      </c>
    </row>
    <row r="1172" spans="1:8" x14ac:dyDescent="0.25">
      <c r="A1172" t="s">
        <v>3058</v>
      </c>
      <c r="B1172" t="s">
        <v>762</v>
      </c>
      <c r="C1172">
        <v>6</v>
      </c>
      <c r="D1172" t="s">
        <v>767</v>
      </c>
      <c r="E1172" s="5" t="str">
        <f>_xlfn.XLOOKUP(Customers[[#This Row],[Customer ID]],Policies!B:B,Policies!A:A)</f>
        <v>POL3406</v>
      </c>
      <c r="F1172" s="5" t="str">
        <f>_xlfn.XLOOKUP(Customers[[#This Row],[Customer ID]],Policies[Customer ID],Policies[Proposal Status (Insurer)])</f>
        <v>Accepted</v>
      </c>
      <c r="G1172" s="5" t="str">
        <f>_xlfn.XLOOKUP(A:A,Policies!B:B,Policies!C:C)</f>
        <v>Life</v>
      </c>
      <c r="H1172" s="5" t="str">
        <f>_xlfn.XLOOKUP(A:A,Policies!B:B,Policies!G:G)</f>
        <v>Yes</v>
      </c>
    </row>
    <row r="1173" spans="1:8" x14ac:dyDescent="0.25">
      <c r="A1173" t="s">
        <v>3059</v>
      </c>
      <c r="B1173" t="s">
        <v>763</v>
      </c>
      <c r="C1173">
        <v>3</v>
      </c>
      <c r="D1173" t="s">
        <v>767</v>
      </c>
      <c r="E1173" s="5" t="str">
        <f>_xlfn.XLOOKUP(Customers[[#This Row],[Customer ID]],Policies!B:B,Policies!A:A)</f>
        <v>POL3407</v>
      </c>
      <c r="F1173" s="5" t="str">
        <f>_xlfn.XLOOKUP(Customers[[#This Row],[Customer ID]],Policies[Customer ID],Policies[Proposal Status (Insurer)])</f>
        <v>Accepted</v>
      </c>
      <c r="G1173" s="5" t="str">
        <f>_xlfn.XLOOKUP(A:A,Policies!B:B,Policies!C:C)</f>
        <v>Life</v>
      </c>
      <c r="H1173" s="5" t="str">
        <f>_xlfn.XLOOKUP(A:A,Policies!B:B,Policies!G:G)</f>
        <v>No</v>
      </c>
    </row>
    <row r="1174" spans="1:8" x14ac:dyDescent="0.25">
      <c r="A1174" t="s">
        <v>3060</v>
      </c>
      <c r="B1174" t="s">
        <v>765</v>
      </c>
      <c r="C1174">
        <v>7</v>
      </c>
      <c r="D1174" t="s">
        <v>766</v>
      </c>
      <c r="E1174" s="5" t="str">
        <f>_xlfn.XLOOKUP(Customers[[#This Row],[Customer ID]],Policies!B:B,Policies!A:A)</f>
        <v>POL3408</v>
      </c>
      <c r="F1174" s="5" t="str">
        <f>_xlfn.XLOOKUP(Customers[[#This Row],[Customer ID]],Policies[Customer ID],Policies[Proposal Status (Insurer)])</f>
        <v>Rejected</v>
      </c>
      <c r="G1174" s="5" t="str">
        <f>_xlfn.XLOOKUP(A:A,Policies!B:B,Policies!C:C)</f>
        <v>Life</v>
      </c>
      <c r="H1174" s="5" t="str">
        <f>_xlfn.XLOOKUP(A:A,Policies!B:B,Policies!G:G)</f>
        <v>Not Applicable</v>
      </c>
    </row>
    <row r="1175" spans="1:8" x14ac:dyDescent="0.25">
      <c r="A1175" t="s">
        <v>3061</v>
      </c>
      <c r="B1175" t="s">
        <v>764</v>
      </c>
      <c r="C1175">
        <v>17</v>
      </c>
      <c r="D1175" t="s">
        <v>768</v>
      </c>
      <c r="E1175" s="5" t="str">
        <f>_xlfn.XLOOKUP(Customers[[#This Row],[Customer ID]],Policies!B:B,Policies!A:A)</f>
        <v>POL3409</v>
      </c>
      <c r="F1175" s="5" t="str">
        <f>_xlfn.XLOOKUP(Customers[[#This Row],[Customer ID]],Policies[Customer ID],Policies[Proposal Status (Insurer)])</f>
        <v>Accepted</v>
      </c>
      <c r="G1175" s="5" t="str">
        <f>_xlfn.XLOOKUP(A:A,Policies!B:B,Policies!C:C)</f>
        <v>Life</v>
      </c>
      <c r="H1175" s="5" t="str">
        <f>_xlfn.XLOOKUP(A:A,Policies!B:B,Policies!G:G)</f>
        <v>Yes</v>
      </c>
    </row>
    <row r="1176" spans="1:8" x14ac:dyDescent="0.25">
      <c r="A1176" t="s">
        <v>3062</v>
      </c>
      <c r="B1176" t="s">
        <v>762</v>
      </c>
      <c r="C1176">
        <v>8</v>
      </c>
      <c r="D1176" t="s">
        <v>768</v>
      </c>
      <c r="E1176" s="5" t="str">
        <f>_xlfn.XLOOKUP(Customers[[#This Row],[Customer ID]],Policies!B:B,Policies!A:A)</f>
        <v>POL3410</v>
      </c>
      <c r="F1176" s="5" t="str">
        <f>_xlfn.XLOOKUP(Customers[[#This Row],[Customer ID]],Policies[Customer ID],Policies[Proposal Status (Insurer)])</f>
        <v>Accepted</v>
      </c>
      <c r="G1176" s="5" t="str">
        <f>_xlfn.XLOOKUP(A:A,Policies!B:B,Policies!C:C)</f>
        <v>Life</v>
      </c>
      <c r="H1176" s="5" t="str">
        <f>_xlfn.XLOOKUP(A:A,Policies!B:B,Policies!G:G)</f>
        <v>Yes</v>
      </c>
    </row>
    <row r="1177" spans="1:8" x14ac:dyDescent="0.25">
      <c r="A1177" t="s">
        <v>3063</v>
      </c>
      <c r="B1177" t="s">
        <v>763</v>
      </c>
      <c r="C1177">
        <v>18</v>
      </c>
      <c r="D1177" t="s">
        <v>768</v>
      </c>
      <c r="E1177" s="5" t="str">
        <f>_xlfn.XLOOKUP(Customers[[#This Row],[Customer ID]],Policies!B:B,Policies!A:A)</f>
        <v>POL3411</v>
      </c>
      <c r="F1177" s="5" t="str">
        <f>_xlfn.XLOOKUP(Customers[[#This Row],[Customer ID]],Policies[Customer ID],Policies[Proposal Status (Insurer)])</f>
        <v>Accepted</v>
      </c>
      <c r="G1177" s="5" t="str">
        <f>_xlfn.XLOOKUP(A:A,Policies!B:B,Policies!C:C)</f>
        <v>Life</v>
      </c>
      <c r="H1177" s="5" t="str">
        <f>_xlfn.XLOOKUP(A:A,Policies!B:B,Policies!G:G)</f>
        <v>Yes</v>
      </c>
    </row>
    <row r="1178" spans="1:8" x14ac:dyDescent="0.25">
      <c r="A1178" t="s">
        <v>3064</v>
      </c>
      <c r="B1178" t="s">
        <v>765</v>
      </c>
      <c r="C1178">
        <v>1</v>
      </c>
      <c r="D1178" t="s">
        <v>769</v>
      </c>
      <c r="E1178" s="5" t="str">
        <f>_xlfn.XLOOKUP(Customers[[#This Row],[Customer ID]],Policies!B:B,Policies!A:A)</f>
        <v>POL3412</v>
      </c>
      <c r="F1178" s="5" t="str">
        <f>_xlfn.XLOOKUP(Customers[[#This Row],[Customer ID]],Policies[Customer ID],Policies[Proposal Status (Insurer)])</f>
        <v>Accepted</v>
      </c>
      <c r="G1178" s="5" t="str">
        <f>_xlfn.XLOOKUP(A:A,Policies!B:B,Policies!C:C)</f>
        <v>Life</v>
      </c>
      <c r="H1178" s="5" t="str">
        <f>_xlfn.XLOOKUP(A:A,Policies!B:B,Policies!G:G)</f>
        <v>Yes</v>
      </c>
    </row>
    <row r="1179" spans="1:8" x14ac:dyDescent="0.25">
      <c r="A1179" t="s">
        <v>3065</v>
      </c>
      <c r="B1179" t="s">
        <v>764</v>
      </c>
      <c r="C1179">
        <v>2</v>
      </c>
      <c r="D1179" t="s">
        <v>766</v>
      </c>
      <c r="E1179" s="5" t="str">
        <f>_xlfn.XLOOKUP(Customers[[#This Row],[Customer ID]],Policies!B:B,Policies!A:A)</f>
        <v>POL3413</v>
      </c>
      <c r="F1179" s="5" t="str">
        <f>_xlfn.XLOOKUP(Customers[[#This Row],[Customer ID]],Policies[Customer ID],Policies[Proposal Status (Insurer)])</f>
        <v>Accepted</v>
      </c>
      <c r="G1179" s="5" t="str">
        <f>_xlfn.XLOOKUP(A:A,Policies!B:B,Policies!C:C)</f>
        <v>Life</v>
      </c>
      <c r="H1179" s="5" t="str">
        <f>_xlfn.XLOOKUP(A:A,Policies!B:B,Policies!G:G)</f>
        <v>Yes</v>
      </c>
    </row>
    <row r="1180" spans="1:8" x14ac:dyDescent="0.25">
      <c r="A1180" t="s">
        <v>3066</v>
      </c>
      <c r="B1180" t="s">
        <v>762</v>
      </c>
      <c r="C1180">
        <v>9</v>
      </c>
      <c r="D1180" t="s">
        <v>766</v>
      </c>
      <c r="E1180" s="5" t="str">
        <f>_xlfn.XLOOKUP(Customers[[#This Row],[Customer ID]],Policies!B:B,Policies!A:A)</f>
        <v>POL3414</v>
      </c>
      <c r="F1180" s="5" t="str">
        <f>_xlfn.XLOOKUP(Customers[[#This Row],[Customer ID]],Policies[Customer ID],Policies[Proposal Status (Insurer)])</f>
        <v>Accepted</v>
      </c>
      <c r="G1180" s="5" t="str">
        <f>_xlfn.XLOOKUP(A:A,Policies!B:B,Policies!C:C)</f>
        <v>Life</v>
      </c>
      <c r="H1180" s="5" t="str">
        <f>_xlfn.XLOOKUP(A:A,Policies!B:B,Policies!G:G)</f>
        <v>Yes</v>
      </c>
    </row>
    <row r="1181" spans="1:8" x14ac:dyDescent="0.25">
      <c r="A1181" t="s">
        <v>3067</v>
      </c>
      <c r="B1181" t="s">
        <v>763</v>
      </c>
      <c r="C1181">
        <v>10</v>
      </c>
      <c r="D1181" t="s">
        <v>766</v>
      </c>
      <c r="E1181" s="5" t="str">
        <f>_xlfn.XLOOKUP(Customers[[#This Row],[Customer ID]],Policies!B:B,Policies!A:A)</f>
        <v>POL3415</v>
      </c>
      <c r="F1181" s="5" t="str">
        <f>_xlfn.XLOOKUP(Customers[[#This Row],[Customer ID]],Policies[Customer ID],Policies[Proposal Status (Insurer)])</f>
        <v>Accepted</v>
      </c>
      <c r="G1181" s="5" t="str">
        <f>_xlfn.XLOOKUP(A:A,Policies!B:B,Policies!C:C)</f>
        <v>Life</v>
      </c>
      <c r="H1181" s="5" t="str">
        <f>_xlfn.XLOOKUP(A:A,Policies!B:B,Policies!G:G)</f>
        <v>Yes</v>
      </c>
    </row>
    <row r="1182" spans="1:8" x14ac:dyDescent="0.25">
      <c r="A1182" t="s">
        <v>3068</v>
      </c>
      <c r="B1182" t="s">
        <v>765</v>
      </c>
      <c r="C1182">
        <v>19</v>
      </c>
      <c r="D1182" t="s">
        <v>767</v>
      </c>
      <c r="E1182" s="5" t="str">
        <f>_xlfn.XLOOKUP(Customers[[#This Row],[Customer ID]],Policies!B:B,Policies!A:A)</f>
        <v>POL3416</v>
      </c>
      <c r="F1182" s="5" t="str">
        <f>_xlfn.XLOOKUP(Customers[[#This Row],[Customer ID]],Policies[Customer ID],Policies[Proposal Status (Insurer)])</f>
        <v>Accepted</v>
      </c>
      <c r="G1182" s="5" t="str">
        <f>_xlfn.XLOOKUP(A:A,Policies!B:B,Policies!C:C)</f>
        <v>Life</v>
      </c>
      <c r="H1182" s="5" t="str">
        <f>_xlfn.XLOOKUP(A:A,Policies!B:B,Policies!G:G)</f>
        <v>Yes</v>
      </c>
    </row>
    <row r="1183" spans="1:8" x14ac:dyDescent="0.25">
      <c r="A1183" t="s">
        <v>3069</v>
      </c>
      <c r="B1183" t="s">
        <v>764</v>
      </c>
      <c r="C1183">
        <v>4</v>
      </c>
      <c r="D1183" t="s">
        <v>769</v>
      </c>
      <c r="E1183" s="5" t="str">
        <f>_xlfn.XLOOKUP(Customers[[#This Row],[Customer ID]],Policies!B:B,Policies!A:A)</f>
        <v>POL3417</v>
      </c>
      <c r="F1183" s="5" t="str">
        <f>_xlfn.XLOOKUP(Customers[[#This Row],[Customer ID]],Policies[Customer ID],Policies[Proposal Status (Insurer)])</f>
        <v>Accepted</v>
      </c>
      <c r="G1183" s="5" t="str">
        <f>_xlfn.XLOOKUP(A:A,Policies!B:B,Policies!C:C)</f>
        <v>Life</v>
      </c>
      <c r="H1183" s="5" t="str">
        <f>_xlfn.XLOOKUP(A:A,Policies!B:B,Policies!G:G)</f>
        <v>Yes</v>
      </c>
    </row>
    <row r="1184" spans="1:8" x14ac:dyDescent="0.25">
      <c r="A1184" t="s">
        <v>3070</v>
      </c>
      <c r="B1184" t="s">
        <v>762</v>
      </c>
      <c r="C1184">
        <v>20</v>
      </c>
      <c r="D1184" t="s">
        <v>769</v>
      </c>
      <c r="E1184" s="5" t="str">
        <f>_xlfn.XLOOKUP(Customers[[#This Row],[Customer ID]],Policies!B:B,Policies!A:A)</f>
        <v>POL3418</v>
      </c>
      <c r="F1184" s="5" t="str">
        <f>_xlfn.XLOOKUP(Customers[[#This Row],[Customer ID]],Policies[Customer ID],Policies[Proposal Status (Insurer)])</f>
        <v>Accepted</v>
      </c>
      <c r="G1184" s="5" t="str">
        <f>_xlfn.XLOOKUP(A:A,Policies!B:B,Policies!C:C)</f>
        <v>Life</v>
      </c>
      <c r="H1184" s="5" t="str">
        <f>_xlfn.XLOOKUP(A:A,Policies!B:B,Policies!G:G)</f>
        <v>Yes</v>
      </c>
    </row>
    <row r="1185" spans="1:8" x14ac:dyDescent="0.25">
      <c r="A1185" t="s">
        <v>3071</v>
      </c>
      <c r="B1185" t="s">
        <v>763</v>
      </c>
      <c r="C1185">
        <v>11</v>
      </c>
      <c r="D1185" t="s">
        <v>769</v>
      </c>
      <c r="E1185" s="5" t="str">
        <f>_xlfn.XLOOKUP(Customers[[#This Row],[Customer ID]],Policies!B:B,Policies!A:A)</f>
        <v>POL3419</v>
      </c>
      <c r="F1185" s="5" t="str">
        <f>_xlfn.XLOOKUP(Customers[[#This Row],[Customer ID]],Policies[Customer ID],Policies[Proposal Status (Insurer)])</f>
        <v>Accepted</v>
      </c>
      <c r="G1185" s="5" t="str">
        <f>_xlfn.XLOOKUP(A:A,Policies!B:B,Policies!C:C)</f>
        <v>Life</v>
      </c>
      <c r="H1185" s="5" t="str">
        <f>_xlfn.XLOOKUP(A:A,Policies!B:B,Policies!G:G)</f>
        <v>Yes</v>
      </c>
    </row>
    <row r="1186" spans="1:8" x14ac:dyDescent="0.25">
      <c r="A1186" t="s">
        <v>3072</v>
      </c>
      <c r="B1186" t="s">
        <v>765</v>
      </c>
      <c r="C1186">
        <v>3</v>
      </c>
      <c r="D1186" t="s">
        <v>768</v>
      </c>
      <c r="E1186" s="5" t="str">
        <f>_xlfn.XLOOKUP(Customers[[#This Row],[Customer ID]],Policies!B:B,Policies!A:A)</f>
        <v>POL3420</v>
      </c>
      <c r="F1186" s="5" t="str">
        <f>_xlfn.XLOOKUP(Customers[[#This Row],[Customer ID]],Policies[Customer ID],Policies[Proposal Status (Insurer)])</f>
        <v>Accepted</v>
      </c>
      <c r="G1186" s="5" t="str">
        <f>_xlfn.XLOOKUP(A:A,Policies!B:B,Policies!C:C)</f>
        <v>Life</v>
      </c>
      <c r="H1186" s="5" t="str">
        <f>_xlfn.XLOOKUP(A:A,Policies!B:B,Policies!G:G)</f>
        <v>No</v>
      </c>
    </row>
    <row r="1187" spans="1:8" x14ac:dyDescent="0.25">
      <c r="A1187" t="s">
        <v>3073</v>
      </c>
      <c r="B1187" t="s">
        <v>764</v>
      </c>
      <c r="C1187">
        <v>12</v>
      </c>
      <c r="D1187" t="s">
        <v>767</v>
      </c>
      <c r="E1187" s="5" t="str">
        <f>_xlfn.XLOOKUP(Customers[[#This Row],[Customer ID]],Policies!B:B,Policies!A:A)</f>
        <v>POL3421</v>
      </c>
      <c r="F1187" s="5" t="str">
        <f>_xlfn.XLOOKUP(Customers[[#This Row],[Customer ID]],Policies[Customer ID],Policies[Proposal Status (Insurer)])</f>
        <v>Rejected</v>
      </c>
      <c r="G1187" s="5" t="str">
        <f>_xlfn.XLOOKUP(A:A,Policies!B:B,Policies!C:C)</f>
        <v>Life</v>
      </c>
      <c r="H1187" s="5" t="str">
        <f>_xlfn.XLOOKUP(A:A,Policies!B:B,Policies!G:G)</f>
        <v>Not Applicable</v>
      </c>
    </row>
    <row r="1188" spans="1:8" x14ac:dyDescent="0.25">
      <c r="A1188" t="s">
        <v>3074</v>
      </c>
      <c r="B1188" t="s">
        <v>762</v>
      </c>
      <c r="C1188">
        <v>5</v>
      </c>
      <c r="D1188" t="s">
        <v>767</v>
      </c>
      <c r="E1188" s="5" t="str">
        <f>_xlfn.XLOOKUP(Customers[[#This Row],[Customer ID]],Policies!B:B,Policies!A:A)</f>
        <v>POL3422</v>
      </c>
      <c r="F1188" s="5" t="str">
        <f>_xlfn.XLOOKUP(Customers[[#This Row],[Customer ID]],Policies[Customer ID],Policies[Proposal Status (Insurer)])</f>
        <v>Accepted</v>
      </c>
      <c r="G1188" s="5" t="str">
        <f>_xlfn.XLOOKUP(A:A,Policies!B:B,Policies!C:C)</f>
        <v>Life</v>
      </c>
      <c r="H1188" s="5" t="str">
        <f>_xlfn.XLOOKUP(A:A,Policies!B:B,Policies!G:G)</f>
        <v>Yes</v>
      </c>
    </row>
    <row r="1189" spans="1:8" x14ac:dyDescent="0.25">
      <c r="A1189" t="s">
        <v>3075</v>
      </c>
      <c r="B1189" t="s">
        <v>763</v>
      </c>
      <c r="C1189">
        <v>6</v>
      </c>
      <c r="D1189" t="s">
        <v>767</v>
      </c>
      <c r="E1189" s="5" t="str">
        <f>_xlfn.XLOOKUP(Customers[[#This Row],[Customer ID]],Policies!B:B,Policies!A:A)</f>
        <v>POL3423</v>
      </c>
      <c r="F1189" s="5" t="str">
        <f>_xlfn.XLOOKUP(Customers[[#This Row],[Customer ID]],Policies[Customer ID],Policies[Proposal Status (Insurer)])</f>
        <v>Accepted</v>
      </c>
      <c r="G1189" s="5" t="str">
        <f>_xlfn.XLOOKUP(A:A,Policies!B:B,Policies!C:C)</f>
        <v>Life</v>
      </c>
      <c r="H1189" s="5" t="str">
        <f>_xlfn.XLOOKUP(A:A,Policies!B:B,Policies!G:G)</f>
        <v>Yes</v>
      </c>
    </row>
    <row r="1190" spans="1:8" x14ac:dyDescent="0.25">
      <c r="A1190" t="s">
        <v>3076</v>
      </c>
      <c r="B1190" t="s">
        <v>765</v>
      </c>
      <c r="C1190">
        <v>13</v>
      </c>
      <c r="D1190" t="s">
        <v>766</v>
      </c>
      <c r="E1190" s="5" t="str">
        <f>_xlfn.XLOOKUP(Customers[[#This Row],[Customer ID]],Policies!B:B,Policies!A:A)</f>
        <v>POL3424</v>
      </c>
      <c r="F1190" s="5" t="str">
        <f>_xlfn.XLOOKUP(Customers[[#This Row],[Customer ID]],Policies[Customer ID],Policies[Proposal Status (Insurer)])</f>
        <v>Accepted</v>
      </c>
      <c r="G1190" s="5" t="str">
        <f>_xlfn.XLOOKUP(A:A,Policies!B:B,Policies!C:C)</f>
        <v>Life</v>
      </c>
      <c r="H1190" s="5" t="str">
        <f>_xlfn.XLOOKUP(A:A,Policies!B:B,Policies!G:G)</f>
        <v>Yes</v>
      </c>
    </row>
    <row r="1191" spans="1:8" x14ac:dyDescent="0.25">
      <c r="A1191" t="s">
        <v>3077</v>
      </c>
      <c r="B1191" t="s">
        <v>764</v>
      </c>
      <c r="C1191">
        <v>6</v>
      </c>
      <c r="D1191" t="s">
        <v>768</v>
      </c>
      <c r="E1191" s="5" t="str">
        <f>_xlfn.XLOOKUP(Customers[[#This Row],[Customer ID]],Policies!B:B,Policies!A:A)</f>
        <v>POL3425</v>
      </c>
      <c r="F1191" s="5" t="str">
        <f>_xlfn.XLOOKUP(Customers[[#This Row],[Customer ID]],Policies[Customer ID],Policies[Proposal Status (Insurer)])</f>
        <v>Accepted</v>
      </c>
      <c r="G1191" s="5" t="str">
        <f>_xlfn.XLOOKUP(A:A,Policies!B:B,Policies!C:C)</f>
        <v>Life</v>
      </c>
      <c r="H1191" s="5" t="str">
        <f>_xlfn.XLOOKUP(A:A,Policies!B:B,Policies!G:G)</f>
        <v>Yes</v>
      </c>
    </row>
    <row r="1192" spans="1:8" x14ac:dyDescent="0.25">
      <c r="A1192" t="s">
        <v>3078</v>
      </c>
      <c r="B1192" t="s">
        <v>762</v>
      </c>
      <c r="C1192">
        <v>14</v>
      </c>
      <c r="D1192" t="s">
        <v>768</v>
      </c>
      <c r="E1192" s="5" t="str">
        <f>_xlfn.XLOOKUP(Customers[[#This Row],[Customer ID]],Policies!B:B,Policies!A:A)</f>
        <v>POL3426</v>
      </c>
      <c r="F1192" s="5" t="str">
        <f>_xlfn.XLOOKUP(Customers[[#This Row],[Customer ID]],Policies[Customer ID],Policies[Proposal Status (Insurer)])</f>
        <v>Accepted</v>
      </c>
      <c r="G1192" s="5" t="str">
        <f>_xlfn.XLOOKUP(A:A,Policies!B:B,Policies!C:C)</f>
        <v>Life</v>
      </c>
      <c r="H1192" s="5" t="str">
        <f>_xlfn.XLOOKUP(A:A,Policies!B:B,Policies!G:G)</f>
        <v>Yes</v>
      </c>
    </row>
    <row r="1193" spans="1:8" x14ac:dyDescent="0.25">
      <c r="A1193" t="s">
        <v>3079</v>
      </c>
      <c r="B1193" t="s">
        <v>763</v>
      </c>
      <c r="C1193">
        <v>7</v>
      </c>
      <c r="D1193" t="s">
        <v>768</v>
      </c>
      <c r="E1193" s="5" t="str">
        <f>_xlfn.XLOOKUP(Customers[[#This Row],[Customer ID]],Policies!B:B,Policies!A:A)</f>
        <v>POL3427</v>
      </c>
      <c r="F1193" s="5" t="str">
        <f>_xlfn.XLOOKUP(Customers[[#This Row],[Customer ID]],Policies[Customer ID],Policies[Proposal Status (Insurer)])</f>
        <v>Rejected</v>
      </c>
      <c r="G1193" s="5" t="str">
        <f>_xlfn.XLOOKUP(A:A,Policies!B:B,Policies!C:C)</f>
        <v>Life</v>
      </c>
      <c r="H1193" s="5" t="str">
        <f>_xlfn.XLOOKUP(A:A,Policies!B:B,Policies!G:G)</f>
        <v>Not Applicable</v>
      </c>
    </row>
    <row r="1194" spans="1:8" x14ac:dyDescent="0.25">
      <c r="A1194" t="s">
        <v>3080</v>
      </c>
      <c r="B1194" t="s">
        <v>765</v>
      </c>
      <c r="C1194">
        <v>7</v>
      </c>
      <c r="D1194" t="s">
        <v>769</v>
      </c>
      <c r="E1194" s="5" t="str">
        <f>_xlfn.XLOOKUP(Customers[[#This Row],[Customer ID]],Policies!B:B,Policies!A:A)</f>
        <v>POL3428</v>
      </c>
      <c r="F1194" s="5" t="str">
        <f>_xlfn.XLOOKUP(Customers[[#This Row],[Customer ID]],Policies[Customer ID],Policies[Proposal Status (Insurer)])</f>
        <v>Accepted</v>
      </c>
      <c r="G1194" s="5" t="str">
        <f>_xlfn.XLOOKUP(A:A,Policies!B:B,Policies!C:C)</f>
        <v>Life</v>
      </c>
      <c r="H1194" s="5" t="str">
        <f>_xlfn.XLOOKUP(A:A,Policies!B:B,Policies!G:G)</f>
        <v>Yes</v>
      </c>
    </row>
    <row r="1195" spans="1:8" x14ac:dyDescent="0.25">
      <c r="A1195" t="s">
        <v>3081</v>
      </c>
      <c r="B1195" t="s">
        <v>764</v>
      </c>
      <c r="C1195">
        <v>8</v>
      </c>
      <c r="D1195" t="s">
        <v>766</v>
      </c>
      <c r="E1195" s="5" t="str">
        <f>_xlfn.XLOOKUP(Customers[[#This Row],[Customer ID]],Policies!B:B,Policies!A:A)</f>
        <v>POL3429</v>
      </c>
      <c r="F1195" s="5" t="str">
        <f>_xlfn.XLOOKUP(Customers[[#This Row],[Customer ID]],Policies[Customer ID],Policies[Proposal Status (Insurer)])</f>
        <v>Accepted</v>
      </c>
      <c r="G1195" s="5" t="str">
        <f>_xlfn.XLOOKUP(A:A,Policies!B:B,Policies!C:C)</f>
        <v>Life</v>
      </c>
      <c r="H1195" s="5" t="str">
        <f>_xlfn.XLOOKUP(A:A,Policies!B:B,Policies!G:G)</f>
        <v>Yes</v>
      </c>
    </row>
    <row r="1196" spans="1:8" x14ac:dyDescent="0.25">
      <c r="A1196" t="s">
        <v>3082</v>
      </c>
      <c r="B1196" t="s">
        <v>762</v>
      </c>
      <c r="C1196">
        <v>14</v>
      </c>
      <c r="D1196" t="s">
        <v>766</v>
      </c>
      <c r="E1196" s="5" t="str">
        <f>_xlfn.XLOOKUP(Customers[[#This Row],[Customer ID]],Policies!B:B,Policies!A:A)</f>
        <v>POL3430</v>
      </c>
      <c r="F1196" s="5" t="str">
        <f>_xlfn.XLOOKUP(Customers[[#This Row],[Customer ID]],Policies[Customer ID],Policies[Proposal Status (Insurer)])</f>
        <v>Accepted</v>
      </c>
      <c r="G1196" s="5" t="str">
        <f>_xlfn.XLOOKUP(A:A,Policies!B:B,Policies!C:C)</f>
        <v>Life</v>
      </c>
      <c r="H1196" s="5" t="str">
        <f>_xlfn.XLOOKUP(A:A,Policies!B:B,Policies!G:G)</f>
        <v>Yes</v>
      </c>
    </row>
    <row r="1197" spans="1:8" x14ac:dyDescent="0.25">
      <c r="A1197" t="s">
        <v>3083</v>
      </c>
      <c r="B1197" t="s">
        <v>763</v>
      </c>
      <c r="C1197">
        <v>15</v>
      </c>
      <c r="D1197" t="s">
        <v>766</v>
      </c>
      <c r="E1197" s="5" t="str">
        <f>_xlfn.XLOOKUP(Customers[[#This Row],[Customer ID]],Policies!B:B,Policies!A:A)</f>
        <v>POL3431</v>
      </c>
      <c r="F1197" s="5" t="str">
        <f>_xlfn.XLOOKUP(Customers[[#This Row],[Customer ID]],Policies[Customer ID],Policies[Proposal Status (Insurer)])</f>
        <v>Accepted</v>
      </c>
      <c r="G1197" s="5" t="str">
        <f>_xlfn.XLOOKUP(A:A,Policies!B:B,Policies!C:C)</f>
        <v>Life</v>
      </c>
      <c r="H1197" s="5" t="str">
        <f>_xlfn.XLOOKUP(A:A,Policies!B:B,Policies!G:G)</f>
        <v>Yes</v>
      </c>
    </row>
    <row r="1198" spans="1:8" x14ac:dyDescent="0.25">
      <c r="A1198" t="s">
        <v>3084</v>
      </c>
      <c r="B1198" t="s">
        <v>765</v>
      </c>
      <c r="C1198">
        <v>16</v>
      </c>
      <c r="D1198" t="s">
        <v>767</v>
      </c>
      <c r="E1198" s="5" t="str">
        <f>_xlfn.XLOOKUP(Customers[[#This Row],[Customer ID]],Policies!B:B,Policies!A:A)</f>
        <v>POL3432</v>
      </c>
      <c r="F1198" s="5" t="str">
        <f>_xlfn.XLOOKUP(Customers[[#This Row],[Customer ID]],Policies[Customer ID],Policies[Proposal Status (Insurer)])</f>
        <v>Accepted</v>
      </c>
      <c r="G1198" s="5" t="str">
        <f>_xlfn.XLOOKUP(A:A,Policies!B:B,Policies!C:C)</f>
        <v>Life</v>
      </c>
      <c r="H1198" s="5" t="str">
        <f>_xlfn.XLOOKUP(A:A,Policies!B:B,Policies!G:G)</f>
        <v>Yes</v>
      </c>
    </row>
    <row r="1199" spans="1:8" x14ac:dyDescent="0.25">
      <c r="A1199" t="s">
        <v>3085</v>
      </c>
      <c r="B1199" t="s">
        <v>764</v>
      </c>
      <c r="C1199">
        <v>19</v>
      </c>
      <c r="D1199" t="s">
        <v>769</v>
      </c>
      <c r="E1199" s="5" t="str">
        <f>_xlfn.XLOOKUP(Customers[[#This Row],[Customer ID]],Policies!B:B,Policies!A:A)</f>
        <v>POL3433</v>
      </c>
      <c r="F1199" s="5" t="str">
        <f>_xlfn.XLOOKUP(Customers[[#This Row],[Customer ID]],Policies[Customer ID],Policies[Proposal Status (Insurer)])</f>
        <v>Accepted</v>
      </c>
      <c r="G1199" s="5" t="str">
        <f>_xlfn.XLOOKUP(A:A,Policies!B:B,Policies!C:C)</f>
        <v>Life</v>
      </c>
      <c r="H1199" s="5" t="str">
        <f>_xlfn.XLOOKUP(A:A,Policies!B:B,Policies!G:G)</f>
        <v>Yes</v>
      </c>
    </row>
    <row r="1200" spans="1:8" x14ac:dyDescent="0.25">
      <c r="A1200" t="s">
        <v>3086</v>
      </c>
      <c r="B1200" t="s">
        <v>762</v>
      </c>
      <c r="C1200">
        <v>20</v>
      </c>
      <c r="D1200" t="s">
        <v>769</v>
      </c>
      <c r="E1200" s="5" t="str">
        <f>_xlfn.XLOOKUP(Customers[[#This Row],[Customer ID]],Policies!B:B,Policies!A:A)</f>
        <v>POL3434</v>
      </c>
      <c r="F1200" s="5" t="str">
        <f>_xlfn.XLOOKUP(Customers[[#This Row],[Customer ID]],Policies[Customer ID],Policies[Proposal Status (Insurer)])</f>
        <v>Rejected</v>
      </c>
      <c r="G1200" s="5" t="str">
        <f>_xlfn.XLOOKUP(A:A,Policies!B:B,Policies!C:C)</f>
        <v>Life</v>
      </c>
      <c r="H1200" s="5" t="str">
        <f>_xlfn.XLOOKUP(A:A,Policies!B:B,Policies!G:G)</f>
        <v>Not Applicable</v>
      </c>
    </row>
    <row r="1201" spans="1:8" x14ac:dyDescent="0.25">
      <c r="A1201" t="s">
        <v>3087</v>
      </c>
      <c r="B1201" t="s">
        <v>763</v>
      </c>
      <c r="C1201">
        <v>4</v>
      </c>
      <c r="D1201" t="s">
        <v>769</v>
      </c>
      <c r="E1201" s="5" t="str">
        <f>_xlfn.XLOOKUP(Customers[[#This Row],[Customer ID]],Policies!B:B,Policies!A:A)</f>
        <v>POL3435</v>
      </c>
      <c r="F1201" s="5" t="str">
        <f>_xlfn.XLOOKUP(Customers[[#This Row],[Customer ID]],Policies[Customer ID],Policies[Proposal Status (Insurer)])</f>
        <v>Accepted</v>
      </c>
      <c r="G1201" s="5" t="str">
        <f>_xlfn.XLOOKUP(A:A,Policies!B:B,Policies!C:C)</f>
        <v>Life</v>
      </c>
      <c r="H1201" s="5" t="str">
        <f>_xlfn.XLOOKUP(A:A,Policies!B:B,Policies!G:G)</f>
        <v>Yes</v>
      </c>
    </row>
    <row r="1202" spans="1:8" x14ac:dyDescent="0.25">
      <c r="A1202" t="s">
        <v>3088</v>
      </c>
      <c r="B1202" t="s">
        <v>765</v>
      </c>
      <c r="C1202">
        <v>5</v>
      </c>
      <c r="D1202" t="s">
        <v>768</v>
      </c>
      <c r="E1202" s="5" t="str">
        <f>_xlfn.XLOOKUP(Customers[[#This Row],[Customer ID]],Policies!B:B,Policies!A:A)</f>
        <v>POL3436</v>
      </c>
      <c r="F1202" s="5" t="str">
        <f>_xlfn.XLOOKUP(Customers[[#This Row],[Customer ID]],Policies[Customer ID],Policies[Proposal Status (Insurer)])</f>
        <v>Accepted</v>
      </c>
      <c r="G1202" s="5" t="str">
        <f>_xlfn.XLOOKUP(A:A,Policies!B:B,Policies!C:C)</f>
        <v>Life</v>
      </c>
      <c r="H1202" s="5" t="str">
        <f>_xlfn.XLOOKUP(A:A,Policies!B:B,Policies!G:G)</f>
        <v>Yes</v>
      </c>
    </row>
    <row r="1203" spans="1:8" x14ac:dyDescent="0.25">
      <c r="A1203" t="s">
        <v>3089</v>
      </c>
      <c r="B1203" t="s">
        <v>764</v>
      </c>
      <c r="C1203">
        <v>6</v>
      </c>
      <c r="D1203" t="s">
        <v>767</v>
      </c>
      <c r="E1203" s="5" t="str">
        <f>_xlfn.XLOOKUP(Customers[[#This Row],[Customer ID]],Policies!B:B,Policies!A:A)</f>
        <v>POL3437</v>
      </c>
      <c r="F1203" s="5" t="str">
        <f>_xlfn.XLOOKUP(Customers[[#This Row],[Customer ID]],Policies[Customer ID],Policies[Proposal Status (Insurer)])</f>
        <v>Accepted</v>
      </c>
      <c r="G1203" s="5" t="str">
        <f>_xlfn.XLOOKUP(A:A,Policies!B:B,Policies!C:C)</f>
        <v>Life</v>
      </c>
      <c r="H1203" s="5" t="str">
        <f>_xlfn.XLOOKUP(A:A,Policies!B:B,Policies!G:G)</f>
        <v>Yes</v>
      </c>
    </row>
    <row r="1204" spans="1:8" x14ac:dyDescent="0.25">
      <c r="A1204" t="s">
        <v>3090</v>
      </c>
      <c r="B1204" t="s">
        <v>762</v>
      </c>
      <c r="C1204">
        <v>2</v>
      </c>
      <c r="D1204" t="s">
        <v>767</v>
      </c>
      <c r="E1204" s="5" t="str">
        <f>_xlfn.XLOOKUP(Customers[[#This Row],[Customer ID]],Policies!B:B,Policies!A:A)</f>
        <v>POL3438</v>
      </c>
      <c r="F1204" s="5" t="str">
        <f>_xlfn.XLOOKUP(Customers[[#This Row],[Customer ID]],Policies[Customer ID],Policies[Proposal Status (Insurer)])</f>
        <v>Accepted</v>
      </c>
      <c r="G1204" s="5" t="str">
        <f>_xlfn.XLOOKUP(A:A,Policies!B:B,Policies!C:C)</f>
        <v>Life</v>
      </c>
      <c r="H1204" s="5" t="str">
        <f>_xlfn.XLOOKUP(A:A,Policies!B:B,Policies!G:G)</f>
        <v>Yes</v>
      </c>
    </row>
    <row r="1205" spans="1:8" x14ac:dyDescent="0.25">
      <c r="A1205" t="s">
        <v>3091</v>
      </c>
      <c r="B1205" t="s">
        <v>763</v>
      </c>
      <c r="C1205">
        <v>7</v>
      </c>
      <c r="D1205" t="s">
        <v>767</v>
      </c>
      <c r="E1205" s="5" t="str">
        <f>_xlfn.XLOOKUP(Customers[[#This Row],[Customer ID]],Policies!B:B,Policies!A:A)</f>
        <v>POL3439</v>
      </c>
      <c r="F1205" s="5" t="str">
        <f>_xlfn.XLOOKUP(Customers[[#This Row],[Customer ID]],Policies[Customer ID],Policies[Proposal Status (Insurer)])</f>
        <v>Accepted</v>
      </c>
      <c r="G1205" s="5" t="str">
        <f>_xlfn.XLOOKUP(A:A,Policies!B:B,Policies!C:C)</f>
        <v>Life</v>
      </c>
      <c r="H1205" s="5" t="str">
        <f>_xlfn.XLOOKUP(A:A,Policies!B:B,Policies!G:G)</f>
        <v>Yes</v>
      </c>
    </row>
    <row r="1206" spans="1:8" x14ac:dyDescent="0.25">
      <c r="A1206" t="s">
        <v>3092</v>
      </c>
      <c r="B1206" t="s">
        <v>765</v>
      </c>
      <c r="C1206">
        <v>8</v>
      </c>
      <c r="D1206" t="s">
        <v>766</v>
      </c>
      <c r="E1206" s="5" t="str">
        <f>_xlfn.XLOOKUP(Customers[[#This Row],[Customer ID]],Policies!B:B,Policies!A:A)</f>
        <v>POL3440</v>
      </c>
      <c r="F1206" s="5" t="str">
        <f>_xlfn.XLOOKUP(Customers[[#This Row],[Customer ID]],Policies[Customer ID],Policies[Proposal Status (Insurer)])</f>
        <v>Accepted</v>
      </c>
      <c r="G1206" s="5" t="str">
        <f>_xlfn.XLOOKUP(A:A,Policies!B:B,Policies!C:C)</f>
        <v>Life</v>
      </c>
      <c r="H1206" s="5" t="str">
        <f>_xlfn.XLOOKUP(A:A,Policies!B:B,Policies!G:G)</f>
        <v>Yes</v>
      </c>
    </row>
    <row r="1207" spans="1:8" x14ac:dyDescent="0.25">
      <c r="A1207" t="s">
        <v>3093</v>
      </c>
      <c r="B1207" t="s">
        <v>764</v>
      </c>
      <c r="C1207">
        <v>9</v>
      </c>
      <c r="D1207" t="s">
        <v>768</v>
      </c>
      <c r="E1207" s="5" t="str">
        <f>_xlfn.XLOOKUP(Customers[[#This Row],[Customer ID]],Policies!B:B,Policies!A:A)</f>
        <v>POL3441</v>
      </c>
      <c r="F1207" s="5" t="str">
        <f>_xlfn.XLOOKUP(Customers[[#This Row],[Customer ID]],Policies[Customer ID],Policies[Proposal Status (Insurer)])</f>
        <v>Accepted</v>
      </c>
      <c r="G1207" s="5" t="str">
        <f>_xlfn.XLOOKUP(A:A,Policies!B:B,Policies!C:C)</f>
        <v>Life</v>
      </c>
      <c r="H1207" s="5" t="str">
        <f>_xlfn.XLOOKUP(A:A,Policies!B:B,Policies!G:G)</f>
        <v>Yes</v>
      </c>
    </row>
    <row r="1208" spans="1:8" x14ac:dyDescent="0.25">
      <c r="A1208" t="s">
        <v>3094</v>
      </c>
      <c r="B1208" t="s">
        <v>762</v>
      </c>
      <c r="C1208">
        <v>1</v>
      </c>
      <c r="D1208" t="s">
        <v>768</v>
      </c>
      <c r="E1208" s="5" t="str">
        <f>_xlfn.XLOOKUP(Customers[[#This Row],[Customer ID]],Policies!B:B,Policies!A:A)</f>
        <v>POL3442</v>
      </c>
      <c r="F1208" s="5" t="str">
        <f>_xlfn.XLOOKUP(Customers[[#This Row],[Customer ID]],Policies[Customer ID],Policies[Proposal Status (Insurer)])</f>
        <v>Rejected</v>
      </c>
      <c r="G1208" s="5" t="str">
        <f>_xlfn.XLOOKUP(A:A,Policies!B:B,Policies!C:C)</f>
        <v>Life</v>
      </c>
      <c r="H1208" s="5" t="str">
        <f>_xlfn.XLOOKUP(A:A,Policies!B:B,Policies!G:G)</f>
        <v>Not Applicable</v>
      </c>
    </row>
    <row r="1209" spans="1:8" x14ac:dyDescent="0.25">
      <c r="A1209" t="s">
        <v>3095</v>
      </c>
      <c r="B1209" t="s">
        <v>763</v>
      </c>
      <c r="C1209">
        <v>5</v>
      </c>
      <c r="D1209" t="s">
        <v>768</v>
      </c>
      <c r="E1209" s="5" t="str">
        <f>_xlfn.XLOOKUP(Customers[[#This Row],[Customer ID]],Policies!B:B,Policies!A:A)</f>
        <v>POL3443</v>
      </c>
      <c r="F1209" s="5" t="str">
        <f>_xlfn.XLOOKUP(Customers[[#This Row],[Customer ID]],Policies[Customer ID],Policies[Proposal Status (Insurer)])</f>
        <v>Rejected</v>
      </c>
      <c r="G1209" s="5" t="str">
        <f>_xlfn.XLOOKUP(A:A,Policies!B:B,Policies!C:C)</f>
        <v>Life</v>
      </c>
      <c r="H1209" s="5" t="str">
        <f>_xlfn.XLOOKUP(A:A,Policies!B:B,Policies!G:G)</f>
        <v>Not Applicable</v>
      </c>
    </row>
    <row r="1210" spans="1:8" x14ac:dyDescent="0.25">
      <c r="A1210" t="s">
        <v>3096</v>
      </c>
      <c r="B1210" t="s">
        <v>765</v>
      </c>
      <c r="C1210">
        <v>11</v>
      </c>
      <c r="D1210" t="s">
        <v>769</v>
      </c>
      <c r="E1210" s="5" t="str">
        <f>_xlfn.XLOOKUP(Customers[[#This Row],[Customer ID]],Policies!B:B,Policies!A:A)</f>
        <v>POL3444</v>
      </c>
      <c r="F1210" s="5" t="str">
        <f>_xlfn.XLOOKUP(Customers[[#This Row],[Customer ID]],Policies[Customer ID],Policies[Proposal Status (Insurer)])</f>
        <v>Accepted</v>
      </c>
      <c r="G1210" s="5" t="str">
        <f>_xlfn.XLOOKUP(A:A,Policies!B:B,Policies!C:C)</f>
        <v>Life</v>
      </c>
      <c r="H1210" s="5" t="str">
        <f>_xlfn.XLOOKUP(A:A,Policies!B:B,Policies!G:G)</f>
        <v>Yes</v>
      </c>
    </row>
    <row r="1211" spans="1:8" x14ac:dyDescent="0.25">
      <c r="A1211" t="s">
        <v>3097</v>
      </c>
      <c r="B1211" t="s">
        <v>764</v>
      </c>
      <c r="C1211">
        <v>13</v>
      </c>
      <c r="D1211" t="s">
        <v>766</v>
      </c>
      <c r="E1211" s="5" t="str">
        <f>_xlfn.XLOOKUP(Customers[[#This Row],[Customer ID]],Policies!B:B,Policies!A:A)</f>
        <v>POL3445</v>
      </c>
      <c r="F1211" s="5" t="str">
        <f>_xlfn.XLOOKUP(Customers[[#This Row],[Customer ID]],Policies[Customer ID],Policies[Proposal Status (Insurer)])</f>
        <v>Accepted</v>
      </c>
      <c r="G1211" s="5" t="str">
        <f>_xlfn.XLOOKUP(A:A,Policies!B:B,Policies!C:C)</f>
        <v>Life</v>
      </c>
      <c r="H1211" s="5" t="str">
        <f>_xlfn.XLOOKUP(A:A,Policies!B:B,Policies!G:G)</f>
        <v>Yes</v>
      </c>
    </row>
    <row r="1212" spans="1:8" x14ac:dyDescent="0.25">
      <c r="A1212" t="s">
        <v>3098</v>
      </c>
      <c r="B1212" t="s">
        <v>762</v>
      </c>
      <c r="C1212">
        <v>12</v>
      </c>
      <c r="D1212" t="s">
        <v>766</v>
      </c>
      <c r="E1212" s="5" t="str">
        <f>_xlfn.XLOOKUP(Customers[[#This Row],[Customer ID]],Policies!B:B,Policies!A:A)</f>
        <v>POL3446</v>
      </c>
      <c r="F1212" s="5" t="str">
        <f>_xlfn.XLOOKUP(Customers[[#This Row],[Customer ID]],Policies[Customer ID],Policies[Proposal Status (Insurer)])</f>
        <v>Rejected</v>
      </c>
      <c r="G1212" s="5" t="str">
        <f>_xlfn.XLOOKUP(A:A,Policies!B:B,Policies!C:C)</f>
        <v>Life</v>
      </c>
      <c r="H1212" s="5" t="str">
        <f>_xlfn.XLOOKUP(A:A,Policies!B:B,Policies!G:G)</f>
        <v>Not Applicable</v>
      </c>
    </row>
    <row r="1213" spans="1:8" x14ac:dyDescent="0.25">
      <c r="A1213" t="s">
        <v>3099</v>
      </c>
      <c r="B1213" t="s">
        <v>763</v>
      </c>
      <c r="C1213">
        <v>14</v>
      </c>
      <c r="D1213" t="s">
        <v>766</v>
      </c>
      <c r="E1213" s="5" t="str">
        <f>_xlfn.XLOOKUP(Customers[[#This Row],[Customer ID]],Policies!B:B,Policies!A:A)</f>
        <v>POL3447</v>
      </c>
      <c r="F1213" s="5" t="str">
        <f>_xlfn.XLOOKUP(Customers[[#This Row],[Customer ID]],Policies[Customer ID],Policies[Proposal Status (Insurer)])</f>
        <v>Accepted</v>
      </c>
      <c r="G1213" s="5" t="str">
        <f>_xlfn.XLOOKUP(A:A,Policies!B:B,Policies!C:C)</f>
        <v>Life</v>
      </c>
      <c r="H1213" s="5" t="str">
        <f>_xlfn.XLOOKUP(A:A,Policies!B:B,Policies!G:G)</f>
        <v>Yes</v>
      </c>
    </row>
    <row r="1214" spans="1:8" x14ac:dyDescent="0.25">
      <c r="A1214" t="s">
        <v>3100</v>
      </c>
      <c r="B1214" t="s">
        <v>765</v>
      </c>
      <c r="C1214">
        <v>6</v>
      </c>
      <c r="D1214" t="s">
        <v>767</v>
      </c>
      <c r="E1214" s="5" t="str">
        <f>_xlfn.XLOOKUP(Customers[[#This Row],[Customer ID]],Policies!B:B,Policies!A:A)</f>
        <v>POL3448</v>
      </c>
      <c r="F1214" s="5" t="str">
        <f>_xlfn.XLOOKUP(Customers[[#This Row],[Customer ID]],Policies[Customer ID],Policies[Proposal Status (Insurer)])</f>
        <v>Accepted</v>
      </c>
      <c r="G1214" s="5" t="str">
        <f>_xlfn.XLOOKUP(A:A,Policies!B:B,Policies!C:C)</f>
        <v>Life</v>
      </c>
      <c r="H1214" s="5" t="str">
        <f>_xlfn.XLOOKUP(A:A,Policies!B:B,Policies!G:G)</f>
        <v>Yes</v>
      </c>
    </row>
    <row r="1215" spans="1:8" x14ac:dyDescent="0.25">
      <c r="A1215" t="s">
        <v>3101</v>
      </c>
      <c r="B1215" t="s">
        <v>764</v>
      </c>
      <c r="C1215">
        <v>15</v>
      </c>
      <c r="D1215" t="s">
        <v>769</v>
      </c>
      <c r="E1215" s="5" t="str">
        <f>_xlfn.XLOOKUP(Customers[[#This Row],[Customer ID]],Policies!B:B,Policies!A:A)</f>
        <v>POL3449</v>
      </c>
      <c r="F1215" s="5" t="str">
        <f>_xlfn.XLOOKUP(Customers[[#This Row],[Customer ID]],Policies[Customer ID],Policies[Proposal Status (Insurer)])</f>
        <v>Accepted</v>
      </c>
      <c r="G1215" s="5" t="str">
        <f>_xlfn.XLOOKUP(A:A,Policies!B:B,Policies!C:C)</f>
        <v>Life</v>
      </c>
      <c r="H1215" s="5" t="str">
        <f>_xlfn.XLOOKUP(A:A,Policies!B:B,Policies!G:G)</f>
        <v>Yes</v>
      </c>
    </row>
    <row r="1216" spans="1:8" x14ac:dyDescent="0.25">
      <c r="A1216" t="s">
        <v>3102</v>
      </c>
      <c r="B1216" t="s">
        <v>762</v>
      </c>
      <c r="C1216">
        <v>2</v>
      </c>
      <c r="D1216" t="s">
        <v>769</v>
      </c>
      <c r="E1216" s="5" t="str">
        <f>_xlfn.XLOOKUP(Customers[[#This Row],[Customer ID]],Policies!B:B,Policies!A:A)</f>
        <v>POL3450</v>
      </c>
      <c r="F1216" s="5" t="str">
        <f>_xlfn.XLOOKUP(Customers[[#This Row],[Customer ID]],Policies[Customer ID],Policies[Proposal Status (Insurer)])</f>
        <v>Rejected</v>
      </c>
      <c r="G1216" s="5" t="str">
        <f>_xlfn.XLOOKUP(A:A,Policies!B:B,Policies!C:C)</f>
        <v>Life</v>
      </c>
      <c r="H1216" s="5" t="str">
        <f>_xlfn.XLOOKUP(A:A,Policies!B:B,Policies!G:G)</f>
        <v>Not Applicable</v>
      </c>
    </row>
    <row r="1217" spans="1:8" x14ac:dyDescent="0.25">
      <c r="A1217" t="s">
        <v>3103</v>
      </c>
      <c r="B1217" t="s">
        <v>763</v>
      </c>
      <c r="C1217">
        <v>12</v>
      </c>
      <c r="D1217" t="s">
        <v>769</v>
      </c>
      <c r="E1217" s="5" t="str">
        <f>_xlfn.XLOOKUP(Customers[[#This Row],[Customer ID]],Policies!B:B,Policies!A:A)</f>
        <v>POL3451</v>
      </c>
      <c r="F1217" s="5" t="str">
        <f>_xlfn.XLOOKUP(Customers[[#This Row],[Customer ID]],Policies[Customer ID],Policies[Proposal Status (Insurer)])</f>
        <v>Accepted</v>
      </c>
      <c r="G1217" s="5" t="str">
        <f>_xlfn.XLOOKUP(A:A,Policies!B:B,Policies!C:C)</f>
        <v>Life</v>
      </c>
      <c r="H1217" s="5" t="str">
        <f>_xlfn.XLOOKUP(A:A,Policies!B:B,Policies!G:G)</f>
        <v>Yes</v>
      </c>
    </row>
    <row r="1218" spans="1:8" x14ac:dyDescent="0.25">
      <c r="A1218" t="s">
        <v>3104</v>
      </c>
      <c r="B1218" t="s">
        <v>765</v>
      </c>
      <c r="C1218">
        <v>4</v>
      </c>
      <c r="D1218" t="s">
        <v>768</v>
      </c>
      <c r="E1218" s="5" t="str">
        <f>_xlfn.XLOOKUP(Customers[[#This Row],[Customer ID]],Policies!B:B,Policies!A:A)</f>
        <v>POL3452</v>
      </c>
      <c r="F1218" s="5" t="str">
        <f>_xlfn.XLOOKUP(Customers[[#This Row],[Customer ID]],Policies[Customer ID],Policies[Proposal Status (Insurer)])</f>
        <v>Accepted</v>
      </c>
      <c r="G1218" s="5" t="str">
        <f>_xlfn.XLOOKUP(A:A,Policies!B:B,Policies!C:C)</f>
        <v>Life</v>
      </c>
      <c r="H1218" s="5" t="str">
        <f>_xlfn.XLOOKUP(A:A,Policies!B:B,Policies!G:G)</f>
        <v>Yes</v>
      </c>
    </row>
    <row r="1219" spans="1:8" x14ac:dyDescent="0.25">
      <c r="A1219" t="s">
        <v>3105</v>
      </c>
      <c r="B1219" t="s">
        <v>764</v>
      </c>
      <c r="C1219">
        <v>18</v>
      </c>
      <c r="D1219" t="s">
        <v>767</v>
      </c>
      <c r="E1219" s="5" t="str">
        <f>_xlfn.XLOOKUP(Customers[[#This Row],[Customer ID]],Policies!B:B,Policies!A:A)</f>
        <v>POL3453</v>
      </c>
      <c r="F1219" s="5" t="str">
        <f>_xlfn.XLOOKUP(Customers[[#This Row],[Customer ID]],Policies[Customer ID],Policies[Proposal Status (Insurer)])</f>
        <v>Accepted</v>
      </c>
      <c r="G1219" s="5" t="str">
        <f>_xlfn.XLOOKUP(A:A,Policies!B:B,Policies!C:C)</f>
        <v>Life</v>
      </c>
      <c r="H1219" s="5" t="str">
        <f>_xlfn.XLOOKUP(A:A,Policies!B:B,Policies!G:G)</f>
        <v>Yes</v>
      </c>
    </row>
    <row r="1220" spans="1:8" x14ac:dyDescent="0.25">
      <c r="A1220" t="s">
        <v>3106</v>
      </c>
      <c r="B1220" t="s">
        <v>762</v>
      </c>
      <c r="C1220">
        <v>17</v>
      </c>
      <c r="D1220" t="s">
        <v>767</v>
      </c>
      <c r="E1220" s="5" t="str">
        <f>_xlfn.XLOOKUP(Customers[[#This Row],[Customer ID]],Policies!B:B,Policies!A:A)</f>
        <v>POL3454</v>
      </c>
      <c r="F1220" s="5" t="str">
        <f>_xlfn.XLOOKUP(Customers[[#This Row],[Customer ID]],Policies[Customer ID],Policies[Proposal Status (Insurer)])</f>
        <v>Accepted</v>
      </c>
      <c r="G1220" s="5" t="str">
        <f>_xlfn.XLOOKUP(A:A,Policies!B:B,Policies!C:C)</f>
        <v>Life</v>
      </c>
      <c r="H1220" s="5" t="str">
        <f>_xlfn.XLOOKUP(A:A,Policies!B:B,Policies!G:G)</f>
        <v>Yes</v>
      </c>
    </row>
    <row r="1221" spans="1:8" x14ac:dyDescent="0.25">
      <c r="A1221" t="s">
        <v>3107</v>
      </c>
      <c r="B1221" t="s">
        <v>763</v>
      </c>
      <c r="C1221">
        <v>16</v>
      </c>
      <c r="D1221" t="s">
        <v>767</v>
      </c>
      <c r="E1221" s="5" t="str">
        <f>_xlfn.XLOOKUP(Customers[[#This Row],[Customer ID]],Policies!B:B,Policies!A:A)</f>
        <v>POL3455</v>
      </c>
      <c r="F1221" s="5" t="str">
        <f>_xlfn.XLOOKUP(Customers[[#This Row],[Customer ID]],Policies[Customer ID],Policies[Proposal Status (Insurer)])</f>
        <v>Accepted</v>
      </c>
      <c r="G1221" s="5" t="str">
        <f>_xlfn.XLOOKUP(A:A,Policies!B:B,Policies!C:C)</f>
        <v>Life</v>
      </c>
      <c r="H1221" s="5" t="str">
        <f>_xlfn.XLOOKUP(A:A,Policies!B:B,Policies!G:G)</f>
        <v>Yes</v>
      </c>
    </row>
    <row r="1222" spans="1:8" x14ac:dyDescent="0.25">
      <c r="A1222" t="s">
        <v>3108</v>
      </c>
      <c r="B1222" t="s">
        <v>765</v>
      </c>
      <c r="C1222">
        <v>18</v>
      </c>
      <c r="D1222" t="s">
        <v>766</v>
      </c>
      <c r="E1222" s="5" t="str">
        <f>_xlfn.XLOOKUP(Customers[[#This Row],[Customer ID]],Policies!B:B,Policies!A:A)</f>
        <v>POL3456</v>
      </c>
      <c r="F1222" s="5" t="str">
        <f>_xlfn.XLOOKUP(Customers[[#This Row],[Customer ID]],Policies[Customer ID],Policies[Proposal Status (Insurer)])</f>
        <v>Accepted</v>
      </c>
      <c r="G1222" s="5" t="str">
        <f>_xlfn.XLOOKUP(A:A,Policies!B:B,Policies!C:C)</f>
        <v>Life</v>
      </c>
      <c r="H1222" s="5" t="str">
        <f>_xlfn.XLOOKUP(A:A,Policies!B:B,Policies!G:G)</f>
        <v>Yes</v>
      </c>
    </row>
    <row r="1223" spans="1:8" x14ac:dyDescent="0.25">
      <c r="A1223" t="s">
        <v>3109</v>
      </c>
      <c r="B1223" t="s">
        <v>764</v>
      </c>
      <c r="C1223">
        <v>18</v>
      </c>
      <c r="D1223" t="s">
        <v>768</v>
      </c>
      <c r="E1223" s="5" t="str">
        <f>_xlfn.XLOOKUP(Customers[[#This Row],[Customer ID]],Policies!B:B,Policies!A:A)</f>
        <v>POL3457</v>
      </c>
      <c r="F1223" s="5" t="str">
        <f>_xlfn.XLOOKUP(Customers[[#This Row],[Customer ID]],Policies[Customer ID],Policies[Proposal Status (Insurer)])</f>
        <v>Accepted</v>
      </c>
      <c r="G1223" s="5" t="str">
        <f>_xlfn.XLOOKUP(A:A,Policies!B:B,Policies!C:C)</f>
        <v>Life</v>
      </c>
      <c r="H1223" s="5" t="str">
        <f>_xlfn.XLOOKUP(A:A,Policies!B:B,Policies!G:G)</f>
        <v>Yes</v>
      </c>
    </row>
    <row r="1224" spans="1:8" x14ac:dyDescent="0.25">
      <c r="A1224" t="s">
        <v>3110</v>
      </c>
      <c r="B1224" t="s">
        <v>762</v>
      </c>
      <c r="C1224">
        <v>19</v>
      </c>
      <c r="D1224" t="s">
        <v>768</v>
      </c>
      <c r="E1224" s="5" t="str">
        <f>_xlfn.XLOOKUP(Customers[[#This Row],[Customer ID]],Policies!B:B,Policies!A:A)</f>
        <v>POL3458</v>
      </c>
      <c r="F1224" s="5" t="str">
        <f>_xlfn.XLOOKUP(Customers[[#This Row],[Customer ID]],Policies[Customer ID],Policies[Proposal Status (Insurer)])</f>
        <v>Accepted</v>
      </c>
      <c r="G1224" s="5" t="str">
        <f>_xlfn.XLOOKUP(A:A,Policies!B:B,Policies!C:C)</f>
        <v>Life</v>
      </c>
      <c r="H1224" s="5" t="str">
        <f>_xlfn.XLOOKUP(A:A,Policies!B:B,Policies!G:G)</f>
        <v>Yes</v>
      </c>
    </row>
    <row r="1225" spans="1:8" x14ac:dyDescent="0.25">
      <c r="A1225" t="s">
        <v>3111</v>
      </c>
      <c r="B1225" t="s">
        <v>763</v>
      </c>
      <c r="C1225">
        <v>7</v>
      </c>
      <c r="D1225" t="s">
        <v>768</v>
      </c>
      <c r="E1225" s="5" t="str">
        <f>_xlfn.XLOOKUP(Customers[[#This Row],[Customer ID]],Policies!B:B,Policies!A:A)</f>
        <v>POL3459</v>
      </c>
      <c r="F1225" s="5" t="str">
        <f>_xlfn.XLOOKUP(Customers[[#This Row],[Customer ID]],Policies[Customer ID],Policies[Proposal Status (Insurer)])</f>
        <v>Accepted</v>
      </c>
      <c r="G1225" s="5" t="str">
        <f>_xlfn.XLOOKUP(A:A,Policies!B:B,Policies!C:C)</f>
        <v>Life</v>
      </c>
      <c r="H1225" s="5" t="str">
        <f>_xlfn.XLOOKUP(A:A,Policies!B:B,Policies!G:G)</f>
        <v>Yes</v>
      </c>
    </row>
    <row r="1226" spans="1:8" x14ac:dyDescent="0.25">
      <c r="A1226" t="s">
        <v>3112</v>
      </c>
      <c r="B1226" t="s">
        <v>765</v>
      </c>
      <c r="C1226">
        <v>6</v>
      </c>
      <c r="D1226" t="s">
        <v>769</v>
      </c>
      <c r="E1226" s="5" t="str">
        <f>_xlfn.XLOOKUP(Customers[[#This Row],[Customer ID]],Policies!B:B,Policies!A:A)</f>
        <v>POL3460</v>
      </c>
      <c r="F1226" s="5" t="str">
        <f>_xlfn.XLOOKUP(Customers[[#This Row],[Customer ID]],Policies[Customer ID],Policies[Proposal Status (Insurer)])</f>
        <v>Accepted</v>
      </c>
      <c r="G1226" s="5" t="str">
        <f>_xlfn.XLOOKUP(A:A,Policies!B:B,Policies!C:C)</f>
        <v>Life</v>
      </c>
      <c r="H1226" s="5" t="str">
        <f>_xlfn.XLOOKUP(A:A,Policies!B:B,Policies!G:G)</f>
        <v>Yes</v>
      </c>
    </row>
    <row r="1227" spans="1:8" x14ac:dyDescent="0.25">
      <c r="A1227" t="s">
        <v>3113</v>
      </c>
      <c r="B1227" t="s">
        <v>764</v>
      </c>
      <c r="C1227">
        <v>20</v>
      </c>
      <c r="D1227" t="s">
        <v>766</v>
      </c>
      <c r="E1227" s="5" t="str">
        <f>_xlfn.XLOOKUP(Customers[[#This Row],[Customer ID]],Policies!B:B,Policies!A:A)</f>
        <v>POL3461</v>
      </c>
      <c r="F1227" s="5" t="str">
        <f>_xlfn.XLOOKUP(Customers[[#This Row],[Customer ID]],Policies[Customer ID],Policies[Proposal Status (Insurer)])</f>
        <v>Accepted</v>
      </c>
      <c r="G1227" s="5" t="str">
        <f>_xlfn.XLOOKUP(A:A,Policies!B:B,Policies!C:C)</f>
        <v>Life</v>
      </c>
      <c r="H1227" s="5" t="str">
        <f>_xlfn.XLOOKUP(A:A,Policies!B:B,Policies!G:G)</f>
        <v>Yes</v>
      </c>
    </row>
    <row r="1228" spans="1:8" x14ac:dyDescent="0.25">
      <c r="A1228" t="s">
        <v>3114</v>
      </c>
      <c r="B1228" t="s">
        <v>762</v>
      </c>
      <c r="C1228">
        <v>1</v>
      </c>
      <c r="D1228" t="s">
        <v>766</v>
      </c>
      <c r="E1228" s="5" t="str">
        <f>_xlfn.XLOOKUP(Customers[[#This Row],[Customer ID]],Policies!B:B,Policies!A:A)</f>
        <v>POL3462</v>
      </c>
      <c r="F1228" s="5" t="str">
        <f>_xlfn.XLOOKUP(Customers[[#This Row],[Customer ID]],Policies[Customer ID],Policies[Proposal Status (Insurer)])</f>
        <v>Accepted</v>
      </c>
      <c r="G1228" s="5" t="str">
        <f>_xlfn.XLOOKUP(A:A,Policies!B:B,Policies!C:C)</f>
        <v>Life</v>
      </c>
      <c r="H1228" s="5" t="str">
        <f>_xlfn.XLOOKUP(A:A,Policies!B:B,Policies!G:G)</f>
        <v>Yes</v>
      </c>
    </row>
    <row r="1229" spans="1:8" x14ac:dyDescent="0.25">
      <c r="A1229" t="s">
        <v>3115</v>
      </c>
      <c r="B1229" t="s">
        <v>763</v>
      </c>
      <c r="C1229">
        <v>11</v>
      </c>
      <c r="D1229" t="s">
        <v>766</v>
      </c>
      <c r="E1229" s="5" t="str">
        <f>_xlfn.XLOOKUP(Customers[[#This Row],[Customer ID]],Policies!B:B,Policies!A:A)</f>
        <v>POL3463</v>
      </c>
      <c r="F1229" s="5" t="str">
        <f>_xlfn.XLOOKUP(Customers[[#This Row],[Customer ID]],Policies[Customer ID],Policies[Proposal Status (Insurer)])</f>
        <v>Accepted</v>
      </c>
      <c r="G1229" s="5" t="str">
        <f>_xlfn.XLOOKUP(A:A,Policies!B:B,Policies!C:C)</f>
        <v>Life</v>
      </c>
      <c r="H1229" s="5" t="str">
        <f>_xlfn.XLOOKUP(A:A,Policies!B:B,Policies!G:G)</f>
        <v>Yes</v>
      </c>
    </row>
    <row r="1230" spans="1:8" x14ac:dyDescent="0.25">
      <c r="A1230" t="s">
        <v>3116</v>
      </c>
      <c r="B1230" t="s">
        <v>765</v>
      </c>
      <c r="C1230">
        <v>5</v>
      </c>
      <c r="D1230" t="s">
        <v>767</v>
      </c>
      <c r="E1230" s="5" t="str">
        <f>_xlfn.XLOOKUP(Customers[[#This Row],[Customer ID]],Policies!B:B,Policies!A:A)</f>
        <v>POL3464</v>
      </c>
      <c r="F1230" s="5" t="str">
        <f>_xlfn.XLOOKUP(Customers[[#This Row],[Customer ID]],Policies[Customer ID],Policies[Proposal Status (Insurer)])</f>
        <v>Accepted</v>
      </c>
      <c r="G1230" s="5" t="str">
        <f>_xlfn.XLOOKUP(A:A,Policies!B:B,Policies!C:C)</f>
        <v>Life</v>
      </c>
      <c r="H1230" s="5" t="str">
        <f>_xlfn.XLOOKUP(A:A,Policies!B:B,Policies!G:G)</f>
        <v>Yes</v>
      </c>
    </row>
    <row r="1231" spans="1:8" x14ac:dyDescent="0.25">
      <c r="A1231" t="s">
        <v>3117</v>
      </c>
      <c r="B1231" t="s">
        <v>764</v>
      </c>
      <c r="C1231">
        <v>6</v>
      </c>
      <c r="D1231" t="s">
        <v>769</v>
      </c>
      <c r="E1231" s="5" t="str">
        <f>_xlfn.XLOOKUP(Customers[[#This Row],[Customer ID]],Policies!B:B,Policies!A:A)</f>
        <v>POL3465</v>
      </c>
      <c r="F1231" s="5" t="str">
        <f>_xlfn.XLOOKUP(Customers[[#This Row],[Customer ID]],Policies[Customer ID],Policies[Proposal Status (Insurer)])</f>
        <v>Accepted</v>
      </c>
      <c r="G1231" s="5" t="str">
        <f>_xlfn.XLOOKUP(A:A,Policies!B:B,Policies!C:C)</f>
        <v>Life</v>
      </c>
      <c r="H1231" s="5" t="str">
        <f>_xlfn.XLOOKUP(A:A,Policies!B:B,Policies!G:G)</f>
        <v>Yes</v>
      </c>
    </row>
    <row r="1232" spans="1:8" x14ac:dyDescent="0.25">
      <c r="A1232" t="s">
        <v>3118</v>
      </c>
      <c r="B1232" t="s">
        <v>762</v>
      </c>
      <c r="C1232">
        <v>2</v>
      </c>
      <c r="D1232" t="s">
        <v>769</v>
      </c>
      <c r="E1232" s="5" t="str">
        <f>_xlfn.XLOOKUP(Customers[[#This Row],[Customer ID]],Policies!B:B,Policies!A:A)</f>
        <v>POL3466</v>
      </c>
      <c r="F1232" s="5" t="str">
        <f>_xlfn.XLOOKUP(Customers[[#This Row],[Customer ID]],Policies[Customer ID],Policies[Proposal Status (Insurer)])</f>
        <v>Accepted</v>
      </c>
      <c r="G1232" s="5" t="str">
        <f>_xlfn.XLOOKUP(A:A,Policies!B:B,Policies!C:C)</f>
        <v>Life</v>
      </c>
      <c r="H1232" s="5" t="str">
        <f>_xlfn.XLOOKUP(A:A,Policies!B:B,Policies!G:G)</f>
        <v>Yes</v>
      </c>
    </row>
    <row r="1233" spans="1:8" x14ac:dyDescent="0.25">
      <c r="A1233" t="s">
        <v>3119</v>
      </c>
      <c r="B1233" t="s">
        <v>763</v>
      </c>
      <c r="C1233">
        <v>6</v>
      </c>
      <c r="D1233" t="s">
        <v>769</v>
      </c>
      <c r="E1233" s="5" t="str">
        <f>_xlfn.XLOOKUP(Customers[[#This Row],[Customer ID]],Policies!B:B,Policies!A:A)</f>
        <v>POL3467</v>
      </c>
      <c r="F1233" s="5" t="str">
        <f>_xlfn.XLOOKUP(Customers[[#This Row],[Customer ID]],Policies[Customer ID],Policies[Proposal Status (Insurer)])</f>
        <v>Accepted</v>
      </c>
      <c r="G1233" s="5" t="str">
        <f>_xlfn.XLOOKUP(A:A,Policies!B:B,Policies!C:C)</f>
        <v>Life</v>
      </c>
      <c r="H1233" s="5" t="str">
        <f>_xlfn.XLOOKUP(A:A,Policies!B:B,Policies!G:G)</f>
        <v>Yes</v>
      </c>
    </row>
    <row r="1234" spans="1:8" x14ac:dyDescent="0.25">
      <c r="A1234" t="s">
        <v>3120</v>
      </c>
      <c r="B1234" t="s">
        <v>765</v>
      </c>
      <c r="C1234">
        <v>3</v>
      </c>
      <c r="D1234" t="s">
        <v>768</v>
      </c>
      <c r="E1234" s="5" t="str">
        <f>_xlfn.XLOOKUP(Customers[[#This Row],[Customer ID]],Policies!B:B,Policies!A:A)</f>
        <v>POL3468</v>
      </c>
      <c r="F1234" s="5" t="str">
        <f>_xlfn.XLOOKUP(Customers[[#This Row],[Customer ID]],Policies[Customer ID],Policies[Proposal Status (Insurer)])</f>
        <v>Accepted</v>
      </c>
      <c r="G1234" s="5" t="str">
        <f>_xlfn.XLOOKUP(A:A,Policies!B:B,Policies!C:C)</f>
        <v>Life</v>
      </c>
      <c r="H1234" s="5" t="str">
        <f>_xlfn.XLOOKUP(A:A,Policies!B:B,Policies!G:G)</f>
        <v>Yes</v>
      </c>
    </row>
    <row r="1235" spans="1:8" x14ac:dyDescent="0.25">
      <c r="A1235" t="s">
        <v>3121</v>
      </c>
      <c r="B1235" t="s">
        <v>764</v>
      </c>
      <c r="C1235">
        <v>16</v>
      </c>
      <c r="D1235" t="s">
        <v>767</v>
      </c>
      <c r="E1235" s="5" t="str">
        <f>_xlfn.XLOOKUP(Customers[[#This Row],[Customer ID]],Policies!B:B,Policies!A:A)</f>
        <v>POL3469</v>
      </c>
      <c r="F1235" s="5" t="str">
        <f>_xlfn.XLOOKUP(Customers[[#This Row],[Customer ID]],Policies[Customer ID],Policies[Proposal Status (Insurer)])</f>
        <v>Accepted</v>
      </c>
      <c r="G1235" s="5" t="str">
        <f>_xlfn.XLOOKUP(A:A,Policies!B:B,Policies!C:C)</f>
        <v>Life</v>
      </c>
      <c r="H1235" s="5" t="str">
        <f>_xlfn.XLOOKUP(A:A,Policies!B:B,Policies!G:G)</f>
        <v>Yes</v>
      </c>
    </row>
    <row r="1236" spans="1:8" x14ac:dyDescent="0.25">
      <c r="A1236" t="s">
        <v>3122</v>
      </c>
      <c r="B1236" t="s">
        <v>762</v>
      </c>
      <c r="C1236">
        <v>17</v>
      </c>
      <c r="D1236" t="s">
        <v>767</v>
      </c>
      <c r="E1236" s="5" t="str">
        <f>_xlfn.XLOOKUP(Customers[[#This Row],[Customer ID]],Policies!B:B,Policies!A:A)</f>
        <v>POL3470</v>
      </c>
      <c r="F1236" s="5" t="str">
        <f>_xlfn.XLOOKUP(Customers[[#This Row],[Customer ID]],Policies[Customer ID],Policies[Proposal Status (Insurer)])</f>
        <v>Accepted</v>
      </c>
      <c r="G1236" s="5" t="str">
        <f>_xlfn.XLOOKUP(A:A,Policies!B:B,Policies!C:C)</f>
        <v>Life</v>
      </c>
      <c r="H1236" s="5" t="str">
        <f>_xlfn.XLOOKUP(A:A,Policies!B:B,Policies!G:G)</f>
        <v>Yes</v>
      </c>
    </row>
    <row r="1237" spans="1:8" x14ac:dyDescent="0.25">
      <c r="A1237" t="s">
        <v>3123</v>
      </c>
      <c r="B1237" t="s">
        <v>763</v>
      </c>
      <c r="C1237">
        <v>7</v>
      </c>
      <c r="D1237" t="s">
        <v>767</v>
      </c>
      <c r="E1237" s="5" t="str">
        <f>_xlfn.XLOOKUP(Customers[[#This Row],[Customer ID]],Policies!B:B,Policies!A:A)</f>
        <v>POL3471</v>
      </c>
      <c r="F1237" s="5" t="str">
        <f>_xlfn.XLOOKUP(Customers[[#This Row],[Customer ID]],Policies[Customer ID],Policies[Proposal Status (Insurer)])</f>
        <v>Accepted</v>
      </c>
      <c r="G1237" s="5" t="str">
        <f>_xlfn.XLOOKUP(A:A,Policies!B:B,Policies!C:C)</f>
        <v>Life</v>
      </c>
      <c r="H1237" s="5" t="str">
        <f>_xlfn.XLOOKUP(A:A,Policies!B:B,Policies!G:G)</f>
        <v>Yes</v>
      </c>
    </row>
    <row r="1238" spans="1:8" x14ac:dyDescent="0.25">
      <c r="A1238" t="s">
        <v>3124</v>
      </c>
      <c r="B1238" t="s">
        <v>765</v>
      </c>
      <c r="C1238">
        <v>2</v>
      </c>
      <c r="D1238" t="s">
        <v>766</v>
      </c>
      <c r="E1238" s="5" t="str">
        <f>_xlfn.XLOOKUP(Customers[[#This Row],[Customer ID]],Policies!B:B,Policies!A:A)</f>
        <v>POL3472</v>
      </c>
      <c r="F1238" s="5" t="str">
        <f>_xlfn.XLOOKUP(Customers[[#This Row],[Customer ID]],Policies[Customer ID],Policies[Proposal Status (Insurer)])</f>
        <v>Accepted</v>
      </c>
      <c r="G1238" s="5" t="str">
        <f>_xlfn.XLOOKUP(A:A,Policies!B:B,Policies!C:C)</f>
        <v>Life</v>
      </c>
      <c r="H1238" s="5" t="str">
        <f>_xlfn.XLOOKUP(A:A,Policies!B:B,Policies!G:G)</f>
        <v>Yes</v>
      </c>
    </row>
    <row r="1239" spans="1:8" x14ac:dyDescent="0.25">
      <c r="A1239" t="s">
        <v>3125</v>
      </c>
      <c r="B1239" t="s">
        <v>764</v>
      </c>
      <c r="C1239">
        <v>8</v>
      </c>
      <c r="D1239" t="s">
        <v>768</v>
      </c>
      <c r="E1239" s="5" t="str">
        <f>_xlfn.XLOOKUP(Customers[[#This Row],[Customer ID]],Policies!B:B,Policies!A:A)</f>
        <v>POL3473</v>
      </c>
      <c r="F1239" s="5" t="str">
        <f>_xlfn.XLOOKUP(Customers[[#This Row],[Customer ID]],Policies[Customer ID],Policies[Proposal Status (Insurer)])</f>
        <v>Accepted</v>
      </c>
      <c r="G1239" s="5" t="str">
        <f>_xlfn.XLOOKUP(A:A,Policies!B:B,Policies!C:C)</f>
        <v>Life</v>
      </c>
      <c r="H1239" s="5" t="str">
        <f>_xlfn.XLOOKUP(A:A,Policies!B:B,Policies!G:G)</f>
        <v>Yes</v>
      </c>
    </row>
    <row r="1240" spans="1:8" x14ac:dyDescent="0.25">
      <c r="A1240" t="s">
        <v>3126</v>
      </c>
      <c r="B1240" t="s">
        <v>762</v>
      </c>
      <c r="C1240">
        <v>1</v>
      </c>
      <c r="D1240" t="s">
        <v>768</v>
      </c>
      <c r="E1240" s="5" t="str">
        <f>_xlfn.XLOOKUP(Customers[[#This Row],[Customer ID]],Policies!B:B,Policies!A:A)</f>
        <v>POL3474</v>
      </c>
      <c r="F1240" s="5" t="str">
        <f>_xlfn.XLOOKUP(Customers[[#This Row],[Customer ID]],Policies[Customer ID],Policies[Proposal Status (Insurer)])</f>
        <v>Accepted</v>
      </c>
      <c r="G1240" s="5" t="str">
        <f>_xlfn.XLOOKUP(A:A,Policies!B:B,Policies!C:C)</f>
        <v>Life</v>
      </c>
      <c r="H1240" s="5" t="str">
        <f>_xlfn.XLOOKUP(A:A,Policies!B:B,Policies!G:G)</f>
        <v>Yes</v>
      </c>
    </row>
    <row r="1241" spans="1:8" x14ac:dyDescent="0.25">
      <c r="A1241" t="s">
        <v>3127</v>
      </c>
      <c r="B1241" t="s">
        <v>763</v>
      </c>
      <c r="C1241">
        <v>3</v>
      </c>
      <c r="D1241" t="s">
        <v>768</v>
      </c>
      <c r="E1241" s="5" t="str">
        <f>_xlfn.XLOOKUP(Customers[[#This Row],[Customer ID]],Policies!B:B,Policies!A:A)</f>
        <v>POL3475</v>
      </c>
      <c r="F1241" s="5" t="str">
        <f>_xlfn.XLOOKUP(Customers[[#This Row],[Customer ID]],Policies[Customer ID],Policies[Proposal Status (Insurer)])</f>
        <v>Accepted</v>
      </c>
      <c r="G1241" s="5" t="str">
        <f>_xlfn.XLOOKUP(A:A,Policies!B:B,Policies!C:C)</f>
        <v>Life</v>
      </c>
      <c r="H1241" s="5" t="str">
        <f>_xlfn.XLOOKUP(A:A,Policies!B:B,Policies!G:G)</f>
        <v>Yes</v>
      </c>
    </row>
    <row r="1242" spans="1:8" x14ac:dyDescent="0.25">
      <c r="A1242" t="s">
        <v>3128</v>
      </c>
      <c r="B1242" t="s">
        <v>765</v>
      </c>
      <c r="C1242">
        <v>19</v>
      </c>
      <c r="D1242" t="s">
        <v>769</v>
      </c>
      <c r="E1242" s="5" t="str">
        <f>_xlfn.XLOOKUP(Customers[[#This Row],[Customer ID]],Policies!B:B,Policies!A:A)</f>
        <v>POL3476</v>
      </c>
      <c r="F1242" s="5" t="str">
        <f>_xlfn.XLOOKUP(Customers[[#This Row],[Customer ID]],Policies[Customer ID],Policies[Proposal Status (Insurer)])</f>
        <v>Accepted</v>
      </c>
      <c r="G1242" s="5" t="str">
        <f>_xlfn.XLOOKUP(A:A,Policies!B:B,Policies!C:C)</f>
        <v>Life</v>
      </c>
      <c r="H1242" s="5" t="str">
        <f>_xlfn.XLOOKUP(A:A,Policies!B:B,Policies!G:G)</f>
        <v>Yes</v>
      </c>
    </row>
    <row r="1243" spans="1:8" x14ac:dyDescent="0.25">
      <c r="A1243" t="s">
        <v>3129</v>
      </c>
      <c r="B1243" t="s">
        <v>764</v>
      </c>
      <c r="C1243">
        <v>8</v>
      </c>
      <c r="D1243" t="s">
        <v>766</v>
      </c>
      <c r="E1243" s="5" t="str">
        <f>_xlfn.XLOOKUP(Customers[[#This Row],[Customer ID]],Policies!B:B,Policies!A:A)</f>
        <v>POL3477</v>
      </c>
      <c r="F1243" s="5" t="str">
        <f>_xlfn.XLOOKUP(Customers[[#This Row],[Customer ID]],Policies[Customer ID],Policies[Proposal Status (Insurer)])</f>
        <v>Accepted</v>
      </c>
      <c r="G1243" s="5" t="str">
        <f>_xlfn.XLOOKUP(A:A,Policies!B:B,Policies!C:C)</f>
        <v>Life</v>
      </c>
      <c r="H1243" s="5" t="str">
        <f>_xlfn.XLOOKUP(A:A,Policies!B:B,Policies!G:G)</f>
        <v>Yes</v>
      </c>
    </row>
    <row r="1244" spans="1:8" x14ac:dyDescent="0.25">
      <c r="A1244" t="s">
        <v>3130</v>
      </c>
      <c r="B1244" t="s">
        <v>762</v>
      </c>
      <c r="C1244">
        <v>9</v>
      </c>
      <c r="D1244" t="s">
        <v>766</v>
      </c>
      <c r="E1244" s="5" t="str">
        <f>_xlfn.XLOOKUP(Customers[[#This Row],[Customer ID]],Policies!B:B,Policies!A:A)</f>
        <v>POL3478</v>
      </c>
      <c r="F1244" s="5" t="str">
        <f>_xlfn.XLOOKUP(Customers[[#This Row],[Customer ID]],Policies[Customer ID],Policies[Proposal Status (Insurer)])</f>
        <v>Accepted</v>
      </c>
      <c r="G1244" s="5" t="str">
        <f>_xlfn.XLOOKUP(A:A,Policies!B:B,Policies!C:C)</f>
        <v>Life</v>
      </c>
      <c r="H1244" s="5" t="str">
        <f>_xlfn.XLOOKUP(A:A,Policies!B:B,Policies!G:G)</f>
        <v>Yes</v>
      </c>
    </row>
    <row r="1245" spans="1:8" x14ac:dyDescent="0.25">
      <c r="A1245" t="s">
        <v>3131</v>
      </c>
      <c r="B1245" t="s">
        <v>763</v>
      </c>
      <c r="C1245">
        <v>10</v>
      </c>
      <c r="D1245" t="s">
        <v>766</v>
      </c>
      <c r="E1245" s="5" t="str">
        <f>_xlfn.XLOOKUP(Customers[[#This Row],[Customer ID]],Policies!B:B,Policies!A:A)</f>
        <v>POL3479</v>
      </c>
      <c r="F1245" s="5" t="str">
        <f>_xlfn.XLOOKUP(Customers[[#This Row],[Customer ID]],Policies[Customer ID],Policies[Proposal Status (Insurer)])</f>
        <v>Accepted</v>
      </c>
      <c r="G1245" s="5" t="str">
        <f>_xlfn.XLOOKUP(A:A,Policies!B:B,Policies!C:C)</f>
        <v>Life</v>
      </c>
      <c r="H1245" s="5" t="str">
        <f>_xlfn.XLOOKUP(A:A,Policies!B:B,Policies!G:G)</f>
        <v>Yes</v>
      </c>
    </row>
    <row r="1246" spans="1:8" x14ac:dyDescent="0.25">
      <c r="A1246" t="s">
        <v>3132</v>
      </c>
      <c r="B1246" t="s">
        <v>765</v>
      </c>
      <c r="C1246">
        <v>1</v>
      </c>
      <c r="D1246" t="s">
        <v>767</v>
      </c>
      <c r="E1246" s="5" t="str">
        <f>_xlfn.XLOOKUP(Customers[[#This Row],[Customer ID]],Policies!B:B,Policies!A:A)</f>
        <v>POL3480</v>
      </c>
      <c r="F1246" s="5" t="str">
        <f>_xlfn.XLOOKUP(Customers[[#This Row],[Customer ID]],Policies[Customer ID],Policies[Proposal Status (Insurer)])</f>
        <v>Accepted</v>
      </c>
      <c r="G1246" s="5" t="str">
        <f>_xlfn.XLOOKUP(A:A,Policies!B:B,Policies!C:C)</f>
        <v>Life</v>
      </c>
      <c r="H1246" s="5" t="str">
        <f>_xlfn.XLOOKUP(A:A,Policies!B:B,Policies!G:G)</f>
        <v>Yes</v>
      </c>
    </row>
    <row r="1247" spans="1:8" x14ac:dyDescent="0.25">
      <c r="A1247" t="s">
        <v>3133</v>
      </c>
      <c r="B1247" t="s">
        <v>764</v>
      </c>
      <c r="C1247">
        <v>12</v>
      </c>
      <c r="D1247" t="s">
        <v>769</v>
      </c>
      <c r="E1247" s="5" t="str">
        <f>_xlfn.XLOOKUP(Customers[[#This Row],[Customer ID]],Policies!B:B,Policies!A:A)</f>
        <v>POL3481</v>
      </c>
      <c r="F1247" s="5" t="str">
        <f>_xlfn.XLOOKUP(Customers[[#This Row],[Customer ID]],Policies[Customer ID],Policies[Proposal Status (Insurer)])</f>
        <v>Accepted</v>
      </c>
      <c r="G1247" s="5" t="str">
        <f>_xlfn.XLOOKUP(A:A,Policies!B:B,Policies!C:C)</f>
        <v>Life</v>
      </c>
      <c r="H1247" s="5" t="str">
        <f>_xlfn.XLOOKUP(A:A,Policies!B:B,Policies!G:G)</f>
        <v>Yes</v>
      </c>
    </row>
    <row r="1248" spans="1:8" x14ac:dyDescent="0.25">
      <c r="A1248" t="s">
        <v>3134</v>
      </c>
      <c r="B1248" t="s">
        <v>762</v>
      </c>
      <c r="C1248">
        <v>11</v>
      </c>
      <c r="D1248" t="s">
        <v>769</v>
      </c>
      <c r="E1248" s="5" t="str">
        <f>_xlfn.XLOOKUP(Customers[[#This Row],[Customer ID]],Policies!B:B,Policies!A:A)</f>
        <v>POL3482</v>
      </c>
      <c r="F1248" s="5" t="str">
        <f>_xlfn.XLOOKUP(Customers[[#This Row],[Customer ID]],Policies[Customer ID],Policies[Proposal Status (Insurer)])</f>
        <v>Rejected</v>
      </c>
      <c r="G1248" s="5" t="str">
        <f>_xlfn.XLOOKUP(A:A,Policies!B:B,Policies!C:C)</f>
        <v>Life</v>
      </c>
      <c r="H1248" s="5" t="str">
        <f>_xlfn.XLOOKUP(A:A,Policies!B:B,Policies!G:G)</f>
        <v>Not Applicable</v>
      </c>
    </row>
    <row r="1249" spans="1:8" x14ac:dyDescent="0.25">
      <c r="A1249" t="s">
        <v>3135</v>
      </c>
      <c r="B1249" t="s">
        <v>763</v>
      </c>
      <c r="C1249">
        <v>13</v>
      </c>
      <c r="D1249" t="s">
        <v>769</v>
      </c>
      <c r="E1249" s="5" t="str">
        <f>_xlfn.XLOOKUP(Customers[[#This Row],[Customer ID]],Policies!B:B,Policies!A:A)</f>
        <v>POL3483</v>
      </c>
      <c r="F1249" s="5" t="str">
        <f>_xlfn.XLOOKUP(Customers[[#This Row],[Customer ID]],Policies[Customer ID],Policies[Proposal Status (Insurer)])</f>
        <v>Accepted</v>
      </c>
      <c r="G1249" s="5" t="str">
        <f>_xlfn.XLOOKUP(A:A,Policies!B:B,Policies!C:C)</f>
        <v>Life</v>
      </c>
      <c r="H1249" s="5" t="str">
        <f>_xlfn.XLOOKUP(A:A,Policies!B:B,Policies!G:G)</f>
        <v>Yes</v>
      </c>
    </row>
    <row r="1250" spans="1:8" x14ac:dyDescent="0.25">
      <c r="A1250" t="s">
        <v>3136</v>
      </c>
      <c r="B1250" t="s">
        <v>765</v>
      </c>
      <c r="C1250">
        <v>5</v>
      </c>
      <c r="D1250" t="s">
        <v>768</v>
      </c>
      <c r="E1250" s="5" t="str">
        <f>_xlfn.XLOOKUP(Customers[[#This Row],[Customer ID]],Policies!B:B,Policies!A:A)</f>
        <v>POL3484</v>
      </c>
      <c r="F1250" s="5" t="str">
        <f>_xlfn.XLOOKUP(Customers[[#This Row],[Customer ID]],Policies[Customer ID],Policies[Proposal Status (Insurer)])</f>
        <v>Accepted</v>
      </c>
      <c r="G1250" s="5" t="str">
        <f>_xlfn.XLOOKUP(A:A,Policies!B:B,Policies!C:C)</f>
        <v>Life</v>
      </c>
      <c r="H1250" s="5" t="str">
        <f>_xlfn.XLOOKUP(A:A,Policies!B:B,Policies!G:G)</f>
        <v>Yes</v>
      </c>
    </row>
    <row r="1251" spans="1:8" x14ac:dyDescent="0.25">
      <c r="A1251" t="s">
        <v>3137</v>
      </c>
      <c r="B1251" t="s">
        <v>764</v>
      </c>
      <c r="C1251">
        <v>16</v>
      </c>
      <c r="D1251" t="s">
        <v>767</v>
      </c>
      <c r="E1251" s="5" t="str">
        <f>_xlfn.XLOOKUP(Customers[[#This Row],[Customer ID]],Policies!B:B,Policies!A:A)</f>
        <v>POL3485</v>
      </c>
      <c r="F1251" s="5" t="str">
        <f>_xlfn.XLOOKUP(Customers[[#This Row],[Customer ID]],Policies[Customer ID],Policies[Proposal Status (Insurer)])</f>
        <v>Accepted</v>
      </c>
      <c r="G1251" s="5" t="str">
        <f>_xlfn.XLOOKUP(A:A,Policies!B:B,Policies!C:C)</f>
        <v>Life</v>
      </c>
      <c r="H1251" s="5" t="str">
        <f>_xlfn.XLOOKUP(A:A,Policies!B:B,Policies!G:G)</f>
        <v>Yes</v>
      </c>
    </row>
    <row r="1252" spans="1:8" x14ac:dyDescent="0.25">
      <c r="A1252" t="s">
        <v>3138</v>
      </c>
      <c r="B1252" t="s">
        <v>762</v>
      </c>
      <c r="C1252">
        <v>15</v>
      </c>
      <c r="D1252" t="s">
        <v>767</v>
      </c>
      <c r="E1252" s="5" t="str">
        <f>_xlfn.XLOOKUP(Customers[[#This Row],[Customer ID]],Policies!B:B,Policies!A:A)</f>
        <v>POL3486</v>
      </c>
      <c r="F1252" s="5" t="str">
        <f>_xlfn.XLOOKUP(Customers[[#This Row],[Customer ID]],Policies[Customer ID],Policies[Proposal Status (Insurer)])</f>
        <v>Accepted</v>
      </c>
      <c r="G1252" s="5" t="str">
        <f>_xlfn.XLOOKUP(A:A,Policies!B:B,Policies!C:C)</f>
        <v>Life</v>
      </c>
      <c r="H1252" s="5" t="str">
        <f>_xlfn.XLOOKUP(A:A,Policies!B:B,Policies!G:G)</f>
        <v>Yes</v>
      </c>
    </row>
    <row r="1253" spans="1:8" x14ac:dyDescent="0.25">
      <c r="A1253" t="s">
        <v>3139</v>
      </c>
      <c r="B1253" t="s">
        <v>763</v>
      </c>
      <c r="C1253">
        <v>5</v>
      </c>
      <c r="D1253" t="s">
        <v>767</v>
      </c>
      <c r="E1253" s="5" t="str">
        <f>_xlfn.XLOOKUP(Customers[[#This Row],[Customer ID]],Policies!B:B,Policies!A:A)</f>
        <v>POL3487</v>
      </c>
      <c r="F1253" s="5" t="str">
        <f>_xlfn.XLOOKUP(Customers[[#This Row],[Customer ID]],Policies[Customer ID],Policies[Proposal Status (Insurer)])</f>
        <v>Rejected</v>
      </c>
      <c r="G1253" s="5" t="str">
        <f>_xlfn.XLOOKUP(A:A,Policies!B:B,Policies!C:C)</f>
        <v>Life</v>
      </c>
      <c r="H1253" s="5" t="str">
        <f>_xlfn.XLOOKUP(A:A,Policies!B:B,Policies!G:G)</f>
        <v>Not Applicable</v>
      </c>
    </row>
    <row r="1254" spans="1:8" x14ac:dyDescent="0.25">
      <c r="A1254" t="s">
        <v>3140</v>
      </c>
      <c r="B1254" t="s">
        <v>765</v>
      </c>
      <c r="C1254">
        <v>20</v>
      </c>
      <c r="D1254" t="s">
        <v>766</v>
      </c>
      <c r="E1254" s="5" t="str">
        <f>_xlfn.XLOOKUP(Customers[[#This Row],[Customer ID]],Policies!B:B,Policies!A:A)</f>
        <v>POL3488</v>
      </c>
      <c r="F1254" s="5" t="str">
        <f>_xlfn.XLOOKUP(Customers[[#This Row],[Customer ID]],Policies[Customer ID],Policies[Proposal Status (Insurer)])</f>
        <v>Accepted</v>
      </c>
      <c r="G1254" s="5" t="str">
        <f>_xlfn.XLOOKUP(A:A,Policies!B:B,Policies!C:C)</f>
        <v>Life</v>
      </c>
      <c r="H1254" s="5" t="str">
        <f>_xlfn.XLOOKUP(A:A,Policies!B:B,Policies!G:G)</f>
        <v>Yes</v>
      </c>
    </row>
    <row r="1255" spans="1:8" x14ac:dyDescent="0.25">
      <c r="A1255" t="s">
        <v>3141</v>
      </c>
      <c r="B1255" t="s">
        <v>764</v>
      </c>
      <c r="C1255">
        <v>6</v>
      </c>
      <c r="D1255" t="s">
        <v>768</v>
      </c>
      <c r="E1255" s="5" t="str">
        <f>_xlfn.XLOOKUP(Customers[[#This Row],[Customer ID]],Policies!B:B,Policies!A:A)</f>
        <v>POL3489</v>
      </c>
      <c r="F1255" s="5" t="str">
        <f>_xlfn.XLOOKUP(Customers[[#This Row],[Customer ID]],Policies[Customer ID],Policies[Proposal Status (Insurer)])</f>
        <v>Accepted</v>
      </c>
      <c r="G1255" s="5" t="str">
        <f>_xlfn.XLOOKUP(A:A,Policies!B:B,Policies!C:C)</f>
        <v>Life</v>
      </c>
      <c r="H1255" s="5" t="str">
        <f>_xlfn.XLOOKUP(A:A,Policies!B:B,Policies!G:G)</f>
        <v>Yes</v>
      </c>
    </row>
    <row r="1256" spans="1:8" x14ac:dyDescent="0.25">
      <c r="A1256" t="s">
        <v>3142</v>
      </c>
      <c r="B1256" t="s">
        <v>762</v>
      </c>
      <c r="C1256">
        <v>11</v>
      </c>
      <c r="D1256" t="s">
        <v>768</v>
      </c>
      <c r="E1256" s="5" t="str">
        <f>_xlfn.XLOOKUP(Customers[[#This Row],[Customer ID]],Policies!B:B,Policies!A:A)</f>
        <v>POL3490</v>
      </c>
      <c r="F1256" s="5" t="str">
        <f>_xlfn.XLOOKUP(Customers[[#This Row],[Customer ID]],Policies[Customer ID],Policies[Proposal Status (Insurer)])</f>
        <v>Rejected</v>
      </c>
      <c r="G1256" s="5" t="str">
        <f>_xlfn.XLOOKUP(A:A,Policies!B:B,Policies!C:C)</f>
        <v>Life</v>
      </c>
      <c r="H1256" s="5" t="str">
        <f>_xlfn.XLOOKUP(A:A,Policies!B:B,Policies!G:G)</f>
        <v>Not Applicable</v>
      </c>
    </row>
    <row r="1257" spans="1:8" x14ac:dyDescent="0.25">
      <c r="A1257" t="s">
        <v>3143</v>
      </c>
      <c r="B1257" t="s">
        <v>763</v>
      </c>
      <c r="C1257">
        <v>9</v>
      </c>
      <c r="D1257" t="s">
        <v>768</v>
      </c>
      <c r="E1257" s="5" t="str">
        <f>_xlfn.XLOOKUP(Customers[[#This Row],[Customer ID]],Policies!B:B,Policies!A:A)</f>
        <v>POL3491</v>
      </c>
      <c r="F1257" s="5" t="str">
        <f>_xlfn.XLOOKUP(Customers[[#This Row],[Customer ID]],Policies[Customer ID],Policies[Proposal Status (Insurer)])</f>
        <v>Accepted</v>
      </c>
      <c r="G1257" s="5" t="str">
        <f>_xlfn.XLOOKUP(A:A,Policies!B:B,Policies!C:C)</f>
        <v>Life</v>
      </c>
      <c r="H1257" s="5" t="str">
        <f>_xlfn.XLOOKUP(A:A,Policies!B:B,Policies!G:G)</f>
        <v>No</v>
      </c>
    </row>
    <row r="1258" spans="1:8" x14ac:dyDescent="0.25">
      <c r="A1258" t="s">
        <v>3144</v>
      </c>
      <c r="B1258" t="s">
        <v>765</v>
      </c>
      <c r="C1258">
        <v>8</v>
      </c>
      <c r="D1258" t="s">
        <v>769</v>
      </c>
      <c r="E1258" s="5" t="str">
        <f>_xlfn.XLOOKUP(Customers[[#This Row],[Customer ID]],Policies!B:B,Policies!A:A)</f>
        <v>POL3492</v>
      </c>
      <c r="F1258" s="5" t="str">
        <f>_xlfn.XLOOKUP(Customers[[#This Row],[Customer ID]],Policies[Customer ID],Policies[Proposal Status (Insurer)])</f>
        <v>Accepted</v>
      </c>
      <c r="G1258" s="5" t="str">
        <f>_xlfn.XLOOKUP(A:A,Policies!B:B,Policies!C:C)</f>
        <v>Life</v>
      </c>
      <c r="H1258" s="5" t="str">
        <f>_xlfn.XLOOKUP(A:A,Policies!B:B,Policies!G:G)</f>
        <v>Yes</v>
      </c>
    </row>
    <row r="1259" spans="1:8" x14ac:dyDescent="0.25">
      <c r="A1259" t="s">
        <v>3145</v>
      </c>
      <c r="B1259" t="s">
        <v>764</v>
      </c>
      <c r="C1259">
        <v>7</v>
      </c>
      <c r="D1259" t="s">
        <v>766</v>
      </c>
      <c r="E1259" s="5" t="str">
        <f>_xlfn.XLOOKUP(Customers[[#This Row],[Customer ID]],Policies!B:B,Policies!A:A)</f>
        <v>POL3493</v>
      </c>
      <c r="F1259" s="5" t="str">
        <f>_xlfn.XLOOKUP(Customers[[#This Row],[Customer ID]],Policies[Customer ID],Policies[Proposal Status (Insurer)])</f>
        <v>Accepted</v>
      </c>
      <c r="G1259" s="5" t="str">
        <f>_xlfn.XLOOKUP(A:A,Policies!B:B,Policies!C:C)</f>
        <v>Life</v>
      </c>
      <c r="H1259" s="5" t="str">
        <f>_xlfn.XLOOKUP(A:A,Policies!B:B,Policies!G:G)</f>
        <v>Yes</v>
      </c>
    </row>
    <row r="1260" spans="1:8" x14ac:dyDescent="0.25">
      <c r="A1260" t="s">
        <v>3146</v>
      </c>
      <c r="B1260" t="s">
        <v>762</v>
      </c>
      <c r="C1260">
        <v>12</v>
      </c>
      <c r="D1260" t="s">
        <v>766</v>
      </c>
      <c r="E1260" s="5" t="str">
        <f>_xlfn.XLOOKUP(Customers[[#This Row],[Customer ID]],Policies!B:B,Policies!A:A)</f>
        <v>POL3494</v>
      </c>
      <c r="F1260" s="5" t="str">
        <f>_xlfn.XLOOKUP(Customers[[#This Row],[Customer ID]],Policies[Customer ID],Policies[Proposal Status (Insurer)])</f>
        <v>Rejected</v>
      </c>
      <c r="G1260" s="5" t="str">
        <f>_xlfn.XLOOKUP(A:A,Policies!B:B,Policies!C:C)</f>
        <v>Life</v>
      </c>
      <c r="H1260" s="5" t="str">
        <f>_xlfn.XLOOKUP(A:A,Policies!B:B,Policies!G:G)</f>
        <v>Not Applicable</v>
      </c>
    </row>
    <row r="1261" spans="1:8" x14ac:dyDescent="0.25">
      <c r="A1261" t="s">
        <v>3147</v>
      </c>
      <c r="B1261" t="s">
        <v>763</v>
      </c>
      <c r="C1261">
        <v>13</v>
      </c>
      <c r="D1261" t="s">
        <v>766</v>
      </c>
      <c r="E1261" s="5" t="str">
        <f>_xlfn.XLOOKUP(Customers[[#This Row],[Customer ID]],Policies!B:B,Policies!A:A)</f>
        <v>POL3495</v>
      </c>
      <c r="F1261" s="5" t="str">
        <f>_xlfn.XLOOKUP(Customers[[#This Row],[Customer ID]],Policies[Customer ID],Policies[Proposal Status (Insurer)])</f>
        <v>Accepted</v>
      </c>
      <c r="G1261" s="5" t="str">
        <f>_xlfn.XLOOKUP(A:A,Policies!B:B,Policies!C:C)</f>
        <v>Life</v>
      </c>
      <c r="H1261" s="5" t="str">
        <f>_xlfn.XLOOKUP(A:A,Policies!B:B,Policies!G:G)</f>
        <v>Yes</v>
      </c>
    </row>
    <row r="1262" spans="1:8" x14ac:dyDescent="0.25">
      <c r="A1262" t="s">
        <v>3148</v>
      </c>
      <c r="B1262" t="s">
        <v>765</v>
      </c>
      <c r="C1262">
        <v>1</v>
      </c>
      <c r="D1262" t="s">
        <v>767</v>
      </c>
      <c r="E1262" s="5" t="str">
        <f>_xlfn.XLOOKUP(Customers[[#This Row],[Customer ID]],Policies!B:B,Policies!A:A)</f>
        <v>POL3496</v>
      </c>
      <c r="F1262" s="5" t="str">
        <f>_xlfn.XLOOKUP(Customers[[#This Row],[Customer ID]],Policies[Customer ID],Policies[Proposal Status (Insurer)])</f>
        <v>Accepted</v>
      </c>
      <c r="G1262" s="5" t="str">
        <f>_xlfn.XLOOKUP(A:A,Policies!B:B,Policies!C:C)</f>
        <v>Life</v>
      </c>
      <c r="H1262" s="5" t="str">
        <f>_xlfn.XLOOKUP(A:A,Policies!B:B,Policies!G:G)</f>
        <v>Yes</v>
      </c>
    </row>
    <row r="1263" spans="1:8" x14ac:dyDescent="0.25">
      <c r="A1263" t="s">
        <v>3149</v>
      </c>
      <c r="B1263" t="s">
        <v>764</v>
      </c>
      <c r="C1263">
        <v>6</v>
      </c>
      <c r="D1263" t="s">
        <v>769</v>
      </c>
      <c r="E1263" s="5" t="str">
        <f>_xlfn.XLOOKUP(Customers[[#This Row],[Customer ID]],Policies!B:B,Policies!A:A)</f>
        <v>POL3497</v>
      </c>
      <c r="F1263" s="5" t="str">
        <f>_xlfn.XLOOKUP(Customers[[#This Row],[Customer ID]],Policies[Customer ID],Policies[Proposal Status (Insurer)])</f>
        <v>Accepted</v>
      </c>
      <c r="G1263" s="5" t="str">
        <f>_xlfn.XLOOKUP(A:A,Policies!B:B,Policies!C:C)</f>
        <v>Life</v>
      </c>
      <c r="H1263" s="5" t="str">
        <f>_xlfn.XLOOKUP(A:A,Policies!B:B,Policies!G:G)</f>
        <v>Yes</v>
      </c>
    </row>
    <row r="1264" spans="1:8" x14ac:dyDescent="0.25">
      <c r="A1264" t="s">
        <v>3150</v>
      </c>
      <c r="B1264" t="s">
        <v>762</v>
      </c>
      <c r="C1264">
        <v>14</v>
      </c>
      <c r="D1264" t="s">
        <v>769</v>
      </c>
      <c r="E1264" s="5" t="str">
        <f>_xlfn.XLOOKUP(Customers[[#This Row],[Customer ID]],Policies!B:B,Policies!A:A)</f>
        <v>POL3498</v>
      </c>
      <c r="F1264" s="5" t="str">
        <f>_xlfn.XLOOKUP(Customers[[#This Row],[Customer ID]],Policies[Customer ID],Policies[Proposal Status (Insurer)])</f>
        <v>Rejected</v>
      </c>
      <c r="G1264" s="5" t="str">
        <f>_xlfn.XLOOKUP(A:A,Policies!B:B,Policies!C:C)</f>
        <v>Life</v>
      </c>
      <c r="H1264" s="5" t="str">
        <f>_xlfn.XLOOKUP(A:A,Policies!B:B,Policies!G:G)</f>
        <v>Not Applicable</v>
      </c>
    </row>
    <row r="1265" spans="1:8" x14ac:dyDescent="0.25">
      <c r="A1265" t="s">
        <v>3151</v>
      </c>
      <c r="B1265" t="s">
        <v>763</v>
      </c>
      <c r="C1265">
        <v>7</v>
      </c>
      <c r="D1265" t="s">
        <v>769</v>
      </c>
      <c r="E1265" s="5" t="str">
        <f>_xlfn.XLOOKUP(Customers[[#This Row],[Customer ID]],Policies!B:B,Policies!A:A)</f>
        <v>POL3499</v>
      </c>
      <c r="F1265" s="5" t="str">
        <f>_xlfn.XLOOKUP(Customers[[#This Row],[Customer ID]],Policies[Customer ID],Policies[Proposal Status (Insurer)])</f>
        <v>Accepted</v>
      </c>
      <c r="G1265" s="5" t="str">
        <f>_xlfn.XLOOKUP(A:A,Policies!B:B,Policies!C:C)</f>
        <v>Life</v>
      </c>
      <c r="H1265" s="5" t="str">
        <f>_xlfn.XLOOKUP(A:A,Policies!B:B,Policies!G:G)</f>
        <v>Yes</v>
      </c>
    </row>
    <row r="1266" spans="1:8" x14ac:dyDescent="0.25">
      <c r="A1266" t="s">
        <v>3152</v>
      </c>
      <c r="B1266" t="s">
        <v>765</v>
      </c>
      <c r="C1266">
        <v>3</v>
      </c>
      <c r="D1266" t="s">
        <v>768</v>
      </c>
      <c r="E1266" s="5" t="str">
        <f>_xlfn.XLOOKUP(Customers[[#This Row],[Customer ID]],Policies!B:B,Policies!A:A)</f>
        <v>POL3500</v>
      </c>
      <c r="F1266" s="5" t="str">
        <f>_xlfn.XLOOKUP(Customers[[#This Row],[Customer ID]],Policies[Customer ID],Policies[Proposal Status (Insurer)])</f>
        <v>Accepted</v>
      </c>
      <c r="G1266" s="5" t="str">
        <f>_xlfn.XLOOKUP(A:A,Policies!B:B,Policies!C:C)</f>
        <v>Life</v>
      </c>
      <c r="H1266" s="5" t="str">
        <f>_xlfn.XLOOKUP(A:A,Policies!B:B,Policies!G:G)</f>
        <v>Yes</v>
      </c>
    </row>
    <row r="1267" spans="1:8" x14ac:dyDescent="0.25">
      <c r="A1267" t="s">
        <v>3153</v>
      </c>
      <c r="B1267" t="s">
        <v>764</v>
      </c>
      <c r="C1267">
        <v>2</v>
      </c>
      <c r="D1267" t="s">
        <v>767</v>
      </c>
      <c r="E1267" s="5" t="str">
        <f>_xlfn.XLOOKUP(Customers[[#This Row],[Customer ID]],Policies!B:B,Policies!A:A)</f>
        <v>POL3501</v>
      </c>
      <c r="F1267" s="5" t="str">
        <f>_xlfn.XLOOKUP(Customers[[#This Row],[Customer ID]],Policies[Customer ID],Policies[Proposal Status (Insurer)])</f>
        <v>Accepted</v>
      </c>
      <c r="G1267" s="5" t="str">
        <f>_xlfn.XLOOKUP(A:A,Policies!B:B,Policies!C:C)</f>
        <v>Life</v>
      </c>
      <c r="H1267" s="5" t="str">
        <f>_xlfn.XLOOKUP(A:A,Policies!B:B,Policies!G:G)</f>
        <v>Yes</v>
      </c>
    </row>
    <row r="1268" spans="1:8" x14ac:dyDescent="0.25">
      <c r="A1268" t="s">
        <v>3154</v>
      </c>
      <c r="B1268" t="s">
        <v>762</v>
      </c>
      <c r="C1268">
        <v>11</v>
      </c>
      <c r="D1268" t="s">
        <v>767</v>
      </c>
      <c r="E1268" s="5" t="str">
        <f>_xlfn.XLOOKUP(Customers[[#This Row],[Customer ID]],Policies!B:B,Policies!A:A)</f>
        <v>POL3502</v>
      </c>
      <c r="F1268" s="5" t="str">
        <f>_xlfn.XLOOKUP(Customers[[#This Row],[Customer ID]],Policies[Customer ID],Policies[Proposal Status (Insurer)])</f>
        <v>Accepted</v>
      </c>
      <c r="G1268" s="5" t="str">
        <f>_xlfn.XLOOKUP(A:A,Policies!B:B,Policies!C:C)</f>
        <v>Life</v>
      </c>
      <c r="H1268" s="5" t="str">
        <f>_xlfn.XLOOKUP(A:A,Policies!B:B,Policies!G:G)</f>
        <v>Yes</v>
      </c>
    </row>
    <row r="1269" spans="1:8" x14ac:dyDescent="0.25">
      <c r="A1269" t="s">
        <v>3155</v>
      </c>
      <c r="B1269" t="s">
        <v>763</v>
      </c>
      <c r="C1269">
        <v>4</v>
      </c>
      <c r="D1269" t="s">
        <v>767</v>
      </c>
      <c r="E1269" s="5" t="str">
        <f>_xlfn.XLOOKUP(Customers[[#This Row],[Customer ID]],Policies!B:B,Policies!A:A)</f>
        <v>POL3503</v>
      </c>
      <c r="F1269" s="5" t="str">
        <f>_xlfn.XLOOKUP(Customers[[#This Row],[Customer ID]],Policies[Customer ID],Policies[Proposal Status (Insurer)])</f>
        <v>Accepted</v>
      </c>
      <c r="G1269" s="5" t="str">
        <f>_xlfn.XLOOKUP(A:A,Policies!B:B,Policies!C:C)</f>
        <v>Life</v>
      </c>
      <c r="H1269" s="5" t="str">
        <f>_xlfn.XLOOKUP(A:A,Policies!B:B,Policies!G:G)</f>
        <v>Yes</v>
      </c>
    </row>
    <row r="1270" spans="1:8" x14ac:dyDescent="0.25">
      <c r="A1270" t="s">
        <v>3156</v>
      </c>
      <c r="B1270" t="s">
        <v>765</v>
      </c>
      <c r="C1270">
        <v>11</v>
      </c>
      <c r="D1270" t="s">
        <v>766</v>
      </c>
      <c r="E1270" s="5" t="str">
        <f>_xlfn.XLOOKUP(Customers[[#This Row],[Customer ID]],Policies!B:B,Policies!A:A)</f>
        <v>POL3504</v>
      </c>
      <c r="F1270" s="5" t="str">
        <f>_xlfn.XLOOKUP(Customers[[#This Row],[Customer ID]],Policies[Customer ID],Policies[Proposal Status (Insurer)])</f>
        <v>Accepted</v>
      </c>
      <c r="G1270" s="5" t="str">
        <f>_xlfn.XLOOKUP(A:A,Policies!B:B,Policies!C:C)</f>
        <v>Life</v>
      </c>
      <c r="H1270" s="5" t="str">
        <f>_xlfn.XLOOKUP(A:A,Policies!B:B,Policies!G:G)</f>
        <v>Yes</v>
      </c>
    </row>
    <row r="1271" spans="1:8" x14ac:dyDescent="0.25">
      <c r="A1271" t="s">
        <v>3157</v>
      </c>
      <c r="B1271" t="s">
        <v>764</v>
      </c>
      <c r="C1271">
        <v>1</v>
      </c>
      <c r="D1271" t="s">
        <v>768</v>
      </c>
      <c r="E1271" s="5" t="str">
        <f>_xlfn.XLOOKUP(Customers[[#This Row],[Customer ID]],Policies!B:B,Policies!A:A)</f>
        <v>POL3505</v>
      </c>
      <c r="F1271" s="5" t="str">
        <f>_xlfn.XLOOKUP(Customers[[#This Row],[Customer ID]],Policies[Customer ID],Policies[Proposal Status (Insurer)])</f>
        <v>Accepted</v>
      </c>
      <c r="G1271" s="5" t="str">
        <f>_xlfn.XLOOKUP(A:A,Policies!B:B,Policies!C:C)</f>
        <v>Life</v>
      </c>
      <c r="H1271" s="5" t="str">
        <f>_xlfn.XLOOKUP(A:A,Policies!B:B,Policies!G:G)</f>
        <v>Yes</v>
      </c>
    </row>
    <row r="1272" spans="1:8" x14ac:dyDescent="0.25">
      <c r="A1272" t="s">
        <v>3158</v>
      </c>
      <c r="B1272" t="s">
        <v>762</v>
      </c>
      <c r="C1272">
        <v>19</v>
      </c>
      <c r="D1272" t="s">
        <v>768</v>
      </c>
      <c r="E1272" s="5" t="str">
        <f>_xlfn.XLOOKUP(Customers[[#This Row],[Customer ID]],Policies!B:B,Policies!A:A)</f>
        <v>POL3506</v>
      </c>
      <c r="F1272" s="5" t="str">
        <f>_xlfn.XLOOKUP(Customers[[#This Row],[Customer ID]],Policies[Customer ID],Policies[Proposal Status (Insurer)])</f>
        <v>Accepted</v>
      </c>
      <c r="G1272" s="5" t="str">
        <f>_xlfn.XLOOKUP(A:A,Policies!B:B,Policies!C:C)</f>
        <v>Life</v>
      </c>
      <c r="H1272" s="5" t="str">
        <f>_xlfn.XLOOKUP(A:A,Policies!B:B,Policies!G:G)</f>
        <v>Yes</v>
      </c>
    </row>
    <row r="1273" spans="1:8" x14ac:dyDescent="0.25">
      <c r="A1273" t="s">
        <v>3159</v>
      </c>
      <c r="B1273" t="s">
        <v>763</v>
      </c>
      <c r="C1273">
        <v>5</v>
      </c>
      <c r="D1273" t="s">
        <v>768</v>
      </c>
      <c r="E1273" s="5" t="str">
        <f>_xlfn.XLOOKUP(Customers[[#This Row],[Customer ID]],Policies!B:B,Policies!A:A)</f>
        <v>POL3507</v>
      </c>
      <c r="F1273" s="5" t="str">
        <f>_xlfn.XLOOKUP(Customers[[#This Row],[Customer ID]],Policies[Customer ID],Policies[Proposal Status (Insurer)])</f>
        <v>Accepted</v>
      </c>
      <c r="G1273" s="5" t="str">
        <f>_xlfn.XLOOKUP(A:A,Policies!B:B,Policies!C:C)</f>
        <v>Life</v>
      </c>
      <c r="H1273" s="5" t="str">
        <f>_xlfn.XLOOKUP(A:A,Policies!B:B,Policies!G:G)</f>
        <v>Yes</v>
      </c>
    </row>
    <row r="1274" spans="1:8" x14ac:dyDescent="0.25">
      <c r="A1274" t="s">
        <v>3160</v>
      </c>
      <c r="B1274" t="s">
        <v>765</v>
      </c>
      <c r="C1274">
        <v>20</v>
      </c>
      <c r="D1274" t="s">
        <v>769</v>
      </c>
      <c r="E1274" s="5" t="str">
        <f>_xlfn.XLOOKUP(Customers[[#This Row],[Customer ID]],Policies!B:B,Policies!A:A)</f>
        <v>POL3508</v>
      </c>
      <c r="F1274" s="5" t="str">
        <f>_xlfn.XLOOKUP(Customers[[#This Row],[Customer ID]],Policies[Customer ID],Policies[Proposal Status (Insurer)])</f>
        <v>Accepted</v>
      </c>
      <c r="G1274" s="5" t="str">
        <f>_xlfn.XLOOKUP(A:A,Policies!B:B,Policies!C:C)</f>
        <v>Life</v>
      </c>
      <c r="H1274" s="5" t="str">
        <f>_xlfn.XLOOKUP(A:A,Policies!B:B,Policies!G:G)</f>
        <v>Yes</v>
      </c>
    </row>
    <row r="1275" spans="1:8" x14ac:dyDescent="0.25">
      <c r="A1275" t="s">
        <v>3161</v>
      </c>
      <c r="B1275" t="s">
        <v>764</v>
      </c>
      <c r="C1275">
        <v>8</v>
      </c>
      <c r="D1275" t="s">
        <v>766</v>
      </c>
      <c r="E1275" s="5" t="str">
        <f>_xlfn.XLOOKUP(Customers[[#This Row],[Customer ID]],Policies!B:B,Policies!A:A)</f>
        <v>POL3509</v>
      </c>
      <c r="F1275" s="5" t="str">
        <f>_xlfn.XLOOKUP(Customers[[#This Row],[Customer ID]],Policies[Customer ID],Policies[Proposal Status (Insurer)])</f>
        <v>Accepted</v>
      </c>
      <c r="G1275" s="5" t="str">
        <f>_xlfn.XLOOKUP(A:A,Policies!B:B,Policies!C:C)</f>
        <v>Life</v>
      </c>
      <c r="H1275" s="5" t="str">
        <f>_xlfn.XLOOKUP(A:A,Policies!B:B,Policies!G:G)</f>
        <v>Yes</v>
      </c>
    </row>
    <row r="1276" spans="1:8" x14ac:dyDescent="0.25">
      <c r="A1276" t="s">
        <v>3162</v>
      </c>
      <c r="B1276" t="s">
        <v>762</v>
      </c>
      <c r="C1276">
        <v>19</v>
      </c>
      <c r="D1276" t="s">
        <v>766</v>
      </c>
      <c r="E1276" s="5" t="str">
        <f>_xlfn.XLOOKUP(Customers[[#This Row],[Customer ID]],Policies!B:B,Policies!A:A)</f>
        <v>POL3510</v>
      </c>
      <c r="F1276" s="5" t="str">
        <f>_xlfn.XLOOKUP(Customers[[#This Row],[Customer ID]],Policies[Customer ID],Policies[Proposal Status (Insurer)])</f>
        <v>Accepted</v>
      </c>
      <c r="G1276" s="5" t="str">
        <f>_xlfn.XLOOKUP(A:A,Policies!B:B,Policies!C:C)</f>
        <v>Life</v>
      </c>
      <c r="H1276" s="5" t="str">
        <f>_xlfn.XLOOKUP(A:A,Policies!B:B,Policies!G:G)</f>
        <v>Yes</v>
      </c>
    </row>
    <row r="1277" spans="1:8" x14ac:dyDescent="0.25">
      <c r="A1277" t="s">
        <v>3163</v>
      </c>
      <c r="B1277" t="s">
        <v>763</v>
      </c>
      <c r="C1277">
        <v>18</v>
      </c>
      <c r="D1277" t="s">
        <v>766</v>
      </c>
      <c r="E1277" s="5" t="str">
        <f>_xlfn.XLOOKUP(Customers[[#This Row],[Customer ID]],Policies!B:B,Policies!A:A)</f>
        <v>POL3511</v>
      </c>
      <c r="F1277" s="5" t="str">
        <f>_xlfn.XLOOKUP(Customers[[#This Row],[Customer ID]],Policies[Customer ID],Policies[Proposal Status (Insurer)])</f>
        <v>Rejected</v>
      </c>
      <c r="G1277" s="5" t="str">
        <f>_xlfn.XLOOKUP(A:A,Policies!B:B,Policies!C:C)</f>
        <v>Life</v>
      </c>
      <c r="H1277" s="5" t="str">
        <f>_xlfn.XLOOKUP(A:A,Policies!B:B,Policies!G:G)</f>
        <v>Not Applicable</v>
      </c>
    </row>
    <row r="1278" spans="1:8" x14ac:dyDescent="0.25">
      <c r="A1278" t="s">
        <v>3164</v>
      </c>
      <c r="B1278" t="s">
        <v>765</v>
      </c>
      <c r="C1278">
        <v>6</v>
      </c>
      <c r="D1278" t="s">
        <v>767</v>
      </c>
      <c r="E1278" s="5" t="str">
        <f>_xlfn.XLOOKUP(Customers[[#This Row],[Customer ID]],Policies!B:B,Policies!A:A)</f>
        <v>POL3512</v>
      </c>
      <c r="F1278" s="5" t="str">
        <f>_xlfn.XLOOKUP(Customers[[#This Row],[Customer ID]],Policies[Customer ID],Policies[Proposal Status (Insurer)])</f>
        <v>Accepted</v>
      </c>
      <c r="G1278" s="5" t="str">
        <f>_xlfn.XLOOKUP(A:A,Policies!B:B,Policies!C:C)</f>
        <v>Life</v>
      </c>
      <c r="H1278" s="5" t="str">
        <f>_xlfn.XLOOKUP(A:A,Policies!B:B,Policies!G:G)</f>
        <v>Yes</v>
      </c>
    </row>
    <row r="1279" spans="1:8" x14ac:dyDescent="0.25">
      <c r="A1279" t="s">
        <v>3165</v>
      </c>
      <c r="B1279" t="s">
        <v>764</v>
      </c>
      <c r="C1279">
        <v>3</v>
      </c>
      <c r="D1279" t="s">
        <v>769</v>
      </c>
      <c r="E1279" s="5" t="str">
        <f>_xlfn.XLOOKUP(Customers[[#This Row],[Customer ID]],Policies!B:B,Policies!A:A)</f>
        <v>POL3513</v>
      </c>
      <c r="F1279" s="5" t="str">
        <f>_xlfn.XLOOKUP(Customers[[#This Row],[Customer ID]],Policies[Customer ID],Policies[Proposal Status (Insurer)])</f>
        <v>Accepted</v>
      </c>
      <c r="G1279" s="5" t="str">
        <f>_xlfn.XLOOKUP(A:A,Policies!B:B,Policies!C:C)</f>
        <v>Life</v>
      </c>
      <c r="H1279" s="5" t="str">
        <f>_xlfn.XLOOKUP(A:A,Policies!B:B,Policies!G:G)</f>
        <v>Yes</v>
      </c>
    </row>
    <row r="1280" spans="1:8" x14ac:dyDescent="0.25">
      <c r="A1280" t="s">
        <v>3166</v>
      </c>
      <c r="B1280" t="s">
        <v>762</v>
      </c>
      <c r="C1280">
        <v>3</v>
      </c>
      <c r="D1280" t="s">
        <v>769</v>
      </c>
      <c r="E1280" s="5" t="str">
        <f>_xlfn.XLOOKUP(Customers[[#This Row],[Customer ID]],Policies!B:B,Policies!A:A)</f>
        <v>POL3514</v>
      </c>
      <c r="F1280" s="5" t="str">
        <f>_xlfn.XLOOKUP(Customers[[#This Row],[Customer ID]],Policies[Customer ID],Policies[Proposal Status (Insurer)])</f>
        <v>Accepted</v>
      </c>
      <c r="G1280" s="5" t="str">
        <f>_xlfn.XLOOKUP(A:A,Policies!B:B,Policies!C:C)</f>
        <v>Life</v>
      </c>
      <c r="H1280" s="5" t="str">
        <f>_xlfn.XLOOKUP(A:A,Policies!B:B,Policies!G:G)</f>
        <v>Yes</v>
      </c>
    </row>
    <row r="1281" spans="1:8" x14ac:dyDescent="0.25">
      <c r="A1281" t="s">
        <v>3167</v>
      </c>
      <c r="B1281" t="s">
        <v>763</v>
      </c>
      <c r="C1281">
        <v>17</v>
      </c>
      <c r="D1281" t="s">
        <v>769</v>
      </c>
      <c r="E1281" s="5" t="str">
        <f>_xlfn.XLOOKUP(Customers[[#This Row],[Customer ID]],Policies!B:B,Policies!A:A)</f>
        <v>POL3515</v>
      </c>
      <c r="F1281" s="5" t="str">
        <f>_xlfn.XLOOKUP(Customers[[#This Row],[Customer ID]],Policies[Customer ID],Policies[Proposal Status (Insurer)])</f>
        <v>Accepted</v>
      </c>
      <c r="G1281" s="5" t="str">
        <f>_xlfn.XLOOKUP(A:A,Policies!B:B,Policies!C:C)</f>
        <v>Life</v>
      </c>
      <c r="H1281" s="5" t="str">
        <f>_xlfn.XLOOKUP(A:A,Policies!B:B,Policies!G:G)</f>
        <v>Yes</v>
      </c>
    </row>
    <row r="1282" spans="1:8" x14ac:dyDescent="0.25">
      <c r="A1282" t="s">
        <v>3168</v>
      </c>
      <c r="B1282" t="s">
        <v>765</v>
      </c>
      <c r="C1282">
        <v>16</v>
      </c>
      <c r="D1282" t="s">
        <v>768</v>
      </c>
      <c r="E1282" s="5" t="str">
        <f>_xlfn.XLOOKUP(Customers[[#This Row],[Customer ID]],Policies!B:B,Policies!A:A)</f>
        <v>POL3516</v>
      </c>
      <c r="F1282" s="5" t="str">
        <f>_xlfn.XLOOKUP(Customers[[#This Row],[Customer ID]],Policies[Customer ID],Policies[Proposal Status (Insurer)])</f>
        <v>Accepted</v>
      </c>
      <c r="G1282" s="5" t="str">
        <f>_xlfn.XLOOKUP(A:A,Policies!B:B,Policies!C:C)</f>
        <v>Life</v>
      </c>
      <c r="H1282" s="5" t="str">
        <f>_xlfn.XLOOKUP(A:A,Policies!B:B,Policies!G:G)</f>
        <v>Yes</v>
      </c>
    </row>
    <row r="1283" spans="1:8" x14ac:dyDescent="0.25">
      <c r="A1283" t="s">
        <v>3169</v>
      </c>
      <c r="B1283" t="s">
        <v>764</v>
      </c>
      <c r="C1283">
        <v>18</v>
      </c>
      <c r="D1283" t="s">
        <v>767</v>
      </c>
      <c r="E1283" s="5" t="str">
        <f>_xlfn.XLOOKUP(Customers[[#This Row],[Customer ID]],Policies!B:B,Policies!A:A)</f>
        <v>POL3517</v>
      </c>
      <c r="F1283" s="5" t="str">
        <f>_xlfn.XLOOKUP(Customers[[#This Row],[Customer ID]],Policies[Customer ID],Policies[Proposal Status (Insurer)])</f>
        <v>Accepted</v>
      </c>
      <c r="G1283" s="5" t="str">
        <f>_xlfn.XLOOKUP(A:A,Policies!B:B,Policies!C:C)</f>
        <v>Life</v>
      </c>
      <c r="H1283" s="5" t="str">
        <f>_xlfn.XLOOKUP(A:A,Policies!B:B,Policies!G:G)</f>
        <v>Yes</v>
      </c>
    </row>
    <row r="1284" spans="1:8" x14ac:dyDescent="0.25">
      <c r="A1284" t="s">
        <v>3170</v>
      </c>
      <c r="B1284" t="s">
        <v>762</v>
      </c>
      <c r="C1284">
        <v>7</v>
      </c>
      <c r="D1284" t="s">
        <v>767</v>
      </c>
      <c r="E1284" s="5" t="str">
        <f>_xlfn.XLOOKUP(Customers[[#This Row],[Customer ID]],Policies!B:B,Policies!A:A)</f>
        <v>POL3518</v>
      </c>
      <c r="F1284" s="5" t="str">
        <f>_xlfn.XLOOKUP(Customers[[#This Row],[Customer ID]],Policies[Customer ID],Policies[Proposal Status (Insurer)])</f>
        <v>Accepted</v>
      </c>
      <c r="G1284" s="5" t="str">
        <f>_xlfn.XLOOKUP(A:A,Policies!B:B,Policies!C:C)</f>
        <v>Life</v>
      </c>
      <c r="H1284" s="5" t="str">
        <f>_xlfn.XLOOKUP(A:A,Policies!B:B,Policies!G:G)</f>
        <v>Yes</v>
      </c>
    </row>
    <row r="1285" spans="1:8" x14ac:dyDescent="0.25">
      <c r="A1285" t="s">
        <v>3171</v>
      </c>
      <c r="B1285" t="s">
        <v>763</v>
      </c>
      <c r="C1285">
        <v>8</v>
      </c>
      <c r="D1285" t="s">
        <v>767</v>
      </c>
      <c r="E1285" s="5" t="str">
        <f>_xlfn.XLOOKUP(Customers[[#This Row],[Customer ID]],Policies!B:B,Policies!A:A)</f>
        <v>POL3519</v>
      </c>
      <c r="F1285" s="5" t="str">
        <f>_xlfn.XLOOKUP(Customers[[#This Row],[Customer ID]],Policies[Customer ID],Policies[Proposal Status (Insurer)])</f>
        <v>Accepted</v>
      </c>
      <c r="G1285" s="5" t="str">
        <f>_xlfn.XLOOKUP(A:A,Policies!B:B,Policies!C:C)</f>
        <v>Life</v>
      </c>
      <c r="H1285" s="5" t="str">
        <f>_xlfn.XLOOKUP(A:A,Policies!B:B,Policies!G:G)</f>
        <v>Yes</v>
      </c>
    </row>
    <row r="1286" spans="1:8" x14ac:dyDescent="0.25">
      <c r="A1286" t="s">
        <v>3172</v>
      </c>
      <c r="B1286" t="s">
        <v>765</v>
      </c>
      <c r="C1286">
        <v>11</v>
      </c>
      <c r="D1286" t="s">
        <v>766</v>
      </c>
      <c r="E1286" s="5" t="str">
        <f>_xlfn.XLOOKUP(Customers[[#This Row],[Customer ID]],Policies!B:B,Policies!A:A)</f>
        <v>POL3520</v>
      </c>
      <c r="F1286" s="5" t="str">
        <f>_xlfn.XLOOKUP(Customers[[#This Row],[Customer ID]],Policies[Customer ID],Policies[Proposal Status (Insurer)])</f>
        <v>Accepted</v>
      </c>
      <c r="G1286" s="5" t="str">
        <f>_xlfn.XLOOKUP(A:A,Policies!B:B,Policies!C:C)</f>
        <v>Life</v>
      </c>
      <c r="H1286" s="5" t="str">
        <f>_xlfn.XLOOKUP(A:A,Policies!B:B,Policies!G:G)</f>
        <v>Yes</v>
      </c>
    </row>
    <row r="1287" spans="1:8" x14ac:dyDescent="0.25">
      <c r="A1287" t="s">
        <v>3173</v>
      </c>
      <c r="B1287" t="s">
        <v>764</v>
      </c>
      <c r="C1287">
        <v>6</v>
      </c>
      <c r="D1287" t="s">
        <v>768</v>
      </c>
      <c r="E1287" s="5" t="str">
        <f>_xlfn.XLOOKUP(Customers[[#This Row],[Customer ID]],Policies!B:B,Policies!A:A)</f>
        <v>POL3521</v>
      </c>
      <c r="F1287" s="5" t="str">
        <f>_xlfn.XLOOKUP(Customers[[#This Row],[Customer ID]],Policies[Customer ID],Policies[Proposal Status (Insurer)])</f>
        <v>Accepted</v>
      </c>
      <c r="G1287" s="5" t="str">
        <f>_xlfn.XLOOKUP(A:A,Policies!B:B,Policies!C:C)</f>
        <v>Life</v>
      </c>
      <c r="H1287" s="5" t="str">
        <f>_xlfn.XLOOKUP(A:A,Policies!B:B,Policies!G:G)</f>
        <v>Yes</v>
      </c>
    </row>
    <row r="1288" spans="1:8" x14ac:dyDescent="0.25">
      <c r="A1288" t="s">
        <v>3174</v>
      </c>
      <c r="B1288" t="s">
        <v>762</v>
      </c>
      <c r="C1288">
        <v>12</v>
      </c>
      <c r="D1288" t="s">
        <v>768</v>
      </c>
      <c r="E1288" s="5" t="str">
        <f>_xlfn.XLOOKUP(Customers[[#This Row],[Customer ID]],Policies!B:B,Policies!A:A)</f>
        <v>POL3522</v>
      </c>
      <c r="F1288" s="5" t="str">
        <f>_xlfn.XLOOKUP(Customers[[#This Row],[Customer ID]],Policies[Customer ID],Policies[Proposal Status (Insurer)])</f>
        <v>Accepted</v>
      </c>
      <c r="G1288" s="5" t="str">
        <f>_xlfn.XLOOKUP(A:A,Policies!B:B,Policies!C:C)</f>
        <v>Life</v>
      </c>
      <c r="H1288" s="5" t="str">
        <f>_xlfn.XLOOKUP(A:A,Policies!B:B,Policies!G:G)</f>
        <v>Yes</v>
      </c>
    </row>
    <row r="1289" spans="1:8" x14ac:dyDescent="0.25">
      <c r="A1289" t="s">
        <v>3175</v>
      </c>
      <c r="B1289" t="s">
        <v>763</v>
      </c>
      <c r="C1289">
        <v>1</v>
      </c>
      <c r="D1289" t="s">
        <v>768</v>
      </c>
      <c r="E1289" s="5" t="str">
        <f>_xlfn.XLOOKUP(Customers[[#This Row],[Customer ID]],Policies!B:B,Policies!A:A)</f>
        <v>POL3523</v>
      </c>
      <c r="F1289" s="5" t="str">
        <f>_xlfn.XLOOKUP(Customers[[#This Row],[Customer ID]],Policies[Customer ID],Policies[Proposal Status (Insurer)])</f>
        <v>Accepted</v>
      </c>
      <c r="G1289" s="5" t="str">
        <f>_xlfn.XLOOKUP(A:A,Policies!B:B,Policies!C:C)</f>
        <v>Life</v>
      </c>
      <c r="H1289" s="5" t="str">
        <f>_xlfn.XLOOKUP(A:A,Policies!B:B,Policies!G:G)</f>
        <v>Yes</v>
      </c>
    </row>
    <row r="1290" spans="1:8" x14ac:dyDescent="0.25">
      <c r="A1290" t="s">
        <v>3176</v>
      </c>
      <c r="B1290" t="s">
        <v>765</v>
      </c>
      <c r="C1290">
        <v>13</v>
      </c>
      <c r="D1290" t="s">
        <v>769</v>
      </c>
      <c r="E1290" s="5" t="str">
        <f>_xlfn.XLOOKUP(Customers[[#This Row],[Customer ID]],Policies!B:B,Policies!A:A)</f>
        <v>POL3524</v>
      </c>
      <c r="F1290" s="5" t="str">
        <f>_xlfn.XLOOKUP(Customers[[#This Row],[Customer ID]],Policies[Customer ID],Policies[Proposal Status (Insurer)])</f>
        <v>Accepted</v>
      </c>
      <c r="G1290" s="5" t="str">
        <f>_xlfn.XLOOKUP(A:A,Policies!B:B,Policies!C:C)</f>
        <v>Life</v>
      </c>
      <c r="H1290" s="5" t="str">
        <f>_xlfn.XLOOKUP(A:A,Policies!B:B,Policies!G:G)</f>
        <v>Yes</v>
      </c>
    </row>
    <row r="1291" spans="1:8" x14ac:dyDescent="0.25">
      <c r="A1291" t="s">
        <v>3177</v>
      </c>
      <c r="B1291" t="s">
        <v>764</v>
      </c>
      <c r="C1291">
        <v>14</v>
      </c>
      <c r="D1291" t="s">
        <v>766</v>
      </c>
      <c r="E1291" s="5" t="str">
        <f>_xlfn.XLOOKUP(Customers[[#This Row],[Customer ID]],Policies!B:B,Policies!A:A)</f>
        <v>POL3525</v>
      </c>
      <c r="F1291" s="5" t="str">
        <f>_xlfn.XLOOKUP(Customers[[#This Row],[Customer ID]],Policies[Customer ID],Policies[Proposal Status (Insurer)])</f>
        <v>Accepted</v>
      </c>
      <c r="G1291" s="5" t="str">
        <f>_xlfn.XLOOKUP(A:A,Policies!B:B,Policies!C:C)</f>
        <v>Life</v>
      </c>
      <c r="H1291" s="5" t="str">
        <f>_xlfn.XLOOKUP(A:A,Policies!B:B,Policies!G:G)</f>
        <v>Yes</v>
      </c>
    </row>
    <row r="1292" spans="1:8" x14ac:dyDescent="0.25">
      <c r="A1292" t="s">
        <v>3178</v>
      </c>
      <c r="B1292" t="s">
        <v>762</v>
      </c>
      <c r="C1292">
        <v>7</v>
      </c>
      <c r="D1292" t="s">
        <v>766</v>
      </c>
      <c r="E1292" s="5" t="str">
        <f>_xlfn.XLOOKUP(Customers[[#This Row],[Customer ID]],Policies!B:B,Policies!A:A)</f>
        <v>POL3526</v>
      </c>
      <c r="F1292" s="5" t="str">
        <f>_xlfn.XLOOKUP(Customers[[#This Row],[Customer ID]],Policies[Customer ID],Policies[Proposal Status (Insurer)])</f>
        <v>Accepted</v>
      </c>
      <c r="G1292" s="5" t="str">
        <f>_xlfn.XLOOKUP(A:A,Policies!B:B,Policies!C:C)</f>
        <v>Life</v>
      </c>
      <c r="H1292" s="5" t="str">
        <f>_xlfn.XLOOKUP(A:A,Policies!B:B,Policies!G:G)</f>
        <v>Yes</v>
      </c>
    </row>
    <row r="1293" spans="1:8" x14ac:dyDescent="0.25">
      <c r="A1293" t="s">
        <v>3179</v>
      </c>
      <c r="B1293" t="s">
        <v>763</v>
      </c>
      <c r="C1293">
        <v>15</v>
      </c>
      <c r="D1293" t="s">
        <v>766</v>
      </c>
      <c r="E1293" s="5" t="str">
        <f>_xlfn.XLOOKUP(Customers[[#This Row],[Customer ID]],Policies!B:B,Policies!A:A)</f>
        <v>POL3527</v>
      </c>
      <c r="F1293" s="5" t="str">
        <f>_xlfn.XLOOKUP(Customers[[#This Row],[Customer ID]],Policies[Customer ID],Policies[Proposal Status (Insurer)])</f>
        <v>Accepted</v>
      </c>
      <c r="G1293" s="5" t="str">
        <f>_xlfn.XLOOKUP(A:A,Policies!B:B,Policies!C:C)</f>
        <v>Life</v>
      </c>
      <c r="H1293" s="5" t="str">
        <f>_xlfn.XLOOKUP(A:A,Policies!B:B,Policies!G:G)</f>
        <v>Yes</v>
      </c>
    </row>
    <row r="1294" spans="1:8" x14ac:dyDescent="0.25">
      <c r="A1294" t="s">
        <v>3180</v>
      </c>
      <c r="B1294" t="s">
        <v>765</v>
      </c>
      <c r="C1294">
        <v>8</v>
      </c>
      <c r="D1294" t="s">
        <v>767</v>
      </c>
      <c r="E1294" s="5" t="str">
        <f>_xlfn.XLOOKUP(Customers[[#This Row],[Customer ID]],Policies!B:B,Policies!A:A)</f>
        <v>POL3528</v>
      </c>
      <c r="F1294" s="5" t="str">
        <f>_xlfn.XLOOKUP(Customers[[#This Row],[Customer ID]],Policies[Customer ID],Policies[Proposal Status (Insurer)])</f>
        <v>Accepted</v>
      </c>
      <c r="G1294" s="5" t="str">
        <f>_xlfn.XLOOKUP(A:A,Policies!B:B,Policies!C:C)</f>
        <v>Life</v>
      </c>
      <c r="H1294" s="5" t="str">
        <f>_xlfn.XLOOKUP(A:A,Policies!B:B,Policies!G:G)</f>
        <v>Yes</v>
      </c>
    </row>
    <row r="1295" spans="1:8" x14ac:dyDescent="0.25">
      <c r="A1295" t="s">
        <v>3181</v>
      </c>
      <c r="B1295" t="s">
        <v>764</v>
      </c>
      <c r="C1295">
        <v>9</v>
      </c>
      <c r="D1295" t="s">
        <v>769</v>
      </c>
      <c r="E1295" s="5" t="str">
        <f>_xlfn.XLOOKUP(Customers[[#This Row],[Customer ID]],Policies!B:B,Policies!A:A)</f>
        <v>POL3529</v>
      </c>
      <c r="F1295" s="5" t="str">
        <f>_xlfn.XLOOKUP(Customers[[#This Row],[Customer ID]],Policies[Customer ID],Policies[Proposal Status (Insurer)])</f>
        <v>Accepted</v>
      </c>
      <c r="G1295" s="5" t="str">
        <f>_xlfn.XLOOKUP(A:A,Policies!B:B,Policies!C:C)</f>
        <v>Life</v>
      </c>
      <c r="H1295" s="5" t="str">
        <f>_xlfn.XLOOKUP(A:A,Policies!B:B,Policies!G:G)</f>
        <v>No</v>
      </c>
    </row>
    <row r="1296" spans="1:8" x14ac:dyDescent="0.25">
      <c r="A1296" t="s">
        <v>3182</v>
      </c>
      <c r="B1296" t="s">
        <v>762</v>
      </c>
      <c r="C1296">
        <v>10</v>
      </c>
      <c r="D1296" t="s">
        <v>769</v>
      </c>
      <c r="E1296" s="5" t="str">
        <f>_xlfn.XLOOKUP(Customers[[#This Row],[Customer ID]],Policies!B:B,Policies!A:A)</f>
        <v>POL3530</v>
      </c>
      <c r="F1296" s="5" t="str">
        <f>_xlfn.XLOOKUP(Customers[[#This Row],[Customer ID]],Policies[Customer ID],Policies[Proposal Status (Insurer)])</f>
        <v>Accepted</v>
      </c>
      <c r="G1296" s="5" t="str">
        <f>_xlfn.XLOOKUP(A:A,Policies!B:B,Policies!C:C)</f>
        <v>Life</v>
      </c>
      <c r="H1296" s="5" t="str">
        <f>_xlfn.XLOOKUP(A:A,Policies!B:B,Policies!G:G)</f>
        <v>Yes</v>
      </c>
    </row>
    <row r="1297" spans="1:8" x14ac:dyDescent="0.25">
      <c r="A1297" t="s">
        <v>3183</v>
      </c>
      <c r="B1297" t="s">
        <v>763</v>
      </c>
      <c r="C1297">
        <v>11</v>
      </c>
      <c r="D1297" t="s">
        <v>769</v>
      </c>
      <c r="E1297" s="5" t="str">
        <f>_xlfn.XLOOKUP(Customers[[#This Row],[Customer ID]],Policies!B:B,Policies!A:A)</f>
        <v>POL3531</v>
      </c>
      <c r="F1297" s="5" t="str">
        <f>_xlfn.XLOOKUP(Customers[[#This Row],[Customer ID]],Policies[Customer ID],Policies[Proposal Status (Insurer)])</f>
        <v>Accepted</v>
      </c>
      <c r="G1297" s="5" t="str">
        <f>_xlfn.XLOOKUP(A:A,Policies!B:B,Policies!C:C)</f>
        <v>Life</v>
      </c>
      <c r="H1297" s="5" t="str">
        <f>_xlfn.XLOOKUP(A:A,Policies!B:B,Policies!G:G)</f>
        <v>Yes</v>
      </c>
    </row>
    <row r="1298" spans="1:8" x14ac:dyDescent="0.25">
      <c r="A1298" t="s">
        <v>3184</v>
      </c>
      <c r="B1298" t="s">
        <v>765</v>
      </c>
      <c r="C1298">
        <v>2</v>
      </c>
      <c r="D1298" t="s">
        <v>768</v>
      </c>
      <c r="E1298" s="5" t="str">
        <f>_xlfn.XLOOKUP(Customers[[#This Row],[Customer ID]],Policies!B:B,Policies!A:A)</f>
        <v>POL3532</v>
      </c>
      <c r="F1298" s="5" t="str">
        <f>_xlfn.XLOOKUP(Customers[[#This Row],[Customer ID]],Policies[Customer ID],Policies[Proposal Status (Insurer)])</f>
        <v>Accepted</v>
      </c>
      <c r="G1298" s="5" t="str">
        <f>_xlfn.XLOOKUP(A:A,Policies!B:B,Policies!C:C)</f>
        <v>Life</v>
      </c>
      <c r="H1298" s="5" t="str">
        <f>_xlfn.XLOOKUP(A:A,Policies!B:B,Policies!G:G)</f>
        <v>Yes</v>
      </c>
    </row>
    <row r="1299" spans="1:8" x14ac:dyDescent="0.25">
      <c r="A1299" t="s">
        <v>3185</v>
      </c>
      <c r="B1299" t="s">
        <v>764</v>
      </c>
      <c r="C1299">
        <v>18</v>
      </c>
      <c r="D1299" t="s">
        <v>767</v>
      </c>
      <c r="E1299" s="5" t="str">
        <f>_xlfn.XLOOKUP(Customers[[#This Row],[Customer ID]],Policies!B:B,Policies!A:A)</f>
        <v>POL3533</v>
      </c>
      <c r="F1299" s="5" t="str">
        <f>_xlfn.XLOOKUP(Customers[[#This Row],[Customer ID]],Policies[Customer ID],Policies[Proposal Status (Insurer)])</f>
        <v>Accepted</v>
      </c>
      <c r="G1299" s="5" t="str">
        <f>_xlfn.XLOOKUP(A:A,Policies!B:B,Policies!C:C)</f>
        <v>Life</v>
      </c>
      <c r="H1299" s="5" t="str">
        <f>_xlfn.XLOOKUP(A:A,Policies!B:B,Policies!G:G)</f>
        <v>Yes</v>
      </c>
    </row>
    <row r="1300" spans="1:8" x14ac:dyDescent="0.25">
      <c r="A1300" t="s">
        <v>3186</v>
      </c>
      <c r="B1300" t="s">
        <v>762</v>
      </c>
      <c r="C1300">
        <v>9</v>
      </c>
      <c r="D1300" t="s">
        <v>767</v>
      </c>
      <c r="E1300" s="5" t="str">
        <f>_xlfn.XLOOKUP(Customers[[#This Row],[Customer ID]],Policies!B:B,Policies!A:A)</f>
        <v>POL3534</v>
      </c>
      <c r="F1300" s="5" t="str">
        <f>_xlfn.XLOOKUP(Customers[[#This Row],[Customer ID]],Policies[Customer ID],Policies[Proposal Status (Insurer)])</f>
        <v>Accepted</v>
      </c>
      <c r="G1300" s="5" t="str">
        <f>_xlfn.XLOOKUP(A:A,Policies!B:B,Policies!C:C)</f>
        <v>Life</v>
      </c>
      <c r="H1300" s="5" t="str">
        <f>_xlfn.XLOOKUP(A:A,Policies!B:B,Policies!G:G)</f>
        <v>Yes</v>
      </c>
    </row>
    <row r="1301" spans="1:8" x14ac:dyDescent="0.25">
      <c r="A1301" t="s">
        <v>3187</v>
      </c>
      <c r="B1301" t="s">
        <v>763</v>
      </c>
      <c r="C1301">
        <v>20</v>
      </c>
      <c r="D1301" t="s">
        <v>767</v>
      </c>
      <c r="E1301" s="5" t="str">
        <f>_xlfn.XLOOKUP(Customers[[#This Row],[Customer ID]],Policies!B:B,Policies!A:A)</f>
        <v>POL3535</v>
      </c>
      <c r="F1301" s="5" t="str">
        <f>_xlfn.XLOOKUP(Customers[[#This Row],[Customer ID]],Policies[Customer ID],Policies[Proposal Status (Insurer)])</f>
        <v>Accepted</v>
      </c>
      <c r="G1301" s="5" t="str">
        <f>_xlfn.XLOOKUP(A:A,Policies!B:B,Policies!C:C)</f>
        <v>Life</v>
      </c>
      <c r="H1301" s="5" t="str">
        <f>_xlfn.XLOOKUP(A:A,Policies!B:B,Policies!G:G)</f>
        <v>Yes</v>
      </c>
    </row>
    <row r="1302" spans="1:8" x14ac:dyDescent="0.25">
      <c r="A1302" t="s">
        <v>3188</v>
      </c>
      <c r="B1302" t="s">
        <v>765</v>
      </c>
      <c r="C1302">
        <v>19</v>
      </c>
      <c r="D1302" t="s">
        <v>766</v>
      </c>
      <c r="E1302" s="5" t="str">
        <f>_xlfn.XLOOKUP(Customers[[#This Row],[Customer ID]],Policies!B:B,Policies!A:A)</f>
        <v>POL3536</v>
      </c>
      <c r="F1302" s="5" t="str">
        <f>_xlfn.XLOOKUP(Customers[[#This Row],[Customer ID]],Policies[Customer ID],Policies[Proposal Status (Insurer)])</f>
        <v>Accepted</v>
      </c>
      <c r="G1302" s="5" t="str">
        <f>_xlfn.XLOOKUP(A:A,Policies!B:B,Policies!C:C)</f>
        <v>Life</v>
      </c>
      <c r="H1302" s="5" t="str">
        <f>_xlfn.XLOOKUP(A:A,Policies!B:B,Policies!G:G)</f>
        <v>Yes</v>
      </c>
    </row>
    <row r="1303" spans="1:8" x14ac:dyDescent="0.25">
      <c r="A1303" t="s">
        <v>3189</v>
      </c>
      <c r="B1303" t="s">
        <v>764</v>
      </c>
      <c r="C1303">
        <v>9</v>
      </c>
      <c r="D1303" t="s">
        <v>768</v>
      </c>
      <c r="E1303" s="5" t="str">
        <f>_xlfn.XLOOKUP(Customers[[#This Row],[Customer ID]],Policies!B:B,Policies!A:A)</f>
        <v>POL3537</v>
      </c>
      <c r="F1303" s="5" t="str">
        <f>_xlfn.XLOOKUP(Customers[[#This Row],[Customer ID]],Policies[Customer ID],Policies[Proposal Status (Insurer)])</f>
        <v>Accepted</v>
      </c>
      <c r="G1303" s="5" t="str">
        <f>_xlfn.XLOOKUP(A:A,Policies!B:B,Policies!C:C)</f>
        <v>Life</v>
      </c>
      <c r="H1303" s="5" t="str">
        <f>_xlfn.XLOOKUP(A:A,Policies!B:B,Policies!G:G)</f>
        <v>Yes</v>
      </c>
    </row>
    <row r="1304" spans="1:8" x14ac:dyDescent="0.25">
      <c r="A1304" t="s">
        <v>3190</v>
      </c>
      <c r="B1304" t="s">
        <v>762</v>
      </c>
      <c r="C1304">
        <v>11</v>
      </c>
      <c r="D1304" t="s">
        <v>768</v>
      </c>
      <c r="E1304" s="5" t="str">
        <f>_xlfn.XLOOKUP(Customers[[#This Row],[Customer ID]],Policies!B:B,Policies!A:A)</f>
        <v>POL3538</v>
      </c>
      <c r="F1304" s="5" t="str">
        <f>_xlfn.XLOOKUP(Customers[[#This Row],[Customer ID]],Policies[Customer ID],Policies[Proposal Status (Insurer)])</f>
        <v>Accepted</v>
      </c>
      <c r="G1304" s="5" t="str">
        <f>_xlfn.XLOOKUP(A:A,Policies!B:B,Policies!C:C)</f>
        <v>Life</v>
      </c>
      <c r="H1304" s="5" t="str">
        <f>_xlfn.XLOOKUP(A:A,Policies!B:B,Policies!G:G)</f>
        <v>Yes</v>
      </c>
    </row>
    <row r="1305" spans="1:8" x14ac:dyDescent="0.25">
      <c r="A1305" t="s">
        <v>3191</v>
      </c>
      <c r="B1305" t="s">
        <v>763</v>
      </c>
      <c r="C1305">
        <v>4</v>
      </c>
      <c r="D1305" t="s">
        <v>768</v>
      </c>
      <c r="E1305" s="5" t="str">
        <f>_xlfn.XLOOKUP(Customers[[#This Row],[Customer ID]],Policies!B:B,Policies!A:A)</f>
        <v>POL3539</v>
      </c>
      <c r="F1305" s="5" t="str">
        <f>_xlfn.XLOOKUP(Customers[[#This Row],[Customer ID]],Policies[Customer ID],Policies[Proposal Status (Insurer)])</f>
        <v>Accepted</v>
      </c>
      <c r="G1305" s="5" t="str">
        <f>_xlfn.XLOOKUP(A:A,Policies!B:B,Policies!C:C)</f>
        <v>Life</v>
      </c>
      <c r="H1305" s="5" t="str">
        <f>_xlfn.XLOOKUP(A:A,Policies!B:B,Policies!G:G)</f>
        <v>Yes</v>
      </c>
    </row>
    <row r="1306" spans="1:8" x14ac:dyDescent="0.25">
      <c r="A1306" t="s">
        <v>3192</v>
      </c>
      <c r="B1306" t="s">
        <v>765</v>
      </c>
      <c r="C1306">
        <v>13</v>
      </c>
      <c r="D1306" t="s">
        <v>769</v>
      </c>
      <c r="E1306" s="5" t="str">
        <f>_xlfn.XLOOKUP(Customers[[#This Row],[Customer ID]],Policies!B:B,Policies!A:A)</f>
        <v>POL3540</v>
      </c>
      <c r="F1306" s="5" t="str">
        <f>_xlfn.XLOOKUP(Customers[[#This Row],[Customer ID]],Policies[Customer ID],Policies[Proposal Status (Insurer)])</f>
        <v>Accepted</v>
      </c>
      <c r="G1306" s="5" t="str">
        <f>_xlfn.XLOOKUP(A:A,Policies!B:B,Policies!C:C)</f>
        <v>Life</v>
      </c>
      <c r="H1306" s="5" t="str">
        <f>_xlfn.XLOOKUP(A:A,Policies!B:B,Policies!G:G)</f>
        <v>Yes</v>
      </c>
    </row>
    <row r="1307" spans="1:8" x14ac:dyDescent="0.25">
      <c r="A1307" t="s">
        <v>3193</v>
      </c>
      <c r="B1307" t="s">
        <v>764</v>
      </c>
      <c r="C1307">
        <v>5</v>
      </c>
      <c r="D1307" t="s">
        <v>766</v>
      </c>
      <c r="E1307" s="5" t="str">
        <f>_xlfn.XLOOKUP(Customers[[#This Row],[Customer ID]],Policies!B:B,Policies!A:A)</f>
        <v>POL3541</v>
      </c>
      <c r="F1307" s="5" t="str">
        <f>_xlfn.XLOOKUP(Customers[[#This Row],[Customer ID]],Policies[Customer ID],Policies[Proposal Status (Insurer)])</f>
        <v>Rejected</v>
      </c>
      <c r="G1307" s="5" t="str">
        <f>_xlfn.XLOOKUP(A:A,Policies!B:B,Policies!C:C)</f>
        <v>Life</v>
      </c>
      <c r="H1307" s="5" t="str">
        <f>_xlfn.XLOOKUP(A:A,Policies!B:B,Policies!G:G)</f>
        <v>Not Applicable</v>
      </c>
    </row>
    <row r="1308" spans="1:8" x14ac:dyDescent="0.25">
      <c r="A1308" t="s">
        <v>3194</v>
      </c>
      <c r="B1308" t="s">
        <v>762</v>
      </c>
      <c r="C1308">
        <v>14</v>
      </c>
      <c r="D1308" t="s">
        <v>766</v>
      </c>
      <c r="E1308" s="5" t="str">
        <f>_xlfn.XLOOKUP(Customers[[#This Row],[Customer ID]],Policies!B:B,Policies!A:A)</f>
        <v>POL3542</v>
      </c>
      <c r="F1308" s="5" t="str">
        <f>_xlfn.XLOOKUP(Customers[[#This Row],[Customer ID]],Policies[Customer ID],Policies[Proposal Status (Insurer)])</f>
        <v>Accepted</v>
      </c>
      <c r="G1308" s="5" t="str">
        <f>_xlfn.XLOOKUP(A:A,Policies!B:B,Policies!C:C)</f>
        <v>Life</v>
      </c>
      <c r="H1308" s="5" t="str">
        <f>_xlfn.XLOOKUP(A:A,Policies!B:B,Policies!G:G)</f>
        <v>Yes</v>
      </c>
    </row>
    <row r="1309" spans="1:8" x14ac:dyDescent="0.25">
      <c r="A1309" t="s">
        <v>3195</v>
      </c>
      <c r="B1309" t="s">
        <v>763</v>
      </c>
      <c r="C1309">
        <v>6</v>
      </c>
      <c r="D1309" t="s">
        <v>766</v>
      </c>
      <c r="E1309" s="5" t="str">
        <f>_xlfn.XLOOKUP(Customers[[#This Row],[Customer ID]],Policies!B:B,Policies!A:A)</f>
        <v>POL3543</v>
      </c>
      <c r="F1309" s="5" t="str">
        <f>_xlfn.XLOOKUP(Customers[[#This Row],[Customer ID]],Policies[Customer ID],Policies[Proposal Status (Insurer)])</f>
        <v>Accepted</v>
      </c>
      <c r="G1309" s="5" t="str">
        <f>_xlfn.XLOOKUP(A:A,Policies!B:B,Policies!C:C)</f>
        <v>Life</v>
      </c>
      <c r="H1309" s="5" t="str">
        <f>_xlfn.XLOOKUP(A:A,Policies!B:B,Policies!G:G)</f>
        <v>Yes</v>
      </c>
    </row>
    <row r="1310" spans="1:8" x14ac:dyDescent="0.25">
      <c r="A1310" t="s">
        <v>3196</v>
      </c>
      <c r="B1310" t="s">
        <v>765</v>
      </c>
      <c r="C1310">
        <v>16</v>
      </c>
      <c r="D1310" t="s">
        <v>767</v>
      </c>
      <c r="E1310" s="5" t="str">
        <f>_xlfn.XLOOKUP(Customers[[#This Row],[Customer ID]],Policies!B:B,Policies!A:A)</f>
        <v>POL3544</v>
      </c>
      <c r="F1310" s="5" t="str">
        <f>_xlfn.XLOOKUP(Customers[[#This Row],[Customer ID]],Policies[Customer ID],Policies[Proposal Status (Insurer)])</f>
        <v>Accepted</v>
      </c>
      <c r="G1310" s="5" t="str">
        <f>_xlfn.XLOOKUP(A:A,Policies!B:B,Policies!C:C)</f>
        <v>Life</v>
      </c>
      <c r="H1310" s="5" t="str">
        <f>_xlfn.XLOOKUP(A:A,Policies!B:B,Policies!G:G)</f>
        <v>Yes</v>
      </c>
    </row>
    <row r="1311" spans="1:8" x14ac:dyDescent="0.25">
      <c r="A1311" t="s">
        <v>3197</v>
      </c>
      <c r="B1311" t="s">
        <v>764</v>
      </c>
      <c r="C1311">
        <v>2</v>
      </c>
      <c r="D1311" t="s">
        <v>769</v>
      </c>
      <c r="E1311" s="5" t="str">
        <f>_xlfn.XLOOKUP(Customers[[#This Row],[Customer ID]],Policies!B:B,Policies!A:A)</f>
        <v>POL3545</v>
      </c>
      <c r="F1311" s="5" t="str">
        <f>_xlfn.XLOOKUP(Customers[[#This Row],[Customer ID]],Policies[Customer ID],Policies[Proposal Status (Insurer)])</f>
        <v>Accepted</v>
      </c>
      <c r="G1311" s="5" t="str">
        <f>_xlfn.XLOOKUP(A:A,Policies!B:B,Policies!C:C)</f>
        <v>Life</v>
      </c>
      <c r="H1311" s="5" t="str">
        <f>_xlfn.XLOOKUP(A:A,Policies!B:B,Policies!G:G)</f>
        <v>Yes</v>
      </c>
    </row>
    <row r="1312" spans="1:8" x14ac:dyDescent="0.25">
      <c r="A1312" t="s">
        <v>3198</v>
      </c>
      <c r="B1312" t="s">
        <v>762</v>
      </c>
      <c r="C1312">
        <v>17</v>
      </c>
      <c r="D1312" t="s">
        <v>769</v>
      </c>
      <c r="E1312" s="5" t="str">
        <f>_xlfn.XLOOKUP(Customers[[#This Row],[Customer ID]],Policies!B:B,Policies!A:A)</f>
        <v>POL3546</v>
      </c>
      <c r="F1312" s="5" t="str">
        <f>_xlfn.XLOOKUP(Customers[[#This Row],[Customer ID]],Policies[Customer ID],Policies[Proposal Status (Insurer)])</f>
        <v>Accepted</v>
      </c>
      <c r="G1312" s="5" t="str">
        <f>_xlfn.XLOOKUP(A:A,Policies!B:B,Policies!C:C)</f>
        <v>Life</v>
      </c>
      <c r="H1312" s="5" t="str">
        <f>_xlfn.XLOOKUP(A:A,Policies!B:B,Policies!G:G)</f>
        <v>Yes</v>
      </c>
    </row>
    <row r="1313" spans="1:8" x14ac:dyDescent="0.25">
      <c r="A1313" t="s">
        <v>3199</v>
      </c>
      <c r="B1313" t="s">
        <v>763</v>
      </c>
      <c r="C1313">
        <v>1</v>
      </c>
      <c r="D1313" t="s">
        <v>769</v>
      </c>
      <c r="E1313" s="5" t="str">
        <f>_xlfn.XLOOKUP(Customers[[#This Row],[Customer ID]],Policies!B:B,Policies!A:A)</f>
        <v>POL3547</v>
      </c>
      <c r="F1313" s="5" t="str">
        <f>_xlfn.XLOOKUP(Customers[[#This Row],[Customer ID]],Policies[Customer ID],Policies[Proposal Status (Insurer)])</f>
        <v>Accepted</v>
      </c>
      <c r="G1313" s="5" t="str">
        <f>_xlfn.XLOOKUP(A:A,Policies!B:B,Policies!C:C)</f>
        <v>Life</v>
      </c>
      <c r="H1313" s="5" t="str">
        <f>_xlfn.XLOOKUP(A:A,Policies!B:B,Policies!G:G)</f>
        <v>Yes</v>
      </c>
    </row>
    <row r="1314" spans="1:8" x14ac:dyDescent="0.25">
      <c r="A1314" t="s">
        <v>3200</v>
      </c>
      <c r="B1314" t="s">
        <v>765</v>
      </c>
      <c r="C1314">
        <v>4</v>
      </c>
      <c r="D1314" t="s">
        <v>768</v>
      </c>
      <c r="E1314" s="5" t="str">
        <f>_xlfn.XLOOKUP(Customers[[#This Row],[Customer ID]],Policies!B:B,Policies!A:A)</f>
        <v>POL3548</v>
      </c>
      <c r="F1314" s="5" t="str">
        <f>_xlfn.XLOOKUP(Customers[[#This Row],[Customer ID]],Policies[Customer ID],Policies[Proposal Status (Insurer)])</f>
        <v>Accepted</v>
      </c>
      <c r="G1314" s="5" t="str">
        <f>_xlfn.XLOOKUP(A:A,Policies!B:B,Policies!C:C)</f>
        <v>Life</v>
      </c>
      <c r="H1314" s="5" t="str">
        <f>_xlfn.XLOOKUP(A:A,Policies!B:B,Policies!G:G)</f>
        <v>Yes</v>
      </c>
    </row>
    <row r="1315" spans="1:8" x14ac:dyDescent="0.25">
      <c r="A1315" t="s">
        <v>3201</v>
      </c>
      <c r="B1315" t="s">
        <v>764</v>
      </c>
      <c r="C1315">
        <v>2</v>
      </c>
      <c r="D1315" t="s">
        <v>767</v>
      </c>
      <c r="E1315" s="5" t="str">
        <f>_xlfn.XLOOKUP(Customers[[#This Row],[Customer ID]],Policies!B:B,Policies!A:A)</f>
        <v>POL3549</v>
      </c>
      <c r="F1315" s="5" t="str">
        <f>_xlfn.XLOOKUP(Customers[[#This Row],[Customer ID]],Policies[Customer ID],Policies[Proposal Status (Insurer)])</f>
        <v>Accepted</v>
      </c>
      <c r="G1315" s="5" t="str">
        <f>_xlfn.XLOOKUP(A:A,Policies!B:B,Policies!C:C)</f>
        <v>Life</v>
      </c>
      <c r="H1315" s="5" t="str">
        <f>_xlfn.XLOOKUP(A:A,Policies!B:B,Policies!G:G)</f>
        <v>Yes</v>
      </c>
    </row>
    <row r="1316" spans="1:8" x14ac:dyDescent="0.25">
      <c r="A1316" t="s">
        <v>3202</v>
      </c>
      <c r="B1316" t="s">
        <v>762</v>
      </c>
      <c r="C1316">
        <v>5</v>
      </c>
      <c r="D1316" t="s">
        <v>767</v>
      </c>
      <c r="E1316" s="5" t="str">
        <f>_xlfn.XLOOKUP(Customers[[#This Row],[Customer ID]],Policies!B:B,Policies!A:A)</f>
        <v>POL3550</v>
      </c>
      <c r="F1316" s="5" t="str">
        <f>_xlfn.XLOOKUP(Customers[[#This Row],[Customer ID]],Policies[Customer ID],Policies[Proposal Status (Insurer)])</f>
        <v>Accepted</v>
      </c>
      <c r="G1316" s="5" t="str">
        <f>_xlfn.XLOOKUP(A:A,Policies!B:B,Policies!C:C)</f>
        <v>Life</v>
      </c>
      <c r="H1316" s="5" t="str">
        <f>_xlfn.XLOOKUP(A:A,Policies!B:B,Policies!G:G)</f>
        <v>Yes</v>
      </c>
    </row>
    <row r="1317" spans="1:8" x14ac:dyDescent="0.25">
      <c r="A1317" t="s">
        <v>3203</v>
      </c>
      <c r="B1317" t="s">
        <v>763</v>
      </c>
      <c r="C1317">
        <v>3</v>
      </c>
      <c r="D1317" t="s">
        <v>767</v>
      </c>
      <c r="E1317" s="5" t="str">
        <f>_xlfn.XLOOKUP(Customers[[#This Row],[Customer ID]],Policies!B:B,Policies!A:A)</f>
        <v>POL3551</v>
      </c>
      <c r="F1317" s="5" t="str">
        <f>_xlfn.XLOOKUP(Customers[[#This Row],[Customer ID]],Policies[Customer ID],Policies[Proposal Status (Insurer)])</f>
        <v>Rejected</v>
      </c>
      <c r="G1317" s="5" t="str">
        <f>_xlfn.XLOOKUP(A:A,Policies!B:B,Policies!C:C)</f>
        <v>Life</v>
      </c>
      <c r="H1317" s="5" t="str">
        <f>_xlfn.XLOOKUP(A:A,Policies!B:B,Policies!G:G)</f>
        <v>Not Applicable</v>
      </c>
    </row>
    <row r="1318" spans="1:8" x14ac:dyDescent="0.25">
      <c r="A1318" t="s">
        <v>3204</v>
      </c>
      <c r="B1318" t="s">
        <v>765</v>
      </c>
      <c r="C1318">
        <v>11</v>
      </c>
      <c r="D1318" t="s">
        <v>766</v>
      </c>
      <c r="E1318" s="5" t="str">
        <f>_xlfn.XLOOKUP(Customers[[#This Row],[Customer ID]],Policies!B:B,Policies!A:A)</f>
        <v>POL3552</v>
      </c>
      <c r="F1318" s="5" t="str">
        <f>_xlfn.XLOOKUP(Customers[[#This Row],[Customer ID]],Policies[Customer ID],Policies[Proposal Status (Insurer)])</f>
        <v>Accepted</v>
      </c>
      <c r="G1318" s="5" t="str">
        <f>_xlfn.XLOOKUP(A:A,Policies!B:B,Policies!C:C)</f>
        <v>Life</v>
      </c>
      <c r="H1318" s="5" t="str">
        <f>_xlfn.XLOOKUP(A:A,Policies!B:B,Policies!G:G)</f>
        <v>Yes</v>
      </c>
    </row>
    <row r="1319" spans="1:8" x14ac:dyDescent="0.25">
      <c r="A1319" t="s">
        <v>3205</v>
      </c>
      <c r="B1319" t="s">
        <v>764</v>
      </c>
      <c r="C1319">
        <v>1</v>
      </c>
      <c r="D1319" t="s">
        <v>768</v>
      </c>
      <c r="E1319" s="5" t="str">
        <f>_xlfn.XLOOKUP(Customers[[#This Row],[Customer ID]],Policies!B:B,Policies!A:A)</f>
        <v>POL3553</v>
      </c>
      <c r="F1319" s="5" t="str">
        <f>_xlfn.XLOOKUP(Customers[[#This Row],[Customer ID]],Policies[Customer ID],Policies[Proposal Status (Insurer)])</f>
        <v>Accepted</v>
      </c>
      <c r="G1319" s="5" t="str">
        <f>_xlfn.XLOOKUP(A:A,Policies!B:B,Policies!C:C)</f>
        <v>Life</v>
      </c>
      <c r="H1319" s="5" t="str">
        <f>_xlfn.XLOOKUP(A:A,Policies!B:B,Policies!G:G)</f>
        <v>Yes</v>
      </c>
    </row>
    <row r="1320" spans="1:8" x14ac:dyDescent="0.25">
      <c r="A1320" t="s">
        <v>3206</v>
      </c>
      <c r="B1320" t="s">
        <v>762</v>
      </c>
      <c r="C1320">
        <v>2</v>
      </c>
      <c r="D1320" t="s">
        <v>768</v>
      </c>
      <c r="E1320" s="5" t="str">
        <f>_xlfn.XLOOKUP(Customers[[#This Row],[Customer ID]],Policies!B:B,Policies!A:A)</f>
        <v>POL3554</v>
      </c>
      <c r="F1320" s="5" t="str">
        <f>_xlfn.XLOOKUP(Customers[[#This Row],[Customer ID]],Policies[Customer ID],Policies[Proposal Status (Insurer)])</f>
        <v>Accepted</v>
      </c>
      <c r="G1320" s="5" t="str">
        <f>_xlfn.XLOOKUP(A:A,Policies!B:B,Policies!C:C)</f>
        <v>Life</v>
      </c>
      <c r="H1320" s="5" t="str">
        <f>_xlfn.XLOOKUP(A:A,Policies!B:B,Policies!G:G)</f>
        <v>Yes</v>
      </c>
    </row>
    <row r="1321" spans="1:8" x14ac:dyDescent="0.25">
      <c r="A1321" t="s">
        <v>3207</v>
      </c>
      <c r="B1321" t="s">
        <v>763</v>
      </c>
      <c r="C1321">
        <v>13</v>
      </c>
      <c r="D1321" t="s">
        <v>768</v>
      </c>
      <c r="E1321" s="5" t="str">
        <f>_xlfn.XLOOKUP(Customers[[#This Row],[Customer ID]],Policies!B:B,Policies!A:A)</f>
        <v>POL3555</v>
      </c>
      <c r="F1321" s="5" t="str">
        <f>_xlfn.XLOOKUP(Customers[[#This Row],[Customer ID]],Policies[Customer ID],Policies[Proposal Status (Insurer)])</f>
        <v>Accepted</v>
      </c>
      <c r="G1321" s="5" t="str">
        <f>_xlfn.XLOOKUP(A:A,Policies!B:B,Policies!C:C)</f>
        <v>Life</v>
      </c>
      <c r="H1321" s="5" t="str">
        <f>_xlfn.XLOOKUP(A:A,Policies!B:B,Policies!G:G)</f>
        <v>Yes</v>
      </c>
    </row>
    <row r="1322" spans="1:8" x14ac:dyDescent="0.25">
      <c r="A1322" t="s">
        <v>3208</v>
      </c>
      <c r="B1322" t="s">
        <v>765</v>
      </c>
      <c r="C1322">
        <v>4</v>
      </c>
      <c r="D1322" t="s">
        <v>769</v>
      </c>
      <c r="E1322" s="5" t="str">
        <f>_xlfn.XLOOKUP(Customers[[#This Row],[Customer ID]],Policies!B:B,Policies!A:A)</f>
        <v>POL3556</v>
      </c>
      <c r="F1322" s="5" t="str">
        <f>_xlfn.XLOOKUP(Customers[[#This Row],[Customer ID]],Policies[Customer ID],Policies[Proposal Status (Insurer)])</f>
        <v>Accepted</v>
      </c>
      <c r="G1322" s="5" t="str">
        <f>_xlfn.XLOOKUP(A:A,Policies!B:B,Policies!C:C)</f>
        <v>Life</v>
      </c>
      <c r="H1322" s="5" t="str">
        <f>_xlfn.XLOOKUP(A:A,Policies!B:B,Policies!G:G)</f>
        <v>Yes</v>
      </c>
    </row>
    <row r="1323" spans="1:8" x14ac:dyDescent="0.25">
      <c r="A1323" t="s">
        <v>3209</v>
      </c>
      <c r="B1323" t="s">
        <v>764</v>
      </c>
      <c r="C1323">
        <v>5</v>
      </c>
      <c r="D1323" t="s">
        <v>766</v>
      </c>
      <c r="E1323" s="5" t="str">
        <f>_xlfn.XLOOKUP(Customers[[#This Row],[Customer ID]],Policies!B:B,Policies!A:A)</f>
        <v>POL3557</v>
      </c>
      <c r="F1323" s="5" t="str">
        <f>_xlfn.XLOOKUP(Customers[[#This Row],[Customer ID]],Policies[Customer ID],Policies[Proposal Status (Insurer)])</f>
        <v>Accepted</v>
      </c>
      <c r="G1323" s="5" t="str">
        <f>_xlfn.XLOOKUP(A:A,Policies!B:B,Policies!C:C)</f>
        <v>Life</v>
      </c>
      <c r="H1323" s="5" t="str">
        <f>_xlfn.XLOOKUP(A:A,Policies!B:B,Policies!G:G)</f>
        <v>Yes</v>
      </c>
    </row>
    <row r="1324" spans="1:8" x14ac:dyDescent="0.25">
      <c r="A1324" t="s">
        <v>3210</v>
      </c>
      <c r="B1324" t="s">
        <v>762</v>
      </c>
      <c r="C1324">
        <v>1</v>
      </c>
      <c r="D1324" t="s">
        <v>766</v>
      </c>
      <c r="E1324" s="5" t="str">
        <f>_xlfn.XLOOKUP(Customers[[#This Row],[Customer ID]],Policies!B:B,Policies!A:A)</f>
        <v>POL3558</v>
      </c>
      <c r="F1324" s="5" t="str">
        <f>_xlfn.XLOOKUP(Customers[[#This Row],[Customer ID]],Policies[Customer ID],Policies[Proposal Status (Insurer)])</f>
        <v>Accepted</v>
      </c>
      <c r="G1324" s="5" t="str">
        <f>_xlfn.XLOOKUP(A:A,Policies!B:B,Policies!C:C)</f>
        <v>Life</v>
      </c>
      <c r="H1324" s="5" t="str">
        <f>_xlfn.XLOOKUP(A:A,Policies!B:B,Policies!G:G)</f>
        <v>Yes</v>
      </c>
    </row>
    <row r="1325" spans="1:8" x14ac:dyDescent="0.25">
      <c r="A1325" t="s">
        <v>3211</v>
      </c>
      <c r="B1325" t="s">
        <v>763</v>
      </c>
      <c r="C1325">
        <v>6</v>
      </c>
      <c r="D1325" t="s">
        <v>766</v>
      </c>
      <c r="E1325" s="5" t="str">
        <f>_xlfn.XLOOKUP(Customers[[#This Row],[Customer ID]],Policies!B:B,Policies!A:A)</f>
        <v>POL3559</v>
      </c>
      <c r="F1325" s="5" t="str">
        <f>_xlfn.XLOOKUP(Customers[[#This Row],[Customer ID]],Policies[Customer ID],Policies[Proposal Status (Insurer)])</f>
        <v>Accepted</v>
      </c>
      <c r="G1325" s="5" t="str">
        <f>_xlfn.XLOOKUP(A:A,Policies!B:B,Policies!C:C)</f>
        <v>Life</v>
      </c>
      <c r="H1325" s="5" t="str">
        <f>_xlfn.XLOOKUP(A:A,Policies!B:B,Policies!G:G)</f>
        <v>Yes</v>
      </c>
    </row>
    <row r="1326" spans="1:8" x14ac:dyDescent="0.25">
      <c r="A1326" t="s">
        <v>3212</v>
      </c>
      <c r="B1326" t="s">
        <v>765</v>
      </c>
      <c r="C1326">
        <v>7</v>
      </c>
      <c r="D1326" t="s">
        <v>767</v>
      </c>
      <c r="E1326" s="5" t="str">
        <f>_xlfn.XLOOKUP(Customers[[#This Row],[Customer ID]],Policies!B:B,Policies!A:A)</f>
        <v>POL3560</v>
      </c>
      <c r="F1326" s="5" t="str">
        <f>_xlfn.XLOOKUP(Customers[[#This Row],[Customer ID]],Policies[Customer ID],Policies[Proposal Status (Insurer)])</f>
        <v>Accepted</v>
      </c>
      <c r="G1326" s="5" t="str">
        <f>_xlfn.XLOOKUP(A:A,Policies!B:B,Policies!C:C)</f>
        <v>Life</v>
      </c>
      <c r="H1326" s="5" t="str">
        <f>_xlfn.XLOOKUP(A:A,Policies!B:B,Policies!G:G)</f>
        <v>Yes</v>
      </c>
    </row>
    <row r="1327" spans="1:8" x14ac:dyDescent="0.25">
      <c r="A1327" t="s">
        <v>3213</v>
      </c>
      <c r="B1327" t="s">
        <v>764</v>
      </c>
      <c r="C1327">
        <v>12</v>
      </c>
      <c r="D1327" t="s">
        <v>769</v>
      </c>
      <c r="E1327" s="5" t="str">
        <f>_xlfn.XLOOKUP(Customers[[#This Row],[Customer ID]],Policies!B:B,Policies!A:A)</f>
        <v>POL3561</v>
      </c>
      <c r="F1327" s="5" t="str">
        <f>_xlfn.XLOOKUP(Customers[[#This Row],[Customer ID]],Policies[Customer ID],Policies[Proposal Status (Insurer)])</f>
        <v>Accepted</v>
      </c>
      <c r="G1327" s="5" t="str">
        <f>_xlfn.XLOOKUP(A:A,Policies!B:B,Policies!C:C)</f>
        <v>Life</v>
      </c>
      <c r="H1327" s="5" t="str">
        <f>_xlfn.XLOOKUP(A:A,Policies!B:B,Policies!G:G)</f>
        <v>Yes</v>
      </c>
    </row>
    <row r="1328" spans="1:8" x14ac:dyDescent="0.25">
      <c r="A1328" t="s">
        <v>3214</v>
      </c>
      <c r="B1328" t="s">
        <v>762</v>
      </c>
      <c r="C1328">
        <v>7</v>
      </c>
      <c r="D1328" t="s">
        <v>769</v>
      </c>
      <c r="E1328" s="5" t="str">
        <f>_xlfn.XLOOKUP(Customers[[#This Row],[Customer ID]],Policies!B:B,Policies!A:A)</f>
        <v>POL3562</v>
      </c>
      <c r="F1328" s="5" t="str">
        <f>_xlfn.XLOOKUP(Customers[[#This Row],[Customer ID]],Policies[Customer ID],Policies[Proposal Status (Insurer)])</f>
        <v>Accepted</v>
      </c>
      <c r="G1328" s="5" t="str">
        <f>_xlfn.XLOOKUP(A:A,Policies!B:B,Policies!C:C)</f>
        <v>Life</v>
      </c>
      <c r="H1328" s="5" t="str">
        <f>_xlfn.XLOOKUP(A:A,Policies!B:B,Policies!G:G)</f>
        <v>Yes</v>
      </c>
    </row>
    <row r="1329" spans="1:8" x14ac:dyDescent="0.25">
      <c r="A1329" t="s">
        <v>3215</v>
      </c>
      <c r="B1329" t="s">
        <v>763</v>
      </c>
      <c r="C1329">
        <v>15</v>
      </c>
      <c r="D1329" t="s">
        <v>769</v>
      </c>
      <c r="E1329" s="5" t="str">
        <f>_xlfn.XLOOKUP(Customers[[#This Row],[Customer ID]],Policies!B:B,Policies!A:A)</f>
        <v>POL3563</v>
      </c>
      <c r="F1329" s="5" t="str">
        <f>_xlfn.XLOOKUP(Customers[[#This Row],[Customer ID]],Policies[Customer ID],Policies[Proposal Status (Insurer)])</f>
        <v>Accepted</v>
      </c>
      <c r="G1329" s="5" t="str">
        <f>_xlfn.XLOOKUP(A:A,Policies!B:B,Policies!C:C)</f>
        <v>Life</v>
      </c>
      <c r="H1329" s="5" t="str">
        <f>_xlfn.XLOOKUP(A:A,Policies!B:B,Policies!G:G)</f>
        <v>Yes</v>
      </c>
    </row>
    <row r="1330" spans="1:8" x14ac:dyDescent="0.25">
      <c r="A1330" t="s">
        <v>3216</v>
      </c>
      <c r="B1330" t="s">
        <v>765</v>
      </c>
      <c r="C1330">
        <v>16</v>
      </c>
      <c r="D1330" t="s">
        <v>768</v>
      </c>
      <c r="E1330" s="5" t="str">
        <f>_xlfn.XLOOKUP(Customers[[#This Row],[Customer ID]],Policies!B:B,Policies!A:A)</f>
        <v>POL3564</v>
      </c>
      <c r="F1330" s="5" t="str">
        <f>_xlfn.XLOOKUP(Customers[[#This Row],[Customer ID]],Policies[Customer ID],Policies[Proposal Status (Insurer)])</f>
        <v>Accepted</v>
      </c>
      <c r="G1330" s="5" t="str">
        <f>_xlfn.XLOOKUP(A:A,Policies!B:B,Policies!C:C)</f>
        <v>Life</v>
      </c>
      <c r="H1330" s="5" t="str">
        <f>_xlfn.XLOOKUP(A:A,Policies!B:B,Policies!G:G)</f>
        <v>Yes</v>
      </c>
    </row>
    <row r="1331" spans="1:8" x14ac:dyDescent="0.25">
      <c r="A1331" t="s">
        <v>3217</v>
      </c>
      <c r="B1331" t="s">
        <v>764</v>
      </c>
      <c r="C1331">
        <v>2</v>
      </c>
      <c r="D1331" t="s">
        <v>767</v>
      </c>
      <c r="E1331" s="5" t="str">
        <f>_xlfn.XLOOKUP(Customers[[#This Row],[Customer ID]],Policies!B:B,Policies!A:A)</f>
        <v>POL3565</v>
      </c>
      <c r="F1331" s="5" t="str">
        <f>_xlfn.XLOOKUP(Customers[[#This Row],[Customer ID]],Policies[Customer ID],Policies[Proposal Status (Insurer)])</f>
        <v>Accepted</v>
      </c>
      <c r="G1331" s="5" t="str">
        <f>_xlfn.XLOOKUP(A:A,Policies!B:B,Policies!C:C)</f>
        <v>Life</v>
      </c>
      <c r="H1331" s="5" t="str">
        <f>_xlfn.XLOOKUP(A:A,Policies!B:B,Policies!G:G)</f>
        <v>Yes</v>
      </c>
    </row>
    <row r="1332" spans="1:8" x14ac:dyDescent="0.25">
      <c r="A1332" t="s">
        <v>3218</v>
      </c>
      <c r="B1332" t="s">
        <v>762</v>
      </c>
      <c r="C1332">
        <v>18</v>
      </c>
      <c r="D1332" t="s">
        <v>767</v>
      </c>
      <c r="E1332" s="5" t="str">
        <f>_xlfn.XLOOKUP(Customers[[#This Row],[Customer ID]],Policies!B:B,Policies!A:A)</f>
        <v>POL3566</v>
      </c>
      <c r="F1332" s="5" t="str">
        <f>_xlfn.XLOOKUP(Customers[[#This Row],[Customer ID]],Policies[Customer ID],Policies[Proposal Status (Insurer)])</f>
        <v>Accepted</v>
      </c>
      <c r="G1332" s="5" t="str">
        <f>_xlfn.XLOOKUP(A:A,Policies!B:B,Policies!C:C)</f>
        <v>Life</v>
      </c>
      <c r="H1332" s="5" t="str">
        <f>_xlfn.XLOOKUP(A:A,Policies!B:B,Policies!G:G)</f>
        <v>Yes</v>
      </c>
    </row>
    <row r="1333" spans="1:8" x14ac:dyDescent="0.25">
      <c r="A1333" t="s">
        <v>3219</v>
      </c>
      <c r="B1333" t="s">
        <v>763</v>
      </c>
      <c r="C1333">
        <v>8</v>
      </c>
      <c r="D1333" t="s">
        <v>767</v>
      </c>
      <c r="E1333" s="5" t="str">
        <f>_xlfn.XLOOKUP(Customers[[#This Row],[Customer ID]],Policies!B:B,Policies!A:A)</f>
        <v>POL3567</v>
      </c>
      <c r="F1333" s="5" t="str">
        <f>_xlfn.XLOOKUP(Customers[[#This Row],[Customer ID]],Policies[Customer ID],Policies[Proposal Status (Insurer)])</f>
        <v>Accepted</v>
      </c>
      <c r="G1333" s="5" t="str">
        <f>_xlfn.XLOOKUP(A:A,Policies!B:B,Policies!C:C)</f>
        <v>Life</v>
      </c>
      <c r="H1333" s="5" t="str">
        <f>_xlfn.XLOOKUP(A:A,Policies!B:B,Policies!G:G)</f>
        <v>Yes</v>
      </c>
    </row>
    <row r="1334" spans="1:8" x14ac:dyDescent="0.25">
      <c r="A1334" t="s">
        <v>3220</v>
      </c>
      <c r="B1334" t="s">
        <v>765</v>
      </c>
      <c r="C1334">
        <v>19</v>
      </c>
      <c r="D1334" t="s">
        <v>766</v>
      </c>
      <c r="E1334" s="5" t="str">
        <f>_xlfn.XLOOKUP(Customers[[#This Row],[Customer ID]],Policies!B:B,Policies!A:A)</f>
        <v>POL3568</v>
      </c>
      <c r="F1334" s="5" t="str">
        <f>_xlfn.XLOOKUP(Customers[[#This Row],[Customer ID]],Policies[Customer ID],Policies[Proposal Status (Insurer)])</f>
        <v>Accepted</v>
      </c>
      <c r="G1334" s="5" t="str">
        <f>_xlfn.XLOOKUP(A:A,Policies!B:B,Policies!C:C)</f>
        <v>Life</v>
      </c>
      <c r="H1334" s="5" t="str">
        <f>_xlfn.XLOOKUP(A:A,Policies!B:B,Policies!G:G)</f>
        <v>Yes</v>
      </c>
    </row>
    <row r="1335" spans="1:8" x14ac:dyDescent="0.25">
      <c r="A1335" t="s">
        <v>3221</v>
      </c>
      <c r="B1335" t="s">
        <v>764</v>
      </c>
      <c r="C1335">
        <v>8</v>
      </c>
      <c r="D1335" t="s">
        <v>768</v>
      </c>
      <c r="E1335" s="5" t="str">
        <f>_xlfn.XLOOKUP(Customers[[#This Row],[Customer ID]],Policies!B:B,Policies!A:A)</f>
        <v>POL3569</v>
      </c>
      <c r="F1335" s="5" t="str">
        <f>_xlfn.XLOOKUP(Customers[[#This Row],[Customer ID]],Policies[Customer ID],Policies[Proposal Status (Insurer)])</f>
        <v>Rejected</v>
      </c>
      <c r="G1335" s="5" t="str">
        <f>_xlfn.XLOOKUP(A:A,Policies!B:B,Policies!C:C)</f>
        <v>Life</v>
      </c>
      <c r="H1335" s="5" t="str">
        <f>_xlfn.XLOOKUP(A:A,Policies!B:B,Policies!G:G)</f>
        <v>Not Applicable</v>
      </c>
    </row>
    <row r="1336" spans="1:8" x14ac:dyDescent="0.25">
      <c r="A1336" t="s">
        <v>3222</v>
      </c>
      <c r="B1336" t="s">
        <v>762</v>
      </c>
      <c r="C1336">
        <v>20</v>
      </c>
      <c r="D1336" t="s">
        <v>768</v>
      </c>
      <c r="E1336" s="5" t="str">
        <f>_xlfn.XLOOKUP(Customers[[#This Row],[Customer ID]],Policies!B:B,Policies!A:A)</f>
        <v>POL3570</v>
      </c>
      <c r="F1336" s="5" t="str">
        <f>_xlfn.XLOOKUP(Customers[[#This Row],[Customer ID]],Policies[Customer ID],Policies[Proposal Status (Insurer)])</f>
        <v>Accepted</v>
      </c>
      <c r="G1336" s="5" t="str">
        <f>_xlfn.XLOOKUP(A:A,Policies!B:B,Policies!C:C)</f>
        <v>Life</v>
      </c>
      <c r="H1336" s="5" t="str">
        <f>_xlfn.XLOOKUP(A:A,Policies!B:B,Policies!G:G)</f>
        <v>No</v>
      </c>
    </row>
    <row r="1337" spans="1:8" x14ac:dyDescent="0.25">
      <c r="A1337" t="s">
        <v>3223</v>
      </c>
      <c r="B1337" t="s">
        <v>763</v>
      </c>
      <c r="C1337">
        <v>8</v>
      </c>
      <c r="D1337" t="s">
        <v>768</v>
      </c>
      <c r="E1337" s="5" t="str">
        <f>_xlfn.XLOOKUP(Customers[[#This Row],[Customer ID]],Policies!B:B,Policies!A:A)</f>
        <v>POL3571</v>
      </c>
      <c r="F1337" s="5" t="str">
        <f>_xlfn.XLOOKUP(Customers[[#This Row],[Customer ID]],Policies[Customer ID],Policies[Proposal Status (Insurer)])</f>
        <v>Accepted</v>
      </c>
      <c r="G1337" s="5" t="str">
        <f>_xlfn.XLOOKUP(A:A,Policies!B:B,Policies!C:C)</f>
        <v>Life</v>
      </c>
      <c r="H1337" s="5" t="str">
        <f>_xlfn.XLOOKUP(A:A,Policies!B:B,Policies!G:G)</f>
        <v>Yes</v>
      </c>
    </row>
    <row r="1338" spans="1:8" x14ac:dyDescent="0.25">
      <c r="A1338" t="s">
        <v>3224</v>
      </c>
      <c r="B1338" t="s">
        <v>765</v>
      </c>
      <c r="C1338">
        <v>11</v>
      </c>
      <c r="D1338" t="s">
        <v>769</v>
      </c>
      <c r="E1338" s="5" t="str">
        <f>_xlfn.XLOOKUP(Customers[[#This Row],[Customer ID]],Policies!B:B,Policies!A:A)</f>
        <v>POL3572</v>
      </c>
      <c r="F1338" s="5" t="str">
        <f>_xlfn.XLOOKUP(Customers[[#This Row],[Customer ID]],Policies[Customer ID],Policies[Proposal Status (Insurer)])</f>
        <v>Accepted</v>
      </c>
      <c r="G1338" s="5" t="str">
        <f>_xlfn.XLOOKUP(A:A,Policies!B:B,Policies!C:C)</f>
        <v>Life</v>
      </c>
      <c r="H1338" s="5" t="str">
        <f>_xlfn.XLOOKUP(A:A,Policies!B:B,Policies!G:G)</f>
        <v>Yes</v>
      </c>
    </row>
    <row r="1339" spans="1:8" x14ac:dyDescent="0.25">
      <c r="A1339" t="s">
        <v>3225</v>
      </c>
      <c r="B1339" t="s">
        <v>764</v>
      </c>
      <c r="C1339">
        <v>3</v>
      </c>
      <c r="D1339" t="s">
        <v>766</v>
      </c>
      <c r="E1339" s="5" t="str">
        <f>_xlfn.XLOOKUP(Customers[[#This Row],[Customer ID]],Policies!B:B,Policies!A:A)</f>
        <v>POL3573</v>
      </c>
      <c r="F1339" s="5" t="str">
        <f>_xlfn.XLOOKUP(Customers[[#This Row],[Customer ID]],Policies[Customer ID],Policies[Proposal Status (Insurer)])</f>
        <v>Accepted</v>
      </c>
      <c r="G1339" s="5" t="str">
        <f>_xlfn.XLOOKUP(A:A,Policies!B:B,Policies!C:C)</f>
        <v>Life</v>
      </c>
      <c r="H1339" s="5" t="str">
        <f>_xlfn.XLOOKUP(A:A,Policies!B:B,Policies!G:G)</f>
        <v>No</v>
      </c>
    </row>
    <row r="1340" spans="1:8" x14ac:dyDescent="0.25">
      <c r="A1340" t="s">
        <v>3226</v>
      </c>
      <c r="B1340" t="s">
        <v>762</v>
      </c>
      <c r="C1340">
        <v>17</v>
      </c>
      <c r="D1340" t="s">
        <v>766</v>
      </c>
      <c r="E1340" s="5" t="str">
        <f>_xlfn.XLOOKUP(Customers[[#This Row],[Customer ID]],Policies!B:B,Policies!A:A)</f>
        <v>POL3574</v>
      </c>
      <c r="F1340" s="5" t="str">
        <f>_xlfn.XLOOKUP(Customers[[#This Row],[Customer ID]],Policies[Customer ID],Policies[Proposal Status (Insurer)])</f>
        <v>Rejected</v>
      </c>
      <c r="G1340" s="5" t="str">
        <f>_xlfn.XLOOKUP(A:A,Policies!B:B,Policies!C:C)</f>
        <v>Life</v>
      </c>
      <c r="H1340" s="5" t="str">
        <f>_xlfn.XLOOKUP(A:A,Policies!B:B,Policies!G:G)</f>
        <v>Not Applicable</v>
      </c>
    </row>
    <row r="1341" spans="1:8" x14ac:dyDescent="0.25">
      <c r="A1341" t="s">
        <v>3227</v>
      </c>
      <c r="B1341" t="s">
        <v>763</v>
      </c>
      <c r="C1341">
        <v>19</v>
      </c>
      <c r="D1341" t="s">
        <v>766</v>
      </c>
      <c r="E1341" s="5" t="str">
        <f>_xlfn.XLOOKUP(Customers[[#This Row],[Customer ID]],Policies!B:B,Policies!A:A)</f>
        <v>POL3575</v>
      </c>
      <c r="F1341" s="5" t="str">
        <f>_xlfn.XLOOKUP(Customers[[#This Row],[Customer ID]],Policies[Customer ID],Policies[Proposal Status (Insurer)])</f>
        <v>Accepted</v>
      </c>
      <c r="G1341" s="5" t="str">
        <f>_xlfn.XLOOKUP(A:A,Policies!B:B,Policies!C:C)</f>
        <v>Life</v>
      </c>
      <c r="H1341" s="5" t="str">
        <f>_xlfn.XLOOKUP(A:A,Policies!B:B,Policies!G:G)</f>
        <v>Yes</v>
      </c>
    </row>
    <row r="1342" spans="1:8" x14ac:dyDescent="0.25">
      <c r="A1342" t="s">
        <v>3228</v>
      </c>
      <c r="B1342" t="s">
        <v>765</v>
      </c>
      <c r="C1342">
        <v>4</v>
      </c>
      <c r="D1342" t="s">
        <v>767</v>
      </c>
      <c r="E1342" s="5" t="str">
        <f>_xlfn.XLOOKUP(Customers[[#This Row],[Customer ID]],Policies!B:B,Policies!A:A)</f>
        <v>POL3576</v>
      </c>
      <c r="F1342" s="5" t="str">
        <f>_xlfn.XLOOKUP(Customers[[#This Row],[Customer ID]],Policies[Customer ID],Policies[Proposal Status (Insurer)])</f>
        <v>Accepted</v>
      </c>
      <c r="G1342" s="5" t="str">
        <f>_xlfn.XLOOKUP(A:A,Policies!B:B,Policies!C:C)</f>
        <v>Life</v>
      </c>
      <c r="H1342" s="5" t="str">
        <f>_xlfn.XLOOKUP(A:A,Policies!B:B,Policies!G:G)</f>
        <v>Yes</v>
      </c>
    </row>
    <row r="1343" spans="1:8" x14ac:dyDescent="0.25">
      <c r="A1343" t="s">
        <v>3229</v>
      </c>
      <c r="B1343" t="s">
        <v>764</v>
      </c>
      <c r="C1343">
        <v>12</v>
      </c>
      <c r="D1343" t="s">
        <v>769</v>
      </c>
      <c r="E1343" s="5" t="str">
        <f>_xlfn.XLOOKUP(Customers[[#This Row],[Customer ID]],Policies!B:B,Policies!A:A)</f>
        <v>POL3577</v>
      </c>
      <c r="F1343" s="5" t="str">
        <f>_xlfn.XLOOKUP(Customers[[#This Row],[Customer ID]],Policies[Customer ID],Policies[Proposal Status (Insurer)])</f>
        <v>Accepted</v>
      </c>
      <c r="G1343" s="5" t="str">
        <f>_xlfn.XLOOKUP(A:A,Policies!B:B,Policies!C:C)</f>
        <v>Life</v>
      </c>
      <c r="H1343" s="5" t="str">
        <f>_xlfn.XLOOKUP(A:A,Policies!B:B,Policies!G:G)</f>
        <v>Yes</v>
      </c>
    </row>
    <row r="1344" spans="1:8" x14ac:dyDescent="0.25">
      <c r="A1344" t="s">
        <v>3230</v>
      </c>
      <c r="B1344" t="s">
        <v>762</v>
      </c>
      <c r="C1344">
        <v>11</v>
      </c>
      <c r="D1344" t="s">
        <v>769</v>
      </c>
      <c r="E1344" s="5" t="str">
        <f>_xlfn.XLOOKUP(Customers[[#This Row],[Customer ID]],Policies!B:B,Policies!A:A)</f>
        <v>POL3578</v>
      </c>
      <c r="F1344" s="5" t="str">
        <f>_xlfn.XLOOKUP(Customers[[#This Row],[Customer ID]],Policies[Customer ID],Policies[Proposal Status (Insurer)])</f>
        <v>Accepted</v>
      </c>
      <c r="G1344" s="5" t="str">
        <f>_xlfn.XLOOKUP(A:A,Policies!B:B,Policies!C:C)</f>
        <v>Life</v>
      </c>
      <c r="H1344" s="5" t="str">
        <f>_xlfn.XLOOKUP(A:A,Policies!B:B,Policies!G:G)</f>
        <v>Yes</v>
      </c>
    </row>
    <row r="1345" spans="1:8" x14ac:dyDescent="0.25">
      <c r="A1345" t="s">
        <v>3231</v>
      </c>
      <c r="B1345" t="s">
        <v>763</v>
      </c>
      <c r="C1345">
        <v>5</v>
      </c>
      <c r="D1345" t="s">
        <v>769</v>
      </c>
      <c r="E1345" s="5" t="str">
        <f>_xlfn.XLOOKUP(Customers[[#This Row],[Customer ID]],Policies!B:B,Policies!A:A)</f>
        <v>POL3579</v>
      </c>
      <c r="F1345" s="5" t="str">
        <f>_xlfn.XLOOKUP(Customers[[#This Row],[Customer ID]],Policies[Customer ID],Policies[Proposal Status (Insurer)])</f>
        <v>Rejected</v>
      </c>
      <c r="G1345" s="5" t="str">
        <f>_xlfn.XLOOKUP(A:A,Policies!B:B,Policies!C:C)</f>
        <v>Life</v>
      </c>
      <c r="H1345" s="5" t="str">
        <f>_xlfn.XLOOKUP(A:A,Policies!B:B,Policies!G:G)</f>
        <v>Not Applicable</v>
      </c>
    </row>
    <row r="1346" spans="1:8" x14ac:dyDescent="0.25">
      <c r="A1346" t="s">
        <v>3232</v>
      </c>
      <c r="B1346" t="s">
        <v>765</v>
      </c>
      <c r="C1346">
        <v>2</v>
      </c>
      <c r="D1346" t="s">
        <v>768</v>
      </c>
      <c r="E1346" s="5" t="str">
        <f>_xlfn.XLOOKUP(Customers[[#This Row],[Customer ID]],Policies!B:B,Policies!A:A)</f>
        <v>POL3580</v>
      </c>
      <c r="F1346" s="5" t="str">
        <f>_xlfn.XLOOKUP(Customers[[#This Row],[Customer ID]],Policies[Customer ID],Policies[Proposal Status (Insurer)])</f>
        <v>Accepted</v>
      </c>
      <c r="G1346" s="5" t="str">
        <f>_xlfn.XLOOKUP(A:A,Policies!B:B,Policies!C:C)</f>
        <v>Life</v>
      </c>
      <c r="H1346" s="5" t="str">
        <f>_xlfn.XLOOKUP(A:A,Policies!B:B,Policies!G:G)</f>
        <v>Yes</v>
      </c>
    </row>
    <row r="1347" spans="1:8" x14ac:dyDescent="0.25">
      <c r="A1347" t="s">
        <v>3233</v>
      </c>
      <c r="B1347" t="s">
        <v>764</v>
      </c>
      <c r="C1347">
        <v>3</v>
      </c>
      <c r="D1347" t="s">
        <v>767</v>
      </c>
      <c r="E1347" s="5" t="str">
        <f>_xlfn.XLOOKUP(Customers[[#This Row],[Customer ID]],Policies!B:B,Policies!A:A)</f>
        <v>POL3581</v>
      </c>
      <c r="F1347" s="5" t="str">
        <f>_xlfn.XLOOKUP(Customers[[#This Row],[Customer ID]],Policies[Customer ID],Policies[Proposal Status (Insurer)])</f>
        <v>Accepted</v>
      </c>
      <c r="G1347" s="5" t="str">
        <f>_xlfn.XLOOKUP(A:A,Policies!B:B,Policies!C:C)</f>
        <v>Life</v>
      </c>
      <c r="H1347" s="5" t="str">
        <f>_xlfn.XLOOKUP(A:A,Policies!B:B,Policies!G:G)</f>
        <v>Yes</v>
      </c>
    </row>
    <row r="1348" spans="1:8" x14ac:dyDescent="0.25">
      <c r="A1348" t="s">
        <v>3234</v>
      </c>
      <c r="B1348" t="s">
        <v>762</v>
      </c>
      <c r="C1348">
        <v>3</v>
      </c>
      <c r="D1348" t="s">
        <v>767</v>
      </c>
      <c r="E1348" s="5" t="str">
        <f>_xlfn.XLOOKUP(Customers[[#This Row],[Customer ID]],Policies!B:B,Policies!A:A)</f>
        <v>POL3582</v>
      </c>
      <c r="F1348" s="5" t="str">
        <f>_xlfn.XLOOKUP(Customers[[#This Row],[Customer ID]],Policies[Customer ID],Policies[Proposal Status (Insurer)])</f>
        <v>Accepted</v>
      </c>
      <c r="G1348" s="5" t="str">
        <f>_xlfn.XLOOKUP(A:A,Policies!B:B,Policies!C:C)</f>
        <v>Life</v>
      </c>
      <c r="H1348" s="5" t="str">
        <f>_xlfn.XLOOKUP(A:A,Policies!B:B,Policies!G:G)</f>
        <v>Yes</v>
      </c>
    </row>
    <row r="1349" spans="1:8" x14ac:dyDescent="0.25">
      <c r="A1349" t="s">
        <v>3235</v>
      </c>
      <c r="B1349" t="s">
        <v>763</v>
      </c>
      <c r="C1349">
        <v>11</v>
      </c>
      <c r="D1349" t="s">
        <v>767</v>
      </c>
      <c r="E1349" s="5" t="str">
        <f>_xlfn.XLOOKUP(Customers[[#This Row],[Customer ID]],Policies!B:B,Policies!A:A)</f>
        <v>POL3583</v>
      </c>
      <c r="F1349" s="5" t="str">
        <f>_xlfn.XLOOKUP(Customers[[#This Row],[Customer ID]],Policies[Customer ID],Policies[Proposal Status (Insurer)])</f>
        <v>Accepted</v>
      </c>
      <c r="G1349" s="5" t="str">
        <f>_xlfn.XLOOKUP(A:A,Policies!B:B,Policies!C:C)</f>
        <v>Life</v>
      </c>
      <c r="H1349" s="5" t="str">
        <f>_xlfn.XLOOKUP(A:A,Policies!B:B,Policies!G:G)</f>
        <v>Yes</v>
      </c>
    </row>
    <row r="1350" spans="1:8" x14ac:dyDescent="0.25">
      <c r="A1350" t="s">
        <v>3236</v>
      </c>
      <c r="B1350" t="s">
        <v>765</v>
      </c>
      <c r="C1350">
        <v>1</v>
      </c>
      <c r="D1350" t="s">
        <v>766</v>
      </c>
      <c r="E1350" s="5" t="str">
        <f>_xlfn.XLOOKUP(Customers[[#This Row],[Customer ID]],Policies!B:B,Policies!A:A)</f>
        <v>POL3584</v>
      </c>
      <c r="F1350" s="5" t="str">
        <f>_xlfn.XLOOKUP(Customers[[#This Row],[Customer ID]],Policies[Customer ID],Policies[Proposal Status (Insurer)])</f>
        <v>Accepted</v>
      </c>
      <c r="G1350" s="5" t="str">
        <f>_xlfn.XLOOKUP(A:A,Policies!B:B,Policies!C:C)</f>
        <v>Life</v>
      </c>
      <c r="H1350" s="5" t="str">
        <f>_xlfn.XLOOKUP(A:A,Policies!B:B,Policies!G:G)</f>
        <v>No</v>
      </c>
    </row>
    <row r="1351" spans="1:8" x14ac:dyDescent="0.25">
      <c r="A1351" t="s">
        <v>3237</v>
      </c>
      <c r="B1351" t="s">
        <v>764</v>
      </c>
      <c r="C1351">
        <v>18</v>
      </c>
      <c r="D1351" t="s">
        <v>768</v>
      </c>
      <c r="E1351" s="5" t="str">
        <f>_xlfn.XLOOKUP(Customers[[#This Row],[Customer ID]],Policies!B:B,Policies!A:A)</f>
        <v>POL3585</v>
      </c>
      <c r="F1351" s="5" t="str">
        <f>_xlfn.XLOOKUP(Customers[[#This Row],[Customer ID]],Policies[Customer ID],Policies[Proposal Status (Insurer)])</f>
        <v>Accepted</v>
      </c>
      <c r="G1351" s="5" t="str">
        <f>_xlfn.XLOOKUP(A:A,Policies!B:B,Policies!C:C)</f>
        <v>Life</v>
      </c>
      <c r="H1351" s="5" t="str">
        <f>_xlfn.XLOOKUP(A:A,Policies!B:B,Policies!G:G)</f>
        <v>Yes</v>
      </c>
    </row>
    <row r="1352" spans="1:8" x14ac:dyDescent="0.25">
      <c r="A1352" t="s">
        <v>3238</v>
      </c>
      <c r="B1352" t="s">
        <v>762</v>
      </c>
      <c r="C1352">
        <v>2</v>
      </c>
      <c r="D1352" t="s">
        <v>768</v>
      </c>
      <c r="E1352" s="5" t="str">
        <f>_xlfn.XLOOKUP(Customers[[#This Row],[Customer ID]],Policies!B:B,Policies!A:A)</f>
        <v>POL3586</v>
      </c>
      <c r="F1352" s="5" t="str">
        <f>_xlfn.XLOOKUP(Customers[[#This Row],[Customer ID]],Policies[Customer ID],Policies[Proposal Status (Insurer)])</f>
        <v>Accepted</v>
      </c>
      <c r="G1352" s="5" t="str">
        <f>_xlfn.XLOOKUP(A:A,Policies!B:B,Policies!C:C)</f>
        <v>Life</v>
      </c>
      <c r="H1352" s="5" t="str">
        <f>_xlfn.XLOOKUP(A:A,Policies!B:B,Policies!G:G)</f>
        <v>Yes</v>
      </c>
    </row>
    <row r="1353" spans="1:8" x14ac:dyDescent="0.25">
      <c r="A1353" t="s">
        <v>3239</v>
      </c>
      <c r="B1353" t="s">
        <v>763</v>
      </c>
      <c r="C1353">
        <v>19</v>
      </c>
      <c r="D1353" t="s">
        <v>768</v>
      </c>
      <c r="E1353" s="5" t="str">
        <f>_xlfn.XLOOKUP(Customers[[#This Row],[Customer ID]],Policies!B:B,Policies!A:A)</f>
        <v>POL3587</v>
      </c>
      <c r="F1353" s="5" t="str">
        <f>_xlfn.XLOOKUP(Customers[[#This Row],[Customer ID]],Policies[Customer ID],Policies[Proposal Status (Insurer)])</f>
        <v>Accepted</v>
      </c>
      <c r="G1353" s="5" t="str">
        <f>_xlfn.XLOOKUP(A:A,Policies!B:B,Policies!C:C)</f>
        <v>Life</v>
      </c>
      <c r="H1353" s="5" t="str">
        <f>_xlfn.XLOOKUP(A:A,Policies!B:B,Policies!G:G)</f>
        <v>Yes</v>
      </c>
    </row>
    <row r="1354" spans="1:8" x14ac:dyDescent="0.25">
      <c r="A1354" t="s">
        <v>3240</v>
      </c>
      <c r="B1354" t="s">
        <v>765</v>
      </c>
      <c r="C1354">
        <v>6</v>
      </c>
      <c r="D1354" t="s">
        <v>769</v>
      </c>
      <c r="E1354" s="5" t="str">
        <f>_xlfn.XLOOKUP(Customers[[#This Row],[Customer ID]],Policies!B:B,Policies!A:A)</f>
        <v>POL3588</v>
      </c>
      <c r="F1354" s="5" t="str">
        <f>_xlfn.XLOOKUP(Customers[[#This Row],[Customer ID]],Policies[Customer ID],Policies[Proposal Status (Insurer)])</f>
        <v>Rejected</v>
      </c>
      <c r="G1354" s="5" t="str">
        <f>_xlfn.XLOOKUP(A:A,Policies!B:B,Policies!C:C)</f>
        <v>Life</v>
      </c>
      <c r="H1354" s="5" t="str">
        <f>_xlfn.XLOOKUP(A:A,Policies!B:B,Policies!G:G)</f>
        <v>Not Applicable</v>
      </c>
    </row>
    <row r="1355" spans="1:8" x14ac:dyDescent="0.25">
      <c r="A1355" t="s">
        <v>3241</v>
      </c>
      <c r="B1355" t="s">
        <v>764</v>
      </c>
      <c r="C1355">
        <v>3</v>
      </c>
      <c r="D1355" t="s">
        <v>766</v>
      </c>
      <c r="E1355" s="5" t="str">
        <f>_xlfn.XLOOKUP(Customers[[#This Row],[Customer ID]],Policies!B:B,Policies!A:A)</f>
        <v>POL3589</v>
      </c>
      <c r="F1355" s="5" t="str">
        <f>_xlfn.XLOOKUP(Customers[[#This Row],[Customer ID]],Policies[Customer ID],Policies[Proposal Status (Insurer)])</f>
        <v>Accepted</v>
      </c>
      <c r="G1355" s="5" t="str">
        <f>_xlfn.XLOOKUP(A:A,Policies!B:B,Policies!C:C)</f>
        <v>Life</v>
      </c>
      <c r="H1355" s="5" t="str">
        <f>_xlfn.XLOOKUP(A:A,Policies!B:B,Policies!G:G)</f>
        <v>No</v>
      </c>
    </row>
    <row r="1356" spans="1:8" x14ac:dyDescent="0.25">
      <c r="A1356" t="s">
        <v>3242</v>
      </c>
      <c r="B1356" t="s">
        <v>762</v>
      </c>
      <c r="C1356">
        <v>7</v>
      </c>
      <c r="D1356" t="s">
        <v>766</v>
      </c>
      <c r="E1356" s="5" t="str">
        <f>_xlfn.XLOOKUP(Customers[[#This Row],[Customer ID]],Policies!B:B,Policies!A:A)</f>
        <v>POL3590</v>
      </c>
      <c r="F1356" s="5" t="str">
        <f>_xlfn.XLOOKUP(Customers[[#This Row],[Customer ID]],Policies[Customer ID],Policies[Proposal Status (Insurer)])</f>
        <v>Accepted</v>
      </c>
      <c r="G1356" s="5" t="str">
        <f>_xlfn.XLOOKUP(A:A,Policies!B:B,Policies!C:C)</f>
        <v>Life</v>
      </c>
      <c r="H1356" s="5" t="str">
        <f>_xlfn.XLOOKUP(A:A,Policies!B:B,Policies!G:G)</f>
        <v>Yes</v>
      </c>
    </row>
    <row r="1357" spans="1:8" x14ac:dyDescent="0.25">
      <c r="A1357" t="s">
        <v>3243</v>
      </c>
      <c r="B1357" t="s">
        <v>763</v>
      </c>
      <c r="C1357">
        <v>20</v>
      </c>
      <c r="D1357" t="s">
        <v>766</v>
      </c>
      <c r="E1357" s="5" t="str">
        <f>_xlfn.XLOOKUP(Customers[[#This Row],[Customer ID]],Policies!B:B,Policies!A:A)</f>
        <v>POL3591</v>
      </c>
      <c r="F1357" s="5" t="str">
        <f>_xlfn.XLOOKUP(Customers[[#This Row],[Customer ID]],Policies[Customer ID],Policies[Proposal Status (Insurer)])</f>
        <v>Accepted</v>
      </c>
      <c r="G1357" s="5" t="str">
        <f>_xlfn.XLOOKUP(A:A,Policies!B:B,Policies!C:C)</f>
        <v>Life</v>
      </c>
      <c r="H1357" s="5" t="str">
        <f>_xlfn.XLOOKUP(A:A,Policies!B:B,Policies!G:G)</f>
        <v>No</v>
      </c>
    </row>
    <row r="1358" spans="1:8" x14ac:dyDescent="0.25">
      <c r="A1358" t="s">
        <v>3244</v>
      </c>
      <c r="B1358" t="s">
        <v>765</v>
      </c>
      <c r="C1358">
        <v>20</v>
      </c>
      <c r="D1358" t="s">
        <v>767</v>
      </c>
      <c r="E1358" s="5" t="str">
        <f>_xlfn.XLOOKUP(Customers[[#This Row],[Customer ID]],Policies!B:B,Policies!A:A)</f>
        <v>POL3592</v>
      </c>
      <c r="F1358" s="5" t="str">
        <f>_xlfn.XLOOKUP(Customers[[#This Row],[Customer ID]],Policies[Customer ID],Policies[Proposal Status (Insurer)])</f>
        <v>Accepted</v>
      </c>
      <c r="G1358" s="5" t="str">
        <f>_xlfn.XLOOKUP(A:A,Policies!B:B,Policies!C:C)</f>
        <v>Life</v>
      </c>
      <c r="H1358" s="5" t="str">
        <f>_xlfn.XLOOKUP(A:A,Policies!B:B,Policies!G:G)</f>
        <v>Yes</v>
      </c>
    </row>
    <row r="1359" spans="1:8" x14ac:dyDescent="0.25">
      <c r="A1359" t="s">
        <v>3245</v>
      </c>
      <c r="B1359" t="s">
        <v>764</v>
      </c>
      <c r="C1359">
        <v>17</v>
      </c>
      <c r="D1359" t="s">
        <v>769</v>
      </c>
      <c r="E1359" s="5" t="str">
        <f>_xlfn.XLOOKUP(Customers[[#This Row],[Customer ID]],Policies!B:B,Policies!A:A)</f>
        <v>POL3593</v>
      </c>
      <c r="F1359" s="5" t="str">
        <f>_xlfn.XLOOKUP(Customers[[#This Row],[Customer ID]],Policies[Customer ID],Policies[Proposal Status (Insurer)])</f>
        <v>Accepted</v>
      </c>
      <c r="G1359" s="5" t="str">
        <f>_xlfn.XLOOKUP(A:A,Policies!B:B,Policies!C:C)</f>
        <v>Life</v>
      </c>
      <c r="H1359" s="5" t="str">
        <f>_xlfn.XLOOKUP(A:A,Policies!B:B,Policies!G:G)</f>
        <v>Yes</v>
      </c>
    </row>
    <row r="1360" spans="1:8" x14ac:dyDescent="0.25">
      <c r="A1360" t="s">
        <v>3246</v>
      </c>
      <c r="B1360" t="s">
        <v>762</v>
      </c>
      <c r="C1360">
        <v>4</v>
      </c>
      <c r="D1360" t="s">
        <v>769</v>
      </c>
      <c r="E1360" s="5" t="str">
        <f>_xlfn.XLOOKUP(Customers[[#This Row],[Customer ID]],Policies!B:B,Policies!A:A)</f>
        <v>POL3594</v>
      </c>
      <c r="F1360" s="5" t="str">
        <f>_xlfn.XLOOKUP(Customers[[#This Row],[Customer ID]],Policies[Customer ID],Policies[Proposal Status (Insurer)])</f>
        <v>Accepted</v>
      </c>
      <c r="G1360" s="5" t="str">
        <f>_xlfn.XLOOKUP(A:A,Policies!B:B,Policies!C:C)</f>
        <v>Life</v>
      </c>
      <c r="H1360" s="5" t="str">
        <f>_xlfn.XLOOKUP(A:A,Policies!B:B,Policies!G:G)</f>
        <v>Yes</v>
      </c>
    </row>
    <row r="1361" spans="1:8" x14ac:dyDescent="0.25">
      <c r="A1361" t="s">
        <v>3247</v>
      </c>
      <c r="B1361" t="s">
        <v>763</v>
      </c>
      <c r="C1361">
        <v>2</v>
      </c>
      <c r="D1361" t="s">
        <v>769</v>
      </c>
      <c r="E1361" s="5" t="str">
        <f>_xlfn.XLOOKUP(Customers[[#This Row],[Customer ID]],Policies!B:B,Policies!A:A)</f>
        <v>POL3595</v>
      </c>
      <c r="F1361" s="5" t="str">
        <f>_xlfn.XLOOKUP(Customers[[#This Row],[Customer ID]],Policies[Customer ID],Policies[Proposal Status (Insurer)])</f>
        <v>Accepted</v>
      </c>
      <c r="G1361" s="5" t="str">
        <f>_xlfn.XLOOKUP(A:A,Policies!B:B,Policies!C:C)</f>
        <v>Life</v>
      </c>
      <c r="H1361" s="5" t="str">
        <f>_xlfn.XLOOKUP(A:A,Policies!B:B,Policies!G:G)</f>
        <v>Yes</v>
      </c>
    </row>
    <row r="1362" spans="1:8" x14ac:dyDescent="0.25">
      <c r="A1362" t="s">
        <v>3248</v>
      </c>
      <c r="B1362" t="s">
        <v>765</v>
      </c>
      <c r="C1362">
        <v>1</v>
      </c>
      <c r="D1362" t="s">
        <v>768</v>
      </c>
      <c r="E1362" s="5" t="str">
        <f>_xlfn.XLOOKUP(Customers[[#This Row],[Customer ID]],Policies!B:B,Policies!A:A)</f>
        <v>POL3596</v>
      </c>
      <c r="F1362" s="5" t="str">
        <f>_xlfn.XLOOKUP(Customers[[#This Row],[Customer ID]],Policies[Customer ID],Policies[Proposal Status (Insurer)])</f>
        <v>Accepted</v>
      </c>
      <c r="G1362" s="5" t="str">
        <f>_xlfn.XLOOKUP(A:A,Policies!B:B,Policies!C:C)</f>
        <v>Life</v>
      </c>
      <c r="H1362" s="5" t="str">
        <f>_xlfn.XLOOKUP(A:A,Policies!B:B,Policies!G:G)</f>
        <v>Yes</v>
      </c>
    </row>
    <row r="1363" spans="1:8" x14ac:dyDescent="0.25">
      <c r="A1363" t="s">
        <v>3249</v>
      </c>
      <c r="B1363" t="s">
        <v>764</v>
      </c>
      <c r="C1363">
        <v>1</v>
      </c>
      <c r="D1363" t="s">
        <v>767</v>
      </c>
      <c r="E1363" s="5" t="str">
        <f>_xlfn.XLOOKUP(Customers[[#This Row],[Customer ID]],Policies!B:B,Policies!A:A)</f>
        <v>POL3597</v>
      </c>
      <c r="F1363" s="5" t="str">
        <f>_xlfn.XLOOKUP(Customers[[#This Row],[Customer ID]],Policies[Customer ID],Policies[Proposal Status (Insurer)])</f>
        <v>Accepted</v>
      </c>
      <c r="G1363" s="5" t="str">
        <f>_xlfn.XLOOKUP(A:A,Policies!B:B,Policies!C:C)</f>
        <v>Life</v>
      </c>
      <c r="H1363" s="5" t="str">
        <f>_xlfn.XLOOKUP(A:A,Policies!B:B,Policies!G:G)</f>
        <v>No</v>
      </c>
    </row>
    <row r="1364" spans="1:8" x14ac:dyDescent="0.25">
      <c r="A1364" t="s">
        <v>3250</v>
      </c>
      <c r="B1364" t="s">
        <v>762</v>
      </c>
      <c r="C1364">
        <v>16</v>
      </c>
      <c r="D1364" t="s">
        <v>767</v>
      </c>
      <c r="E1364" s="5" t="str">
        <f>_xlfn.XLOOKUP(Customers[[#This Row],[Customer ID]],Policies!B:B,Policies!A:A)</f>
        <v>POL3598</v>
      </c>
      <c r="F1364" s="5" t="str">
        <f>_xlfn.XLOOKUP(Customers[[#This Row],[Customer ID]],Policies[Customer ID],Policies[Proposal Status (Insurer)])</f>
        <v>Rejected</v>
      </c>
      <c r="G1364" s="5" t="str">
        <f>_xlfn.XLOOKUP(A:A,Policies!B:B,Policies!C:C)</f>
        <v>Life</v>
      </c>
      <c r="H1364" s="5" t="str">
        <f>_xlfn.XLOOKUP(A:A,Policies!B:B,Policies!G:G)</f>
        <v>Not Applicable</v>
      </c>
    </row>
    <row r="1365" spans="1:8" x14ac:dyDescent="0.25">
      <c r="A1365" t="s">
        <v>3251</v>
      </c>
      <c r="B1365" t="s">
        <v>763</v>
      </c>
      <c r="C1365">
        <v>17</v>
      </c>
      <c r="D1365" t="s">
        <v>767</v>
      </c>
      <c r="E1365" s="5" t="str">
        <f>_xlfn.XLOOKUP(Customers[[#This Row],[Customer ID]],Policies!B:B,Policies!A:A)</f>
        <v>POL3599</v>
      </c>
      <c r="F1365" s="5" t="str">
        <f>_xlfn.XLOOKUP(Customers[[#This Row],[Customer ID]],Policies[Customer ID],Policies[Proposal Status (Insurer)])</f>
        <v>Accepted</v>
      </c>
      <c r="G1365" s="5" t="str">
        <f>_xlfn.XLOOKUP(A:A,Policies!B:B,Policies!C:C)</f>
        <v>Life</v>
      </c>
      <c r="H1365" s="5" t="str">
        <f>_xlfn.XLOOKUP(A:A,Policies!B:B,Policies!G:G)</f>
        <v>Yes</v>
      </c>
    </row>
    <row r="1366" spans="1:8" x14ac:dyDescent="0.25">
      <c r="A1366" t="s">
        <v>3252</v>
      </c>
      <c r="B1366" t="s">
        <v>765</v>
      </c>
      <c r="C1366">
        <v>18</v>
      </c>
      <c r="D1366" t="s">
        <v>766</v>
      </c>
      <c r="E1366" s="5" t="str">
        <f>_xlfn.XLOOKUP(Customers[[#This Row],[Customer ID]],Policies!B:B,Policies!A:A)</f>
        <v>POL3600</v>
      </c>
      <c r="F1366" s="5" t="str">
        <f>_xlfn.XLOOKUP(Customers[[#This Row],[Customer ID]],Policies[Customer ID],Policies[Proposal Status (Insurer)])</f>
        <v>Accepted</v>
      </c>
      <c r="G1366" s="5" t="str">
        <f>_xlfn.XLOOKUP(A:A,Policies!B:B,Policies!C:C)</f>
        <v>Life</v>
      </c>
      <c r="H1366" s="5" t="str">
        <f>_xlfn.XLOOKUP(A:A,Policies!B:B,Policies!G:G)</f>
        <v>Yes</v>
      </c>
    </row>
    <row r="1367" spans="1:8" x14ac:dyDescent="0.25">
      <c r="A1367" t="s">
        <v>3253</v>
      </c>
      <c r="B1367" t="s">
        <v>764</v>
      </c>
      <c r="C1367">
        <v>4</v>
      </c>
      <c r="D1367" t="s">
        <v>768</v>
      </c>
      <c r="E1367" s="5" t="str">
        <f>_xlfn.XLOOKUP(Customers[[#This Row],[Customer ID]],Policies!B:B,Policies!A:A)</f>
        <v>POL3601</v>
      </c>
      <c r="F1367" s="5" t="str">
        <f>_xlfn.XLOOKUP(Customers[[#This Row],[Customer ID]],Policies[Customer ID],Policies[Proposal Status (Insurer)])</f>
        <v>Accepted</v>
      </c>
      <c r="G1367" s="5" t="str">
        <f>_xlfn.XLOOKUP(A:A,Policies!B:B,Policies!C:C)</f>
        <v>Life</v>
      </c>
      <c r="H1367" s="5" t="str">
        <f>_xlfn.XLOOKUP(A:A,Policies!B:B,Policies!G:G)</f>
        <v>Yes</v>
      </c>
    </row>
    <row r="1368" spans="1:8" x14ac:dyDescent="0.25">
      <c r="A1368" t="s">
        <v>3254</v>
      </c>
      <c r="B1368" t="s">
        <v>762</v>
      </c>
      <c r="C1368">
        <v>2</v>
      </c>
      <c r="D1368" t="s">
        <v>768</v>
      </c>
      <c r="E1368" s="5" t="str">
        <f>_xlfn.XLOOKUP(Customers[[#This Row],[Customer ID]],Policies!B:B,Policies!A:A)</f>
        <v>POL3602</v>
      </c>
      <c r="F1368" s="5" t="str">
        <f>_xlfn.XLOOKUP(Customers[[#This Row],[Customer ID]],Policies[Customer ID],Policies[Proposal Status (Insurer)])</f>
        <v>Accepted</v>
      </c>
      <c r="G1368" s="5" t="str">
        <f>_xlfn.XLOOKUP(A:A,Policies!B:B,Policies!C:C)</f>
        <v>Life</v>
      </c>
      <c r="H1368" s="5" t="str">
        <f>_xlfn.XLOOKUP(A:A,Policies!B:B,Policies!G:G)</f>
        <v>Yes</v>
      </c>
    </row>
    <row r="1369" spans="1:8" x14ac:dyDescent="0.25">
      <c r="A1369" t="s">
        <v>3255</v>
      </c>
      <c r="B1369" t="s">
        <v>763</v>
      </c>
      <c r="C1369">
        <v>16</v>
      </c>
      <c r="D1369" t="s">
        <v>768</v>
      </c>
      <c r="E1369" s="5" t="str">
        <f>_xlfn.XLOOKUP(Customers[[#This Row],[Customer ID]],Policies!B:B,Policies!A:A)</f>
        <v>POL3603</v>
      </c>
      <c r="F1369" s="5" t="str">
        <f>_xlfn.XLOOKUP(Customers[[#This Row],[Customer ID]],Policies[Customer ID],Policies[Proposal Status (Insurer)])</f>
        <v>Accepted</v>
      </c>
      <c r="G1369" s="5" t="str">
        <f>_xlfn.XLOOKUP(A:A,Policies!B:B,Policies!C:C)</f>
        <v>Life</v>
      </c>
      <c r="H1369" s="5" t="str">
        <f>_xlfn.XLOOKUP(A:A,Policies!B:B,Policies!G:G)</f>
        <v>Yes</v>
      </c>
    </row>
    <row r="1370" spans="1:8" x14ac:dyDescent="0.25">
      <c r="A1370" t="s">
        <v>3256</v>
      </c>
      <c r="B1370" t="s">
        <v>765</v>
      </c>
      <c r="C1370">
        <v>20</v>
      </c>
      <c r="D1370" t="s">
        <v>769</v>
      </c>
      <c r="E1370" s="5" t="str">
        <f>_xlfn.XLOOKUP(Customers[[#This Row],[Customer ID]],Policies!B:B,Policies!A:A)</f>
        <v>POL3604</v>
      </c>
      <c r="F1370" s="5" t="str">
        <f>_xlfn.XLOOKUP(Customers[[#This Row],[Customer ID]],Policies[Customer ID],Policies[Proposal Status (Insurer)])</f>
        <v>Accepted</v>
      </c>
      <c r="G1370" s="5" t="str">
        <f>_xlfn.XLOOKUP(A:A,Policies!B:B,Policies!C:C)</f>
        <v>Life</v>
      </c>
      <c r="H1370" s="5" t="str">
        <f>_xlfn.XLOOKUP(A:A,Policies!B:B,Policies!G:G)</f>
        <v>Yes</v>
      </c>
    </row>
    <row r="1371" spans="1:8" x14ac:dyDescent="0.25">
      <c r="A1371" t="s">
        <v>3257</v>
      </c>
      <c r="B1371" t="s">
        <v>764</v>
      </c>
      <c r="C1371">
        <v>1</v>
      </c>
      <c r="D1371" t="s">
        <v>766</v>
      </c>
      <c r="E1371" s="5" t="str">
        <f>_xlfn.XLOOKUP(Customers[[#This Row],[Customer ID]],Policies!B:B,Policies!A:A)</f>
        <v>POL3605</v>
      </c>
      <c r="F1371" s="5" t="str">
        <f>_xlfn.XLOOKUP(Customers[[#This Row],[Customer ID]],Policies[Customer ID],Policies[Proposal Status (Insurer)])</f>
        <v>Accepted</v>
      </c>
      <c r="G1371" s="5" t="str">
        <f>_xlfn.XLOOKUP(A:A,Policies!B:B,Policies!C:C)</f>
        <v>Life</v>
      </c>
      <c r="H1371" s="5" t="str">
        <f>_xlfn.XLOOKUP(A:A,Policies!B:B,Policies!G:G)</f>
        <v>Yes</v>
      </c>
    </row>
    <row r="1372" spans="1:8" x14ac:dyDescent="0.25">
      <c r="A1372" t="s">
        <v>3258</v>
      </c>
      <c r="B1372" t="s">
        <v>762</v>
      </c>
      <c r="C1372">
        <v>18</v>
      </c>
      <c r="D1372" t="s">
        <v>766</v>
      </c>
      <c r="E1372" s="5" t="str">
        <f>_xlfn.XLOOKUP(Customers[[#This Row],[Customer ID]],Policies!B:B,Policies!A:A)</f>
        <v>POL3606</v>
      </c>
      <c r="F1372" s="5" t="str">
        <f>_xlfn.XLOOKUP(Customers[[#This Row],[Customer ID]],Policies[Customer ID],Policies[Proposal Status (Insurer)])</f>
        <v>Accepted</v>
      </c>
      <c r="G1372" s="5" t="str">
        <f>_xlfn.XLOOKUP(A:A,Policies!B:B,Policies!C:C)</f>
        <v>Life</v>
      </c>
      <c r="H1372" s="5" t="str">
        <f>_xlfn.XLOOKUP(A:A,Policies!B:B,Policies!G:G)</f>
        <v>Yes</v>
      </c>
    </row>
    <row r="1373" spans="1:8" x14ac:dyDescent="0.25">
      <c r="A1373" t="s">
        <v>3259</v>
      </c>
      <c r="B1373" t="s">
        <v>763</v>
      </c>
      <c r="C1373">
        <v>4</v>
      </c>
      <c r="D1373" t="s">
        <v>766</v>
      </c>
      <c r="E1373" s="5" t="str">
        <f>_xlfn.XLOOKUP(Customers[[#This Row],[Customer ID]],Policies!B:B,Policies!A:A)</f>
        <v>POL3607</v>
      </c>
      <c r="F1373" s="5" t="str">
        <f>_xlfn.XLOOKUP(Customers[[#This Row],[Customer ID]],Policies[Customer ID],Policies[Proposal Status (Insurer)])</f>
        <v>Accepted</v>
      </c>
      <c r="G1373" s="5" t="str">
        <f>_xlfn.XLOOKUP(A:A,Policies!B:B,Policies!C:C)</f>
        <v>Life</v>
      </c>
      <c r="H1373" s="5" t="str">
        <f>_xlfn.XLOOKUP(A:A,Policies!B:B,Policies!G:G)</f>
        <v>Yes</v>
      </c>
    </row>
    <row r="1374" spans="1:8" x14ac:dyDescent="0.25">
      <c r="A1374" t="s">
        <v>3260</v>
      </c>
      <c r="B1374" t="s">
        <v>765</v>
      </c>
      <c r="C1374">
        <v>5</v>
      </c>
      <c r="D1374" t="s">
        <v>767</v>
      </c>
      <c r="E1374" s="5" t="str">
        <f>_xlfn.XLOOKUP(Customers[[#This Row],[Customer ID]],Policies!B:B,Policies!A:A)</f>
        <v>POL3608</v>
      </c>
      <c r="F1374" s="5" t="str">
        <f>_xlfn.XLOOKUP(Customers[[#This Row],[Customer ID]],Policies[Customer ID],Policies[Proposal Status (Insurer)])</f>
        <v>Accepted</v>
      </c>
      <c r="G1374" s="5" t="str">
        <f>_xlfn.XLOOKUP(A:A,Policies!B:B,Policies!C:C)</f>
        <v>Life</v>
      </c>
      <c r="H1374" s="5" t="str">
        <f>_xlfn.XLOOKUP(A:A,Policies!B:B,Policies!G:G)</f>
        <v>Yes</v>
      </c>
    </row>
    <row r="1375" spans="1:8" x14ac:dyDescent="0.25">
      <c r="A1375" t="s">
        <v>3261</v>
      </c>
      <c r="B1375" t="s">
        <v>764</v>
      </c>
      <c r="C1375">
        <v>6</v>
      </c>
      <c r="D1375" t="s">
        <v>769</v>
      </c>
      <c r="E1375" s="5" t="str">
        <f>_xlfn.XLOOKUP(Customers[[#This Row],[Customer ID]],Policies!B:B,Policies!A:A)</f>
        <v>POL3609</v>
      </c>
      <c r="F1375" s="5" t="str">
        <f>_xlfn.XLOOKUP(Customers[[#This Row],[Customer ID]],Policies[Customer ID],Policies[Proposal Status (Insurer)])</f>
        <v>Rejected</v>
      </c>
      <c r="G1375" s="5" t="str">
        <f>_xlfn.XLOOKUP(A:A,Policies!B:B,Policies!C:C)</f>
        <v>Life</v>
      </c>
      <c r="H1375" s="5" t="str">
        <f>_xlfn.XLOOKUP(A:A,Policies!B:B,Policies!G:G)</f>
        <v>Not Applicable</v>
      </c>
    </row>
    <row r="1376" spans="1:8" x14ac:dyDescent="0.25">
      <c r="A1376" t="s">
        <v>3262</v>
      </c>
      <c r="B1376" t="s">
        <v>762</v>
      </c>
      <c r="C1376">
        <v>7</v>
      </c>
      <c r="D1376" t="s">
        <v>769</v>
      </c>
      <c r="E1376" s="5" t="str">
        <f>_xlfn.XLOOKUP(Customers[[#This Row],[Customer ID]],Policies!B:B,Policies!A:A)</f>
        <v>POL3610</v>
      </c>
      <c r="F1376" s="5" t="str">
        <f>_xlfn.XLOOKUP(Customers[[#This Row],[Customer ID]],Policies[Customer ID],Policies[Proposal Status (Insurer)])</f>
        <v>Accepted</v>
      </c>
      <c r="G1376" s="5" t="str">
        <f>_xlfn.XLOOKUP(A:A,Policies!B:B,Policies!C:C)</f>
        <v>Life</v>
      </c>
      <c r="H1376" s="5" t="str">
        <f>_xlfn.XLOOKUP(A:A,Policies!B:B,Policies!G:G)</f>
        <v>Yes</v>
      </c>
    </row>
    <row r="1377" spans="1:8" x14ac:dyDescent="0.25">
      <c r="A1377" t="s">
        <v>3263</v>
      </c>
      <c r="B1377" t="s">
        <v>763</v>
      </c>
      <c r="C1377">
        <v>8</v>
      </c>
      <c r="D1377" t="s">
        <v>769</v>
      </c>
      <c r="E1377" s="5" t="str">
        <f>_xlfn.XLOOKUP(Customers[[#This Row],[Customer ID]],Policies!B:B,Policies!A:A)</f>
        <v>POL3611</v>
      </c>
      <c r="F1377" s="5" t="str">
        <f>_xlfn.XLOOKUP(Customers[[#This Row],[Customer ID]],Policies[Customer ID],Policies[Proposal Status (Insurer)])</f>
        <v>Accepted</v>
      </c>
      <c r="G1377" s="5" t="str">
        <f>_xlfn.XLOOKUP(A:A,Policies!B:B,Policies!C:C)</f>
        <v>Life</v>
      </c>
      <c r="H1377" s="5" t="str">
        <f>_xlfn.XLOOKUP(A:A,Policies!B:B,Policies!G:G)</f>
        <v>Yes</v>
      </c>
    </row>
    <row r="1378" spans="1:8" x14ac:dyDescent="0.25">
      <c r="A1378" t="s">
        <v>3264</v>
      </c>
      <c r="B1378" t="s">
        <v>765</v>
      </c>
      <c r="C1378">
        <v>12</v>
      </c>
      <c r="D1378" t="s">
        <v>768</v>
      </c>
      <c r="E1378" s="5" t="str">
        <f>_xlfn.XLOOKUP(Customers[[#This Row],[Customer ID]],Policies!B:B,Policies!A:A)</f>
        <v>POL3612</v>
      </c>
      <c r="F1378" s="5" t="str">
        <f>_xlfn.XLOOKUP(Customers[[#This Row],[Customer ID]],Policies[Customer ID],Policies[Proposal Status (Insurer)])</f>
        <v>Accepted</v>
      </c>
      <c r="G1378" s="5" t="str">
        <f>_xlfn.XLOOKUP(A:A,Policies!B:B,Policies!C:C)</f>
        <v>Life</v>
      </c>
      <c r="H1378" s="5" t="str">
        <f>_xlfn.XLOOKUP(A:A,Policies!B:B,Policies!G:G)</f>
        <v>Yes</v>
      </c>
    </row>
    <row r="1379" spans="1:8" x14ac:dyDescent="0.25">
      <c r="A1379" t="s">
        <v>3265</v>
      </c>
      <c r="B1379" t="s">
        <v>764</v>
      </c>
      <c r="C1379">
        <v>9</v>
      </c>
      <c r="D1379" t="s">
        <v>767</v>
      </c>
      <c r="E1379" s="5" t="str">
        <f>_xlfn.XLOOKUP(Customers[[#This Row],[Customer ID]],Policies!B:B,Policies!A:A)</f>
        <v>POL3613</v>
      </c>
      <c r="F1379" s="5" t="str">
        <f>_xlfn.XLOOKUP(Customers[[#This Row],[Customer ID]],Policies[Customer ID],Policies[Proposal Status (Insurer)])</f>
        <v>Accepted</v>
      </c>
      <c r="G1379" s="5" t="str">
        <f>_xlfn.XLOOKUP(A:A,Policies!B:B,Policies!C:C)</f>
        <v>Life</v>
      </c>
      <c r="H1379" s="5" t="str">
        <f>_xlfn.XLOOKUP(A:A,Policies!B:B,Policies!G:G)</f>
        <v>Yes</v>
      </c>
    </row>
    <row r="1380" spans="1:8" x14ac:dyDescent="0.25">
      <c r="A1380" t="s">
        <v>3266</v>
      </c>
      <c r="B1380" t="s">
        <v>762</v>
      </c>
      <c r="C1380">
        <v>10</v>
      </c>
      <c r="D1380" t="s">
        <v>767</v>
      </c>
      <c r="E1380" s="5" t="str">
        <f>_xlfn.XLOOKUP(Customers[[#This Row],[Customer ID]],Policies!B:B,Policies!A:A)</f>
        <v>POL3614</v>
      </c>
      <c r="F1380" s="5" t="str">
        <f>_xlfn.XLOOKUP(Customers[[#This Row],[Customer ID]],Policies[Customer ID],Policies[Proposal Status (Insurer)])</f>
        <v>Accepted</v>
      </c>
      <c r="G1380" s="5" t="str">
        <f>_xlfn.XLOOKUP(A:A,Policies!B:B,Policies!C:C)</f>
        <v>Life</v>
      </c>
      <c r="H1380" s="5" t="str">
        <f>_xlfn.XLOOKUP(A:A,Policies!B:B,Policies!G:G)</f>
        <v>Yes</v>
      </c>
    </row>
    <row r="1381" spans="1:8" x14ac:dyDescent="0.25">
      <c r="A1381" t="s">
        <v>3267</v>
      </c>
      <c r="B1381" t="s">
        <v>763</v>
      </c>
      <c r="C1381">
        <v>11</v>
      </c>
      <c r="D1381" t="s">
        <v>767</v>
      </c>
      <c r="E1381" s="5" t="str">
        <f>_xlfn.XLOOKUP(Customers[[#This Row],[Customer ID]],Policies!B:B,Policies!A:A)</f>
        <v>POL3615</v>
      </c>
      <c r="F1381" s="5" t="str">
        <f>_xlfn.XLOOKUP(Customers[[#This Row],[Customer ID]],Policies[Customer ID],Policies[Proposal Status (Insurer)])</f>
        <v>Accepted</v>
      </c>
      <c r="G1381" s="5" t="str">
        <f>_xlfn.XLOOKUP(A:A,Policies!B:B,Policies!C:C)</f>
        <v>Life</v>
      </c>
      <c r="H1381" s="5" t="str">
        <f>_xlfn.XLOOKUP(A:A,Policies!B:B,Policies!G:G)</f>
        <v>Yes</v>
      </c>
    </row>
    <row r="1382" spans="1:8" x14ac:dyDescent="0.25">
      <c r="A1382" t="s">
        <v>3268</v>
      </c>
      <c r="B1382" t="s">
        <v>765</v>
      </c>
      <c r="C1382">
        <v>12</v>
      </c>
      <c r="D1382" t="s">
        <v>766</v>
      </c>
      <c r="E1382" s="5" t="str">
        <f>_xlfn.XLOOKUP(Customers[[#This Row],[Customer ID]],Policies!B:B,Policies!A:A)</f>
        <v>POL3616</v>
      </c>
      <c r="F1382" s="5" t="str">
        <f>_xlfn.XLOOKUP(Customers[[#This Row],[Customer ID]],Policies[Customer ID],Policies[Proposal Status (Insurer)])</f>
        <v>Accepted</v>
      </c>
      <c r="G1382" s="5" t="str">
        <f>_xlfn.XLOOKUP(A:A,Policies!B:B,Policies!C:C)</f>
        <v>Life</v>
      </c>
      <c r="H1382" s="5" t="str">
        <f>_xlfn.XLOOKUP(A:A,Policies!B:B,Policies!G:G)</f>
        <v>Yes</v>
      </c>
    </row>
    <row r="1383" spans="1:8" x14ac:dyDescent="0.25">
      <c r="A1383" t="s">
        <v>3269</v>
      </c>
      <c r="B1383" t="s">
        <v>764</v>
      </c>
      <c r="C1383">
        <v>13</v>
      </c>
      <c r="D1383" t="s">
        <v>768</v>
      </c>
      <c r="E1383" s="5" t="str">
        <f>_xlfn.XLOOKUP(Customers[[#This Row],[Customer ID]],Policies!B:B,Policies!A:A)</f>
        <v>POL3617</v>
      </c>
      <c r="F1383" s="5" t="str">
        <f>_xlfn.XLOOKUP(Customers[[#This Row],[Customer ID]],Policies[Customer ID],Policies[Proposal Status (Insurer)])</f>
        <v>Accepted</v>
      </c>
      <c r="G1383" s="5" t="str">
        <f>_xlfn.XLOOKUP(A:A,Policies!B:B,Policies!C:C)</f>
        <v>Life</v>
      </c>
      <c r="H1383" s="5" t="str">
        <f>_xlfn.XLOOKUP(A:A,Policies!B:B,Policies!G:G)</f>
        <v>Yes</v>
      </c>
    </row>
    <row r="1384" spans="1:8" x14ac:dyDescent="0.25">
      <c r="A1384" t="s">
        <v>3270</v>
      </c>
      <c r="B1384" t="s">
        <v>762</v>
      </c>
      <c r="C1384">
        <v>4</v>
      </c>
      <c r="D1384" t="s">
        <v>768</v>
      </c>
      <c r="E1384" s="5" t="str">
        <f>_xlfn.XLOOKUP(Customers[[#This Row],[Customer ID]],Policies!B:B,Policies!A:A)</f>
        <v>POL3618</v>
      </c>
      <c r="F1384" s="5" t="str">
        <f>_xlfn.XLOOKUP(Customers[[#This Row],[Customer ID]],Policies[Customer ID],Policies[Proposal Status (Insurer)])</f>
        <v>Accepted</v>
      </c>
      <c r="G1384" s="5" t="str">
        <f>_xlfn.XLOOKUP(A:A,Policies!B:B,Policies!C:C)</f>
        <v>Life</v>
      </c>
      <c r="H1384" s="5" t="str">
        <f>_xlfn.XLOOKUP(A:A,Policies!B:B,Policies!G:G)</f>
        <v>No</v>
      </c>
    </row>
    <row r="1385" spans="1:8" x14ac:dyDescent="0.25">
      <c r="A1385" t="s">
        <v>3271</v>
      </c>
      <c r="B1385" t="s">
        <v>763</v>
      </c>
      <c r="C1385">
        <v>5</v>
      </c>
      <c r="D1385" t="s">
        <v>768</v>
      </c>
      <c r="E1385" s="5" t="str">
        <f>_xlfn.XLOOKUP(Customers[[#This Row],[Customer ID]],Policies!B:B,Policies!A:A)</f>
        <v>POL3619</v>
      </c>
      <c r="F1385" s="5" t="str">
        <f>_xlfn.XLOOKUP(Customers[[#This Row],[Customer ID]],Policies[Customer ID],Policies[Proposal Status (Insurer)])</f>
        <v>Accepted</v>
      </c>
      <c r="G1385" s="5" t="str">
        <f>_xlfn.XLOOKUP(A:A,Policies!B:B,Policies!C:C)</f>
        <v>Life</v>
      </c>
      <c r="H1385" s="5" t="str">
        <f>_xlfn.XLOOKUP(A:A,Policies!B:B,Policies!G:G)</f>
        <v>Yes</v>
      </c>
    </row>
    <row r="1386" spans="1:8" x14ac:dyDescent="0.25">
      <c r="A1386" t="s">
        <v>3272</v>
      </c>
      <c r="B1386" t="s">
        <v>765</v>
      </c>
      <c r="C1386">
        <v>2</v>
      </c>
      <c r="D1386" t="s">
        <v>769</v>
      </c>
      <c r="E1386" s="5" t="str">
        <f>_xlfn.XLOOKUP(Customers[[#This Row],[Customer ID]],Policies!B:B,Policies!A:A)</f>
        <v>POL3620</v>
      </c>
      <c r="F1386" s="5" t="str">
        <f>_xlfn.XLOOKUP(Customers[[#This Row],[Customer ID]],Policies[Customer ID],Policies[Proposal Status (Insurer)])</f>
        <v>Accepted</v>
      </c>
      <c r="G1386" s="5" t="str">
        <f>_xlfn.XLOOKUP(A:A,Policies!B:B,Policies!C:C)</f>
        <v>Life</v>
      </c>
      <c r="H1386" s="5" t="str">
        <f>_xlfn.XLOOKUP(A:A,Policies!B:B,Policies!G:G)</f>
        <v>Yes</v>
      </c>
    </row>
    <row r="1387" spans="1:8" x14ac:dyDescent="0.25">
      <c r="A1387" t="s">
        <v>3273</v>
      </c>
      <c r="B1387" t="s">
        <v>764</v>
      </c>
      <c r="C1387">
        <v>6</v>
      </c>
      <c r="D1387" t="s">
        <v>766</v>
      </c>
      <c r="E1387" s="5" t="str">
        <f>_xlfn.XLOOKUP(Customers[[#This Row],[Customer ID]],Policies!B:B,Policies!A:A)</f>
        <v>POL3621</v>
      </c>
      <c r="F1387" s="5" t="str">
        <f>_xlfn.XLOOKUP(Customers[[#This Row],[Customer ID]],Policies[Customer ID],Policies[Proposal Status (Insurer)])</f>
        <v>Accepted</v>
      </c>
      <c r="G1387" s="5" t="str">
        <f>_xlfn.XLOOKUP(A:A,Policies!B:B,Policies!C:C)</f>
        <v>Life</v>
      </c>
      <c r="H1387" s="5" t="str">
        <f>_xlfn.XLOOKUP(A:A,Policies!B:B,Policies!G:G)</f>
        <v>Yes</v>
      </c>
    </row>
    <row r="1388" spans="1:8" x14ac:dyDescent="0.25">
      <c r="A1388" t="s">
        <v>3274</v>
      </c>
      <c r="B1388" t="s">
        <v>762</v>
      </c>
      <c r="C1388">
        <v>7</v>
      </c>
      <c r="D1388" t="s">
        <v>766</v>
      </c>
      <c r="E1388" s="5" t="str">
        <f>_xlfn.XLOOKUP(Customers[[#This Row],[Customer ID]],Policies!B:B,Policies!A:A)</f>
        <v>POL3622</v>
      </c>
      <c r="F1388" s="5" t="str">
        <f>_xlfn.XLOOKUP(Customers[[#This Row],[Customer ID]],Policies[Customer ID],Policies[Proposal Status (Insurer)])</f>
        <v>Accepted</v>
      </c>
      <c r="G1388" s="5" t="str">
        <f>_xlfn.XLOOKUP(A:A,Policies!B:B,Policies!C:C)</f>
        <v>Life</v>
      </c>
      <c r="H1388" s="5" t="str">
        <f>_xlfn.XLOOKUP(A:A,Policies!B:B,Policies!G:G)</f>
        <v>Yes</v>
      </c>
    </row>
    <row r="1389" spans="1:8" x14ac:dyDescent="0.25">
      <c r="A1389" t="s">
        <v>3275</v>
      </c>
      <c r="B1389" t="s">
        <v>763</v>
      </c>
      <c r="C1389">
        <v>17</v>
      </c>
      <c r="D1389" t="s">
        <v>766</v>
      </c>
      <c r="E1389" s="5" t="str">
        <f>_xlfn.XLOOKUP(Customers[[#This Row],[Customer ID]],Policies!B:B,Policies!A:A)</f>
        <v>POL3623</v>
      </c>
      <c r="F1389" s="5" t="str">
        <f>_xlfn.XLOOKUP(Customers[[#This Row],[Customer ID]],Policies[Customer ID],Policies[Proposal Status (Insurer)])</f>
        <v>Accepted</v>
      </c>
      <c r="G1389" s="5" t="str">
        <f>_xlfn.XLOOKUP(A:A,Policies!B:B,Policies!C:C)</f>
        <v>Life</v>
      </c>
      <c r="H1389" s="5" t="str">
        <f>_xlfn.XLOOKUP(A:A,Policies!B:B,Policies!G:G)</f>
        <v>Yes</v>
      </c>
    </row>
    <row r="1390" spans="1:8" x14ac:dyDescent="0.25">
      <c r="A1390" t="s">
        <v>3276</v>
      </c>
      <c r="B1390" t="s">
        <v>765</v>
      </c>
      <c r="C1390">
        <v>18</v>
      </c>
      <c r="D1390" t="s">
        <v>767</v>
      </c>
      <c r="E1390" s="5" t="str">
        <f>_xlfn.XLOOKUP(Customers[[#This Row],[Customer ID]],Policies!B:B,Policies!A:A)</f>
        <v>POL3624</v>
      </c>
      <c r="F1390" s="5" t="str">
        <f>_xlfn.XLOOKUP(Customers[[#This Row],[Customer ID]],Policies[Customer ID],Policies[Proposal Status (Insurer)])</f>
        <v>Accepted</v>
      </c>
      <c r="G1390" s="5" t="str">
        <f>_xlfn.XLOOKUP(A:A,Policies!B:B,Policies!C:C)</f>
        <v>Life</v>
      </c>
      <c r="H1390" s="5" t="str">
        <f>_xlfn.XLOOKUP(A:A,Policies!B:B,Policies!G:G)</f>
        <v>Yes</v>
      </c>
    </row>
    <row r="1391" spans="1:8" x14ac:dyDescent="0.25">
      <c r="A1391" t="s">
        <v>3277</v>
      </c>
      <c r="B1391" t="s">
        <v>764</v>
      </c>
      <c r="C1391">
        <v>1</v>
      </c>
      <c r="D1391" t="s">
        <v>769</v>
      </c>
      <c r="E1391" s="5" t="str">
        <f>_xlfn.XLOOKUP(Customers[[#This Row],[Customer ID]],Policies!B:B,Policies!A:A)</f>
        <v>POL3625</v>
      </c>
      <c r="F1391" s="5" t="str">
        <f>_xlfn.XLOOKUP(Customers[[#This Row],[Customer ID]],Policies[Customer ID],Policies[Proposal Status (Insurer)])</f>
        <v>Accepted</v>
      </c>
      <c r="G1391" s="5" t="str">
        <f>_xlfn.XLOOKUP(A:A,Policies!B:B,Policies!C:C)</f>
        <v>Life</v>
      </c>
      <c r="H1391" s="5" t="str">
        <f>_xlfn.XLOOKUP(A:A,Policies!B:B,Policies!G:G)</f>
        <v>Yes</v>
      </c>
    </row>
    <row r="1392" spans="1:8" x14ac:dyDescent="0.25">
      <c r="A1392" t="s">
        <v>3278</v>
      </c>
      <c r="B1392" t="s">
        <v>762</v>
      </c>
      <c r="C1392">
        <v>19</v>
      </c>
      <c r="D1392" t="s">
        <v>769</v>
      </c>
      <c r="E1392" s="5" t="str">
        <f>_xlfn.XLOOKUP(Customers[[#This Row],[Customer ID]],Policies!B:B,Policies!A:A)</f>
        <v>POL3626</v>
      </c>
      <c r="F1392" s="5" t="str">
        <f>_xlfn.XLOOKUP(Customers[[#This Row],[Customer ID]],Policies[Customer ID],Policies[Proposal Status (Insurer)])</f>
        <v>Accepted</v>
      </c>
      <c r="G1392" s="5" t="str">
        <f>_xlfn.XLOOKUP(A:A,Policies!B:B,Policies!C:C)</f>
        <v>Life</v>
      </c>
      <c r="H1392" s="5" t="str">
        <f>_xlfn.XLOOKUP(A:A,Policies!B:B,Policies!G:G)</f>
        <v>Yes</v>
      </c>
    </row>
    <row r="1393" spans="1:8" x14ac:dyDescent="0.25">
      <c r="A1393" t="s">
        <v>3279</v>
      </c>
      <c r="B1393" t="s">
        <v>763</v>
      </c>
      <c r="C1393">
        <v>7</v>
      </c>
      <c r="D1393" t="s">
        <v>769</v>
      </c>
      <c r="E1393" s="5" t="str">
        <f>_xlfn.XLOOKUP(Customers[[#This Row],[Customer ID]],Policies!B:B,Policies!A:A)</f>
        <v>POL3627</v>
      </c>
      <c r="F1393" s="5" t="str">
        <f>_xlfn.XLOOKUP(Customers[[#This Row],[Customer ID]],Policies[Customer ID],Policies[Proposal Status (Insurer)])</f>
        <v>Accepted</v>
      </c>
      <c r="G1393" s="5" t="str">
        <f>_xlfn.XLOOKUP(A:A,Policies!B:B,Policies!C:C)</f>
        <v>Life</v>
      </c>
      <c r="H1393" s="5" t="str">
        <f>_xlfn.XLOOKUP(A:A,Policies!B:B,Policies!G:G)</f>
        <v>Yes</v>
      </c>
    </row>
    <row r="1394" spans="1:8" x14ac:dyDescent="0.25">
      <c r="A1394" t="s">
        <v>3280</v>
      </c>
      <c r="B1394" t="s">
        <v>765</v>
      </c>
      <c r="C1394">
        <v>2</v>
      </c>
      <c r="D1394" t="s">
        <v>768</v>
      </c>
      <c r="E1394" s="5" t="str">
        <f>_xlfn.XLOOKUP(Customers[[#This Row],[Customer ID]],Policies!B:B,Policies!A:A)</f>
        <v>POL3628</v>
      </c>
      <c r="F1394" s="5" t="str">
        <f>_xlfn.XLOOKUP(Customers[[#This Row],[Customer ID]],Policies[Customer ID],Policies[Proposal Status (Insurer)])</f>
        <v>Accepted</v>
      </c>
      <c r="G1394" s="5" t="str">
        <f>_xlfn.XLOOKUP(A:A,Policies!B:B,Policies!C:C)</f>
        <v>Life</v>
      </c>
      <c r="H1394" s="5" t="str">
        <f>_xlfn.XLOOKUP(A:A,Policies!B:B,Policies!G:G)</f>
        <v>Yes</v>
      </c>
    </row>
    <row r="1395" spans="1:8" x14ac:dyDescent="0.25">
      <c r="A1395" t="s">
        <v>3281</v>
      </c>
      <c r="B1395" t="s">
        <v>764</v>
      </c>
      <c r="C1395">
        <v>3</v>
      </c>
      <c r="D1395" t="s">
        <v>767</v>
      </c>
      <c r="E1395" s="5" t="str">
        <f>_xlfn.XLOOKUP(Customers[[#This Row],[Customer ID]],Policies!B:B,Policies!A:A)</f>
        <v>POL3629</v>
      </c>
      <c r="F1395" s="5" t="str">
        <f>_xlfn.XLOOKUP(Customers[[#This Row],[Customer ID]],Policies[Customer ID],Policies[Proposal Status (Insurer)])</f>
        <v>Rejected</v>
      </c>
      <c r="G1395" s="5" t="str">
        <f>_xlfn.XLOOKUP(A:A,Policies!B:B,Policies!C:C)</f>
        <v>Life</v>
      </c>
      <c r="H1395" s="5" t="str">
        <f>_xlfn.XLOOKUP(A:A,Policies!B:B,Policies!G:G)</f>
        <v>Not Applicable</v>
      </c>
    </row>
    <row r="1396" spans="1:8" x14ac:dyDescent="0.25">
      <c r="A1396" t="s">
        <v>3282</v>
      </c>
      <c r="B1396" t="s">
        <v>762</v>
      </c>
      <c r="C1396">
        <v>19</v>
      </c>
      <c r="D1396" t="s">
        <v>767</v>
      </c>
      <c r="E1396" s="5" t="str">
        <f>_xlfn.XLOOKUP(Customers[[#This Row],[Customer ID]],Policies!B:B,Policies!A:A)</f>
        <v>POL3630</v>
      </c>
      <c r="F1396" s="5" t="str">
        <f>_xlfn.XLOOKUP(Customers[[#This Row],[Customer ID]],Policies[Customer ID],Policies[Proposal Status (Insurer)])</f>
        <v>Accepted</v>
      </c>
      <c r="G1396" s="5" t="str">
        <f>_xlfn.XLOOKUP(A:A,Policies!B:B,Policies!C:C)</f>
        <v>Life</v>
      </c>
      <c r="H1396" s="5" t="str">
        <f>_xlfn.XLOOKUP(A:A,Policies!B:B,Policies!G:G)</f>
        <v>Yes</v>
      </c>
    </row>
    <row r="1397" spans="1:8" x14ac:dyDescent="0.25">
      <c r="A1397" t="s">
        <v>3283</v>
      </c>
      <c r="B1397" t="s">
        <v>763</v>
      </c>
      <c r="C1397">
        <v>8</v>
      </c>
      <c r="D1397" t="s">
        <v>767</v>
      </c>
      <c r="E1397" s="5" t="str">
        <f>_xlfn.XLOOKUP(Customers[[#This Row],[Customer ID]],Policies!B:B,Policies!A:A)</f>
        <v>POL3631</v>
      </c>
      <c r="F1397" s="5" t="str">
        <f>_xlfn.XLOOKUP(Customers[[#This Row],[Customer ID]],Policies[Customer ID],Policies[Proposal Status (Insurer)])</f>
        <v>Accepted</v>
      </c>
      <c r="G1397" s="5" t="str">
        <f>_xlfn.XLOOKUP(A:A,Policies!B:B,Policies!C:C)</f>
        <v>Life</v>
      </c>
      <c r="H1397" s="5" t="str">
        <f>_xlfn.XLOOKUP(A:A,Policies!B:B,Policies!G:G)</f>
        <v>Yes</v>
      </c>
    </row>
    <row r="1398" spans="1:8" x14ac:dyDescent="0.25">
      <c r="A1398" t="s">
        <v>3284</v>
      </c>
      <c r="B1398" t="s">
        <v>765</v>
      </c>
      <c r="C1398">
        <v>1</v>
      </c>
      <c r="D1398" t="s">
        <v>766</v>
      </c>
      <c r="E1398" s="5" t="str">
        <f>_xlfn.XLOOKUP(Customers[[#This Row],[Customer ID]],Policies!B:B,Policies!A:A)</f>
        <v>POL3632</v>
      </c>
      <c r="F1398" s="5" t="str">
        <f>_xlfn.XLOOKUP(Customers[[#This Row],[Customer ID]],Policies[Customer ID],Policies[Proposal Status (Insurer)])</f>
        <v>Accepted</v>
      </c>
      <c r="G1398" s="5" t="str">
        <f>_xlfn.XLOOKUP(A:A,Policies!B:B,Policies!C:C)</f>
        <v>Life</v>
      </c>
      <c r="H1398" s="5" t="str">
        <f>_xlfn.XLOOKUP(A:A,Policies!B:B,Policies!G:G)</f>
        <v>Yes</v>
      </c>
    </row>
    <row r="1399" spans="1:8" x14ac:dyDescent="0.25">
      <c r="A1399" t="s">
        <v>3285</v>
      </c>
      <c r="B1399" t="s">
        <v>764</v>
      </c>
      <c r="C1399">
        <v>5</v>
      </c>
      <c r="D1399" t="s">
        <v>768</v>
      </c>
      <c r="E1399" s="5" t="str">
        <f>_xlfn.XLOOKUP(Customers[[#This Row],[Customer ID]],Policies!B:B,Policies!A:A)</f>
        <v>POL3633</v>
      </c>
      <c r="F1399" s="5" t="str">
        <f>_xlfn.XLOOKUP(Customers[[#This Row],[Customer ID]],Policies[Customer ID],Policies[Proposal Status (Insurer)])</f>
        <v>Accepted</v>
      </c>
      <c r="G1399" s="5" t="str">
        <f>_xlfn.XLOOKUP(A:A,Policies!B:B,Policies!C:C)</f>
        <v>Life</v>
      </c>
      <c r="H1399" s="5" t="str">
        <f>_xlfn.XLOOKUP(A:A,Policies!B:B,Policies!G:G)</f>
        <v>Yes</v>
      </c>
    </row>
    <row r="1400" spans="1:8" x14ac:dyDescent="0.25">
      <c r="A1400" t="s">
        <v>3286</v>
      </c>
      <c r="B1400" t="s">
        <v>762</v>
      </c>
      <c r="C1400">
        <v>6</v>
      </c>
      <c r="D1400" t="s">
        <v>768</v>
      </c>
      <c r="E1400" s="5" t="str">
        <f>_xlfn.XLOOKUP(Customers[[#This Row],[Customer ID]],Policies!B:B,Policies!A:A)</f>
        <v>POL3634</v>
      </c>
      <c r="F1400" s="5" t="str">
        <f>_xlfn.XLOOKUP(Customers[[#This Row],[Customer ID]],Policies[Customer ID],Policies[Proposal Status (Insurer)])</f>
        <v>Accepted</v>
      </c>
      <c r="G1400" s="5" t="str">
        <f>_xlfn.XLOOKUP(A:A,Policies!B:B,Policies!C:C)</f>
        <v>Life</v>
      </c>
      <c r="H1400" s="5" t="str">
        <f>_xlfn.XLOOKUP(A:A,Policies!B:B,Policies!G:G)</f>
        <v>Yes</v>
      </c>
    </row>
    <row r="1401" spans="1:8" x14ac:dyDescent="0.25">
      <c r="A1401" t="s">
        <v>3287</v>
      </c>
      <c r="B1401" t="s">
        <v>763</v>
      </c>
      <c r="C1401">
        <v>2</v>
      </c>
      <c r="D1401" t="s">
        <v>768</v>
      </c>
      <c r="E1401" s="5" t="str">
        <f>_xlfn.XLOOKUP(Customers[[#This Row],[Customer ID]],Policies!B:B,Policies!A:A)</f>
        <v>POL3635</v>
      </c>
      <c r="F1401" s="5" t="str">
        <f>_xlfn.XLOOKUP(Customers[[#This Row],[Customer ID]],Policies[Customer ID],Policies[Proposal Status (Insurer)])</f>
        <v>Rejected</v>
      </c>
      <c r="G1401" s="5" t="str">
        <f>_xlfn.XLOOKUP(A:A,Policies!B:B,Policies!C:C)</f>
        <v>Life</v>
      </c>
      <c r="H1401" s="5" t="str">
        <f>_xlfn.XLOOKUP(A:A,Policies!B:B,Policies!G:G)</f>
        <v>Not Applicable</v>
      </c>
    </row>
    <row r="1402" spans="1:8" x14ac:dyDescent="0.25">
      <c r="A1402" t="s">
        <v>3288</v>
      </c>
      <c r="B1402" t="s">
        <v>765</v>
      </c>
      <c r="C1402">
        <v>3</v>
      </c>
      <c r="D1402" t="s">
        <v>769</v>
      </c>
      <c r="E1402" s="5" t="str">
        <f>_xlfn.XLOOKUP(Customers[[#This Row],[Customer ID]],Policies!B:B,Policies!A:A)</f>
        <v>POL3636</v>
      </c>
      <c r="F1402" s="5" t="str">
        <f>_xlfn.XLOOKUP(Customers[[#This Row],[Customer ID]],Policies[Customer ID],Policies[Proposal Status (Insurer)])</f>
        <v>Accepted</v>
      </c>
      <c r="G1402" s="5" t="str">
        <f>_xlfn.XLOOKUP(A:A,Policies!B:B,Policies!C:C)</f>
        <v>Life</v>
      </c>
      <c r="H1402" s="5" t="str">
        <f>_xlfn.XLOOKUP(A:A,Policies!B:B,Policies!G:G)</f>
        <v>Yes</v>
      </c>
    </row>
    <row r="1403" spans="1:8" x14ac:dyDescent="0.25">
      <c r="A1403" t="s">
        <v>3289</v>
      </c>
      <c r="B1403" t="s">
        <v>764</v>
      </c>
      <c r="C1403">
        <v>19</v>
      </c>
      <c r="D1403" t="s">
        <v>766</v>
      </c>
      <c r="E1403" s="5" t="str">
        <f>_xlfn.XLOOKUP(Customers[[#This Row],[Customer ID]],Policies!B:B,Policies!A:A)</f>
        <v>POL3637</v>
      </c>
      <c r="F1403" s="5" t="str">
        <f>_xlfn.XLOOKUP(Customers[[#This Row],[Customer ID]],Policies[Customer ID],Policies[Proposal Status (Insurer)])</f>
        <v>Accepted</v>
      </c>
      <c r="G1403" s="5" t="str">
        <f>_xlfn.XLOOKUP(A:A,Policies!B:B,Policies!C:C)</f>
        <v>Life</v>
      </c>
      <c r="H1403" s="5" t="str">
        <f>_xlfn.XLOOKUP(A:A,Policies!B:B,Policies!G:G)</f>
        <v>Yes</v>
      </c>
    </row>
    <row r="1404" spans="1:8" x14ac:dyDescent="0.25">
      <c r="A1404" t="s">
        <v>3290</v>
      </c>
      <c r="B1404" t="s">
        <v>762</v>
      </c>
      <c r="C1404">
        <v>20</v>
      </c>
      <c r="D1404" t="s">
        <v>766</v>
      </c>
      <c r="E1404" s="5" t="str">
        <f>_xlfn.XLOOKUP(Customers[[#This Row],[Customer ID]],Policies!B:B,Policies!A:A)</f>
        <v>POL3638</v>
      </c>
      <c r="F1404" s="5" t="str">
        <f>_xlfn.XLOOKUP(Customers[[#This Row],[Customer ID]],Policies[Customer ID],Policies[Proposal Status (Insurer)])</f>
        <v>Accepted</v>
      </c>
      <c r="G1404" s="5" t="str">
        <f>_xlfn.XLOOKUP(A:A,Policies!B:B,Policies!C:C)</f>
        <v>Life</v>
      </c>
      <c r="H1404" s="5" t="str">
        <f>_xlfn.XLOOKUP(A:A,Policies!B:B,Policies!G:G)</f>
        <v>Yes</v>
      </c>
    </row>
    <row r="1405" spans="1:8" x14ac:dyDescent="0.25">
      <c r="A1405" t="s">
        <v>3291</v>
      </c>
      <c r="B1405" t="s">
        <v>763</v>
      </c>
      <c r="C1405">
        <v>1</v>
      </c>
      <c r="D1405" t="s">
        <v>766</v>
      </c>
      <c r="E1405" s="5" t="str">
        <f>_xlfn.XLOOKUP(Customers[[#This Row],[Customer ID]],Policies!B:B,Policies!A:A)</f>
        <v>POL3639</v>
      </c>
      <c r="F1405" s="5" t="str">
        <f>_xlfn.XLOOKUP(Customers[[#This Row],[Customer ID]],Policies[Customer ID],Policies[Proposal Status (Insurer)])</f>
        <v>Accepted</v>
      </c>
      <c r="G1405" s="5" t="str">
        <f>_xlfn.XLOOKUP(A:A,Policies!B:B,Policies!C:C)</f>
        <v>Life</v>
      </c>
      <c r="H1405" s="5" t="str">
        <f>_xlfn.XLOOKUP(A:A,Policies!B:B,Policies!G:G)</f>
        <v>No</v>
      </c>
    </row>
    <row r="1406" spans="1:8" x14ac:dyDescent="0.25">
      <c r="A1406" t="s">
        <v>3292</v>
      </c>
      <c r="B1406" t="s">
        <v>765</v>
      </c>
      <c r="C1406">
        <v>20</v>
      </c>
      <c r="D1406" t="s">
        <v>767</v>
      </c>
      <c r="E1406" s="5" t="str">
        <f>_xlfn.XLOOKUP(Customers[[#This Row],[Customer ID]],Policies!B:B,Policies!A:A)</f>
        <v>POL3640</v>
      </c>
      <c r="F1406" s="5" t="str">
        <f>_xlfn.XLOOKUP(Customers[[#This Row],[Customer ID]],Policies[Customer ID],Policies[Proposal Status (Insurer)])</f>
        <v>Accepted</v>
      </c>
      <c r="G1406" s="5" t="str">
        <f>_xlfn.XLOOKUP(A:A,Policies!B:B,Policies!C:C)</f>
        <v>Life</v>
      </c>
      <c r="H1406" s="5" t="str">
        <f>_xlfn.XLOOKUP(A:A,Policies!B:B,Policies!G:G)</f>
        <v>Yes</v>
      </c>
    </row>
    <row r="1407" spans="1:8" x14ac:dyDescent="0.25">
      <c r="A1407" t="s">
        <v>3293</v>
      </c>
      <c r="B1407" t="s">
        <v>764</v>
      </c>
      <c r="C1407">
        <v>4</v>
      </c>
      <c r="D1407" t="s">
        <v>769</v>
      </c>
      <c r="E1407" s="5" t="str">
        <f>_xlfn.XLOOKUP(Customers[[#This Row],[Customer ID]],Policies!B:B,Policies!A:A)</f>
        <v>POL3641</v>
      </c>
      <c r="F1407" s="5" t="str">
        <f>_xlfn.XLOOKUP(Customers[[#This Row],[Customer ID]],Policies[Customer ID],Policies[Proposal Status (Insurer)])</f>
        <v>Accepted</v>
      </c>
      <c r="G1407" s="5" t="str">
        <f>_xlfn.XLOOKUP(A:A,Policies!B:B,Policies!C:C)</f>
        <v>Life</v>
      </c>
      <c r="H1407" s="5" t="str">
        <f>_xlfn.XLOOKUP(A:A,Policies!B:B,Policies!G:G)</f>
        <v>Yes</v>
      </c>
    </row>
    <row r="1408" spans="1:8" x14ac:dyDescent="0.25">
      <c r="A1408" t="s">
        <v>3294</v>
      </c>
      <c r="B1408" t="s">
        <v>762</v>
      </c>
      <c r="C1408">
        <v>15</v>
      </c>
      <c r="D1408" t="s">
        <v>769</v>
      </c>
      <c r="E1408" s="5" t="str">
        <f>_xlfn.XLOOKUP(Customers[[#This Row],[Customer ID]],Policies!B:B,Policies!A:A)</f>
        <v>POL3642</v>
      </c>
      <c r="F1408" s="5" t="str">
        <f>_xlfn.XLOOKUP(Customers[[#This Row],[Customer ID]],Policies[Customer ID],Policies[Proposal Status (Insurer)])</f>
        <v>Rejected</v>
      </c>
      <c r="G1408" s="5" t="str">
        <f>_xlfn.XLOOKUP(A:A,Policies!B:B,Policies!C:C)</f>
        <v>Life</v>
      </c>
      <c r="H1408" s="5" t="str">
        <f>_xlfn.XLOOKUP(A:A,Policies!B:B,Policies!G:G)</f>
        <v>Not Applicable</v>
      </c>
    </row>
    <row r="1409" spans="1:8" x14ac:dyDescent="0.25">
      <c r="A1409" t="s">
        <v>3295</v>
      </c>
      <c r="B1409" t="s">
        <v>763</v>
      </c>
      <c r="C1409">
        <v>5</v>
      </c>
      <c r="D1409" t="s">
        <v>769</v>
      </c>
      <c r="E1409" s="5" t="str">
        <f>_xlfn.XLOOKUP(Customers[[#This Row],[Customer ID]],Policies!B:B,Policies!A:A)</f>
        <v>POL3643</v>
      </c>
      <c r="F1409" s="5" t="str">
        <f>_xlfn.XLOOKUP(Customers[[#This Row],[Customer ID]],Policies[Customer ID],Policies[Proposal Status (Insurer)])</f>
        <v>Accepted</v>
      </c>
      <c r="G1409" s="5" t="str">
        <f>_xlfn.XLOOKUP(A:A,Policies!B:B,Policies!C:C)</f>
        <v>Life</v>
      </c>
      <c r="H1409" s="5" t="str">
        <f>_xlfn.XLOOKUP(A:A,Policies!B:B,Policies!G:G)</f>
        <v>Yes</v>
      </c>
    </row>
    <row r="1410" spans="1:8" x14ac:dyDescent="0.25">
      <c r="A1410" t="s">
        <v>3296</v>
      </c>
      <c r="B1410" t="s">
        <v>765</v>
      </c>
      <c r="C1410">
        <v>6</v>
      </c>
      <c r="D1410" t="s">
        <v>768</v>
      </c>
      <c r="E1410" s="5" t="str">
        <f>_xlfn.XLOOKUP(Customers[[#This Row],[Customer ID]],Policies!B:B,Policies!A:A)</f>
        <v>POL3644</v>
      </c>
      <c r="F1410" s="5" t="str">
        <f>_xlfn.XLOOKUP(Customers[[#This Row],[Customer ID]],Policies[Customer ID],Policies[Proposal Status (Insurer)])</f>
        <v>Accepted</v>
      </c>
      <c r="G1410" s="5" t="str">
        <f>_xlfn.XLOOKUP(A:A,Policies!B:B,Policies!C:C)</f>
        <v>Life</v>
      </c>
      <c r="H1410" s="5" t="str">
        <f>_xlfn.XLOOKUP(A:A,Policies!B:B,Policies!G:G)</f>
        <v>Yes</v>
      </c>
    </row>
    <row r="1411" spans="1:8" x14ac:dyDescent="0.25">
      <c r="A1411" t="s">
        <v>3297</v>
      </c>
      <c r="B1411" t="s">
        <v>764</v>
      </c>
      <c r="C1411">
        <v>4</v>
      </c>
      <c r="D1411" t="s">
        <v>767</v>
      </c>
      <c r="E1411" s="5" t="str">
        <f>_xlfn.XLOOKUP(Customers[[#This Row],[Customer ID]],Policies!B:B,Policies!A:A)</f>
        <v>POL3645</v>
      </c>
      <c r="F1411" s="5" t="str">
        <f>_xlfn.XLOOKUP(Customers[[#This Row],[Customer ID]],Policies[Customer ID],Policies[Proposal Status (Insurer)])</f>
        <v>Accepted</v>
      </c>
      <c r="G1411" s="5" t="str">
        <f>_xlfn.XLOOKUP(A:A,Policies!B:B,Policies!C:C)</f>
        <v>Life</v>
      </c>
      <c r="H1411" s="5" t="str">
        <f>_xlfn.XLOOKUP(A:A,Policies!B:B,Policies!G:G)</f>
        <v>Yes</v>
      </c>
    </row>
    <row r="1412" spans="1:8" x14ac:dyDescent="0.25">
      <c r="A1412" t="s">
        <v>3298</v>
      </c>
      <c r="B1412" t="s">
        <v>762</v>
      </c>
      <c r="C1412">
        <v>7</v>
      </c>
      <c r="D1412" t="s">
        <v>767</v>
      </c>
      <c r="E1412" s="5" t="str">
        <f>_xlfn.XLOOKUP(Customers[[#This Row],[Customer ID]],Policies!B:B,Policies!A:A)</f>
        <v>POL3646</v>
      </c>
      <c r="F1412" s="5" t="str">
        <f>_xlfn.XLOOKUP(Customers[[#This Row],[Customer ID]],Policies[Customer ID],Policies[Proposal Status (Insurer)])</f>
        <v>Accepted</v>
      </c>
      <c r="G1412" s="5" t="str">
        <f>_xlfn.XLOOKUP(A:A,Policies!B:B,Policies!C:C)</f>
        <v>Life</v>
      </c>
      <c r="H1412" s="5" t="str">
        <f>_xlfn.XLOOKUP(A:A,Policies!B:B,Policies!G:G)</f>
        <v>Yes</v>
      </c>
    </row>
    <row r="1413" spans="1:8" x14ac:dyDescent="0.25">
      <c r="A1413" t="s">
        <v>3299</v>
      </c>
      <c r="B1413" t="s">
        <v>763</v>
      </c>
      <c r="C1413">
        <v>12</v>
      </c>
      <c r="D1413" t="s">
        <v>767</v>
      </c>
      <c r="E1413" s="5" t="str">
        <f>_xlfn.XLOOKUP(Customers[[#This Row],[Customer ID]],Policies!B:B,Policies!A:A)</f>
        <v>POL3647</v>
      </c>
      <c r="F1413" s="5" t="str">
        <f>_xlfn.XLOOKUP(Customers[[#This Row],[Customer ID]],Policies[Customer ID],Policies[Proposal Status (Insurer)])</f>
        <v>Accepted</v>
      </c>
      <c r="G1413" s="5" t="str">
        <f>_xlfn.XLOOKUP(A:A,Policies!B:B,Policies!C:C)</f>
        <v>Life</v>
      </c>
      <c r="H1413" s="5" t="str">
        <f>_xlfn.XLOOKUP(A:A,Policies!B:B,Policies!G:G)</f>
        <v>Yes</v>
      </c>
    </row>
    <row r="1414" spans="1:8" x14ac:dyDescent="0.25">
      <c r="A1414" t="s">
        <v>3300</v>
      </c>
      <c r="B1414" t="s">
        <v>765</v>
      </c>
      <c r="C1414">
        <v>3</v>
      </c>
      <c r="D1414" t="s">
        <v>766</v>
      </c>
      <c r="E1414" s="5" t="str">
        <f>_xlfn.XLOOKUP(Customers[[#This Row],[Customer ID]],Policies!B:B,Policies!A:A)</f>
        <v>POL3648</v>
      </c>
      <c r="F1414" s="5" t="str">
        <f>_xlfn.XLOOKUP(Customers[[#This Row],[Customer ID]],Policies[Customer ID],Policies[Proposal Status (Insurer)])</f>
        <v>Accepted</v>
      </c>
      <c r="G1414" s="5" t="str">
        <f>_xlfn.XLOOKUP(A:A,Policies!B:B,Policies!C:C)</f>
        <v>Life</v>
      </c>
      <c r="H1414" s="5" t="str">
        <f>_xlfn.XLOOKUP(A:A,Policies!B:B,Policies!G:G)</f>
        <v>Yes</v>
      </c>
    </row>
    <row r="1415" spans="1:8" x14ac:dyDescent="0.25">
      <c r="A1415" t="s">
        <v>3301</v>
      </c>
      <c r="B1415" t="s">
        <v>764</v>
      </c>
      <c r="C1415">
        <v>13</v>
      </c>
      <c r="D1415" t="s">
        <v>768</v>
      </c>
      <c r="E1415" s="5" t="str">
        <f>_xlfn.XLOOKUP(Customers[[#This Row],[Customer ID]],Policies!B:B,Policies!A:A)</f>
        <v>POL3649</v>
      </c>
      <c r="F1415" s="5" t="str">
        <f>_xlfn.XLOOKUP(Customers[[#This Row],[Customer ID]],Policies[Customer ID],Policies[Proposal Status (Insurer)])</f>
        <v>Rejected</v>
      </c>
      <c r="G1415" s="5" t="str">
        <f>_xlfn.XLOOKUP(A:A,Policies!B:B,Policies!C:C)</f>
        <v>Life</v>
      </c>
      <c r="H1415" s="5" t="str">
        <f>_xlfn.XLOOKUP(A:A,Policies!B:B,Policies!G:G)</f>
        <v>Not Applicable</v>
      </c>
    </row>
    <row r="1416" spans="1:8" x14ac:dyDescent="0.25">
      <c r="A1416" t="s">
        <v>3302</v>
      </c>
      <c r="B1416" t="s">
        <v>762</v>
      </c>
      <c r="C1416">
        <v>4</v>
      </c>
      <c r="D1416" t="s">
        <v>768</v>
      </c>
      <c r="E1416" s="5" t="str">
        <f>_xlfn.XLOOKUP(Customers[[#This Row],[Customer ID]],Policies!B:B,Policies!A:A)</f>
        <v>POL3650</v>
      </c>
      <c r="F1416" s="5" t="str">
        <f>_xlfn.XLOOKUP(Customers[[#This Row],[Customer ID]],Policies[Customer ID],Policies[Proposal Status (Insurer)])</f>
        <v>Accepted</v>
      </c>
      <c r="G1416" s="5" t="str">
        <f>_xlfn.XLOOKUP(A:A,Policies!B:B,Policies!C:C)</f>
        <v>Life</v>
      </c>
      <c r="H1416" s="5" t="str">
        <f>_xlfn.XLOOKUP(A:A,Policies!B:B,Policies!G:G)</f>
        <v>Yes</v>
      </c>
    </row>
    <row r="1417" spans="1:8" x14ac:dyDescent="0.25">
      <c r="A1417" t="s">
        <v>3303</v>
      </c>
      <c r="B1417" t="s">
        <v>763</v>
      </c>
      <c r="C1417">
        <v>11</v>
      </c>
      <c r="D1417" t="s">
        <v>768</v>
      </c>
      <c r="E1417" s="5" t="str">
        <f>_xlfn.XLOOKUP(Customers[[#This Row],[Customer ID]],Policies!B:B,Policies!A:A)</f>
        <v>POL3651</v>
      </c>
      <c r="F1417" s="5" t="str">
        <f>_xlfn.XLOOKUP(Customers[[#This Row],[Customer ID]],Policies[Customer ID],Policies[Proposal Status (Insurer)])</f>
        <v>Accepted</v>
      </c>
      <c r="G1417" s="5" t="str">
        <f>_xlfn.XLOOKUP(A:A,Policies!B:B,Policies!C:C)</f>
        <v>Life</v>
      </c>
      <c r="H1417" s="5" t="str">
        <f>_xlfn.XLOOKUP(A:A,Policies!B:B,Policies!G:G)</f>
        <v>Yes</v>
      </c>
    </row>
    <row r="1418" spans="1:8" x14ac:dyDescent="0.25">
      <c r="A1418" t="s">
        <v>3304</v>
      </c>
      <c r="B1418" t="s">
        <v>765</v>
      </c>
      <c r="C1418">
        <v>2</v>
      </c>
      <c r="D1418" t="s">
        <v>769</v>
      </c>
      <c r="E1418" s="5" t="str">
        <f>_xlfn.XLOOKUP(Customers[[#This Row],[Customer ID]],Policies!B:B,Policies!A:A)</f>
        <v>POL3652</v>
      </c>
      <c r="F1418" s="5" t="str">
        <f>_xlfn.XLOOKUP(Customers[[#This Row],[Customer ID]],Policies[Customer ID],Policies[Proposal Status (Insurer)])</f>
        <v>Accepted</v>
      </c>
      <c r="G1418" s="5" t="str">
        <f>_xlfn.XLOOKUP(A:A,Policies!B:B,Policies!C:C)</f>
        <v>Life</v>
      </c>
      <c r="H1418" s="5" t="str">
        <f>_xlfn.XLOOKUP(A:A,Policies!B:B,Policies!G:G)</f>
        <v>Yes</v>
      </c>
    </row>
    <row r="1419" spans="1:8" x14ac:dyDescent="0.25">
      <c r="A1419" t="s">
        <v>3305</v>
      </c>
      <c r="B1419" t="s">
        <v>764</v>
      </c>
      <c r="C1419">
        <v>3</v>
      </c>
      <c r="D1419" t="s">
        <v>766</v>
      </c>
      <c r="E1419" s="5" t="str">
        <f>_xlfn.XLOOKUP(Customers[[#This Row],[Customer ID]],Policies!B:B,Policies!A:A)</f>
        <v>POL3653</v>
      </c>
      <c r="F1419" s="5" t="str">
        <f>_xlfn.XLOOKUP(Customers[[#This Row],[Customer ID]],Policies[Customer ID],Policies[Proposal Status (Insurer)])</f>
        <v>Accepted</v>
      </c>
      <c r="G1419" s="5" t="str">
        <f>_xlfn.XLOOKUP(A:A,Policies!B:B,Policies!C:C)</f>
        <v>Life</v>
      </c>
      <c r="H1419" s="5" t="str">
        <f>_xlfn.XLOOKUP(A:A,Policies!B:B,Policies!G:G)</f>
        <v>Yes</v>
      </c>
    </row>
    <row r="1420" spans="1:8" x14ac:dyDescent="0.25">
      <c r="A1420" t="s">
        <v>3306</v>
      </c>
      <c r="B1420" t="s">
        <v>762</v>
      </c>
      <c r="C1420">
        <v>14</v>
      </c>
      <c r="D1420" t="s">
        <v>766</v>
      </c>
      <c r="E1420" s="5" t="str">
        <f>_xlfn.XLOOKUP(Customers[[#This Row],[Customer ID]],Policies!B:B,Policies!A:A)</f>
        <v>POL3654</v>
      </c>
      <c r="F1420" s="5" t="str">
        <f>_xlfn.XLOOKUP(Customers[[#This Row],[Customer ID]],Policies[Customer ID],Policies[Proposal Status (Insurer)])</f>
        <v>Accepted</v>
      </c>
      <c r="G1420" s="5" t="str">
        <f>_xlfn.XLOOKUP(A:A,Policies!B:B,Policies!C:C)</f>
        <v>Life</v>
      </c>
      <c r="H1420" s="5" t="str">
        <f>_xlfn.XLOOKUP(A:A,Policies!B:B,Policies!G:G)</f>
        <v>Yes</v>
      </c>
    </row>
    <row r="1421" spans="1:8" x14ac:dyDescent="0.25">
      <c r="A1421" t="s">
        <v>3307</v>
      </c>
      <c r="B1421" t="s">
        <v>763</v>
      </c>
      <c r="C1421">
        <v>1</v>
      </c>
      <c r="D1421" t="s">
        <v>766</v>
      </c>
      <c r="E1421" s="5" t="str">
        <f>_xlfn.XLOOKUP(Customers[[#This Row],[Customer ID]],Policies!B:B,Policies!A:A)</f>
        <v>POL3655</v>
      </c>
      <c r="F1421" s="5" t="str">
        <f>_xlfn.XLOOKUP(Customers[[#This Row],[Customer ID]],Policies[Customer ID],Policies[Proposal Status (Insurer)])</f>
        <v>Accepted</v>
      </c>
      <c r="G1421" s="5" t="str">
        <f>_xlfn.XLOOKUP(A:A,Policies!B:B,Policies!C:C)</f>
        <v>Life</v>
      </c>
      <c r="H1421" s="5" t="str">
        <f>_xlfn.XLOOKUP(A:A,Policies!B:B,Policies!G:G)</f>
        <v>Yes</v>
      </c>
    </row>
    <row r="1422" spans="1:8" x14ac:dyDescent="0.25">
      <c r="A1422" t="s">
        <v>3308</v>
      </c>
      <c r="B1422" t="s">
        <v>765</v>
      </c>
      <c r="C1422">
        <v>2</v>
      </c>
      <c r="D1422" t="s">
        <v>767</v>
      </c>
      <c r="E1422" s="5" t="str">
        <f>_xlfn.XLOOKUP(Customers[[#This Row],[Customer ID]],Policies!B:B,Policies!A:A)</f>
        <v>POL3656</v>
      </c>
      <c r="F1422" s="5" t="str">
        <f>_xlfn.XLOOKUP(Customers[[#This Row],[Customer ID]],Policies[Customer ID],Policies[Proposal Status (Insurer)])</f>
        <v>Accepted</v>
      </c>
      <c r="G1422" s="5" t="str">
        <f>_xlfn.XLOOKUP(A:A,Policies!B:B,Policies!C:C)</f>
        <v>Life</v>
      </c>
      <c r="H1422" s="5" t="str">
        <f>_xlfn.XLOOKUP(A:A,Policies!B:B,Policies!G:G)</f>
        <v>Yes</v>
      </c>
    </row>
    <row r="1423" spans="1:8" x14ac:dyDescent="0.25">
      <c r="A1423" t="s">
        <v>3309</v>
      </c>
      <c r="B1423" t="s">
        <v>764</v>
      </c>
      <c r="C1423">
        <v>5</v>
      </c>
      <c r="D1423" t="s">
        <v>769</v>
      </c>
      <c r="E1423" s="5" t="str">
        <f>_xlfn.XLOOKUP(Customers[[#This Row],[Customer ID]],Policies!B:B,Policies!A:A)</f>
        <v>POL3657</v>
      </c>
      <c r="F1423" s="5" t="str">
        <f>_xlfn.XLOOKUP(Customers[[#This Row],[Customer ID]],Policies[Customer ID],Policies[Proposal Status (Insurer)])</f>
        <v>Accepted</v>
      </c>
      <c r="G1423" s="5" t="str">
        <f>_xlfn.XLOOKUP(A:A,Policies!B:B,Policies!C:C)</f>
        <v>Life</v>
      </c>
      <c r="H1423" s="5" t="str">
        <f>_xlfn.XLOOKUP(A:A,Policies!B:B,Policies!G:G)</f>
        <v>Yes</v>
      </c>
    </row>
    <row r="1424" spans="1:8" x14ac:dyDescent="0.25">
      <c r="A1424" t="s">
        <v>3310</v>
      </c>
      <c r="B1424" t="s">
        <v>762</v>
      </c>
      <c r="C1424">
        <v>6</v>
      </c>
      <c r="D1424" t="s">
        <v>769</v>
      </c>
      <c r="E1424" s="5" t="str">
        <f>_xlfn.XLOOKUP(Customers[[#This Row],[Customer ID]],Policies!B:B,Policies!A:A)</f>
        <v>POL3658</v>
      </c>
      <c r="F1424" s="5" t="str">
        <f>_xlfn.XLOOKUP(Customers[[#This Row],[Customer ID]],Policies[Customer ID],Policies[Proposal Status (Insurer)])</f>
        <v>Accepted</v>
      </c>
      <c r="G1424" s="5" t="str">
        <f>_xlfn.XLOOKUP(A:A,Policies!B:B,Policies!C:C)</f>
        <v>Life</v>
      </c>
      <c r="H1424" s="5" t="str">
        <f>_xlfn.XLOOKUP(A:A,Policies!B:B,Policies!G:G)</f>
        <v>Yes</v>
      </c>
    </row>
    <row r="1425" spans="1:8" x14ac:dyDescent="0.25">
      <c r="A1425" t="s">
        <v>3311</v>
      </c>
      <c r="B1425" t="s">
        <v>763</v>
      </c>
      <c r="C1425">
        <v>6</v>
      </c>
      <c r="D1425" t="s">
        <v>769</v>
      </c>
      <c r="E1425" s="5" t="str">
        <f>_xlfn.XLOOKUP(Customers[[#This Row],[Customer ID]],Policies!B:B,Policies!A:A)</f>
        <v>POL3659</v>
      </c>
      <c r="F1425" s="5" t="str">
        <f>_xlfn.XLOOKUP(Customers[[#This Row],[Customer ID]],Policies[Customer ID],Policies[Proposal Status (Insurer)])</f>
        <v>Accepted</v>
      </c>
      <c r="G1425" s="5" t="str">
        <f>_xlfn.XLOOKUP(A:A,Policies!B:B,Policies!C:C)</f>
        <v>Life</v>
      </c>
      <c r="H1425" s="5" t="str">
        <f>_xlfn.XLOOKUP(A:A,Policies!B:B,Policies!G:G)</f>
        <v>Yes</v>
      </c>
    </row>
    <row r="1426" spans="1:8" x14ac:dyDescent="0.25">
      <c r="A1426" t="s">
        <v>3312</v>
      </c>
      <c r="B1426" t="s">
        <v>765</v>
      </c>
      <c r="C1426">
        <v>17</v>
      </c>
      <c r="D1426" t="s">
        <v>768</v>
      </c>
      <c r="E1426" s="5" t="str">
        <f>_xlfn.XLOOKUP(Customers[[#This Row],[Customer ID]],Policies!B:B,Policies!A:A)</f>
        <v>POL3660</v>
      </c>
      <c r="F1426" s="5" t="str">
        <f>_xlfn.XLOOKUP(Customers[[#This Row],[Customer ID]],Policies[Customer ID],Policies[Proposal Status (Insurer)])</f>
        <v>Accepted</v>
      </c>
      <c r="G1426" s="5" t="str">
        <f>_xlfn.XLOOKUP(A:A,Policies!B:B,Policies!C:C)</f>
        <v>Life</v>
      </c>
      <c r="H1426" s="5" t="str">
        <f>_xlfn.XLOOKUP(A:A,Policies!B:B,Policies!G:G)</f>
        <v>Yes</v>
      </c>
    </row>
    <row r="1427" spans="1:8" x14ac:dyDescent="0.25">
      <c r="A1427" t="s">
        <v>3313</v>
      </c>
      <c r="B1427" t="s">
        <v>764</v>
      </c>
      <c r="C1427">
        <v>16</v>
      </c>
      <c r="D1427" t="s">
        <v>767</v>
      </c>
      <c r="E1427" s="5" t="str">
        <f>_xlfn.XLOOKUP(Customers[[#This Row],[Customer ID]],Policies!B:B,Policies!A:A)</f>
        <v>POL3661</v>
      </c>
      <c r="F1427" s="5" t="str">
        <f>_xlfn.XLOOKUP(Customers[[#This Row],[Customer ID]],Policies[Customer ID],Policies[Proposal Status (Insurer)])</f>
        <v>Accepted</v>
      </c>
      <c r="G1427" s="5" t="str">
        <f>_xlfn.XLOOKUP(A:A,Policies!B:B,Policies!C:C)</f>
        <v>Life</v>
      </c>
      <c r="H1427" s="5" t="str">
        <f>_xlfn.XLOOKUP(A:A,Policies!B:B,Policies!G:G)</f>
        <v>Yes</v>
      </c>
    </row>
    <row r="1428" spans="1:8" x14ac:dyDescent="0.25">
      <c r="A1428" t="s">
        <v>3314</v>
      </c>
      <c r="B1428" t="s">
        <v>762</v>
      </c>
      <c r="C1428">
        <v>18</v>
      </c>
      <c r="D1428" t="s">
        <v>767</v>
      </c>
      <c r="E1428" s="5" t="str">
        <f>_xlfn.XLOOKUP(Customers[[#This Row],[Customer ID]],Policies!B:B,Policies!A:A)</f>
        <v>POL3662</v>
      </c>
      <c r="F1428" s="5" t="str">
        <f>_xlfn.XLOOKUP(Customers[[#This Row],[Customer ID]],Policies[Customer ID],Policies[Proposal Status (Insurer)])</f>
        <v>Accepted</v>
      </c>
      <c r="G1428" s="5" t="str">
        <f>_xlfn.XLOOKUP(A:A,Policies!B:B,Policies!C:C)</f>
        <v>Life</v>
      </c>
      <c r="H1428" s="5" t="str">
        <f>_xlfn.XLOOKUP(A:A,Policies!B:B,Policies!G:G)</f>
        <v>Yes</v>
      </c>
    </row>
    <row r="1429" spans="1:8" x14ac:dyDescent="0.25">
      <c r="A1429" t="s">
        <v>3315</v>
      </c>
      <c r="B1429" t="s">
        <v>763</v>
      </c>
      <c r="C1429">
        <v>20</v>
      </c>
      <c r="D1429" t="s">
        <v>767</v>
      </c>
      <c r="E1429" s="5" t="str">
        <f>_xlfn.XLOOKUP(Customers[[#This Row],[Customer ID]],Policies!B:B,Policies!A:A)</f>
        <v>POL3663</v>
      </c>
      <c r="F1429" s="5" t="str">
        <f>_xlfn.XLOOKUP(Customers[[#This Row],[Customer ID]],Policies[Customer ID],Policies[Proposal Status (Insurer)])</f>
        <v>Accepted</v>
      </c>
      <c r="G1429" s="5" t="str">
        <f>_xlfn.XLOOKUP(A:A,Policies!B:B,Policies!C:C)</f>
        <v>Life</v>
      </c>
      <c r="H1429" s="5" t="str">
        <f>_xlfn.XLOOKUP(A:A,Policies!B:B,Policies!G:G)</f>
        <v>Yes</v>
      </c>
    </row>
    <row r="1430" spans="1:8" x14ac:dyDescent="0.25">
      <c r="A1430" t="s">
        <v>3316</v>
      </c>
      <c r="B1430" t="s">
        <v>765</v>
      </c>
      <c r="C1430">
        <v>19</v>
      </c>
      <c r="D1430" t="s">
        <v>766</v>
      </c>
      <c r="E1430" s="5" t="str">
        <f>_xlfn.XLOOKUP(Customers[[#This Row],[Customer ID]],Policies!B:B,Policies!A:A)</f>
        <v>POL3664</v>
      </c>
      <c r="F1430" s="5" t="str">
        <f>_xlfn.XLOOKUP(Customers[[#This Row],[Customer ID]],Policies[Customer ID],Policies[Proposal Status (Insurer)])</f>
        <v>Accepted</v>
      </c>
      <c r="G1430" s="5" t="str">
        <f>_xlfn.XLOOKUP(A:A,Policies!B:B,Policies!C:C)</f>
        <v>Life</v>
      </c>
      <c r="H1430" s="5" t="str">
        <f>_xlfn.XLOOKUP(A:A,Policies!B:B,Policies!G:G)</f>
        <v>Yes</v>
      </c>
    </row>
    <row r="1431" spans="1:8" x14ac:dyDescent="0.25">
      <c r="A1431" t="s">
        <v>3317</v>
      </c>
      <c r="B1431" t="s">
        <v>764</v>
      </c>
      <c r="C1431">
        <v>13</v>
      </c>
      <c r="D1431" t="s">
        <v>768</v>
      </c>
      <c r="E1431" s="5" t="str">
        <f>_xlfn.XLOOKUP(Customers[[#This Row],[Customer ID]],Policies!B:B,Policies!A:A)</f>
        <v>POL3665</v>
      </c>
      <c r="F1431" s="5" t="str">
        <f>_xlfn.XLOOKUP(Customers[[#This Row],[Customer ID]],Policies[Customer ID],Policies[Proposal Status (Insurer)])</f>
        <v>Accepted</v>
      </c>
      <c r="G1431" s="5" t="str">
        <f>_xlfn.XLOOKUP(A:A,Policies!B:B,Policies!C:C)</f>
        <v>Life</v>
      </c>
      <c r="H1431" s="5" t="str">
        <f>_xlfn.XLOOKUP(A:A,Policies!B:B,Policies!G:G)</f>
        <v>Yes</v>
      </c>
    </row>
    <row r="1432" spans="1:8" x14ac:dyDescent="0.25">
      <c r="A1432" t="s">
        <v>3318</v>
      </c>
      <c r="B1432" t="s">
        <v>762</v>
      </c>
      <c r="C1432">
        <v>5</v>
      </c>
      <c r="D1432" t="s">
        <v>768</v>
      </c>
      <c r="E1432" s="5" t="str">
        <f>_xlfn.XLOOKUP(Customers[[#This Row],[Customer ID]],Policies!B:B,Policies!A:A)</f>
        <v>POL3666</v>
      </c>
      <c r="F1432" s="5" t="str">
        <f>_xlfn.XLOOKUP(Customers[[#This Row],[Customer ID]],Policies[Customer ID],Policies[Proposal Status (Insurer)])</f>
        <v>Accepted</v>
      </c>
      <c r="G1432" s="5" t="str">
        <f>_xlfn.XLOOKUP(A:A,Policies!B:B,Policies!C:C)</f>
        <v>Life</v>
      </c>
      <c r="H1432" s="5" t="str">
        <f>_xlfn.XLOOKUP(A:A,Policies!B:B,Policies!G:G)</f>
        <v>Yes</v>
      </c>
    </row>
    <row r="1433" spans="1:8" x14ac:dyDescent="0.25">
      <c r="A1433" t="s">
        <v>3319</v>
      </c>
      <c r="B1433" t="s">
        <v>763</v>
      </c>
      <c r="C1433">
        <v>6</v>
      </c>
      <c r="D1433" t="s">
        <v>768</v>
      </c>
      <c r="E1433" s="5" t="str">
        <f>_xlfn.XLOOKUP(Customers[[#This Row],[Customer ID]],Policies!B:B,Policies!A:A)</f>
        <v>POL3667</v>
      </c>
      <c r="F1433" s="5" t="str">
        <f>_xlfn.XLOOKUP(Customers[[#This Row],[Customer ID]],Policies[Customer ID],Policies[Proposal Status (Insurer)])</f>
        <v>Accepted</v>
      </c>
      <c r="G1433" s="5" t="str">
        <f>_xlfn.XLOOKUP(A:A,Policies!B:B,Policies!C:C)</f>
        <v>Life</v>
      </c>
      <c r="H1433" s="5" t="str">
        <f>_xlfn.XLOOKUP(A:A,Policies!B:B,Policies!G:G)</f>
        <v>Yes</v>
      </c>
    </row>
    <row r="1434" spans="1:8" x14ac:dyDescent="0.25">
      <c r="A1434" t="s">
        <v>3320</v>
      </c>
      <c r="B1434" t="s">
        <v>765</v>
      </c>
      <c r="C1434">
        <v>11</v>
      </c>
      <c r="D1434" t="s">
        <v>769</v>
      </c>
      <c r="E1434" s="5" t="str">
        <f>_xlfn.XLOOKUP(Customers[[#This Row],[Customer ID]],Policies!B:B,Policies!A:A)</f>
        <v>POL3668</v>
      </c>
      <c r="F1434" s="5" t="str">
        <f>_xlfn.XLOOKUP(Customers[[#This Row],[Customer ID]],Policies[Customer ID],Policies[Proposal Status (Insurer)])</f>
        <v>Accepted</v>
      </c>
      <c r="G1434" s="5" t="str">
        <f>_xlfn.XLOOKUP(A:A,Policies!B:B,Policies!C:C)</f>
        <v>Life</v>
      </c>
      <c r="H1434" s="5" t="str">
        <f>_xlfn.XLOOKUP(A:A,Policies!B:B,Policies!G:G)</f>
        <v>No</v>
      </c>
    </row>
    <row r="1435" spans="1:8" x14ac:dyDescent="0.25">
      <c r="A1435" t="s">
        <v>3321</v>
      </c>
      <c r="B1435" t="s">
        <v>764</v>
      </c>
      <c r="C1435">
        <v>4</v>
      </c>
      <c r="D1435" t="s">
        <v>766</v>
      </c>
      <c r="E1435" s="5" t="str">
        <f>_xlfn.XLOOKUP(Customers[[#This Row],[Customer ID]],Policies!B:B,Policies!A:A)</f>
        <v>POL3669</v>
      </c>
      <c r="F1435" s="5" t="str">
        <f>_xlfn.XLOOKUP(Customers[[#This Row],[Customer ID]],Policies[Customer ID],Policies[Proposal Status (Insurer)])</f>
        <v>Accepted</v>
      </c>
      <c r="G1435" s="5" t="str">
        <f>_xlfn.XLOOKUP(A:A,Policies!B:B,Policies!C:C)</f>
        <v>Life</v>
      </c>
      <c r="H1435" s="5" t="str">
        <f>_xlfn.XLOOKUP(A:A,Policies!B:B,Policies!G:G)</f>
        <v>Yes</v>
      </c>
    </row>
    <row r="1436" spans="1:8" x14ac:dyDescent="0.25">
      <c r="A1436" t="s">
        <v>3322</v>
      </c>
      <c r="B1436" t="s">
        <v>762</v>
      </c>
      <c r="C1436">
        <v>5</v>
      </c>
      <c r="D1436" t="s">
        <v>766</v>
      </c>
      <c r="E1436" s="5" t="str">
        <f>_xlfn.XLOOKUP(Customers[[#This Row],[Customer ID]],Policies!B:B,Policies!A:A)</f>
        <v>POL3670</v>
      </c>
      <c r="F1436" s="5" t="str">
        <f>_xlfn.XLOOKUP(Customers[[#This Row],[Customer ID]],Policies[Customer ID],Policies[Proposal Status (Insurer)])</f>
        <v>Accepted</v>
      </c>
      <c r="G1436" s="5" t="str">
        <f>_xlfn.XLOOKUP(A:A,Policies!B:B,Policies!C:C)</f>
        <v>Life</v>
      </c>
      <c r="H1436" s="5" t="str">
        <f>_xlfn.XLOOKUP(A:A,Policies!B:B,Policies!G:G)</f>
        <v>Yes</v>
      </c>
    </row>
    <row r="1437" spans="1:8" x14ac:dyDescent="0.25">
      <c r="A1437" t="s">
        <v>3323</v>
      </c>
      <c r="B1437" t="s">
        <v>763</v>
      </c>
      <c r="C1437">
        <v>2</v>
      </c>
      <c r="D1437" t="s">
        <v>766</v>
      </c>
      <c r="E1437" s="5" t="str">
        <f>_xlfn.XLOOKUP(Customers[[#This Row],[Customer ID]],Policies!B:B,Policies!A:A)</f>
        <v>POL3671</v>
      </c>
      <c r="F1437" s="5" t="str">
        <f>_xlfn.XLOOKUP(Customers[[#This Row],[Customer ID]],Policies[Customer ID],Policies[Proposal Status (Insurer)])</f>
        <v>Accepted</v>
      </c>
      <c r="G1437" s="5" t="str">
        <f>_xlfn.XLOOKUP(A:A,Policies!B:B,Policies!C:C)</f>
        <v>Life</v>
      </c>
      <c r="H1437" s="5" t="str">
        <f>_xlfn.XLOOKUP(A:A,Policies!B:B,Policies!G:G)</f>
        <v>Yes</v>
      </c>
    </row>
    <row r="1438" spans="1:8" x14ac:dyDescent="0.25">
      <c r="A1438" t="s">
        <v>3324</v>
      </c>
      <c r="B1438" t="s">
        <v>765</v>
      </c>
      <c r="C1438">
        <v>6</v>
      </c>
      <c r="D1438" t="s">
        <v>767</v>
      </c>
      <c r="E1438" s="5" t="str">
        <f>_xlfn.XLOOKUP(Customers[[#This Row],[Customer ID]],Policies!B:B,Policies!A:A)</f>
        <v>POL3672</v>
      </c>
      <c r="F1438" s="5" t="str">
        <f>_xlfn.XLOOKUP(Customers[[#This Row],[Customer ID]],Policies[Customer ID],Policies[Proposal Status (Insurer)])</f>
        <v>Accepted</v>
      </c>
      <c r="G1438" s="5" t="str">
        <f>_xlfn.XLOOKUP(A:A,Policies!B:B,Policies!C:C)</f>
        <v>Life</v>
      </c>
      <c r="H1438" s="5" t="str">
        <f>_xlfn.XLOOKUP(A:A,Policies!B:B,Policies!G:G)</f>
        <v>Yes</v>
      </c>
    </row>
    <row r="1439" spans="1:8" x14ac:dyDescent="0.25">
      <c r="A1439" t="s">
        <v>3325</v>
      </c>
      <c r="B1439" t="s">
        <v>764</v>
      </c>
      <c r="C1439">
        <v>12</v>
      </c>
      <c r="D1439" t="s">
        <v>769</v>
      </c>
      <c r="E1439" s="5" t="str">
        <f>_xlfn.XLOOKUP(Customers[[#This Row],[Customer ID]],Policies!B:B,Policies!A:A)</f>
        <v>POL3673</v>
      </c>
      <c r="F1439" s="5" t="str">
        <f>_xlfn.XLOOKUP(Customers[[#This Row],[Customer ID]],Policies[Customer ID],Policies[Proposal Status (Insurer)])</f>
        <v>Accepted</v>
      </c>
      <c r="G1439" s="5" t="str">
        <f>_xlfn.XLOOKUP(A:A,Policies!B:B,Policies!C:C)</f>
        <v>Life</v>
      </c>
      <c r="H1439" s="5" t="str">
        <f>_xlfn.XLOOKUP(A:A,Policies!B:B,Policies!G:G)</f>
        <v>No</v>
      </c>
    </row>
    <row r="1440" spans="1:8" x14ac:dyDescent="0.25">
      <c r="A1440" t="s">
        <v>3326</v>
      </c>
      <c r="B1440" t="s">
        <v>762</v>
      </c>
      <c r="C1440">
        <v>7</v>
      </c>
      <c r="D1440" t="s">
        <v>769</v>
      </c>
      <c r="E1440" s="5" t="str">
        <f>_xlfn.XLOOKUP(Customers[[#This Row],[Customer ID]],Policies!B:B,Policies!A:A)</f>
        <v>POL3674</v>
      </c>
      <c r="F1440" s="5" t="str">
        <f>_xlfn.XLOOKUP(Customers[[#This Row],[Customer ID]],Policies[Customer ID],Policies[Proposal Status (Insurer)])</f>
        <v>Accepted</v>
      </c>
      <c r="G1440" s="5" t="str">
        <f>_xlfn.XLOOKUP(A:A,Policies!B:B,Policies!C:C)</f>
        <v>Life</v>
      </c>
      <c r="H1440" s="5" t="str">
        <f>_xlfn.XLOOKUP(A:A,Policies!B:B,Policies!G:G)</f>
        <v>Yes</v>
      </c>
    </row>
    <row r="1441" spans="1:8" x14ac:dyDescent="0.25">
      <c r="A1441" t="s">
        <v>3327</v>
      </c>
      <c r="B1441" t="s">
        <v>763</v>
      </c>
      <c r="C1441">
        <v>8</v>
      </c>
      <c r="D1441" t="s">
        <v>769</v>
      </c>
      <c r="E1441" s="5" t="str">
        <f>_xlfn.XLOOKUP(Customers[[#This Row],[Customer ID]],Policies!B:B,Policies!A:A)</f>
        <v>POL3675</v>
      </c>
      <c r="F1441" s="5" t="str">
        <f>_xlfn.XLOOKUP(Customers[[#This Row],[Customer ID]],Policies[Customer ID],Policies[Proposal Status (Insurer)])</f>
        <v>Accepted</v>
      </c>
      <c r="G1441" s="5" t="str">
        <f>_xlfn.XLOOKUP(A:A,Policies!B:B,Policies!C:C)</f>
        <v>Life</v>
      </c>
      <c r="H1441" s="5" t="str">
        <f>_xlfn.XLOOKUP(A:A,Policies!B:B,Policies!G:G)</f>
        <v>Yes</v>
      </c>
    </row>
    <row r="1442" spans="1:8" x14ac:dyDescent="0.25">
      <c r="A1442" t="s">
        <v>3328</v>
      </c>
      <c r="B1442" t="s">
        <v>765</v>
      </c>
      <c r="C1442">
        <v>13</v>
      </c>
      <c r="D1442" t="s">
        <v>768</v>
      </c>
      <c r="E1442" s="5" t="str">
        <f>_xlfn.XLOOKUP(Customers[[#This Row],[Customer ID]],Policies!B:B,Policies!A:A)</f>
        <v>POL3676</v>
      </c>
      <c r="F1442" s="5" t="str">
        <f>_xlfn.XLOOKUP(Customers[[#This Row],[Customer ID]],Policies[Customer ID],Policies[Proposal Status (Insurer)])</f>
        <v>Accepted</v>
      </c>
      <c r="G1442" s="5" t="str">
        <f>_xlfn.XLOOKUP(A:A,Policies!B:B,Policies!C:C)</f>
        <v>Life</v>
      </c>
      <c r="H1442" s="5" t="str">
        <f>_xlfn.XLOOKUP(A:A,Policies!B:B,Policies!G:G)</f>
        <v>Yes</v>
      </c>
    </row>
    <row r="1443" spans="1:8" x14ac:dyDescent="0.25">
      <c r="A1443" t="s">
        <v>3329</v>
      </c>
      <c r="B1443" t="s">
        <v>764</v>
      </c>
      <c r="C1443">
        <v>1</v>
      </c>
      <c r="D1443" t="s">
        <v>767</v>
      </c>
      <c r="E1443" s="5" t="str">
        <f>_xlfn.XLOOKUP(Customers[[#This Row],[Customer ID]],Policies!B:B,Policies!A:A)</f>
        <v>POL3677</v>
      </c>
      <c r="F1443" s="5" t="str">
        <f>_xlfn.XLOOKUP(Customers[[#This Row],[Customer ID]],Policies[Customer ID],Policies[Proposal Status (Insurer)])</f>
        <v>Accepted</v>
      </c>
      <c r="G1443" s="5" t="str">
        <f>_xlfn.XLOOKUP(A:A,Policies!B:B,Policies!C:C)</f>
        <v>Life</v>
      </c>
      <c r="H1443" s="5" t="str">
        <f>_xlfn.XLOOKUP(A:A,Policies!B:B,Policies!G:G)</f>
        <v>Yes</v>
      </c>
    </row>
    <row r="1444" spans="1:8" x14ac:dyDescent="0.25">
      <c r="A1444" t="s">
        <v>3330</v>
      </c>
      <c r="B1444" t="s">
        <v>762</v>
      </c>
      <c r="C1444">
        <v>4</v>
      </c>
      <c r="D1444" t="s">
        <v>767</v>
      </c>
      <c r="E1444" s="5" t="str">
        <f>_xlfn.XLOOKUP(Customers[[#This Row],[Customer ID]],Policies!B:B,Policies!A:A)</f>
        <v>POL3678</v>
      </c>
      <c r="F1444" s="5" t="str">
        <f>_xlfn.XLOOKUP(Customers[[#This Row],[Customer ID]],Policies[Customer ID],Policies[Proposal Status (Insurer)])</f>
        <v>Rejected</v>
      </c>
      <c r="G1444" s="5" t="str">
        <f>_xlfn.XLOOKUP(A:A,Policies!B:B,Policies!C:C)</f>
        <v>Life</v>
      </c>
      <c r="H1444" s="5" t="str">
        <f>_xlfn.XLOOKUP(A:A,Policies!B:B,Policies!G:G)</f>
        <v>Not Applicable</v>
      </c>
    </row>
    <row r="1445" spans="1:8" x14ac:dyDescent="0.25">
      <c r="A1445" t="s">
        <v>3331</v>
      </c>
      <c r="B1445" t="s">
        <v>763</v>
      </c>
      <c r="C1445">
        <v>12</v>
      </c>
      <c r="D1445" t="s">
        <v>767</v>
      </c>
      <c r="E1445" s="5" t="str">
        <f>_xlfn.XLOOKUP(Customers[[#This Row],[Customer ID]],Policies!B:B,Policies!A:A)</f>
        <v>POL3679</v>
      </c>
      <c r="F1445" s="5" t="str">
        <f>_xlfn.XLOOKUP(Customers[[#This Row],[Customer ID]],Policies[Customer ID],Policies[Proposal Status (Insurer)])</f>
        <v>Accepted</v>
      </c>
      <c r="G1445" s="5" t="str">
        <f>_xlfn.XLOOKUP(A:A,Policies!B:B,Policies!C:C)</f>
        <v>Life</v>
      </c>
      <c r="H1445" s="5" t="str">
        <f>_xlfn.XLOOKUP(A:A,Policies!B:B,Policies!G:G)</f>
        <v>Yes</v>
      </c>
    </row>
    <row r="1446" spans="1:8" x14ac:dyDescent="0.25">
      <c r="A1446" t="s">
        <v>3332</v>
      </c>
      <c r="B1446" t="s">
        <v>765</v>
      </c>
      <c r="C1446">
        <v>5</v>
      </c>
      <c r="D1446" t="s">
        <v>766</v>
      </c>
      <c r="E1446" s="5" t="str">
        <f>_xlfn.XLOOKUP(Customers[[#This Row],[Customer ID]],Policies!B:B,Policies!A:A)</f>
        <v>POL3680</v>
      </c>
      <c r="F1446" s="5" t="str">
        <f>_xlfn.XLOOKUP(Customers[[#This Row],[Customer ID]],Policies[Customer ID],Policies[Proposal Status (Insurer)])</f>
        <v>Accepted</v>
      </c>
      <c r="G1446" s="5" t="str">
        <f>_xlfn.XLOOKUP(A:A,Policies!B:B,Policies!C:C)</f>
        <v>Life</v>
      </c>
      <c r="H1446" s="5" t="str">
        <f>_xlfn.XLOOKUP(A:A,Policies!B:B,Policies!G:G)</f>
        <v>Yes</v>
      </c>
    </row>
    <row r="1447" spans="1:8" x14ac:dyDescent="0.25">
      <c r="A1447" t="s">
        <v>3333</v>
      </c>
      <c r="B1447" t="s">
        <v>764</v>
      </c>
      <c r="C1447">
        <v>6</v>
      </c>
      <c r="D1447" t="s">
        <v>768</v>
      </c>
      <c r="E1447" s="5" t="str">
        <f>_xlfn.XLOOKUP(Customers[[#This Row],[Customer ID]],Policies!B:B,Policies!A:A)</f>
        <v>POL3681</v>
      </c>
      <c r="F1447" s="5" t="str">
        <f>_xlfn.XLOOKUP(Customers[[#This Row],[Customer ID]],Policies[Customer ID],Policies[Proposal Status (Insurer)])</f>
        <v>Accepted</v>
      </c>
      <c r="G1447" s="5" t="str">
        <f>_xlfn.XLOOKUP(A:A,Policies!B:B,Policies!C:C)</f>
        <v>Life</v>
      </c>
      <c r="H1447" s="5" t="str">
        <f>_xlfn.XLOOKUP(A:A,Policies!B:B,Policies!G:G)</f>
        <v>Yes</v>
      </c>
    </row>
    <row r="1448" spans="1:8" x14ac:dyDescent="0.25">
      <c r="A1448" t="s">
        <v>3334</v>
      </c>
      <c r="B1448" t="s">
        <v>762</v>
      </c>
      <c r="C1448">
        <v>7</v>
      </c>
      <c r="D1448" t="s">
        <v>768</v>
      </c>
      <c r="E1448" s="5" t="str">
        <f>_xlfn.XLOOKUP(Customers[[#This Row],[Customer ID]],Policies!B:B,Policies!A:A)</f>
        <v>POL3682</v>
      </c>
      <c r="F1448" s="5" t="str">
        <f>_xlfn.XLOOKUP(Customers[[#This Row],[Customer ID]],Policies[Customer ID],Policies[Proposal Status (Insurer)])</f>
        <v>Accepted</v>
      </c>
      <c r="G1448" s="5" t="str">
        <f>_xlfn.XLOOKUP(A:A,Policies!B:B,Policies!C:C)</f>
        <v>Life</v>
      </c>
      <c r="H1448" s="5" t="str">
        <f>_xlfn.XLOOKUP(A:A,Policies!B:B,Policies!G:G)</f>
        <v>Yes</v>
      </c>
    </row>
    <row r="1449" spans="1:8" x14ac:dyDescent="0.25">
      <c r="A1449" t="s">
        <v>3335</v>
      </c>
      <c r="B1449" t="s">
        <v>763</v>
      </c>
      <c r="C1449">
        <v>8</v>
      </c>
      <c r="D1449" t="s">
        <v>768</v>
      </c>
      <c r="E1449" s="5" t="str">
        <f>_xlfn.XLOOKUP(Customers[[#This Row],[Customer ID]],Policies!B:B,Policies!A:A)</f>
        <v>POL3683</v>
      </c>
      <c r="F1449" s="5" t="str">
        <f>_xlfn.XLOOKUP(Customers[[#This Row],[Customer ID]],Policies[Customer ID],Policies[Proposal Status (Insurer)])</f>
        <v>Accepted</v>
      </c>
      <c r="G1449" s="5" t="str">
        <f>_xlfn.XLOOKUP(A:A,Policies!B:B,Policies!C:C)</f>
        <v>Life</v>
      </c>
      <c r="H1449" s="5" t="str">
        <f>_xlfn.XLOOKUP(A:A,Policies!B:B,Policies!G:G)</f>
        <v>Yes</v>
      </c>
    </row>
    <row r="1450" spans="1:8" x14ac:dyDescent="0.25">
      <c r="A1450" t="s">
        <v>3336</v>
      </c>
      <c r="B1450" t="s">
        <v>765</v>
      </c>
      <c r="C1450">
        <v>12</v>
      </c>
      <c r="D1450" t="s">
        <v>769</v>
      </c>
      <c r="E1450" s="5" t="str">
        <f>_xlfn.XLOOKUP(Customers[[#This Row],[Customer ID]],Policies!B:B,Policies!A:A)</f>
        <v>POL3684</v>
      </c>
      <c r="F1450" s="5" t="str">
        <f>_xlfn.XLOOKUP(Customers[[#This Row],[Customer ID]],Policies[Customer ID],Policies[Proposal Status (Insurer)])</f>
        <v>Accepted</v>
      </c>
      <c r="G1450" s="5" t="str">
        <f>_xlfn.XLOOKUP(A:A,Policies!B:B,Policies!C:C)</f>
        <v>Life</v>
      </c>
      <c r="H1450" s="5" t="str">
        <f>_xlfn.XLOOKUP(A:A,Policies!B:B,Policies!G:G)</f>
        <v>Yes</v>
      </c>
    </row>
    <row r="1451" spans="1:8" x14ac:dyDescent="0.25">
      <c r="A1451" t="s">
        <v>3337</v>
      </c>
      <c r="B1451" t="s">
        <v>764</v>
      </c>
      <c r="C1451">
        <v>2</v>
      </c>
      <c r="D1451" t="s">
        <v>766</v>
      </c>
      <c r="E1451" s="5" t="str">
        <f>_xlfn.XLOOKUP(Customers[[#This Row],[Customer ID]],Policies!B:B,Policies!A:A)</f>
        <v>POL3685</v>
      </c>
      <c r="F1451" s="5" t="str">
        <f>_xlfn.XLOOKUP(Customers[[#This Row],[Customer ID]],Policies[Customer ID],Policies[Proposal Status (Insurer)])</f>
        <v>Accepted</v>
      </c>
      <c r="G1451" s="5" t="str">
        <f>_xlfn.XLOOKUP(A:A,Policies!B:B,Policies!C:C)</f>
        <v>Life</v>
      </c>
      <c r="H1451" s="5" t="str">
        <f>_xlfn.XLOOKUP(A:A,Policies!B:B,Policies!G:G)</f>
        <v>Yes</v>
      </c>
    </row>
    <row r="1452" spans="1:8" x14ac:dyDescent="0.25">
      <c r="A1452" t="s">
        <v>3338</v>
      </c>
      <c r="B1452" t="s">
        <v>762</v>
      </c>
      <c r="C1452">
        <v>17</v>
      </c>
      <c r="D1452" t="s">
        <v>766</v>
      </c>
      <c r="E1452" s="5" t="str">
        <f>_xlfn.XLOOKUP(Customers[[#This Row],[Customer ID]],Policies!B:B,Policies!A:A)</f>
        <v>POL3686</v>
      </c>
      <c r="F1452" s="5" t="str">
        <f>_xlfn.XLOOKUP(Customers[[#This Row],[Customer ID]],Policies[Customer ID],Policies[Proposal Status (Insurer)])</f>
        <v>Accepted</v>
      </c>
      <c r="G1452" s="5" t="str">
        <f>_xlfn.XLOOKUP(A:A,Policies!B:B,Policies!C:C)</f>
        <v>Life</v>
      </c>
      <c r="H1452" s="5" t="str">
        <f>_xlfn.XLOOKUP(A:A,Policies!B:B,Policies!G:G)</f>
        <v>Yes</v>
      </c>
    </row>
    <row r="1453" spans="1:8" x14ac:dyDescent="0.25">
      <c r="A1453" t="s">
        <v>3339</v>
      </c>
      <c r="B1453" t="s">
        <v>763</v>
      </c>
      <c r="C1453">
        <v>5</v>
      </c>
      <c r="D1453" t="s">
        <v>766</v>
      </c>
      <c r="E1453" s="5" t="str">
        <f>_xlfn.XLOOKUP(Customers[[#This Row],[Customer ID]],Policies!B:B,Policies!A:A)</f>
        <v>POL3687</v>
      </c>
      <c r="F1453" s="5" t="str">
        <f>_xlfn.XLOOKUP(Customers[[#This Row],[Customer ID]],Policies[Customer ID],Policies[Proposal Status (Insurer)])</f>
        <v>Accepted</v>
      </c>
      <c r="G1453" s="5" t="str">
        <f>_xlfn.XLOOKUP(A:A,Policies!B:B,Policies!C:C)</f>
        <v>Life</v>
      </c>
      <c r="H1453" s="5" t="str">
        <f>_xlfn.XLOOKUP(A:A,Policies!B:B,Policies!G:G)</f>
        <v>Yes</v>
      </c>
    </row>
    <row r="1454" spans="1:8" x14ac:dyDescent="0.25">
      <c r="A1454" t="s">
        <v>3340</v>
      </c>
      <c r="B1454" t="s">
        <v>765</v>
      </c>
      <c r="C1454">
        <v>6</v>
      </c>
      <c r="D1454" t="s">
        <v>767</v>
      </c>
      <c r="E1454" s="5" t="str">
        <f>_xlfn.XLOOKUP(Customers[[#This Row],[Customer ID]],Policies!B:B,Policies!A:A)</f>
        <v>POL3688</v>
      </c>
      <c r="F1454" s="5" t="str">
        <f>_xlfn.XLOOKUP(Customers[[#This Row],[Customer ID]],Policies[Customer ID],Policies[Proposal Status (Insurer)])</f>
        <v>Accepted</v>
      </c>
      <c r="G1454" s="5" t="str">
        <f>_xlfn.XLOOKUP(A:A,Policies!B:B,Policies!C:C)</f>
        <v>Life</v>
      </c>
      <c r="H1454" s="5" t="str">
        <f>_xlfn.XLOOKUP(A:A,Policies!B:B,Policies!G:G)</f>
        <v>No</v>
      </c>
    </row>
    <row r="1455" spans="1:8" x14ac:dyDescent="0.25">
      <c r="A1455" t="s">
        <v>3341</v>
      </c>
      <c r="B1455" t="s">
        <v>764</v>
      </c>
      <c r="C1455">
        <v>13</v>
      </c>
      <c r="D1455" t="s">
        <v>769</v>
      </c>
      <c r="E1455" s="5" t="str">
        <f>_xlfn.XLOOKUP(Customers[[#This Row],[Customer ID]],Policies!B:B,Policies!A:A)</f>
        <v>POL3689</v>
      </c>
      <c r="F1455" s="5" t="str">
        <f>_xlfn.XLOOKUP(Customers[[#This Row],[Customer ID]],Policies[Customer ID],Policies[Proposal Status (Insurer)])</f>
        <v>Accepted</v>
      </c>
      <c r="G1455" s="5" t="str">
        <f>_xlfn.XLOOKUP(A:A,Policies!B:B,Policies!C:C)</f>
        <v>Life</v>
      </c>
      <c r="H1455" s="5" t="str">
        <f>_xlfn.XLOOKUP(A:A,Policies!B:B,Policies!G:G)</f>
        <v>Yes</v>
      </c>
    </row>
    <row r="1456" spans="1:8" x14ac:dyDescent="0.25">
      <c r="A1456" t="s">
        <v>3342</v>
      </c>
      <c r="B1456" t="s">
        <v>762</v>
      </c>
      <c r="C1456">
        <v>7</v>
      </c>
      <c r="D1456" t="s">
        <v>769</v>
      </c>
      <c r="E1456" s="5" t="str">
        <f>_xlfn.XLOOKUP(Customers[[#This Row],[Customer ID]],Policies!B:B,Policies!A:A)</f>
        <v>POL3690</v>
      </c>
      <c r="F1456" s="5" t="str">
        <f>_xlfn.XLOOKUP(Customers[[#This Row],[Customer ID]],Policies[Customer ID],Policies[Proposal Status (Insurer)])</f>
        <v>Rejected</v>
      </c>
      <c r="G1456" s="5" t="str">
        <f>_xlfn.XLOOKUP(A:A,Policies!B:B,Policies!C:C)</f>
        <v>Life</v>
      </c>
      <c r="H1456" s="5" t="str">
        <f>_xlfn.XLOOKUP(A:A,Policies!B:B,Policies!G:G)</f>
        <v>Not Applicable</v>
      </c>
    </row>
    <row r="1457" spans="1:8" x14ac:dyDescent="0.25">
      <c r="A1457" t="s">
        <v>3343</v>
      </c>
      <c r="B1457" t="s">
        <v>763</v>
      </c>
      <c r="C1457">
        <v>11</v>
      </c>
      <c r="D1457" t="s">
        <v>769</v>
      </c>
      <c r="E1457" s="5" t="str">
        <f>_xlfn.XLOOKUP(Customers[[#This Row],[Customer ID]],Policies!B:B,Policies!A:A)</f>
        <v>POL3691</v>
      </c>
      <c r="F1457" s="5" t="str">
        <f>_xlfn.XLOOKUP(Customers[[#This Row],[Customer ID]],Policies[Customer ID],Policies[Proposal Status (Insurer)])</f>
        <v>Accepted</v>
      </c>
      <c r="G1457" s="5" t="str">
        <f>_xlfn.XLOOKUP(A:A,Policies!B:B,Policies!C:C)</f>
        <v>Life</v>
      </c>
      <c r="H1457" s="5" t="str">
        <f>_xlfn.XLOOKUP(A:A,Policies!B:B,Policies!G:G)</f>
        <v>No</v>
      </c>
    </row>
    <row r="1458" spans="1:8" x14ac:dyDescent="0.25">
      <c r="A1458" t="s">
        <v>3344</v>
      </c>
      <c r="B1458" t="s">
        <v>765</v>
      </c>
      <c r="C1458">
        <v>1</v>
      </c>
      <c r="D1458" t="s">
        <v>768</v>
      </c>
      <c r="E1458" s="5" t="str">
        <f>_xlfn.XLOOKUP(Customers[[#This Row],[Customer ID]],Policies!B:B,Policies!A:A)</f>
        <v>POL3692</v>
      </c>
      <c r="F1458" s="5" t="str">
        <f>_xlfn.XLOOKUP(Customers[[#This Row],[Customer ID]],Policies[Customer ID],Policies[Proposal Status (Insurer)])</f>
        <v>Accepted</v>
      </c>
      <c r="G1458" s="5" t="str">
        <f>_xlfn.XLOOKUP(A:A,Policies!B:B,Policies!C:C)</f>
        <v>Life</v>
      </c>
      <c r="H1458" s="5" t="str">
        <f>_xlfn.XLOOKUP(A:A,Policies!B:B,Policies!G:G)</f>
        <v>Yes</v>
      </c>
    </row>
    <row r="1459" spans="1:8" x14ac:dyDescent="0.25">
      <c r="A1459" t="s">
        <v>3345</v>
      </c>
      <c r="B1459" t="s">
        <v>764</v>
      </c>
      <c r="C1459">
        <v>20</v>
      </c>
      <c r="D1459" t="s">
        <v>767</v>
      </c>
      <c r="E1459" s="5" t="str">
        <f>_xlfn.XLOOKUP(Customers[[#This Row],[Customer ID]],Policies!B:B,Policies!A:A)</f>
        <v>POL3693</v>
      </c>
      <c r="F1459" s="5" t="str">
        <f>_xlfn.XLOOKUP(Customers[[#This Row],[Customer ID]],Policies[Customer ID],Policies[Proposal Status (Insurer)])</f>
        <v>Accepted</v>
      </c>
      <c r="G1459" s="5" t="str">
        <f>_xlfn.XLOOKUP(A:A,Policies!B:B,Policies!C:C)</f>
        <v>Life</v>
      </c>
      <c r="H1459" s="5" t="str">
        <f>_xlfn.XLOOKUP(A:A,Policies!B:B,Policies!G:G)</f>
        <v>Yes</v>
      </c>
    </row>
    <row r="1460" spans="1:8" x14ac:dyDescent="0.25">
      <c r="A1460" t="s">
        <v>3346</v>
      </c>
      <c r="B1460" t="s">
        <v>762</v>
      </c>
      <c r="C1460">
        <v>19</v>
      </c>
      <c r="D1460" t="s">
        <v>767</v>
      </c>
      <c r="E1460" s="5" t="str">
        <f>_xlfn.XLOOKUP(Customers[[#This Row],[Customer ID]],Policies!B:B,Policies!A:A)</f>
        <v>POL3694</v>
      </c>
      <c r="F1460" s="5" t="str">
        <f>_xlfn.XLOOKUP(Customers[[#This Row],[Customer ID]],Policies[Customer ID],Policies[Proposal Status (Insurer)])</f>
        <v>Accepted</v>
      </c>
      <c r="G1460" s="5" t="str">
        <f>_xlfn.XLOOKUP(A:A,Policies!B:B,Policies!C:C)</f>
        <v>Life</v>
      </c>
      <c r="H1460" s="5" t="str">
        <f>_xlfn.XLOOKUP(A:A,Policies!B:B,Policies!G:G)</f>
        <v>Yes</v>
      </c>
    </row>
    <row r="1461" spans="1:8" x14ac:dyDescent="0.25">
      <c r="A1461" t="s">
        <v>3347</v>
      </c>
      <c r="B1461" t="s">
        <v>763</v>
      </c>
      <c r="C1461">
        <v>6</v>
      </c>
      <c r="D1461" t="s">
        <v>767</v>
      </c>
      <c r="E1461" s="5" t="str">
        <f>_xlfn.XLOOKUP(Customers[[#This Row],[Customer ID]],Policies!B:B,Policies!A:A)</f>
        <v>POL3695</v>
      </c>
      <c r="F1461" s="5" t="str">
        <f>_xlfn.XLOOKUP(Customers[[#This Row],[Customer ID]],Policies[Customer ID],Policies[Proposal Status (Insurer)])</f>
        <v>Accepted</v>
      </c>
      <c r="G1461" s="5" t="str">
        <f>_xlfn.XLOOKUP(A:A,Policies!B:B,Policies!C:C)</f>
        <v>Life</v>
      </c>
      <c r="H1461" s="5" t="str">
        <f>_xlfn.XLOOKUP(A:A,Policies!B:B,Policies!G:G)</f>
        <v>Yes</v>
      </c>
    </row>
    <row r="1462" spans="1:8" x14ac:dyDescent="0.25">
      <c r="A1462" t="s">
        <v>3348</v>
      </c>
      <c r="B1462" t="s">
        <v>765</v>
      </c>
      <c r="C1462">
        <v>7</v>
      </c>
      <c r="D1462" t="s">
        <v>766</v>
      </c>
      <c r="E1462" s="5" t="str">
        <f>_xlfn.XLOOKUP(Customers[[#This Row],[Customer ID]],Policies!B:B,Policies!A:A)</f>
        <v>POL3696</v>
      </c>
      <c r="F1462" s="5" t="str">
        <f>_xlfn.XLOOKUP(Customers[[#This Row],[Customer ID]],Policies[Customer ID],Policies[Proposal Status (Insurer)])</f>
        <v>Rejected</v>
      </c>
      <c r="G1462" s="5" t="str">
        <f>_xlfn.XLOOKUP(A:A,Policies!B:B,Policies!C:C)</f>
        <v>Life</v>
      </c>
      <c r="H1462" s="5" t="str">
        <f>_xlfn.XLOOKUP(A:A,Policies!B:B,Policies!G:G)</f>
        <v>Not Applicable</v>
      </c>
    </row>
    <row r="1463" spans="1:8" x14ac:dyDescent="0.25">
      <c r="A1463" t="s">
        <v>3349</v>
      </c>
      <c r="B1463" t="s">
        <v>764</v>
      </c>
      <c r="C1463">
        <v>8</v>
      </c>
      <c r="D1463" t="s">
        <v>768</v>
      </c>
      <c r="E1463" s="5" t="str">
        <f>_xlfn.XLOOKUP(Customers[[#This Row],[Customer ID]],Policies!B:B,Policies!A:A)</f>
        <v>POL3697</v>
      </c>
      <c r="F1463" s="5" t="str">
        <f>_xlfn.XLOOKUP(Customers[[#This Row],[Customer ID]],Policies[Customer ID],Policies[Proposal Status (Insurer)])</f>
        <v>Accepted</v>
      </c>
      <c r="G1463" s="5" t="str">
        <f>_xlfn.XLOOKUP(A:A,Policies!B:B,Policies!C:C)</f>
        <v>Life</v>
      </c>
      <c r="H1463" s="5" t="str">
        <f>_xlfn.XLOOKUP(A:A,Policies!B:B,Policies!G:G)</f>
        <v>Yes</v>
      </c>
    </row>
    <row r="1464" spans="1:8" x14ac:dyDescent="0.25">
      <c r="A1464" t="s">
        <v>3350</v>
      </c>
      <c r="B1464" t="s">
        <v>762</v>
      </c>
      <c r="C1464">
        <v>11</v>
      </c>
      <c r="D1464" t="s">
        <v>768</v>
      </c>
      <c r="E1464" s="5" t="str">
        <f>_xlfn.XLOOKUP(Customers[[#This Row],[Customer ID]],Policies!B:B,Policies!A:A)</f>
        <v>POL3698</v>
      </c>
      <c r="F1464" s="5" t="str">
        <f>_xlfn.XLOOKUP(Customers[[#This Row],[Customer ID]],Policies[Customer ID],Policies[Proposal Status (Insurer)])</f>
        <v>Accepted</v>
      </c>
      <c r="G1464" s="5" t="str">
        <f>_xlfn.XLOOKUP(A:A,Policies!B:B,Policies!C:C)</f>
        <v>Life</v>
      </c>
      <c r="H1464" s="5" t="str">
        <f>_xlfn.XLOOKUP(A:A,Policies!B:B,Policies!G:G)</f>
        <v>Yes</v>
      </c>
    </row>
    <row r="1465" spans="1:8" x14ac:dyDescent="0.25">
      <c r="A1465" t="s">
        <v>3351</v>
      </c>
      <c r="B1465" t="s">
        <v>763</v>
      </c>
      <c r="C1465">
        <v>12</v>
      </c>
      <c r="D1465" t="s">
        <v>768</v>
      </c>
      <c r="E1465" s="5" t="str">
        <f>_xlfn.XLOOKUP(Customers[[#This Row],[Customer ID]],Policies!B:B,Policies!A:A)</f>
        <v>POL3699</v>
      </c>
      <c r="F1465" s="5" t="str">
        <f>_xlfn.XLOOKUP(Customers[[#This Row],[Customer ID]],Policies[Customer ID],Policies[Proposal Status (Insurer)])</f>
        <v>Accepted</v>
      </c>
      <c r="G1465" s="5" t="str">
        <f>_xlfn.XLOOKUP(A:A,Policies!B:B,Policies!C:C)</f>
        <v>Life</v>
      </c>
      <c r="H1465" s="5" t="str">
        <f>_xlfn.XLOOKUP(A:A,Policies!B:B,Policies!G:G)</f>
        <v>Yes</v>
      </c>
    </row>
    <row r="1466" spans="1:8" x14ac:dyDescent="0.25">
      <c r="A1466" t="s">
        <v>3352</v>
      </c>
      <c r="B1466" t="s">
        <v>765</v>
      </c>
      <c r="C1466">
        <v>13</v>
      </c>
      <c r="D1466" t="s">
        <v>769</v>
      </c>
      <c r="E1466" s="5" t="str">
        <f>_xlfn.XLOOKUP(Customers[[#This Row],[Customer ID]],Policies!B:B,Policies!A:A)</f>
        <v>POL3700</v>
      </c>
      <c r="F1466" s="5" t="str">
        <f>_xlfn.XLOOKUP(Customers[[#This Row],[Customer ID]],Policies[Customer ID],Policies[Proposal Status (Insurer)])</f>
        <v>Accepted</v>
      </c>
      <c r="G1466" s="5" t="str">
        <f>_xlfn.XLOOKUP(A:A,Policies!B:B,Policies!C:C)</f>
        <v>Life</v>
      </c>
      <c r="H1466" s="5" t="str">
        <f>_xlfn.XLOOKUP(A:A,Policies!B:B,Policies!G:G)</f>
        <v>Yes</v>
      </c>
    </row>
    <row r="1467" spans="1:8" x14ac:dyDescent="0.25">
      <c r="A1467" t="s">
        <v>3353</v>
      </c>
      <c r="B1467" t="s">
        <v>764</v>
      </c>
      <c r="C1467">
        <v>3</v>
      </c>
      <c r="D1467" t="s">
        <v>766</v>
      </c>
      <c r="E1467" s="5" t="str">
        <f>_xlfn.XLOOKUP(Customers[[#This Row],[Customer ID]],Policies!B:B,Policies!A:A)</f>
        <v>POL3701</v>
      </c>
      <c r="F1467" s="5" t="str">
        <f>_xlfn.XLOOKUP(Customers[[#This Row],[Customer ID]],Policies[Customer ID],Policies[Proposal Status (Insurer)])</f>
        <v>Accepted</v>
      </c>
      <c r="G1467" s="5" t="str">
        <f>_xlfn.XLOOKUP(A:A,Policies!B:B,Policies!C:C)</f>
        <v>Life</v>
      </c>
      <c r="H1467" s="5" t="str">
        <f>_xlfn.XLOOKUP(A:A,Policies!B:B,Policies!G:G)</f>
        <v>Yes</v>
      </c>
    </row>
    <row r="1468" spans="1:8" x14ac:dyDescent="0.25">
      <c r="A1468" t="s">
        <v>3354</v>
      </c>
      <c r="B1468" t="s">
        <v>762</v>
      </c>
      <c r="C1468">
        <v>2</v>
      </c>
      <c r="D1468" t="s">
        <v>766</v>
      </c>
      <c r="E1468" s="5" t="str">
        <f>_xlfn.XLOOKUP(Customers[[#This Row],[Customer ID]],Policies!B:B,Policies!A:A)</f>
        <v>POL3702</v>
      </c>
      <c r="F1468" s="5" t="str">
        <f>_xlfn.XLOOKUP(Customers[[#This Row],[Customer ID]],Policies[Customer ID],Policies[Proposal Status (Insurer)])</f>
        <v>Rejected</v>
      </c>
      <c r="G1468" s="5" t="str">
        <f>_xlfn.XLOOKUP(A:A,Policies!B:B,Policies!C:C)</f>
        <v>Life</v>
      </c>
      <c r="H1468" s="5" t="str">
        <f>_xlfn.XLOOKUP(A:A,Policies!B:B,Policies!G:G)</f>
        <v>Not Applicable</v>
      </c>
    </row>
    <row r="1469" spans="1:8" x14ac:dyDescent="0.25">
      <c r="A1469" t="s">
        <v>3355</v>
      </c>
      <c r="B1469" t="s">
        <v>763</v>
      </c>
      <c r="C1469">
        <v>5</v>
      </c>
      <c r="D1469" t="s">
        <v>766</v>
      </c>
      <c r="E1469" s="5" t="str">
        <f>_xlfn.XLOOKUP(Customers[[#This Row],[Customer ID]],Policies!B:B,Policies!A:A)</f>
        <v>POL3703</v>
      </c>
      <c r="F1469" s="5" t="str">
        <f>_xlfn.XLOOKUP(Customers[[#This Row],[Customer ID]],Policies[Customer ID],Policies[Proposal Status (Insurer)])</f>
        <v>Accepted</v>
      </c>
      <c r="G1469" s="5" t="str">
        <f>_xlfn.XLOOKUP(A:A,Policies!B:B,Policies!C:C)</f>
        <v>Life</v>
      </c>
      <c r="H1469" s="5" t="str">
        <f>_xlfn.XLOOKUP(A:A,Policies!B:B,Policies!G:G)</f>
        <v>Yes</v>
      </c>
    </row>
    <row r="1470" spans="1:8" x14ac:dyDescent="0.25">
      <c r="A1470" t="s">
        <v>3356</v>
      </c>
      <c r="B1470" t="s">
        <v>765</v>
      </c>
      <c r="C1470">
        <v>6</v>
      </c>
      <c r="D1470" t="s">
        <v>767</v>
      </c>
      <c r="E1470" s="5" t="str">
        <f>_xlfn.XLOOKUP(Customers[[#This Row],[Customer ID]],Policies!B:B,Policies!A:A)</f>
        <v>POL3704</v>
      </c>
      <c r="F1470" s="5" t="str">
        <f>_xlfn.XLOOKUP(Customers[[#This Row],[Customer ID]],Policies[Customer ID],Policies[Proposal Status (Insurer)])</f>
        <v>Accepted</v>
      </c>
      <c r="G1470" s="5" t="str">
        <f>_xlfn.XLOOKUP(A:A,Policies!B:B,Policies!C:C)</f>
        <v>Life</v>
      </c>
      <c r="H1470" s="5" t="str">
        <f>_xlfn.XLOOKUP(A:A,Policies!B:B,Policies!G:G)</f>
        <v>Yes</v>
      </c>
    </row>
    <row r="1471" spans="1:8" x14ac:dyDescent="0.25">
      <c r="A1471" t="s">
        <v>3357</v>
      </c>
      <c r="B1471" t="s">
        <v>764</v>
      </c>
      <c r="C1471">
        <v>7</v>
      </c>
      <c r="D1471" t="s">
        <v>769</v>
      </c>
      <c r="E1471" s="5" t="str">
        <f>_xlfn.XLOOKUP(Customers[[#This Row],[Customer ID]],Policies!B:B,Policies!A:A)</f>
        <v>POL3705</v>
      </c>
      <c r="F1471" s="5" t="str">
        <f>_xlfn.XLOOKUP(Customers[[#This Row],[Customer ID]],Policies[Customer ID],Policies[Proposal Status (Insurer)])</f>
        <v>Accepted</v>
      </c>
      <c r="G1471" s="5" t="str">
        <f>_xlfn.XLOOKUP(A:A,Policies!B:B,Policies!C:C)</f>
        <v>Life</v>
      </c>
      <c r="H1471" s="5" t="str">
        <f>_xlfn.XLOOKUP(A:A,Policies!B:B,Policies!G:G)</f>
        <v>Yes</v>
      </c>
    </row>
    <row r="1472" spans="1:8" x14ac:dyDescent="0.25">
      <c r="A1472" t="s">
        <v>3358</v>
      </c>
      <c r="B1472" t="s">
        <v>762</v>
      </c>
      <c r="C1472">
        <v>12</v>
      </c>
      <c r="D1472" t="s">
        <v>769</v>
      </c>
      <c r="E1472" s="5" t="str">
        <f>_xlfn.XLOOKUP(Customers[[#This Row],[Customer ID]],Policies!B:B,Policies!A:A)</f>
        <v>POL3706</v>
      </c>
      <c r="F1472" s="5" t="str">
        <f>_xlfn.XLOOKUP(Customers[[#This Row],[Customer ID]],Policies[Customer ID],Policies[Proposal Status (Insurer)])</f>
        <v>Accepted</v>
      </c>
      <c r="G1472" s="5" t="str">
        <f>_xlfn.XLOOKUP(A:A,Policies!B:B,Policies!C:C)</f>
        <v>Life</v>
      </c>
      <c r="H1472" s="5" t="str">
        <f>_xlfn.XLOOKUP(A:A,Policies!B:B,Policies!G:G)</f>
        <v>Yes</v>
      </c>
    </row>
    <row r="1473" spans="1:8" x14ac:dyDescent="0.25">
      <c r="A1473" t="s">
        <v>3359</v>
      </c>
      <c r="B1473" t="s">
        <v>763</v>
      </c>
      <c r="C1473">
        <v>1</v>
      </c>
      <c r="D1473" t="s">
        <v>769</v>
      </c>
      <c r="E1473" s="5" t="str">
        <f>_xlfn.XLOOKUP(Customers[[#This Row],[Customer ID]],Policies!B:B,Policies!A:A)</f>
        <v>POL3707</v>
      </c>
      <c r="F1473" s="5" t="str">
        <f>_xlfn.XLOOKUP(Customers[[#This Row],[Customer ID]],Policies[Customer ID],Policies[Proposal Status (Insurer)])</f>
        <v>Accepted</v>
      </c>
      <c r="G1473" s="5" t="str">
        <f>_xlfn.XLOOKUP(A:A,Policies!B:B,Policies!C:C)</f>
        <v>Life</v>
      </c>
      <c r="H1473" s="5" t="str">
        <f>_xlfn.XLOOKUP(A:A,Policies!B:B,Policies!G:G)</f>
        <v>Yes</v>
      </c>
    </row>
    <row r="1474" spans="1:8" x14ac:dyDescent="0.25">
      <c r="A1474" t="s">
        <v>3360</v>
      </c>
      <c r="B1474" t="s">
        <v>765</v>
      </c>
      <c r="C1474">
        <v>13</v>
      </c>
      <c r="D1474" t="s">
        <v>768</v>
      </c>
      <c r="E1474" s="5" t="str">
        <f>_xlfn.XLOOKUP(Customers[[#This Row],[Customer ID]],Policies!B:B,Policies!A:A)</f>
        <v>POL3708</v>
      </c>
      <c r="F1474" s="5" t="str">
        <f>_xlfn.XLOOKUP(Customers[[#This Row],[Customer ID]],Policies[Customer ID],Policies[Proposal Status (Insurer)])</f>
        <v>Accepted</v>
      </c>
      <c r="G1474" s="5" t="str">
        <f>_xlfn.XLOOKUP(A:A,Policies!B:B,Policies!C:C)</f>
        <v>Life</v>
      </c>
      <c r="H1474" s="5" t="str">
        <f>_xlfn.XLOOKUP(A:A,Policies!B:B,Policies!G:G)</f>
        <v>Yes</v>
      </c>
    </row>
    <row r="1475" spans="1:8" x14ac:dyDescent="0.25">
      <c r="A1475" t="s">
        <v>3361</v>
      </c>
      <c r="B1475" t="s">
        <v>764</v>
      </c>
      <c r="C1475">
        <v>14</v>
      </c>
      <c r="D1475" t="s">
        <v>767</v>
      </c>
      <c r="E1475" s="5" t="str">
        <f>_xlfn.XLOOKUP(Customers[[#This Row],[Customer ID]],Policies!B:B,Policies!A:A)</f>
        <v>POL3709</v>
      </c>
      <c r="F1475" s="5" t="str">
        <f>_xlfn.XLOOKUP(Customers[[#This Row],[Customer ID]],Policies[Customer ID],Policies[Proposal Status (Insurer)])</f>
        <v>Accepted</v>
      </c>
      <c r="G1475" s="5" t="str">
        <f>_xlfn.XLOOKUP(A:A,Policies!B:B,Policies!C:C)</f>
        <v>Life</v>
      </c>
      <c r="H1475" s="5" t="str">
        <f>_xlfn.XLOOKUP(A:A,Policies!B:B,Policies!G:G)</f>
        <v>Yes</v>
      </c>
    </row>
    <row r="1476" spans="1:8" x14ac:dyDescent="0.25">
      <c r="A1476" t="s">
        <v>3362</v>
      </c>
      <c r="B1476" t="s">
        <v>762</v>
      </c>
      <c r="C1476">
        <v>15</v>
      </c>
      <c r="D1476" t="s">
        <v>767</v>
      </c>
      <c r="E1476" s="5" t="str">
        <f>_xlfn.XLOOKUP(Customers[[#This Row],[Customer ID]],Policies!B:B,Policies!A:A)</f>
        <v>POL3710</v>
      </c>
      <c r="F1476" s="5" t="str">
        <f>_xlfn.XLOOKUP(Customers[[#This Row],[Customer ID]],Policies[Customer ID],Policies[Proposal Status (Insurer)])</f>
        <v>Accepted</v>
      </c>
      <c r="G1476" s="5" t="str">
        <f>_xlfn.XLOOKUP(A:A,Policies!B:B,Policies!C:C)</f>
        <v>Life</v>
      </c>
      <c r="H1476" s="5" t="str">
        <f>_xlfn.XLOOKUP(A:A,Policies!B:B,Policies!G:G)</f>
        <v>Yes</v>
      </c>
    </row>
    <row r="1477" spans="1:8" x14ac:dyDescent="0.25">
      <c r="A1477" t="s">
        <v>3363</v>
      </c>
      <c r="B1477" t="s">
        <v>765</v>
      </c>
      <c r="C1477">
        <v>16</v>
      </c>
      <c r="D1477" t="s">
        <v>766</v>
      </c>
      <c r="E1477" s="5" t="str">
        <f>_xlfn.XLOOKUP(Customers[[#This Row],[Customer ID]],Policies!B:B,Policies!A:A)</f>
        <v>POL3711</v>
      </c>
      <c r="F1477" s="5" t="str">
        <f>_xlfn.XLOOKUP(Customers[[#This Row],[Customer ID]],Policies[Customer ID],Policies[Proposal Status (Insurer)])</f>
        <v>Accepted</v>
      </c>
      <c r="G1477" s="5" t="str">
        <f>_xlfn.XLOOKUP(A:A,Policies!B:B,Policies!C:C)</f>
        <v>Life</v>
      </c>
      <c r="H1477" s="5" t="str">
        <f>_xlfn.XLOOKUP(A:A,Policies!B:B,Policies!G:G)</f>
        <v>Yes</v>
      </c>
    </row>
    <row r="1478" spans="1:8" x14ac:dyDescent="0.25">
      <c r="A1478" t="s">
        <v>3364</v>
      </c>
      <c r="B1478" t="s">
        <v>764</v>
      </c>
      <c r="C1478">
        <v>2</v>
      </c>
      <c r="D1478" t="s">
        <v>768</v>
      </c>
      <c r="E1478" s="5" t="str">
        <f>_xlfn.XLOOKUP(Customers[[#This Row],[Customer ID]],Policies!B:B,Policies!A:A)</f>
        <v>POL3712</v>
      </c>
      <c r="F1478" s="5" t="str">
        <f>_xlfn.XLOOKUP(Customers[[#This Row],[Customer ID]],Policies[Customer ID],Policies[Proposal Status (Insurer)])</f>
        <v>Accepted</v>
      </c>
      <c r="G1478" s="5" t="str">
        <f>_xlfn.XLOOKUP(A:A,Policies!B:B,Policies!C:C)</f>
        <v>Life</v>
      </c>
      <c r="H1478" s="5" t="str">
        <f>_xlfn.XLOOKUP(A:A,Policies!B:B,Policies!G:G)</f>
        <v>Yes</v>
      </c>
    </row>
    <row r="1479" spans="1:8" x14ac:dyDescent="0.25">
      <c r="A1479" t="s">
        <v>3365</v>
      </c>
      <c r="B1479" t="s">
        <v>762</v>
      </c>
      <c r="C1479">
        <v>4</v>
      </c>
      <c r="D1479" t="s">
        <v>768</v>
      </c>
      <c r="E1479" s="5" t="str">
        <f>_xlfn.XLOOKUP(Customers[[#This Row],[Customer ID]],Policies!B:B,Policies!A:A)</f>
        <v>POL3713</v>
      </c>
      <c r="F1479" s="5" t="str">
        <f>_xlfn.XLOOKUP(Customers[[#This Row],[Customer ID]],Policies[Customer ID],Policies[Proposal Status (Insurer)])</f>
        <v>Accepted</v>
      </c>
      <c r="G1479" s="5" t="str">
        <f>_xlfn.XLOOKUP(A:A,Policies!B:B,Policies!C:C)</f>
        <v>Life</v>
      </c>
      <c r="H1479" s="5" t="str">
        <f>_xlfn.XLOOKUP(A:A,Policies!B:B,Policies!G:G)</f>
        <v>Yes</v>
      </c>
    </row>
    <row r="1480" spans="1:8" x14ac:dyDescent="0.25">
      <c r="A1480" t="s">
        <v>3366</v>
      </c>
      <c r="B1480" t="s">
        <v>763</v>
      </c>
      <c r="C1480">
        <v>15</v>
      </c>
      <c r="D1480" t="s">
        <v>767</v>
      </c>
      <c r="E1480" s="5" t="str">
        <f>_xlfn.XLOOKUP(Customers[[#This Row],[Customer ID]],Policies!B:B,Policies!A:A)</f>
        <v>POL3714</v>
      </c>
      <c r="F1480" s="5" t="str">
        <f>_xlfn.XLOOKUP(Customers[[#This Row],[Customer ID]],Policies[Customer ID],Policies[Proposal Status (Insurer)])</f>
        <v>Accepted</v>
      </c>
      <c r="G1480" s="5" t="str">
        <f>_xlfn.XLOOKUP(A:A,Policies!B:B,Policies!C:C)</f>
        <v>Life</v>
      </c>
      <c r="H1480" s="5" t="str">
        <f>_xlfn.XLOOKUP(A:A,Policies!B:B,Policies!G:G)</f>
        <v>Yes</v>
      </c>
    </row>
    <row r="1481" spans="1:8" x14ac:dyDescent="0.25">
      <c r="A1481" t="s">
        <v>3367</v>
      </c>
      <c r="B1481" t="s">
        <v>765</v>
      </c>
      <c r="C1481">
        <v>2</v>
      </c>
      <c r="D1481" t="s">
        <v>769</v>
      </c>
      <c r="E1481" s="5" t="str">
        <f>_xlfn.XLOOKUP(Customers[[#This Row],[Customer ID]],Policies!B:B,Policies!A:A)</f>
        <v>POL3715</v>
      </c>
      <c r="F1481" s="5" t="str">
        <f>_xlfn.XLOOKUP(Customers[[#This Row],[Customer ID]],Policies[Customer ID],Policies[Proposal Status (Insurer)])</f>
        <v>Accepted</v>
      </c>
      <c r="G1481" s="5" t="str">
        <f>_xlfn.XLOOKUP(A:A,Policies!B:B,Policies!C:C)</f>
        <v>Life</v>
      </c>
      <c r="H1481" s="5" t="str">
        <f>_xlfn.XLOOKUP(A:A,Policies!B:B,Policies!G:G)</f>
        <v>Yes</v>
      </c>
    </row>
    <row r="1482" spans="1:8" x14ac:dyDescent="0.25">
      <c r="A1482" t="s">
        <v>3368</v>
      </c>
      <c r="B1482" t="s">
        <v>764</v>
      </c>
      <c r="C1482">
        <v>16</v>
      </c>
      <c r="D1482" t="s">
        <v>766</v>
      </c>
      <c r="E1482" s="5" t="str">
        <f>_xlfn.XLOOKUP(Customers[[#This Row],[Customer ID]],Policies!B:B,Policies!A:A)</f>
        <v>POL3716</v>
      </c>
      <c r="F1482" s="5" t="str">
        <f>_xlfn.XLOOKUP(Customers[[#This Row],[Customer ID]],Policies[Customer ID],Policies[Proposal Status (Insurer)])</f>
        <v>Accepted</v>
      </c>
      <c r="G1482" s="5" t="str">
        <f>_xlfn.XLOOKUP(A:A,Policies!B:B,Policies!C:C)</f>
        <v>Life</v>
      </c>
      <c r="H1482" s="5" t="str">
        <f>_xlfn.XLOOKUP(A:A,Policies!B:B,Policies!G:G)</f>
        <v>Yes</v>
      </c>
    </row>
    <row r="1483" spans="1:8" x14ac:dyDescent="0.25">
      <c r="A1483" t="s">
        <v>3369</v>
      </c>
      <c r="B1483" t="s">
        <v>762</v>
      </c>
      <c r="C1483">
        <v>17</v>
      </c>
      <c r="D1483" t="s">
        <v>766</v>
      </c>
      <c r="E1483" s="5" t="str">
        <f>_xlfn.XLOOKUP(Customers[[#This Row],[Customer ID]],Policies!B:B,Policies!A:A)</f>
        <v>POL3717</v>
      </c>
      <c r="F1483" s="5" t="str">
        <f>_xlfn.XLOOKUP(Customers[[#This Row],[Customer ID]],Policies[Customer ID],Policies[Proposal Status (Insurer)])</f>
        <v>Accepted</v>
      </c>
      <c r="G1483" s="5" t="str">
        <f>_xlfn.XLOOKUP(A:A,Policies!B:B,Policies!C:C)</f>
        <v>Life</v>
      </c>
      <c r="H1483" s="5" t="str">
        <f>_xlfn.XLOOKUP(A:A,Policies!B:B,Policies!G:G)</f>
        <v>Yes</v>
      </c>
    </row>
    <row r="1484" spans="1:8" x14ac:dyDescent="0.25">
      <c r="A1484" t="s">
        <v>3370</v>
      </c>
      <c r="B1484" t="s">
        <v>763</v>
      </c>
      <c r="C1484">
        <v>18</v>
      </c>
      <c r="D1484" t="s">
        <v>768</v>
      </c>
      <c r="E1484" s="5" t="str">
        <f>_xlfn.XLOOKUP(Customers[[#This Row],[Customer ID]],Policies!B:B,Policies!A:A)</f>
        <v>POL3718</v>
      </c>
      <c r="F1484" s="5" t="str">
        <f>_xlfn.XLOOKUP(Customers[[#This Row],[Customer ID]],Policies[Customer ID],Policies[Proposal Status (Insurer)])</f>
        <v>Accepted</v>
      </c>
      <c r="G1484" s="5" t="str">
        <f>_xlfn.XLOOKUP(A:A,Policies!B:B,Policies!C:C)</f>
        <v>Life</v>
      </c>
      <c r="H1484" s="5" t="str">
        <f>_xlfn.XLOOKUP(A:A,Policies!B:B,Policies!G:G)</f>
        <v>Yes</v>
      </c>
    </row>
    <row r="1485" spans="1:8" x14ac:dyDescent="0.25">
      <c r="A1485" t="s">
        <v>3371</v>
      </c>
      <c r="B1485" t="s">
        <v>765</v>
      </c>
      <c r="C1485">
        <v>5</v>
      </c>
      <c r="D1485" t="s">
        <v>767</v>
      </c>
      <c r="E1485" s="5" t="str">
        <f>_xlfn.XLOOKUP(Customers[[#This Row],[Customer ID]],Policies!B:B,Policies!A:A)</f>
        <v>POL3719</v>
      </c>
      <c r="F1485" s="5" t="str">
        <f>_xlfn.XLOOKUP(Customers[[#This Row],[Customer ID]],Policies[Customer ID],Policies[Proposal Status (Insurer)])</f>
        <v>Rejected</v>
      </c>
      <c r="G1485" s="5" t="str">
        <f>_xlfn.XLOOKUP(A:A,Policies!B:B,Policies!C:C)</f>
        <v>Life</v>
      </c>
      <c r="H1485" s="5" t="str">
        <f>_xlfn.XLOOKUP(A:A,Policies!B:B,Policies!G:G)</f>
        <v>Not Applicable</v>
      </c>
    </row>
    <row r="1486" spans="1:8" x14ac:dyDescent="0.25">
      <c r="A1486" t="s">
        <v>3372</v>
      </c>
      <c r="B1486" t="s">
        <v>764</v>
      </c>
      <c r="C1486">
        <v>19</v>
      </c>
      <c r="D1486" t="s">
        <v>769</v>
      </c>
      <c r="E1486" s="5" t="str">
        <f>_xlfn.XLOOKUP(Customers[[#This Row],[Customer ID]],Policies!B:B,Policies!A:A)</f>
        <v>POL3720</v>
      </c>
      <c r="F1486" s="5" t="str">
        <f>_xlfn.XLOOKUP(Customers[[#This Row],[Customer ID]],Policies[Customer ID],Policies[Proposal Status (Insurer)])</f>
        <v>Accepted</v>
      </c>
      <c r="G1486" s="5" t="str">
        <f>_xlfn.XLOOKUP(A:A,Policies!B:B,Policies!C:C)</f>
        <v>Life</v>
      </c>
      <c r="H1486" s="5" t="str">
        <f>_xlfn.XLOOKUP(A:A,Policies!B:B,Policies!G:G)</f>
        <v>Yes</v>
      </c>
    </row>
    <row r="1487" spans="1:8" x14ac:dyDescent="0.25">
      <c r="A1487" t="s">
        <v>3373</v>
      </c>
      <c r="B1487" t="s">
        <v>762</v>
      </c>
      <c r="C1487">
        <v>2</v>
      </c>
      <c r="D1487" t="s">
        <v>769</v>
      </c>
      <c r="E1487" s="5" t="str">
        <f>_xlfn.XLOOKUP(Customers[[#This Row],[Customer ID]],Policies!B:B,Policies!A:A)</f>
        <v>POL3721</v>
      </c>
      <c r="F1487" s="5" t="str">
        <f>_xlfn.XLOOKUP(Customers[[#This Row],[Customer ID]],Policies[Customer ID],Policies[Proposal Status (Insurer)])</f>
        <v>Accepted</v>
      </c>
      <c r="G1487" s="5" t="str">
        <f>_xlfn.XLOOKUP(A:A,Policies!B:B,Policies!C:C)</f>
        <v>Life</v>
      </c>
      <c r="H1487" s="5" t="str">
        <f>_xlfn.XLOOKUP(A:A,Policies!B:B,Policies!G:G)</f>
        <v>Yes</v>
      </c>
    </row>
    <row r="1488" spans="1:8" x14ac:dyDescent="0.25">
      <c r="A1488" t="s">
        <v>3374</v>
      </c>
      <c r="B1488" t="s">
        <v>763</v>
      </c>
      <c r="C1488">
        <v>8</v>
      </c>
      <c r="D1488" t="s">
        <v>766</v>
      </c>
      <c r="E1488" s="5" t="str">
        <f>_xlfn.XLOOKUP(Customers[[#This Row],[Customer ID]],Policies!B:B,Policies!A:A)</f>
        <v>POL3722</v>
      </c>
      <c r="F1488" s="5" t="str">
        <f>_xlfn.XLOOKUP(Customers[[#This Row],[Customer ID]],Policies[Customer ID],Policies[Proposal Status (Insurer)])</f>
        <v>Accepted</v>
      </c>
      <c r="G1488" s="5" t="str">
        <f>_xlfn.XLOOKUP(A:A,Policies!B:B,Policies!C:C)</f>
        <v>Life</v>
      </c>
      <c r="H1488" s="5" t="str">
        <f>_xlfn.XLOOKUP(A:A,Policies!B:B,Policies!G:G)</f>
        <v>Yes</v>
      </c>
    </row>
    <row r="1489" spans="1:8" x14ac:dyDescent="0.25">
      <c r="A1489" t="s">
        <v>3375</v>
      </c>
      <c r="B1489" t="s">
        <v>765</v>
      </c>
      <c r="C1489">
        <v>9</v>
      </c>
      <c r="D1489" t="s">
        <v>768</v>
      </c>
      <c r="E1489" s="5" t="str">
        <f>_xlfn.XLOOKUP(Customers[[#This Row],[Customer ID]],Policies!B:B,Policies!A:A)</f>
        <v>POL3723</v>
      </c>
      <c r="F1489" s="5" t="str">
        <f>_xlfn.XLOOKUP(Customers[[#This Row],[Customer ID]],Policies[Customer ID],Policies[Proposal Status (Insurer)])</f>
        <v>Accepted</v>
      </c>
      <c r="G1489" s="5" t="str">
        <f>_xlfn.XLOOKUP(A:A,Policies!B:B,Policies!C:C)</f>
        <v>Life</v>
      </c>
      <c r="H1489" s="5" t="str">
        <f>_xlfn.XLOOKUP(A:A,Policies!B:B,Policies!G:G)</f>
        <v>Yes</v>
      </c>
    </row>
    <row r="1490" spans="1:8" x14ac:dyDescent="0.25">
      <c r="A1490" t="s">
        <v>3376</v>
      </c>
      <c r="B1490" t="s">
        <v>764</v>
      </c>
      <c r="C1490">
        <v>20</v>
      </c>
      <c r="D1490" t="s">
        <v>767</v>
      </c>
      <c r="E1490" s="5" t="str">
        <f>_xlfn.XLOOKUP(Customers[[#This Row],[Customer ID]],Policies!B:B,Policies!A:A)</f>
        <v>POL3724</v>
      </c>
      <c r="F1490" s="5" t="str">
        <f>_xlfn.XLOOKUP(Customers[[#This Row],[Customer ID]],Policies[Customer ID],Policies[Proposal Status (Insurer)])</f>
        <v>Accepted</v>
      </c>
      <c r="G1490" s="5" t="str">
        <f>_xlfn.XLOOKUP(A:A,Policies!B:B,Policies!C:C)</f>
        <v>Life</v>
      </c>
      <c r="H1490" s="5" t="str">
        <f>_xlfn.XLOOKUP(A:A,Policies!B:B,Policies!G:G)</f>
        <v>Yes</v>
      </c>
    </row>
    <row r="1491" spans="1:8" x14ac:dyDescent="0.25">
      <c r="A1491" t="s">
        <v>3377</v>
      </c>
      <c r="B1491" t="s">
        <v>762</v>
      </c>
      <c r="C1491">
        <v>17</v>
      </c>
      <c r="D1491" t="s">
        <v>767</v>
      </c>
      <c r="E1491" s="5" t="str">
        <f>_xlfn.XLOOKUP(Customers[[#This Row],[Customer ID]],Policies!B:B,Policies!A:A)</f>
        <v>POL3725</v>
      </c>
      <c r="F1491" s="5" t="str">
        <f>_xlfn.XLOOKUP(Customers[[#This Row],[Customer ID]],Policies[Customer ID],Policies[Proposal Status (Insurer)])</f>
        <v>Accepted</v>
      </c>
      <c r="G1491" s="5" t="str">
        <f>_xlfn.XLOOKUP(A:A,Policies!B:B,Policies!C:C)</f>
        <v>Life</v>
      </c>
      <c r="H1491" s="5" t="str">
        <f>_xlfn.XLOOKUP(A:A,Policies!B:B,Policies!G:G)</f>
        <v>Yes</v>
      </c>
    </row>
    <row r="1492" spans="1:8" x14ac:dyDescent="0.25">
      <c r="A1492" t="s">
        <v>3378</v>
      </c>
      <c r="B1492" t="s">
        <v>763</v>
      </c>
      <c r="C1492">
        <v>16</v>
      </c>
      <c r="D1492" t="s">
        <v>769</v>
      </c>
      <c r="E1492" s="5" t="str">
        <f>_xlfn.XLOOKUP(Customers[[#This Row],[Customer ID]],Policies!B:B,Policies!A:A)</f>
        <v>POL3726</v>
      </c>
      <c r="F1492" s="5" t="str">
        <f>_xlfn.XLOOKUP(Customers[[#This Row],[Customer ID]],Policies[Customer ID],Policies[Proposal Status (Insurer)])</f>
        <v>Rejected</v>
      </c>
      <c r="G1492" s="5" t="str">
        <f>_xlfn.XLOOKUP(A:A,Policies!B:B,Policies!C:C)</f>
        <v>Life</v>
      </c>
      <c r="H1492" s="5" t="str">
        <f>_xlfn.XLOOKUP(A:A,Policies!B:B,Policies!G:G)</f>
        <v>Not Applicable</v>
      </c>
    </row>
    <row r="1493" spans="1:8" x14ac:dyDescent="0.25">
      <c r="A1493" t="s">
        <v>3379</v>
      </c>
      <c r="B1493" t="s">
        <v>765</v>
      </c>
      <c r="C1493">
        <v>19</v>
      </c>
      <c r="D1493" t="s">
        <v>766</v>
      </c>
      <c r="E1493" s="5" t="str">
        <f>_xlfn.XLOOKUP(Customers[[#This Row],[Customer ID]],Policies!B:B,Policies!A:A)</f>
        <v>POL3727</v>
      </c>
      <c r="F1493" s="5" t="str">
        <f>_xlfn.XLOOKUP(Customers[[#This Row],[Customer ID]],Policies[Customer ID],Policies[Proposal Status (Insurer)])</f>
        <v>Accepted</v>
      </c>
      <c r="G1493" s="5" t="str">
        <f>_xlfn.XLOOKUP(A:A,Policies!B:B,Policies!C:C)</f>
        <v>Life</v>
      </c>
      <c r="H1493" s="5" t="str">
        <f>_xlfn.XLOOKUP(A:A,Policies!B:B,Policies!G:G)</f>
        <v>Yes</v>
      </c>
    </row>
    <row r="1494" spans="1:8" x14ac:dyDescent="0.25">
      <c r="A1494" t="s">
        <v>3380</v>
      </c>
      <c r="B1494" t="s">
        <v>764</v>
      </c>
      <c r="C1494">
        <v>17</v>
      </c>
      <c r="D1494" t="s">
        <v>768</v>
      </c>
      <c r="E1494" s="5" t="str">
        <f>_xlfn.XLOOKUP(Customers[[#This Row],[Customer ID]],Policies!B:B,Policies!A:A)</f>
        <v>POL3728</v>
      </c>
      <c r="F1494" s="5" t="str">
        <f>_xlfn.XLOOKUP(Customers[[#This Row],[Customer ID]],Policies[Customer ID],Policies[Proposal Status (Insurer)])</f>
        <v>Accepted</v>
      </c>
      <c r="G1494" s="5" t="str">
        <f>_xlfn.XLOOKUP(A:A,Policies!B:B,Policies!C:C)</f>
        <v>Life</v>
      </c>
      <c r="H1494" s="5" t="str">
        <f>_xlfn.XLOOKUP(A:A,Policies!B:B,Policies!G:G)</f>
        <v>Yes</v>
      </c>
    </row>
    <row r="1495" spans="1:8" x14ac:dyDescent="0.25">
      <c r="A1495" t="s">
        <v>3381</v>
      </c>
      <c r="B1495" t="s">
        <v>762</v>
      </c>
      <c r="C1495">
        <v>18</v>
      </c>
      <c r="D1495" t="s">
        <v>768</v>
      </c>
      <c r="E1495" s="5" t="str">
        <f>_xlfn.XLOOKUP(Customers[[#This Row],[Customer ID]],Policies!B:B,Policies!A:A)</f>
        <v>POL3729</v>
      </c>
      <c r="F1495" s="5" t="str">
        <f>_xlfn.XLOOKUP(Customers[[#This Row],[Customer ID]],Policies[Customer ID],Policies[Proposal Status (Insurer)])</f>
        <v>Accepted</v>
      </c>
      <c r="G1495" s="5" t="str">
        <f>_xlfn.XLOOKUP(A:A,Policies!B:B,Policies!C:C)</f>
        <v>Life</v>
      </c>
      <c r="H1495" s="5" t="str">
        <f>_xlfn.XLOOKUP(A:A,Policies!B:B,Policies!G:G)</f>
        <v>Yes</v>
      </c>
    </row>
    <row r="1496" spans="1:8" x14ac:dyDescent="0.25">
      <c r="A1496" t="s">
        <v>3382</v>
      </c>
      <c r="B1496" t="s">
        <v>763</v>
      </c>
      <c r="C1496">
        <v>6</v>
      </c>
      <c r="D1496" t="s">
        <v>767</v>
      </c>
      <c r="E1496" s="5" t="str">
        <f>_xlfn.XLOOKUP(Customers[[#This Row],[Customer ID]],Policies!B:B,Policies!A:A)</f>
        <v>POL3730</v>
      </c>
      <c r="F1496" s="5" t="str">
        <f>_xlfn.XLOOKUP(Customers[[#This Row],[Customer ID]],Policies[Customer ID],Policies[Proposal Status (Insurer)])</f>
        <v>Accepted</v>
      </c>
      <c r="G1496" s="5" t="str">
        <f>_xlfn.XLOOKUP(A:A,Policies!B:B,Policies!C:C)</f>
        <v>Life</v>
      </c>
      <c r="H1496" s="5" t="str">
        <f>_xlfn.XLOOKUP(A:A,Policies!B:B,Policies!G:G)</f>
        <v>Yes</v>
      </c>
    </row>
    <row r="1497" spans="1:8" x14ac:dyDescent="0.25">
      <c r="A1497" t="s">
        <v>3383</v>
      </c>
      <c r="B1497" t="s">
        <v>765</v>
      </c>
      <c r="C1497">
        <v>2</v>
      </c>
      <c r="D1497" t="s">
        <v>769</v>
      </c>
      <c r="E1497" s="5" t="str">
        <f>_xlfn.XLOOKUP(Customers[[#This Row],[Customer ID]],Policies!B:B,Policies!A:A)</f>
        <v>POL3731</v>
      </c>
      <c r="F1497" s="5" t="str">
        <f>_xlfn.XLOOKUP(Customers[[#This Row],[Customer ID]],Policies[Customer ID],Policies[Proposal Status (Insurer)])</f>
        <v>Accepted</v>
      </c>
      <c r="G1497" s="5" t="str">
        <f>_xlfn.XLOOKUP(A:A,Policies!B:B,Policies!C:C)</f>
        <v>Life</v>
      </c>
      <c r="H1497" s="5" t="str">
        <f>_xlfn.XLOOKUP(A:A,Policies!B:B,Policies!G:G)</f>
        <v>Yes</v>
      </c>
    </row>
    <row r="1498" spans="1:8" x14ac:dyDescent="0.25">
      <c r="A1498" t="s">
        <v>3384</v>
      </c>
      <c r="B1498" t="s">
        <v>764</v>
      </c>
      <c r="C1498">
        <v>17</v>
      </c>
      <c r="D1498" t="s">
        <v>766</v>
      </c>
      <c r="E1498" s="5" t="str">
        <f>_xlfn.XLOOKUP(Customers[[#This Row],[Customer ID]],Policies!B:B,Policies!A:A)</f>
        <v>POL3732</v>
      </c>
      <c r="F1498" s="5" t="str">
        <f>_xlfn.XLOOKUP(Customers[[#This Row],[Customer ID]],Policies[Customer ID],Policies[Proposal Status (Insurer)])</f>
        <v>Accepted</v>
      </c>
      <c r="G1498" s="5" t="str">
        <f>_xlfn.XLOOKUP(A:A,Policies!B:B,Policies!C:C)</f>
        <v>Life</v>
      </c>
      <c r="H1498" s="5" t="str">
        <f>_xlfn.XLOOKUP(A:A,Policies!B:B,Policies!G:G)</f>
        <v>Yes</v>
      </c>
    </row>
    <row r="1499" spans="1:8" x14ac:dyDescent="0.25">
      <c r="A1499" t="s">
        <v>3385</v>
      </c>
      <c r="B1499" t="s">
        <v>762</v>
      </c>
      <c r="C1499">
        <v>8</v>
      </c>
      <c r="D1499" t="s">
        <v>766</v>
      </c>
      <c r="E1499" s="5" t="str">
        <f>_xlfn.XLOOKUP(Customers[[#This Row],[Customer ID]],Policies!B:B,Policies!A:A)</f>
        <v>POL3733</v>
      </c>
      <c r="F1499" s="5" t="str">
        <f>_xlfn.XLOOKUP(Customers[[#This Row],[Customer ID]],Policies[Customer ID],Policies[Proposal Status (Insurer)])</f>
        <v>Accepted</v>
      </c>
      <c r="G1499" s="5" t="str">
        <f>_xlfn.XLOOKUP(A:A,Policies!B:B,Policies!C:C)</f>
        <v>Life</v>
      </c>
      <c r="H1499" s="5" t="str">
        <f>_xlfn.XLOOKUP(A:A,Policies!B:B,Policies!G:G)</f>
        <v>Yes</v>
      </c>
    </row>
    <row r="1500" spans="1:8" x14ac:dyDescent="0.25">
      <c r="A1500" t="s">
        <v>3386</v>
      </c>
      <c r="B1500" t="s">
        <v>763</v>
      </c>
      <c r="C1500">
        <v>20</v>
      </c>
      <c r="D1500" t="s">
        <v>768</v>
      </c>
      <c r="E1500" s="5" t="str">
        <f>_xlfn.XLOOKUP(Customers[[#This Row],[Customer ID]],Policies!B:B,Policies!A:A)</f>
        <v>POL3734</v>
      </c>
      <c r="F1500" s="5" t="str">
        <f>_xlfn.XLOOKUP(Customers[[#This Row],[Customer ID]],Policies[Customer ID],Policies[Proposal Status (Insurer)])</f>
        <v>Accepted</v>
      </c>
      <c r="G1500" s="5" t="str">
        <f>_xlfn.XLOOKUP(A:A,Policies!B:B,Policies!C:C)</f>
        <v>Life</v>
      </c>
      <c r="H1500" s="5" t="str">
        <f>_xlfn.XLOOKUP(A:A,Policies!B:B,Policies!G:G)</f>
        <v>Yes</v>
      </c>
    </row>
    <row r="1501" spans="1:8" x14ac:dyDescent="0.25">
      <c r="A1501" t="s">
        <v>3387</v>
      </c>
      <c r="B1501" t="s">
        <v>765</v>
      </c>
      <c r="C1501">
        <v>4</v>
      </c>
      <c r="D1501" t="s">
        <v>767</v>
      </c>
      <c r="E1501" s="5" t="str">
        <f>_xlfn.XLOOKUP(Customers[[#This Row],[Customer ID]],Policies!B:B,Policies!A:A)</f>
        <v>POL3735</v>
      </c>
      <c r="F1501" s="5" t="str">
        <f>_xlfn.XLOOKUP(Customers[[#This Row],[Customer ID]],Policies[Customer ID],Policies[Proposal Status (Insurer)])</f>
        <v>Rejected</v>
      </c>
      <c r="G1501" s="5" t="str">
        <f>_xlfn.XLOOKUP(A:A,Policies!B:B,Policies!C:C)</f>
        <v>Life</v>
      </c>
      <c r="H1501" s="5" t="str">
        <f>_xlfn.XLOOKUP(A:A,Policies!B:B,Policies!G:G)</f>
        <v>Not Applicable</v>
      </c>
    </row>
    <row r="1502" spans="1:8" x14ac:dyDescent="0.25">
      <c r="A1502" t="s">
        <v>3388</v>
      </c>
      <c r="B1502" t="s">
        <v>764</v>
      </c>
      <c r="C1502">
        <v>19</v>
      </c>
      <c r="D1502" t="s">
        <v>769</v>
      </c>
      <c r="E1502" s="5" t="str">
        <f>_xlfn.XLOOKUP(Customers[[#This Row],[Customer ID]],Policies!B:B,Policies!A:A)</f>
        <v>POL3736</v>
      </c>
      <c r="F1502" s="5" t="str">
        <f>_xlfn.XLOOKUP(Customers[[#This Row],[Customer ID]],Policies[Customer ID],Policies[Proposal Status (Insurer)])</f>
        <v>Accepted</v>
      </c>
      <c r="G1502" s="5" t="str">
        <f>_xlfn.XLOOKUP(A:A,Policies!B:B,Policies!C:C)</f>
        <v>Life</v>
      </c>
      <c r="H1502" s="5" t="str">
        <f>_xlfn.XLOOKUP(A:A,Policies!B:B,Policies!G:G)</f>
        <v>Yes</v>
      </c>
    </row>
    <row r="1503" spans="1:8" x14ac:dyDescent="0.25">
      <c r="A1503" t="s">
        <v>3389</v>
      </c>
      <c r="B1503" t="s">
        <v>762</v>
      </c>
      <c r="C1503">
        <v>18</v>
      </c>
      <c r="D1503" t="s">
        <v>769</v>
      </c>
      <c r="E1503" s="5" t="str">
        <f>_xlfn.XLOOKUP(Customers[[#This Row],[Customer ID]],Policies!B:B,Policies!A:A)</f>
        <v>POL3737</v>
      </c>
      <c r="F1503" s="5" t="str">
        <f>_xlfn.XLOOKUP(Customers[[#This Row],[Customer ID]],Policies[Customer ID],Policies[Proposal Status (Insurer)])</f>
        <v>Accepted</v>
      </c>
      <c r="G1503" s="5" t="str">
        <f>_xlfn.XLOOKUP(A:A,Policies!B:B,Policies!C:C)</f>
        <v>Life</v>
      </c>
      <c r="H1503" s="5" t="str">
        <f>_xlfn.XLOOKUP(A:A,Policies!B:B,Policies!G:G)</f>
        <v>Yes</v>
      </c>
    </row>
    <row r="1504" spans="1:8" x14ac:dyDescent="0.25">
      <c r="A1504" t="s">
        <v>3390</v>
      </c>
      <c r="B1504" t="s">
        <v>763</v>
      </c>
      <c r="C1504">
        <v>5</v>
      </c>
      <c r="D1504" t="s">
        <v>766</v>
      </c>
      <c r="E1504" s="5" t="str">
        <f>_xlfn.XLOOKUP(Customers[[#This Row],[Customer ID]],Policies!B:B,Policies!A:A)</f>
        <v>POL3738</v>
      </c>
      <c r="F1504" s="5" t="str">
        <f>_xlfn.XLOOKUP(Customers[[#This Row],[Customer ID]],Policies[Customer ID],Policies[Proposal Status (Insurer)])</f>
        <v>Accepted</v>
      </c>
      <c r="G1504" s="5" t="str">
        <f>_xlfn.XLOOKUP(A:A,Policies!B:B,Policies!C:C)</f>
        <v>Life</v>
      </c>
      <c r="H1504" s="5" t="str">
        <f>_xlfn.XLOOKUP(A:A,Policies!B:B,Policies!G:G)</f>
        <v>Yes</v>
      </c>
    </row>
    <row r="1505" spans="1:8" x14ac:dyDescent="0.25">
      <c r="A1505" t="s">
        <v>3391</v>
      </c>
      <c r="B1505" t="s">
        <v>765</v>
      </c>
      <c r="C1505">
        <v>11</v>
      </c>
      <c r="D1505" t="s">
        <v>768</v>
      </c>
      <c r="E1505" s="5" t="str">
        <f>_xlfn.XLOOKUP(Customers[[#This Row],[Customer ID]],Policies!B:B,Policies!A:A)</f>
        <v>POL3739</v>
      </c>
      <c r="F1505" s="5" t="str">
        <f>_xlfn.XLOOKUP(Customers[[#This Row],[Customer ID]],Policies[Customer ID],Policies[Proposal Status (Insurer)])</f>
        <v>Accepted</v>
      </c>
      <c r="G1505" s="5" t="str">
        <f>_xlfn.XLOOKUP(A:A,Policies!B:B,Policies!C:C)</f>
        <v>Life</v>
      </c>
      <c r="H1505" s="5" t="str">
        <f>_xlfn.XLOOKUP(A:A,Policies!B:B,Policies!G:G)</f>
        <v>Yes</v>
      </c>
    </row>
    <row r="1506" spans="1:8" x14ac:dyDescent="0.25">
      <c r="A1506" t="s">
        <v>3392</v>
      </c>
      <c r="B1506" t="s">
        <v>764</v>
      </c>
      <c r="C1506">
        <v>2</v>
      </c>
      <c r="D1506" t="s">
        <v>767</v>
      </c>
      <c r="E1506" s="5" t="str">
        <f>_xlfn.XLOOKUP(Customers[[#This Row],[Customer ID]],Policies!B:B,Policies!A:A)</f>
        <v>POL3740</v>
      </c>
      <c r="F1506" s="5" t="str">
        <f>_xlfn.XLOOKUP(Customers[[#This Row],[Customer ID]],Policies[Customer ID],Policies[Proposal Status (Insurer)])</f>
        <v>Accepted</v>
      </c>
      <c r="G1506" s="5" t="str">
        <f>_xlfn.XLOOKUP(A:A,Policies!B:B,Policies!C:C)</f>
        <v>Life</v>
      </c>
      <c r="H1506" s="5" t="str">
        <f>_xlfn.XLOOKUP(A:A,Policies!B:B,Policies!G:G)</f>
        <v>Yes</v>
      </c>
    </row>
    <row r="1507" spans="1:8" x14ac:dyDescent="0.25">
      <c r="A1507" t="s">
        <v>3393</v>
      </c>
      <c r="B1507" t="s">
        <v>762</v>
      </c>
      <c r="C1507">
        <v>6</v>
      </c>
      <c r="D1507" t="s">
        <v>767</v>
      </c>
      <c r="E1507" s="5" t="str">
        <f>_xlfn.XLOOKUP(Customers[[#This Row],[Customer ID]],Policies!B:B,Policies!A:A)</f>
        <v>POL3741</v>
      </c>
      <c r="F1507" s="5" t="str">
        <f>_xlfn.XLOOKUP(Customers[[#This Row],[Customer ID]],Policies[Customer ID],Policies[Proposal Status (Insurer)])</f>
        <v>Accepted</v>
      </c>
      <c r="G1507" s="5" t="str">
        <f>_xlfn.XLOOKUP(A:A,Policies!B:B,Policies!C:C)</f>
        <v>Life</v>
      </c>
      <c r="H1507" s="5" t="str">
        <f>_xlfn.XLOOKUP(A:A,Policies!B:B,Policies!G:G)</f>
        <v>Yes</v>
      </c>
    </row>
    <row r="1508" spans="1:8" x14ac:dyDescent="0.25">
      <c r="A1508" t="s">
        <v>3394</v>
      </c>
      <c r="B1508" t="s">
        <v>763</v>
      </c>
      <c r="C1508">
        <v>12</v>
      </c>
      <c r="D1508" t="s">
        <v>769</v>
      </c>
      <c r="E1508" s="5" t="str">
        <f>_xlfn.XLOOKUP(Customers[[#This Row],[Customer ID]],Policies!B:B,Policies!A:A)</f>
        <v>POL3742</v>
      </c>
      <c r="F1508" s="5" t="str">
        <f>_xlfn.XLOOKUP(Customers[[#This Row],[Customer ID]],Policies[Customer ID],Policies[Proposal Status (Insurer)])</f>
        <v>Accepted</v>
      </c>
      <c r="G1508" s="5" t="str">
        <f>_xlfn.XLOOKUP(A:A,Policies!B:B,Policies!C:C)</f>
        <v>Life</v>
      </c>
      <c r="H1508" s="5" t="str">
        <f>_xlfn.XLOOKUP(A:A,Policies!B:B,Policies!G:G)</f>
        <v>Yes</v>
      </c>
    </row>
    <row r="1509" spans="1:8" x14ac:dyDescent="0.25">
      <c r="A1509" t="s">
        <v>3395</v>
      </c>
      <c r="B1509" t="s">
        <v>765</v>
      </c>
      <c r="C1509">
        <v>7</v>
      </c>
      <c r="D1509" t="s">
        <v>766</v>
      </c>
      <c r="E1509" s="5" t="str">
        <f>_xlfn.XLOOKUP(Customers[[#This Row],[Customer ID]],Policies!B:B,Policies!A:A)</f>
        <v>POL3743</v>
      </c>
      <c r="F1509" s="5" t="str">
        <f>_xlfn.XLOOKUP(Customers[[#This Row],[Customer ID]],Policies[Customer ID],Policies[Proposal Status (Insurer)])</f>
        <v>Rejected</v>
      </c>
      <c r="G1509" s="5" t="str">
        <f>_xlfn.XLOOKUP(A:A,Policies!B:B,Policies!C:C)</f>
        <v>Life</v>
      </c>
      <c r="H1509" s="5" t="str">
        <f>_xlfn.XLOOKUP(A:A,Policies!B:B,Policies!G:G)</f>
        <v>Not Applicable</v>
      </c>
    </row>
    <row r="1510" spans="1:8" x14ac:dyDescent="0.25">
      <c r="A1510" t="s">
        <v>3396</v>
      </c>
      <c r="B1510" t="s">
        <v>764</v>
      </c>
      <c r="C1510">
        <v>8</v>
      </c>
      <c r="D1510" t="s">
        <v>768</v>
      </c>
      <c r="E1510" s="5" t="str">
        <f>_xlfn.XLOOKUP(Customers[[#This Row],[Customer ID]],Policies!B:B,Policies!A:A)</f>
        <v>POL3744</v>
      </c>
      <c r="F1510" s="5" t="str">
        <f>_xlfn.XLOOKUP(Customers[[#This Row],[Customer ID]],Policies[Customer ID],Policies[Proposal Status (Insurer)])</f>
        <v>Accepted</v>
      </c>
      <c r="G1510" s="5" t="str">
        <f>_xlfn.XLOOKUP(A:A,Policies!B:B,Policies!C:C)</f>
        <v>Life</v>
      </c>
      <c r="H1510" s="5" t="str">
        <f>_xlfn.XLOOKUP(A:A,Policies!B:B,Policies!G:G)</f>
        <v>Yes</v>
      </c>
    </row>
    <row r="1511" spans="1:8" x14ac:dyDescent="0.25">
      <c r="A1511" t="s">
        <v>3397</v>
      </c>
      <c r="B1511" t="s">
        <v>762</v>
      </c>
      <c r="C1511">
        <v>13</v>
      </c>
      <c r="D1511" t="s">
        <v>768</v>
      </c>
      <c r="E1511" s="5" t="str">
        <f>_xlfn.XLOOKUP(Customers[[#This Row],[Customer ID]],Policies!B:B,Policies!A:A)</f>
        <v>POL3745</v>
      </c>
      <c r="F1511" s="5" t="str">
        <f>_xlfn.XLOOKUP(Customers[[#This Row],[Customer ID]],Policies[Customer ID],Policies[Proposal Status (Insurer)])</f>
        <v>Accepted</v>
      </c>
      <c r="G1511" s="5" t="str">
        <f>_xlfn.XLOOKUP(A:A,Policies!B:B,Policies!C:C)</f>
        <v>Life</v>
      </c>
      <c r="H1511" s="5" t="str">
        <f>_xlfn.XLOOKUP(A:A,Policies!B:B,Policies!G:G)</f>
        <v>Yes</v>
      </c>
    </row>
    <row r="1512" spans="1:8" x14ac:dyDescent="0.25">
      <c r="A1512" t="s">
        <v>3398</v>
      </c>
      <c r="B1512" t="s">
        <v>763</v>
      </c>
      <c r="C1512">
        <v>14</v>
      </c>
      <c r="D1512" t="s">
        <v>767</v>
      </c>
      <c r="E1512" s="5" t="str">
        <f>_xlfn.XLOOKUP(Customers[[#This Row],[Customer ID]],Policies!B:B,Policies!A:A)</f>
        <v>POL3746</v>
      </c>
      <c r="F1512" s="5" t="str">
        <f>_xlfn.XLOOKUP(Customers[[#This Row],[Customer ID]],Policies[Customer ID],Policies[Proposal Status (Insurer)])</f>
        <v>Accepted</v>
      </c>
      <c r="G1512" s="5" t="str">
        <f>_xlfn.XLOOKUP(A:A,Policies!B:B,Policies!C:C)</f>
        <v>Life</v>
      </c>
      <c r="H1512" s="5" t="str">
        <f>_xlfn.XLOOKUP(A:A,Policies!B:B,Policies!G:G)</f>
        <v>Yes</v>
      </c>
    </row>
    <row r="1513" spans="1:8" x14ac:dyDescent="0.25">
      <c r="A1513" t="s">
        <v>3399</v>
      </c>
      <c r="B1513" t="s">
        <v>765</v>
      </c>
      <c r="C1513">
        <v>15</v>
      </c>
      <c r="D1513" t="s">
        <v>769</v>
      </c>
      <c r="E1513" s="5" t="str">
        <f>_xlfn.XLOOKUP(Customers[[#This Row],[Customer ID]],Policies!B:B,Policies!A:A)</f>
        <v>POL3747</v>
      </c>
      <c r="F1513" s="5" t="str">
        <f>_xlfn.XLOOKUP(Customers[[#This Row],[Customer ID]],Policies[Customer ID],Policies[Proposal Status (Insurer)])</f>
        <v>Accepted</v>
      </c>
      <c r="G1513" s="5" t="str">
        <f>_xlfn.XLOOKUP(A:A,Policies!B:B,Policies!C:C)</f>
        <v>Life</v>
      </c>
      <c r="H1513" s="5" t="str">
        <f>_xlfn.XLOOKUP(A:A,Policies!B:B,Policies!G:G)</f>
        <v>Yes</v>
      </c>
    </row>
    <row r="1514" spans="1:8" x14ac:dyDescent="0.25">
      <c r="A1514" t="s">
        <v>3400</v>
      </c>
      <c r="B1514" t="s">
        <v>764</v>
      </c>
      <c r="C1514">
        <v>16</v>
      </c>
      <c r="D1514" t="s">
        <v>766</v>
      </c>
      <c r="E1514" s="5" t="str">
        <f>_xlfn.XLOOKUP(Customers[[#This Row],[Customer ID]],Policies!B:B,Policies!A:A)</f>
        <v>POL3748</v>
      </c>
      <c r="F1514" s="5" t="str">
        <f>_xlfn.XLOOKUP(Customers[[#This Row],[Customer ID]],Policies[Customer ID],Policies[Proposal Status (Insurer)])</f>
        <v>Accepted</v>
      </c>
      <c r="G1514" s="5" t="str">
        <f>_xlfn.XLOOKUP(A:A,Policies!B:B,Policies!C:C)</f>
        <v>Life</v>
      </c>
      <c r="H1514" s="5" t="str">
        <f>_xlfn.XLOOKUP(A:A,Policies!B:B,Policies!G:G)</f>
        <v>Yes</v>
      </c>
    </row>
    <row r="1515" spans="1:8" x14ac:dyDescent="0.25">
      <c r="A1515" t="s">
        <v>3401</v>
      </c>
      <c r="B1515" t="s">
        <v>762</v>
      </c>
      <c r="C1515">
        <v>1</v>
      </c>
      <c r="D1515" t="s">
        <v>766</v>
      </c>
      <c r="E1515" s="5" t="str">
        <f>_xlfn.XLOOKUP(Customers[[#This Row],[Customer ID]],Policies!B:B,Policies!A:A)</f>
        <v>POL3749</v>
      </c>
      <c r="F1515" s="5" t="str">
        <f>_xlfn.XLOOKUP(Customers[[#This Row],[Customer ID]],Policies[Customer ID],Policies[Proposal Status (Insurer)])</f>
        <v>Accepted</v>
      </c>
      <c r="G1515" s="5" t="str">
        <f>_xlfn.XLOOKUP(A:A,Policies!B:B,Policies!C:C)</f>
        <v>Life</v>
      </c>
      <c r="H1515" s="5" t="str">
        <f>_xlfn.XLOOKUP(A:A,Policies!B:B,Policies!G:G)</f>
        <v>Yes</v>
      </c>
    </row>
    <row r="1516" spans="1:8" x14ac:dyDescent="0.25">
      <c r="A1516" t="s">
        <v>3402</v>
      </c>
      <c r="B1516" t="s">
        <v>763</v>
      </c>
      <c r="C1516">
        <v>5</v>
      </c>
      <c r="D1516" t="s">
        <v>768</v>
      </c>
      <c r="E1516" s="5" t="str">
        <f>_xlfn.XLOOKUP(Customers[[#This Row],[Customer ID]],Policies!B:B,Policies!A:A)</f>
        <v>POL3750</v>
      </c>
      <c r="F1516" s="5" t="str">
        <f>_xlfn.XLOOKUP(Customers[[#This Row],[Customer ID]],Policies[Customer ID],Policies[Proposal Status (Insurer)])</f>
        <v>Accepted</v>
      </c>
      <c r="G1516" s="5" t="str">
        <f>_xlfn.XLOOKUP(A:A,Policies!B:B,Policies!C:C)</f>
        <v>Life</v>
      </c>
      <c r="H1516" s="5" t="str">
        <f>_xlfn.XLOOKUP(A:A,Policies!B:B,Policies!G:G)</f>
        <v>Yes</v>
      </c>
    </row>
    <row r="1517" spans="1:8" x14ac:dyDescent="0.25">
      <c r="A1517" t="s">
        <v>3403</v>
      </c>
      <c r="B1517" t="s">
        <v>765</v>
      </c>
      <c r="C1517">
        <v>2</v>
      </c>
      <c r="D1517" t="s">
        <v>767</v>
      </c>
      <c r="E1517" s="5" t="str">
        <f>_xlfn.XLOOKUP(Customers[[#This Row],[Customer ID]],Policies!B:B,Policies!A:A)</f>
        <v>POL3751</v>
      </c>
      <c r="F1517" s="5" t="str">
        <f>_xlfn.XLOOKUP(Customers[[#This Row],[Customer ID]],Policies[Customer ID],Policies[Proposal Status (Insurer)])</f>
        <v>Accepted</v>
      </c>
      <c r="G1517" s="5" t="str">
        <f>_xlfn.XLOOKUP(A:A,Policies!B:B,Policies!C:C)</f>
        <v>Life</v>
      </c>
      <c r="H1517" s="5" t="str">
        <f>_xlfn.XLOOKUP(A:A,Policies!B:B,Policies!G:G)</f>
        <v>Yes</v>
      </c>
    </row>
    <row r="1518" spans="1:8" x14ac:dyDescent="0.25">
      <c r="A1518" t="s">
        <v>3404</v>
      </c>
      <c r="B1518" t="s">
        <v>764</v>
      </c>
      <c r="C1518">
        <v>17</v>
      </c>
      <c r="D1518" t="s">
        <v>769</v>
      </c>
      <c r="E1518" s="5" t="str">
        <f>_xlfn.XLOOKUP(Customers[[#This Row],[Customer ID]],Policies!B:B,Policies!A:A)</f>
        <v>POL3752</v>
      </c>
      <c r="F1518" s="5" t="str">
        <f>_xlfn.XLOOKUP(Customers[[#This Row],[Customer ID]],Policies[Customer ID],Policies[Proposal Status (Insurer)])</f>
        <v>Accepted</v>
      </c>
      <c r="G1518" s="5" t="str">
        <f>_xlfn.XLOOKUP(A:A,Policies!B:B,Policies!C:C)</f>
        <v>Life</v>
      </c>
      <c r="H1518" s="5" t="str">
        <f>_xlfn.XLOOKUP(A:A,Policies!B:B,Policies!G:G)</f>
        <v>Yes</v>
      </c>
    </row>
    <row r="1519" spans="1:8" x14ac:dyDescent="0.25">
      <c r="A1519" t="s">
        <v>3405</v>
      </c>
      <c r="B1519" t="s">
        <v>762</v>
      </c>
      <c r="C1519">
        <v>18</v>
      </c>
      <c r="D1519" t="s">
        <v>769</v>
      </c>
      <c r="E1519" s="5" t="str">
        <f>_xlfn.XLOOKUP(Customers[[#This Row],[Customer ID]],Policies!B:B,Policies!A:A)</f>
        <v>POL3753</v>
      </c>
      <c r="F1519" s="5" t="str">
        <f>_xlfn.XLOOKUP(Customers[[#This Row],[Customer ID]],Policies[Customer ID],Policies[Proposal Status (Insurer)])</f>
        <v>Accepted</v>
      </c>
      <c r="G1519" s="5" t="str">
        <f>_xlfn.XLOOKUP(A:A,Policies!B:B,Policies!C:C)</f>
        <v>Life</v>
      </c>
      <c r="H1519" s="5" t="str">
        <f>_xlfn.XLOOKUP(A:A,Policies!B:B,Policies!G:G)</f>
        <v>Yes</v>
      </c>
    </row>
    <row r="1520" spans="1:8" x14ac:dyDescent="0.25">
      <c r="A1520" t="s">
        <v>3406</v>
      </c>
      <c r="B1520" t="s">
        <v>763</v>
      </c>
      <c r="C1520">
        <v>6</v>
      </c>
      <c r="D1520" t="s">
        <v>766</v>
      </c>
      <c r="E1520" s="5" t="str">
        <f>_xlfn.XLOOKUP(Customers[[#This Row],[Customer ID]],Policies!B:B,Policies!A:A)</f>
        <v>POL3754</v>
      </c>
      <c r="F1520" s="5" t="str">
        <f>_xlfn.XLOOKUP(Customers[[#This Row],[Customer ID]],Policies[Customer ID],Policies[Proposal Status (Insurer)])</f>
        <v>Accepted</v>
      </c>
      <c r="G1520" s="5" t="str">
        <f>_xlfn.XLOOKUP(A:A,Policies!B:B,Policies!C:C)</f>
        <v>Life</v>
      </c>
      <c r="H1520" s="5" t="str">
        <f>_xlfn.XLOOKUP(A:A,Policies!B:B,Policies!G:G)</f>
        <v>Yes</v>
      </c>
    </row>
    <row r="1521" spans="1:8" x14ac:dyDescent="0.25">
      <c r="A1521" t="s">
        <v>3407</v>
      </c>
      <c r="B1521" t="s">
        <v>765</v>
      </c>
      <c r="C1521">
        <v>7</v>
      </c>
      <c r="D1521" t="s">
        <v>768</v>
      </c>
      <c r="E1521" s="5" t="str">
        <f>_xlfn.XLOOKUP(Customers[[#This Row],[Customer ID]],Policies!B:B,Policies!A:A)</f>
        <v>POL3755</v>
      </c>
      <c r="F1521" s="5" t="str">
        <f>_xlfn.XLOOKUP(Customers[[#This Row],[Customer ID]],Policies[Customer ID],Policies[Proposal Status (Insurer)])</f>
        <v>Accepted</v>
      </c>
      <c r="G1521" s="5" t="str">
        <f>_xlfn.XLOOKUP(A:A,Policies!B:B,Policies!C:C)</f>
        <v>Life</v>
      </c>
      <c r="H1521" s="5" t="str">
        <f>_xlfn.XLOOKUP(A:A,Policies!B:B,Policies!G:G)</f>
        <v>Yes</v>
      </c>
    </row>
    <row r="1522" spans="1:8" x14ac:dyDescent="0.25">
      <c r="A1522" t="s">
        <v>3408</v>
      </c>
      <c r="B1522" t="s">
        <v>764</v>
      </c>
      <c r="C1522">
        <v>20</v>
      </c>
      <c r="D1522" t="s">
        <v>767</v>
      </c>
      <c r="E1522" s="5" t="str">
        <f>_xlfn.XLOOKUP(Customers[[#This Row],[Customer ID]],Policies!B:B,Policies!A:A)</f>
        <v>POL3756</v>
      </c>
      <c r="F1522" s="5" t="str">
        <f>_xlfn.XLOOKUP(Customers[[#This Row],[Customer ID]],Policies[Customer ID],Policies[Proposal Status (Insurer)])</f>
        <v>Accepted</v>
      </c>
      <c r="G1522" s="5" t="str">
        <f>_xlfn.XLOOKUP(A:A,Policies!B:B,Policies!C:C)</f>
        <v>Life</v>
      </c>
      <c r="H1522" s="5" t="str">
        <f>_xlfn.XLOOKUP(A:A,Policies!B:B,Policies!G:G)</f>
        <v>Yes</v>
      </c>
    </row>
    <row r="1523" spans="1:8" x14ac:dyDescent="0.25">
      <c r="A1523" t="s">
        <v>3409</v>
      </c>
      <c r="B1523" t="s">
        <v>762</v>
      </c>
      <c r="C1523">
        <v>2</v>
      </c>
      <c r="D1523" t="s">
        <v>767</v>
      </c>
      <c r="E1523" s="5" t="str">
        <f>_xlfn.XLOOKUP(Customers[[#This Row],[Customer ID]],Policies!B:B,Policies!A:A)</f>
        <v>POL3757</v>
      </c>
      <c r="F1523" s="5" t="str">
        <f>_xlfn.XLOOKUP(Customers[[#This Row],[Customer ID]],Policies[Customer ID],Policies[Proposal Status (Insurer)])</f>
        <v>Accepted</v>
      </c>
      <c r="G1523" s="5" t="str">
        <f>_xlfn.XLOOKUP(A:A,Policies!B:B,Policies!C:C)</f>
        <v>Life</v>
      </c>
      <c r="H1523" s="5" t="str">
        <f>_xlfn.XLOOKUP(A:A,Policies!B:B,Policies!G:G)</f>
        <v>Yes</v>
      </c>
    </row>
    <row r="1524" spans="1:8" x14ac:dyDescent="0.25">
      <c r="A1524" t="s">
        <v>3410</v>
      </c>
      <c r="B1524" t="s">
        <v>763</v>
      </c>
      <c r="C1524">
        <v>8</v>
      </c>
      <c r="D1524" t="s">
        <v>769</v>
      </c>
      <c r="E1524" s="5" t="str">
        <f>_xlfn.XLOOKUP(Customers[[#This Row],[Customer ID]],Policies!B:B,Policies!A:A)</f>
        <v>POL3758</v>
      </c>
      <c r="F1524" s="5" t="str">
        <f>_xlfn.XLOOKUP(Customers[[#This Row],[Customer ID]],Policies[Customer ID],Policies[Proposal Status (Insurer)])</f>
        <v>Accepted</v>
      </c>
      <c r="G1524" s="5" t="str">
        <f>_xlfn.XLOOKUP(A:A,Policies!B:B,Policies!C:C)</f>
        <v>Life</v>
      </c>
      <c r="H1524" s="5" t="str">
        <f>_xlfn.XLOOKUP(A:A,Policies!B:B,Policies!G:G)</f>
        <v>Yes</v>
      </c>
    </row>
    <row r="1525" spans="1:8" x14ac:dyDescent="0.25">
      <c r="A1525" t="s">
        <v>3411</v>
      </c>
      <c r="B1525" t="s">
        <v>765</v>
      </c>
      <c r="C1525">
        <v>9</v>
      </c>
      <c r="D1525" t="s">
        <v>766</v>
      </c>
      <c r="E1525" s="5" t="str">
        <f>_xlfn.XLOOKUP(Customers[[#This Row],[Customer ID]],Policies!B:B,Policies!A:A)</f>
        <v>POL3759</v>
      </c>
      <c r="F1525" s="5" t="str">
        <f>_xlfn.XLOOKUP(Customers[[#This Row],[Customer ID]],Policies[Customer ID],Policies[Proposal Status (Insurer)])</f>
        <v>Accepted</v>
      </c>
      <c r="G1525" s="5" t="str">
        <f>_xlfn.XLOOKUP(A:A,Policies!B:B,Policies!C:C)</f>
        <v>Life</v>
      </c>
      <c r="H1525" s="5" t="str">
        <f>_xlfn.XLOOKUP(A:A,Policies!B:B,Policies!G:G)</f>
        <v>Yes</v>
      </c>
    </row>
    <row r="1526" spans="1:8" x14ac:dyDescent="0.25">
      <c r="A1526" t="s">
        <v>3412</v>
      </c>
      <c r="B1526" t="s">
        <v>764</v>
      </c>
      <c r="C1526">
        <v>1</v>
      </c>
      <c r="D1526" t="s">
        <v>768</v>
      </c>
      <c r="E1526" s="5" t="str">
        <f>_xlfn.XLOOKUP(Customers[[#This Row],[Customer ID]],Policies!B:B,Policies!A:A)</f>
        <v>POL3760</v>
      </c>
      <c r="F1526" s="5" t="str">
        <f>_xlfn.XLOOKUP(Customers[[#This Row],[Customer ID]],Policies[Customer ID],Policies[Proposal Status (Insurer)])</f>
        <v>Rejected</v>
      </c>
      <c r="G1526" s="5" t="str">
        <f>_xlfn.XLOOKUP(A:A,Policies!B:B,Policies!C:C)</f>
        <v>Life</v>
      </c>
      <c r="H1526" s="5" t="str">
        <f>_xlfn.XLOOKUP(A:A,Policies!B:B,Policies!G:G)</f>
        <v>Not Applicable</v>
      </c>
    </row>
    <row r="1527" spans="1:8" x14ac:dyDescent="0.25">
      <c r="A1527" t="s">
        <v>3413</v>
      </c>
      <c r="B1527" t="s">
        <v>762</v>
      </c>
      <c r="C1527">
        <v>4</v>
      </c>
      <c r="D1527" t="s">
        <v>768</v>
      </c>
      <c r="E1527" s="5" t="str">
        <f>_xlfn.XLOOKUP(Customers[[#This Row],[Customer ID]],Policies!B:B,Policies!A:A)</f>
        <v>POL3761</v>
      </c>
      <c r="F1527" s="5" t="str">
        <f>_xlfn.XLOOKUP(Customers[[#This Row],[Customer ID]],Policies[Customer ID],Policies[Proposal Status (Insurer)])</f>
        <v>Accepted</v>
      </c>
      <c r="G1527" s="5" t="str">
        <f>_xlfn.XLOOKUP(A:A,Policies!B:B,Policies!C:C)</f>
        <v>Life</v>
      </c>
      <c r="H1527" s="5" t="str">
        <f>_xlfn.XLOOKUP(A:A,Policies!B:B,Policies!G:G)</f>
        <v>Yes</v>
      </c>
    </row>
    <row r="1528" spans="1:8" x14ac:dyDescent="0.25">
      <c r="A1528" t="s">
        <v>3414</v>
      </c>
      <c r="B1528" t="s">
        <v>763</v>
      </c>
      <c r="C1528">
        <v>6</v>
      </c>
      <c r="D1528" t="s">
        <v>767</v>
      </c>
      <c r="E1528" s="5" t="str">
        <f>_xlfn.XLOOKUP(Customers[[#This Row],[Customer ID]],Policies!B:B,Policies!A:A)</f>
        <v>POL3762</v>
      </c>
      <c r="F1528" s="5" t="str">
        <f>_xlfn.XLOOKUP(Customers[[#This Row],[Customer ID]],Policies[Customer ID],Policies[Proposal Status (Insurer)])</f>
        <v>Accepted</v>
      </c>
      <c r="G1528" s="5" t="str">
        <f>_xlfn.XLOOKUP(A:A,Policies!B:B,Policies!C:C)</f>
        <v>Life</v>
      </c>
      <c r="H1528" s="5" t="str">
        <f>_xlfn.XLOOKUP(A:A,Policies!B:B,Policies!G:G)</f>
        <v>Yes</v>
      </c>
    </row>
    <row r="1529" spans="1:8" x14ac:dyDescent="0.25">
      <c r="A1529" t="s">
        <v>3415</v>
      </c>
      <c r="B1529" t="s">
        <v>765</v>
      </c>
      <c r="C1529">
        <v>5</v>
      </c>
      <c r="D1529" t="s">
        <v>769</v>
      </c>
      <c r="E1529" s="5" t="str">
        <f>_xlfn.XLOOKUP(Customers[[#This Row],[Customer ID]],Policies!B:B,Policies!A:A)</f>
        <v>POL3763</v>
      </c>
      <c r="F1529" s="5" t="str">
        <f>_xlfn.XLOOKUP(Customers[[#This Row],[Customer ID]],Policies[Customer ID],Policies[Proposal Status (Insurer)])</f>
        <v>Accepted</v>
      </c>
      <c r="G1529" s="5" t="str">
        <f>_xlfn.XLOOKUP(A:A,Policies!B:B,Policies!C:C)</f>
        <v>Life</v>
      </c>
      <c r="H1529" s="5" t="str">
        <f>_xlfn.XLOOKUP(A:A,Policies!B:B,Policies!G:G)</f>
        <v>Yes</v>
      </c>
    </row>
    <row r="1530" spans="1:8" x14ac:dyDescent="0.25">
      <c r="A1530" t="s">
        <v>3416</v>
      </c>
      <c r="B1530" t="s">
        <v>764</v>
      </c>
      <c r="C1530">
        <v>7</v>
      </c>
      <c r="D1530" t="s">
        <v>766</v>
      </c>
      <c r="E1530" s="5" t="str">
        <f>_xlfn.XLOOKUP(Customers[[#This Row],[Customer ID]],Policies!B:B,Policies!A:A)</f>
        <v>POL3764</v>
      </c>
      <c r="F1530" s="5" t="str">
        <f>_xlfn.XLOOKUP(Customers[[#This Row],[Customer ID]],Policies[Customer ID],Policies[Proposal Status (Insurer)])</f>
        <v>Accepted</v>
      </c>
      <c r="G1530" s="5" t="str">
        <f>_xlfn.XLOOKUP(A:A,Policies!B:B,Policies!C:C)</f>
        <v>Life</v>
      </c>
      <c r="H1530" s="5" t="str">
        <f>_xlfn.XLOOKUP(A:A,Policies!B:B,Policies!G:G)</f>
        <v>Yes</v>
      </c>
    </row>
    <row r="1531" spans="1:8" x14ac:dyDescent="0.25">
      <c r="A1531" t="s">
        <v>3417</v>
      </c>
      <c r="B1531" t="s">
        <v>762</v>
      </c>
      <c r="C1531">
        <v>8</v>
      </c>
      <c r="D1531" t="s">
        <v>766</v>
      </c>
      <c r="E1531" s="5" t="str">
        <f>_xlfn.XLOOKUP(Customers[[#This Row],[Customer ID]],Policies!B:B,Policies!A:A)</f>
        <v>POL3765</v>
      </c>
      <c r="F1531" s="5" t="str">
        <f>_xlfn.XLOOKUP(Customers[[#This Row],[Customer ID]],Policies[Customer ID],Policies[Proposal Status (Insurer)])</f>
        <v>Accepted</v>
      </c>
      <c r="G1531" s="5" t="str">
        <f>_xlfn.XLOOKUP(A:A,Policies!B:B,Policies!C:C)</f>
        <v>Life</v>
      </c>
      <c r="H1531" s="5" t="str">
        <f>_xlfn.XLOOKUP(A:A,Policies!B:B,Policies!G:G)</f>
        <v>Yes</v>
      </c>
    </row>
    <row r="1532" spans="1:8" x14ac:dyDescent="0.25">
      <c r="A1532" t="s">
        <v>3418</v>
      </c>
      <c r="B1532" t="s">
        <v>763</v>
      </c>
      <c r="C1532">
        <v>2</v>
      </c>
      <c r="D1532" t="s">
        <v>768</v>
      </c>
      <c r="E1532" s="5" t="str">
        <f>_xlfn.XLOOKUP(Customers[[#This Row],[Customer ID]],Policies!B:B,Policies!A:A)</f>
        <v>POL3766</v>
      </c>
      <c r="F1532" s="5" t="str">
        <f>_xlfn.XLOOKUP(Customers[[#This Row],[Customer ID]],Policies[Customer ID],Policies[Proposal Status (Insurer)])</f>
        <v>Rejected</v>
      </c>
      <c r="G1532" s="5" t="str">
        <f>_xlfn.XLOOKUP(A:A,Policies!B:B,Policies!C:C)</f>
        <v>Life</v>
      </c>
      <c r="H1532" s="5" t="str">
        <f>_xlfn.XLOOKUP(A:A,Policies!B:B,Policies!G:G)</f>
        <v>Not Applicable</v>
      </c>
    </row>
    <row r="1533" spans="1:8" x14ac:dyDescent="0.25">
      <c r="A1533" t="s">
        <v>3419</v>
      </c>
      <c r="B1533" t="s">
        <v>765</v>
      </c>
      <c r="C1533">
        <v>3</v>
      </c>
      <c r="D1533" t="s">
        <v>767</v>
      </c>
      <c r="E1533" s="5" t="str">
        <f>_xlfn.XLOOKUP(Customers[[#This Row],[Customer ID]],Policies!B:B,Policies!A:A)</f>
        <v>POL3767</v>
      </c>
      <c r="F1533" s="5" t="str">
        <f>_xlfn.XLOOKUP(Customers[[#This Row],[Customer ID]],Policies[Customer ID],Policies[Proposal Status (Insurer)])</f>
        <v>Accepted</v>
      </c>
      <c r="G1533" s="5" t="str">
        <f>_xlfn.XLOOKUP(A:A,Policies!B:B,Policies!C:C)</f>
        <v>Life</v>
      </c>
      <c r="H1533" s="5" t="str">
        <f>_xlfn.XLOOKUP(A:A,Policies!B:B,Policies!G:G)</f>
        <v>Yes</v>
      </c>
    </row>
    <row r="1534" spans="1:8" x14ac:dyDescent="0.25">
      <c r="A1534" t="s">
        <v>3420</v>
      </c>
      <c r="B1534" t="s">
        <v>764</v>
      </c>
      <c r="C1534">
        <v>1</v>
      </c>
      <c r="D1534" t="s">
        <v>769</v>
      </c>
      <c r="E1534" s="5" t="str">
        <f>_xlfn.XLOOKUP(Customers[[#This Row],[Customer ID]],Policies!B:B,Policies!A:A)</f>
        <v>POL3768</v>
      </c>
      <c r="F1534" s="5" t="str">
        <f>_xlfn.XLOOKUP(Customers[[#This Row],[Customer ID]],Policies[Customer ID],Policies[Proposal Status (Insurer)])</f>
        <v>Accepted</v>
      </c>
      <c r="G1534" s="5" t="str">
        <f>_xlfn.XLOOKUP(A:A,Policies!B:B,Policies!C:C)</f>
        <v>Life</v>
      </c>
      <c r="H1534" s="5" t="str">
        <f>_xlfn.XLOOKUP(A:A,Policies!B:B,Policies!G:G)</f>
        <v>Yes</v>
      </c>
    </row>
    <row r="1535" spans="1:8" x14ac:dyDescent="0.25">
      <c r="A1535" t="s">
        <v>3421</v>
      </c>
      <c r="B1535" t="s">
        <v>762</v>
      </c>
      <c r="C1535">
        <v>8</v>
      </c>
      <c r="D1535" t="s">
        <v>769</v>
      </c>
      <c r="E1535" s="5" t="str">
        <f>_xlfn.XLOOKUP(Customers[[#This Row],[Customer ID]],Policies!B:B,Policies!A:A)</f>
        <v>POL3769</v>
      </c>
      <c r="F1535" s="5" t="str">
        <f>_xlfn.XLOOKUP(Customers[[#This Row],[Customer ID]],Policies[Customer ID],Policies[Proposal Status (Insurer)])</f>
        <v>Accepted</v>
      </c>
      <c r="G1535" s="5" t="str">
        <f>_xlfn.XLOOKUP(A:A,Policies!B:B,Policies!C:C)</f>
        <v>Life</v>
      </c>
      <c r="H1535" s="5" t="str">
        <f>_xlfn.XLOOKUP(A:A,Policies!B:B,Policies!G:G)</f>
        <v>Yes</v>
      </c>
    </row>
    <row r="1536" spans="1:8" x14ac:dyDescent="0.25">
      <c r="A1536" t="s">
        <v>3422</v>
      </c>
      <c r="B1536" t="s">
        <v>763</v>
      </c>
      <c r="C1536">
        <v>13</v>
      </c>
      <c r="D1536" t="s">
        <v>766</v>
      </c>
      <c r="E1536" s="5" t="str">
        <f>_xlfn.XLOOKUP(Customers[[#This Row],[Customer ID]],Policies!B:B,Policies!A:A)</f>
        <v>POL3770</v>
      </c>
      <c r="F1536" s="5" t="str">
        <f>_xlfn.XLOOKUP(Customers[[#This Row],[Customer ID]],Policies[Customer ID],Policies[Proposal Status (Insurer)])</f>
        <v>Accepted</v>
      </c>
      <c r="G1536" s="5" t="str">
        <f>_xlfn.XLOOKUP(A:A,Policies!B:B,Policies!C:C)</f>
        <v>Life</v>
      </c>
      <c r="H1536" s="5" t="str">
        <f>_xlfn.XLOOKUP(A:A,Policies!B:B,Policies!G:G)</f>
        <v>Yes</v>
      </c>
    </row>
    <row r="1537" spans="1:8" x14ac:dyDescent="0.25">
      <c r="A1537" t="s">
        <v>3423</v>
      </c>
      <c r="B1537" t="s">
        <v>765</v>
      </c>
      <c r="C1537">
        <v>14</v>
      </c>
      <c r="D1537" t="s">
        <v>768</v>
      </c>
      <c r="E1537" s="5" t="str">
        <f>_xlfn.XLOOKUP(Customers[[#This Row],[Customer ID]],Policies!B:B,Policies!A:A)</f>
        <v>POL3771</v>
      </c>
      <c r="F1537" s="5" t="str">
        <f>_xlfn.XLOOKUP(Customers[[#This Row],[Customer ID]],Policies[Customer ID],Policies[Proposal Status (Insurer)])</f>
        <v>Accepted</v>
      </c>
      <c r="G1537" s="5" t="str">
        <f>_xlfn.XLOOKUP(A:A,Policies!B:B,Policies!C:C)</f>
        <v>Life</v>
      </c>
      <c r="H1537" s="5" t="str">
        <f>_xlfn.XLOOKUP(A:A,Policies!B:B,Policies!G:G)</f>
        <v>Yes</v>
      </c>
    </row>
    <row r="1538" spans="1:8" x14ac:dyDescent="0.25">
      <c r="A1538" t="s">
        <v>3424</v>
      </c>
      <c r="B1538" t="s">
        <v>764</v>
      </c>
      <c r="C1538">
        <v>1</v>
      </c>
      <c r="D1538" t="s">
        <v>767</v>
      </c>
      <c r="E1538" s="5" t="str">
        <f>_xlfn.XLOOKUP(Customers[[#This Row],[Customer ID]],Policies!B:B,Policies!A:A)</f>
        <v>POL3772</v>
      </c>
      <c r="F1538" s="5" t="str">
        <f>_xlfn.XLOOKUP(Customers[[#This Row],[Customer ID]],Policies[Customer ID],Policies[Proposal Status (Insurer)])</f>
        <v>Accepted</v>
      </c>
      <c r="G1538" s="5" t="str">
        <f>_xlfn.XLOOKUP(A:A,Policies!B:B,Policies!C:C)</f>
        <v>Life</v>
      </c>
      <c r="H1538" s="5" t="str">
        <f>_xlfn.XLOOKUP(A:A,Policies!B:B,Policies!G:G)</f>
        <v>Yes</v>
      </c>
    </row>
    <row r="1539" spans="1:8" x14ac:dyDescent="0.25">
      <c r="A1539" t="s">
        <v>3425</v>
      </c>
      <c r="B1539" t="s">
        <v>762</v>
      </c>
      <c r="C1539">
        <v>2</v>
      </c>
      <c r="D1539" t="s">
        <v>767</v>
      </c>
      <c r="E1539" s="5" t="str">
        <f>_xlfn.XLOOKUP(Customers[[#This Row],[Customer ID]],Policies!B:B,Policies!A:A)</f>
        <v>POL3773</v>
      </c>
      <c r="F1539" s="5" t="str">
        <f>_xlfn.XLOOKUP(Customers[[#This Row],[Customer ID]],Policies[Customer ID],Policies[Proposal Status (Insurer)])</f>
        <v>Accepted</v>
      </c>
      <c r="G1539" s="5" t="str">
        <f>_xlfn.XLOOKUP(A:A,Policies!B:B,Policies!C:C)</f>
        <v>Life</v>
      </c>
      <c r="H1539" s="5" t="str">
        <f>_xlfn.XLOOKUP(A:A,Policies!B:B,Policies!G:G)</f>
        <v>Yes</v>
      </c>
    </row>
    <row r="1540" spans="1:8" x14ac:dyDescent="0.25">
      <c r="A1540" t="s">
        <v>3426</v>
      </c>
      <c r="B1540" t="s">
        <v>763</v>
      </c>
      <c r="C1540">
        <v>3</v>
      </c>
      <c r="D1540" t="s">
        <v>769</v>
      </c>
      <c r="E1540" s="5" t="str">
        <f>_xlfn.XLOOKUP(Customers[[#This Row],[Customer ID]],Policies!B:B,Policies!A:A)</f>
        <v>POL3774</v>
      </c>
      <c r="F1540" s="5" t="str">
        <f>_xlfn.XLOOKUP(Customers[[#This Row],[Customer ID]],Policies[Customer ID],Policies[Proposal Status (Insurer)])</f>
        <v>Accepted</v>
      </c>
      <c r="G1540" s="5" t="str">
        <f>_xlfn.XLOOKUP(A:A,Policies!B:B,Policies!C:C)</f>
        <v>Life</v>
      </c>
      <c r="H1540" s="5" t="str">
        <f>_xlfn.XLOOKUP(A:A,Policies!B:B,Policies!G:G)</f>
        <v>Yes</v>
      </c>
    </row>
    <row r="1541" spans="1:8" x14ac:dyDescent="0.25">
      <c r="A1541" t="s">
        <v>3427</v>
      </c>
      <c r="B1541" t="s">
        <v>765</v>
      </c>
      <c r="C1541">
        <v>20</v>
      </c>
      <c r="D1541" t="s">
        <v>766</v>
      </c>
      <c r="E1541" s="5" t="str">
        <f>_xlfn.XLOOKUP(Customers[[#This Row],[Customer ID]],Policies!B:B,Policies!A:A)</f>
        <v>POL3775</v>
      </c>
      <c r="F1541" s="5" t="str">
        <f>_xlfn.XLOOKUP(Customers[[#This Row],[Customer ID]],Policies[Customer ID],Policies[Proposal Status (Insurer)])</f>
        <v>Accepted</v>
      </c>
      <c r="G1541" s="5" t="str">
        <f>_xlfn.XLOOKUP(A:A,Policies!B:B,Policies!C:C)</f>
        <v>Life</v>
      </c>
      <c r="H1541" s="5" t="str">
        <f>_xlfn.XLOOKUP(A:A,Policies!B:B,Policies!G:G)</f>
        <v>Yes</v>
      </c>
    </row>
    <row r="1542" spans="1:8" x14ac:dyDescent="0.25">
      <c r="A1542" t="s">
        <v>3428</v>
      </c>
      <c r="B1542" t="s">
        <v>764</v>
      </c>
      <c r="C1542">
        <v>4</v>
      </c>
      <c r="D1542" t="s">
        <v>768</v>
      </c>
      <c r="E1542" s="5" t="str">
        <f>_xlfn.XLOOKUP(Customers[[#This Row],[Customer ID]],Policies!B:B,Policies!A:A)</f>
        <v>POL3776</v>
      </c>
      <c r="F1542" s="5" t="str">
        <f>_xlfn.XLOOKUP(Customers[[#This Row],[Customer ID]],Policies[Customer ID],Policies[Proposal Status (Insurer)])</f>
        <v>Accepted</v>
      </c>
      <c r="G1542" s="5" t="str">
        <f>_xlfn.XLOOKUP(A:A,Policies!B:B,Policies!C:C)</f>
        <v>Life</v>
      </c>
      <c r="H1542" s="5" t="str">
        <f>_xlfn.XLOOKUP(A:A,Policies!B:B,Policies!G:G)</f>
        <v>Yes</v>
      </c>
    </row>
    <row r="1543" spans="1:8" x14ac:dyDescent="0.25">
      <c r="A1543" t="s">
        <v>3429</v>
      </c>
      <c r="B1543" t="s">
        <v>762</v>
      </c>
      <c r="C1543">
        <v>5</v>
      </c>
      <c r="D1543" t="s">
        <v>768</v>
      </c>
      <c r="E1543" s="5" t="str">
        <f>_xlfn.XLOOKUP(Customers[[#This Row],[Customer ID]],Policies!B:B,Policies!A:A)</f>
        <v>POL3777</v>
      </c>
      <c r="F1543" s="5" t="str">
        <f>_xlfn.XLOOKUP(Customers[[#This Row],[Customer ID]],Policies[Customer ID],Policies[Proposal Status (Insurer)])</f>
        <v>Accepted</v>
      </c>
      <c r="G1543" s="5" t="str">
        <f>_xlfn.XLOOKUP(A:A,Policies!B:B,Policies!C:C)</f>
        <v>Life</v>
      </c>
      <c r="H1543" s="5" t="str">
        <f>_xlfn.XLOOKUP(A:A,Policies!B:B,Policies!G:G)</f>
        <v>Yes</v>
      </c>
    </row>
    <row r="1544" spans="1:8" x14ac:dyDescent="0.25">
      <c r="A1544" t="s">
        <v>3430</v>
      </c>
      <c r="B1544" t="s">
        <v>763</v>
      </c>
      <c r="C1544">
        <v>17</v>
      </c>
      <c r="D1544" t="s">
        <v>767</v>
      </c>
      <c r="E1544" s="5" t="str">
        <f>_xlfn.XLOOKUP(Customers[[#This Row],[Customer ID]],Policies!B:B,Policies!A:A)</f>
        <v>POL3778</v>
      </c>
      <c r="F1544" s="5" t="str">
        <f>_xlfn.XLOOKUP(Customers[[#This Row],[Customer ID]],Policies[Customer ID],Policies[Proposal Status (Insurer)])</f>
        <v>Accepted</v>
      </c>
      <c r="G1544" s="5" t="str">
        <f>_xlfn.XLOOKUP(A:A,Policies!B:B,Policies!C:C)</f>
        <v>Life</v>
      </c>
      <c r="H1544" s="5" t="str">
        <f>_xlfn.XLOOKUP(A:A,Policies!B:B,Policies!G:G)</f>
        <v>No</v>
      </c>
    </row>
    <row r="1545" spans="1:8" x14ac:dyDescent="0.25">
      <c r="A1545" t="s">
        <v>3431</v>
      </c>
      <c r="B1545" t="s">
        <v>765</v>
      </c>
      <c r="C1545">
        <v>18</v>
      </c>
      <c r="D1545" t="s">
        <v>769</v>
      </c>
      <c r="E1545" s="5" t="str">
        <f>_xlfn.XLOOKUP(Customers[[#This Row],[Customer ID]],Policies!B:B,Policies!A:A)</f>
        <v>POL3779</v>
      </c>
      <c r="F1545" s="5" t="str">
        <f>_xlfn.XLOOKUP(Customers[[#This Row],[Customer ID]],Policies[Customer ID],Policies[Proposal Status (Insurer)])</f>
        <v>Accepted</v>
      </c>
      <c r="G1545" s="5" t="str">
        <f>_xlfn.XLOOKUP(A:A,Policies!B:B,Policies!C:C)</f>
        <v>Life</v>
      </c>
      <c r="H1545" s="5" t="str">
        <f>_xlfn.XLOOKUP(A:A,Policies!B:B,Policies!G:G)</f>
        <v>Yes</v>
      </c>
    </row>
    <row r="1546" spans="1:8" x14ac:dyDescent="0.25">
      <c r="A1546" t="s">
        <v>3432</v>
      </c>
      <c r="B1546" t="s">
        <v>764</v>
      </c>
      <c r="C1546">
        <v>19</v>
      </c>
      <c r="D1546" t="s">
        <v>766</v>
      </c>
      <c r="E1546" s="5" t="str">
        <f>_xlfn.XLOOKUP(Customers[[#This Row],[Customer ID]],Policies!B:B,Policies!A:A)</f>
        <v>POL3780</v>
      </c>
      <c r="F1546" s="5" t="str">
        <f>_xlfn.XLOOKUP(Customers[[#This Row],[Customer ID]],Policies[Customer ID],Policies[Proposal Status (Insurer)])</f>
        <v>Accepted</v>
      </c>
      <c r="G1546" s="5" t="str">
        <f>_xlfn.XLOOKUP(A:A,Policies!B:B,Policies!C:C)</f>
        <v>Life</v>
      </c>
      <c r="H1546" s="5" t="str">
        <f>_xlfn.XLOOKUP(A:A,Policies!B:B,Policies!G:G)</f>
        <v>Yes</v>
      </c>
    </row>
    <row r="1547" spans="1:8" x14ac:dyDescent="0.25">
      <c r="A1547" t="s">
        <v>3433</v>
      </c>
      <c r="B1547" t="s">
        <v>762</v>
      </c>
      <c r="C1547">
        <v>20</v>
      </c>
      <c r="D1547" t="s">
        <v>766</v>
      </c>
      <c r="E1547" s="5" t="str">
        <f>_xlfn.XLOOKUP(Customers[[#This Row],[Customer ID]],Policies!B:B,Policies!A:A)</f>
        <v>POL3781</v>
      </c>
      <c r="F1547" s="5" t="str">
        <f>_xlfn.XLOOKUP(Customers[[#This Row],[Customer ID]],Policies[Customer ID],Policies[Proposal Status (Insurer)])</f>
        <v>Accepted</v>
      </c>
      <c r="G1547" s="5" t="str">
        <f>_xlfn.XLOOKUP(A:A,Policies!B:B,Policies!C:C)</f>
        <v>Life</v>
      </c>
      <c r="H1547" s="5" t="str">
        <f>_xlfn.XLOOKUP(A:A,Policies!B:B,Policies!G:G)</f>
        <v>Yes</v>
      </c>
    </row>
    <row r="1548" spans="1:8" x14ac:dyDescent="0.25">
      <c r="A1548" t="s">
        <v>3434</v>
      </c>
      <c r="B1548" t="s">
        <v>763</v>
      </c>
      <c r="C1548">
        <v>4</v>
      </c>
      <c r="D1548" t="s">
        <v>768</v>
      </c>
      <c r="E1548" s="5" t="str">
        <f>_xlfn.XLOOKUP(Customers[[#This Row],[Customer ID]],Policies!B:B,Policies!A:A)</f>
        <v>POL3782</v>
      </c>
      <c r="F1548" s="5" t="str">
        <f>_xlfn.XLOOKUP(Customers[[#This Row],[Customer ID]],Policies[Customer ID],Policies[Proposal Status (Insurer)])</f>
        <v>Accepted</v>
      </c>
      <c r="G1548" s="5" t="str">
        <f>_xlfn.XLOOKUP(A:A,Policies!B:B,Policies!C:C)</f>
        <v>Life</v>
      </c>
      <c r="H1548" s="5" t="str">
        <f>_xlfn.XLOOKUP(A:A,Policies!B:B,Policies!G:G)</f>
        <v>Yes</v>
      </c>
    </row>
    <row r="1549" spans="1:8" x14ac:dyDescent="0.25">
      <c r="A1549" t="s">
        <v>3435</v>
      </c>
      <c r="B1549" t="s">
        <v>765</v>
      </c>
      <c r="C1549">
        <v>5</v>
      </c>
      <c r="D1549" t="s">
        <v>767</v>
      </c>
      <c r="E1549" s="5" t="str">
        <f>_xlfn.XLOOKUP(Customers[[#This Row],[Customer ID]],Policies!B:B,Policies!A:A)</f>
        <v>POL3783</v>
      </c>
      <c r="F1549" s="5" t="str">
        <f>_xlfn.XLOOKUP(Customers[[#This Row],[Customer ID]],Policies[Customer ID],Policies[Proposal Status (Insurer)])</f>
        <v>Accepted</v>
      </c>
      <c r="G1549" s="5" t="str">
        <f>_xlfn.XLOOKUP(A:A,Policies!B:B,Policies!C:C)</f>
        <v>Life</v>
      </c>
      <c r="H1549" s="5" t="str">
        <f>_xlfn.XLOOKUP(A:A,Policies!B:B,Policies!G:G)</f>
        <v>Yes</v>
      </c>
    </row>
    <row r="1550" spans="1:8" x14ac:dyDescent="0.25">
      <c r="A1550" t="s">
        <v>3436</v>
      </c>
      <c r="B1550" t="s">
        <v>764</v>
      </c>
      <c r="C1550">
        <v>6</v>
      </c>
      <c r="D1550" t="s">
        <v>769</v>
      </c>
      <c r="E1550" s="5" t="str">
        <f>_xlfn.XLOOKUP(Customers[[#This Row],[Customer ID]],Policies!B:B,Policies!A:A)</f>
        <v>POL3784</v>
      </c>
      <c r="F1550" s="5" t="str">
        <f>_xlfn.XLOOKUP(Customers[[#This Row],[Customer ID]],Policies[Customer ID],Policies[Proposal Status (Insurer)])</f>
        <v>Accepted</v>
      </c>
      <c r="G1550" s="5" t="str">
        <f>_xlfn.XLOOKUP(A:A,Policies!B:B,Policies!C:C)</f>
        <v>Life</v>
      </c>
      <c r="H1550" s="5" t="str">
        <f>_xlfn.XLOOKUP(A:A,Policies!B:B,Policies!G:G)</f>
        <v>Yes</v>
      </c>
    </row>
    <row r="1551" spans="1:8" x14ac:dyDescent="0.25">
      <c r="A1551" t="s">
        <v>3437</v>
      </c>
      <c r="B1551" t="s">
        <v>762</v>
      </c>
      <c r="C1551">
        <v>1</v>
      </c>
      <c r="D1551" t="s">
        <v>769</v>
      </c>
      <c r="E1551" s="5" t="str">
        <f>_xlfn.XLOOKUP(Customers[[#This Row],[Customer ID]],Policies!B:B,Policies!A:A)</f>
        <v>POL3785</v>
      </c>
      <c r="F1551" s="5" t="str">
        <f>_xlfn.XLOOKUP(Customers[[#This Row],[Customer ID]],Policies[Customer ID],Policies[Proposal Status (Insurer)])</f>
        <v>Accepted</v>
      </c>
      <c r="G1551" s="5" t="str">
        <f>_xlfn.XLOOKUP(A:A,Policies!B:B,Policies!C:C)</f>
        <v>Life</v>
      </c>
      <c r="H1551" s="5" t="str">
        <f>_xlfn.XLOOKUP(A:A,Policies!B:B,Policies!G:G)</f>
        <v>Yes</v>
      </c>
    </row>
    <row r="1552" spans="1:8" x14ac:dyDescent="0.25">
      <c r="A1552" t="s">
        <v>3438</v>
      </c>
      <c r="B1552" t="s">
        <v>763</v>
      </c>
      <c r="C1552">
        <v>12</v>
      </c>
      <c r="D1552" t="s">
        <v>766</v>
      </c>
      <c r="E1552" s="5" t="str">
        <f>_xlfn.XLOOKUP(Customers[[#This Row],[Customer ID]],Policies!B:B,Policies!A:A)</f>
        <v>POL3786</v>
      </c>
      <c r="F1552" s="5" t="str">
        <f>_xlfn.XLOOKUP(Customers[[#This Row],[Customer ID]],Policies[Customer ID],Policies[Proposal Status (Insurer)])</f>
        <v>Accepted</v>
      </c>
      <c r="G1552" s="5" t="str">
        <f>_xlfn.XLOOKUP(A:A,Policies!B:B,Policies!C:C)</f>
        <v>Life</v>
      </c>
      <c r="H1552" s="5" t="str">
        <f>_xlfn.XLOOKUP(A:A,Policies!B:B,Policies!G:G)</f>
        <v>Yes</v>
      </c>
    </row>
    <row r="1553" spans="1:8" x14ac:dyDescent="0.25">
      <c r="A1553" t="s">
        <v>3439</v>
      </c>
      <c r="B1553" t="s">
        <v>765</v>
      </c>
      <c r="C1553">
        <v>13</v>
      </c>
      <c r="D1553" t="s">
        <v>768</v>
      </c>
      <c r="E1553" s="5" t="str">
        <f>_xlfn.XLOOKUP(Customers[[#This Row],[Customer ID]],Policies!B:B,Policies!A:A)</f>
        <v>POL3787</v>
      </c>
      <c r="F1553" s="5" t="str">
        <f>_xlfn.XLOOKUP(Customers[[#This Row],[Customer ID]],Policies[Customer ID],Policies[Proposal Status (Insurer)])</f>
        <v>Accepted</v>
      </c>
      <c r="G1553" s="5" t="str">
        <f>_xlfn.XLOOKUP(A:A,Policies!B:B,Policies!C:C)</f>
        <v>Life</v>
      </c>
      <c r="H1553" s="5" t="str">
        <f>_xlfn.XLOOKUP(A:A,Policies!B:B,Policies!G:G)</f>
        <v>Yes</v>
      </c>
    </row>
    <row r="1554" spans="1:8" x14ac:dyDescent="0.25">
      <c r="A1554" t="s">
        <v>3440</v>
      </c>
      <c r="B1554" t="s">
        <v>764</v>
      </c>
      <c r="C1554">
        <v>4</v>
      </c>
      <c r="D1554" t="s">
        <v>767</v>
      </c>
      <c r="E1554" s="5" t="str">
        <f>_xlfn.XLOOKUP(Customers[[#This Row],[Customer ID]],Policies!B:B,Policies!A:A)</f>
        <v>POL3788</v>
      </c>
      <c r="F1554" s="5" t="str">
        <f>_xlfn.XLOOKUP(Customers[[#This Row],[Customer ID]],Policies[Customer ID],Policies[Proposal Status (Insurer)])</f>
        <v>Accepted</v>
      </c>
      <c r="G1554" s="5" t="str">
        <f>_xlfn.XLOOKUP(A:A,Policies!B:B,Policies!C:C)</f>
        <v>Life</v>
      </c>
      <c r="H1554" s="5" t="str">
        <f>_xlfn.XLOOKUP(A:A,Policies!B:B,Policies!G:G)</f>
        <v>Yes</v>
      </c>
    </row>
    <row r="1555" spans="1:8" x14ac:dyDescent="0.25">
      <c r="A1555" t="s">
        <v>3441</v>
      </c>
      <c r="B1555" t="s">
        <v>762</v>
      </c>
      <c r="C1555">
        <v>5</v>
      </c>
      <c r="D1555" t="s">
        <v>767</v>
      </c>
      <c r="E1555" s="5" t="str">
        <f>_xlfn.XLOOKUP(Customers[[#This Row],[Customer ID]],Policies!B:B,Policies!A:A)</f>
        <v>POL3789</v>
      </c>
      <c r="F1555" s="5" t="str">
        <f>_xlfn.XLOOKUP(Customers[[#This Row],[Customer ID]],Policies[Customer ID],Policies[Proposal Status (Insurer)])</f>
        <v>Accepted</v>
      </c>
      <c r="G1555" s="5" t="str">
        <f>_xlfn.XLOOKUP(A:A,Policies!B:B,Policies!C:C)</f>
        <v>Life</v>
      </c>
      <c r="H1555" s="5" t="str">
        <f>_xlfn.XLOOKUP(A:A,Policies!B:B,Policies!G:G)</f>
        <v>Yes</v>
      </c>
    </row>
    <row r="1556" spans="1:8" x14ac:dyDescent="0.25">
      <c r="A1556" t="s">
        <v>3442</v>
      </c>
      <c r="B1556" t="s">
        <v>763</v>
      </c>
      <c r="C1556">
        <v>1</v>
      </c>
      <c r="D1556" t="s">
        <v>769</v>
      </c>
      <c r="E1556" s="5" t="str">
        <f>_xlfn.XLOOKUP(Customers[[#This Row],[Customer ID]],Policies!B:B,Policies!A:A)</f>
        <v>POL3790</v>
      </c>
      <c r="F1556" s="5" t="str">
        <f>_xlfn.XLOOKUP(Customers[[#This Row],[Customer ID]],Policies[Customer ID],Policies[Proposal Status (Insurer)])</f>
        <v>Accepted</v>
      </c>
      <c r="G1556" s="5" t="str">
        <f>_xlfn.XLOOKUP(A:A,Policies!B:B,Policies!C:C)</f>
        <v>Life</v>
      </c>
      <c r="H1556" s="5" t="str">
        <f>_xlfn.XLOOKUP(A:A,Policies!B:B,Policies!G:G)</f>
        <v>Yes</v>
      </c>
    </row>
    <row r="1557" spans="1:8" x14ac:dyDescent="0.25">
      <c r="A1557" t="s">
        <v>3443</v>
      </c>
      <c r="B1557" t="s">
        <v>765</v>
      </c>
      <c r="C1557">
        <v>17</v>
      </c>
      <c r="D1557" t="s">
        <v>766</v>
      </c>
      <c r="E1557" s="5" t="str">
        <f>_xlfn.XLOOKUP(Customers[[#This Row],[Customer ID]],Policies!B:B,Policies!A:A)</f>
        <v>POL3791</v>
      </c>
      <c r="F1557" s="5" t="str">
        <f>_xlfn.XLOOKUP(Customers[[#This Row],[Customer ID]],Policies[Customer ID],Policies[Proposal Status (Insurer)])</f>
        <v>Accepted</v>
      </c>
      <c r="G1557" s="5" t="str">
        <f>_xlfn.XLOOKUP(A:A,Policies!B:B,Policies!C:C)</f>
        <v>Life</v>
      </c>
      <c r="H1557" s="5" t="str">
        <f>_xlfn.XLOOKUP(A:A,Policies!B:B,Policies!G:G)</f>
        <v>Yes</v>
      </c>
    </row>
    <row r="1558" spans="1:8" x14ac:dyDescent="0.25">
      <c r="A1558" t="s">
        <v>3444</v>
      </c>
      <c r="B1558" t="s">
        <v>764</v>
      </c>
      <c r="C1558">
        <v>2</v>
      </c>
      <c r="D1558" t="s">
        <v>768</v>
      </c>
      <c r="E1558" s="5" t="str">
        <f>_xlfn.XLOOKUP(Customers[[#This Row],[Customer ID]],Policies!B:B,Policies!A:A)</f>
        <v>POL3792</v>
      </c>
      <c r="F1558" s="5" t="str">
        <f>_xlfn.XLOOKUP(Customers[[#This Row],[Customer ID]],Policies[Customer ID],Policies[Proposal Status (Insurer)])</f>
        <v>Rejected</v>
      </c>
      <c r="G1558" s="5" t="str">
        <f>_xlfn.XLOOKUP(A:A,Policies!B:B,Policies!C:C)</f>
        <v>Life</v>
      </c>
      <c r="H1558" s="5" t="str">
        <f>_xlfn.XLOOKUP(A:A,Policies!B:B,Policies!G:G)</f>
        <v>Not Applicable</v>
      </c>
    </row>
    <row r="1559" spans="1:8" x14ac:dyDescent="0.25">
      <c r="A1559" t="s">
        <v>3445</v>
      </c>
      <c r="B1559" t="s">
        <v>762</v>
      </c>
      <c r="C1559">
        <v>3</v>
      </c>
      <c r="D1559" t="s">
        <v>768</v>
      </c>
      <c r="E1559" s="5" t="str">
        <f>_xlfn.XLOOKUP(Customers[[#This Row],[Customer ID]],Policies!B:B,Policies!A:A)</f>
        <v>POL3793</v>
      </c>
      <c r="F1559" s="5" t="str">
        <f>_xlfn.XLOOKUP(Customers[[#This Row],[Customer ID]],Policies[Customer ID],Policies[Proposal Status (Insurer)])</f>
        <v>Accepted</v>
      </c>
      <c r="G1559" s="5" t="str">
        <f>_xlfn.XLOOKUP(A:A,Policies!B:B,Policies!C:C)</f>
        <v>Life</v>
      </c>
      <c r="H1559" s="5" t="str">
        <f>_xlfn.XLOOKUP(A:A,Policies!B:B,Policies!G:G)</f>
        <v>Yes</v>
      </c>
    </row>
    <row r="1560" spans="1:8" x14ac:dyDescent="0.25">
      <c r="A1560" t="s">
        <v>3446</v>
      </c>
      <c r="B1560" t="s">
        <v>763</v>
      </c>
      <c r="C1560">
        <v>18</v>
      </c>
      <c r="D1560" t="s">
        <v>767</v>
      </c>
      <c r="E1560" s="5" t="str">
        <f>_xlfn.XLOOKUP(Customers[[#This Row],[Customer ID]],Policies!B:B,Policies!A:A)</f>
        <v>POL3794</v>
      </c>
      <c r="F1560" s="5" t="str">
        <f>_xlfn.XLOOKUP(Customers[[#This Row],[Customer ID]],Policies[Customer ID],Policies[Proposal Status (Insurer)])</f>
        <v>Rejected</v>
      </c>
      <c r="G1560" s="5" t="str">
        <f>_xlfn.XLOOKUP(A:A,Policies!B:B,Policies!C:C)</f>
        <v>Life</v>
      </c>
      <c r="H1560" s="5" t="str">
        <f>_xlfn.XLOOKUP(A:A,Policies!B:B,Policies!G:G)</f>
        <v>Not Applicable</v>
      </c>
    </row>
    <row r="1561" spans="1:8" x14ac:dyDescent="0.25">
      <c r="A1561" t="s">
        <v>3447</v>
      </c>
      <c r="B1561" t="s">
        <v>765</v>
      </c>
      <c r="C1561">
        <v>1</v>
      </c>
      <c r="D1561" t="s">
        <v>769</v>
      </c>
      <c r="E1561" s="5" t="str">
        <f>_xlfn.XLOOKUP(Customers[[#This Row],[Customer ID]],Policies!B:B,Policies!A:A)</f>
        <v>POL3795</v>
      </c>
      <c r="F1561" s="5" t="str">
        <f>_xlfn.XLOOKUP(Customers[[#This Row],[Customer ID]],Policies[Customer ID],Policies[Proposal Status (Insurer)])</f>
        <v>Accepted</v>
      </c>
      <c r="G1561" s="5" t="str">
        <f>_xlfn.XLOOKUP(A:A,Policies!B:B,Policies!C:C)</f>
        <v>Life</v>
      </c>
      <c r="H1561" s="5" t="str">
        <f>_xlfn.XLOOKUP(A:A,Policies!B:B,Policies!G:G)</f>
        <v>Yes</v>
      </c>
    </row>
    <row r="1562" spans="1:8" x14ac:dyDescent="0.25">
      <c r="A1562" t="s">
        <v>3448</v>
      </c>
      <c r="B1562" t="s">
        <v>764</v>
      </c>
      <c r="C1562">
        <v>4</v>
      </c>
      <c r="D1562" t="s">
        <v>766</v>
      </c>
      <c r="E1562" s="5" t="str">
        <f>_xlfn.XLOOKUP(Customers[[#This Row],[Customer ID]],Policies!B:B,Policies!A:A)</f>
        <v>POL3796</v>
      </c>
      <c r="F1562" s="5" t="str">
        <f>_xlfn.XLOOKUP(Customers[[#This Row],[Customer ID]],Policies[Customer ID],Policies[Proposal Status (Insurer)])</f>
        <v>Accepted</v>
      </c>
      <c r="G1562" s="5" t="str">
        <f>_xlfn.XLOOKUP(A:A,Policies!B:B,Policies!C:C)</f>
        <v>Life</v>
      </c>
      <c r="H1562" s="5" t="str">
        <f>_xlfn.XLOOKUP(A:A,Policies!B:B,Policies!G:G)</f>
        <v>Yes</v>
      </c>
    </row>
    <row r="1563" spans="1:8" x14ac:dyDescent="0.25">
      <c r="A1563" t="s">
        <v>3449</v>
      </c>
      <c r="B1563" t="s">
        <v>762</v>
      </c>
      <c r="C1563">
        <v>20</v>
      </c>
      <c r="D1563" t="s">
        <v>766</v>
      </c>
      <c r="E1563" s="5" t="str">
        <f>_xlfn.XLOOKUP(Customers[[#This Row],[Customer ID]],Policies!B:B,Policies!A:A)</f>
        <v>POL3797</v>
      </c>
      <c r="F1563" s="5" t="str">
        <f>_xlfn.XLOOKUP(Customers[[#This Row],[Customer ID]],Policies[Customer ID],Policies[Proposal Status (Insurer)])</f>
        <v>Accepted</v>
      </c>
      <c r="G1563" s="5" t="str">
        <f>_xlfn.XLOOKUP(A:A,Policies!B:B,Policies!C:C)</f>
        <v>Life</v>
      </c>
      <c r="H1563" s="5" t="str">
        <f>_xlfn.XLOOKUP(A:A,Policies!B:B,Policies!G:G)</f>
        <v>Yes</v>
      </c>
    </row>
    <row r="1564" spans="1:8" x14ac:dyDescent="0.25">
      <c r="A1564" t="s">
        <v>3450</v>
      </c>
      <c r="B1564" t="s">
        <v>763</v>
      </c>
      <c r="C1564">
        <v>1</v>
      </c>
      <c r="D1564" t="s">
        <v>768</v>
      </c>
      <c r="E1564" s="5" t="str">
        <f>_xlfn.XLOOKUP(Customers[[#This Row],[Customer ID]],Policies!B:B,Policies!A:A)</f>
        <v>POL3798</v>
      </c>
      <c r="F1564" s="5" t="str">
        <f>_xlfn.XLOOKUP(Customers[[#This Row],[Customer ID]],Policies[Customer ID],Policies[Proposal Status (Insurer)])</f>
        <v>Accepted</v>
      </c>
      <c r="G1564" s="5" t="str">
        <f>_xlfn.XLOOKUP(A:A,Policies!B:B,Policies!C:C)</f>
        <v>Life</v>
      </c>
      <c r="H1564" s="5" t="str">
        <f>_xlfn.XLOOKUP(A:A,Policies!B:B,Policies!G:G)</f>
        <v>Yes</v>
      </c>
    </row>
    <row r="1565" spans="1:8" x14ac:dyDescent="0.25">
      <c r="A1565" t="s">
        <v>3451</v>
      </c>
      <c r="B1565" t="s">
        <v>765</v>
      </c>
      <c r="C1565">
        <v>2</v>
      </c>
      <c r="D1565" t="s">
        <v>767</v>
      </c>
      <c r="E1565" s="5" t="str">
        <f>_xlfn.XLOOKUP(Customers[[#This Row],[Customer ID]],Policies!B:B,Policies!A:A)</f>
        <v>POL3799</v>
      </c>
      <c r="F1565" s="5" t="str">
        <f>_xlfn.XLOOKUP(Customers[[#This Row],[Customer ID]],Policies[Customer ID],Policies[Proposal Status (Insurer)])</f>
        <v>Accepted</v>
      </c>
      <c r="G1565" s="5" t="str">
        <f>_xlfn.XLOOKUP(A:A,Policies!B:B,Policies!C:C)</f>
        <v>Life</v>
      </c>
      <c r="H1565" s="5" t="str">
        <f>_xlfn.XLOOKUP(A:A,Policies!B:B,Policies!G:G)</f>
        <v>Yes</v>
      </c>
    </row>
    <row r="1566" spans="1:8" x14ac:dyDescent="0.25">
      <c r="A1566" t="s">
        <v>3452</v>
      </c>
      <c r="B1566" t="s">
        <v>764</v>
      </c>
      <c r="C1566">
        <v>3</v>
      </c>
      <c r="D1566" t="s">
        <v>769</v>
      </c>
      <c r="E1566" s="5" t="str">
        <f>_xlfn.XLOOKUP(Customers[[#This Row],[Customer ID]],Policies!B:B,Policies!A:A)</f>
        <v>POL3800</v>
      </c>
      <c r="F1566" s="5" t="str">
        <f>_xlfn.XLOOKUP(Customers[[#This Row],[Customer ID]],Policies[Customer ID],Policies[Proposal Status (Insurer)])</f>
        <v>Rejected</v>
      </c>
      <c r="G1566" s="5" t="str">
        <f>_xlfn.XLOOKUP(A:A,Policies!B:B,Policies!C:C)</f>
        <v>Life</v>
      </c>
      <c r="H1566" s="5" t="str">
        <f>_xlfn.XLOOKUP(A:A,Policies!B:B,Policies!G:G)</f>
        <v>Not Applicable</v>
      </c>
    </row>
    <row r="1567" spans="1:8" x14ac:dyDescent="0.25">
      <c r="A1567" t="s">
        <v>3453</v>
      </c>
      <c r="B1567" t="s">
        <v>762</v>
      </c>
      <c r="C1567">
        <v>18</v>
      </c>
      <c r="D1567" t="s">
        <v>769</v>
      </c>
      <c r="E1567" s="5" t="str">
        <f>_xlfn.XLOOKUP(Customers[[#This Row],[Customer ID]],Policies!B:B,Policies!A:A)</f>
        <v>POL3801</v>
      </c>
      <c r="F1567" s="5" t="str">
        <f>_xlfn.XLOOKUP(Customers[[#This Row],[Customer ID]],Policies[Customer ID],Policies[Proposal Status (Insurer)])</f>
        <v>Accepted</v>
      </c>
      <c r="G1567" s="5" t="str">
        <f>_xlfn.XLOOKUP(A:A,Policies!B:B,Policies!C:C)</f>
        <v>Life</v>
      </c>
      <c r="H1567" s="5" t="str">
        <f>_xlfn.XLOOKUP(A:A,Policies!B:B,Policies!G:G)</f>
        <v>Yes</v>
      </c>
    </row>
    <row r="1568" spans="1:8" x14ac:dyDescent="0.25">
      <c r="A1568" t="s">
        <v>3454</v>
      </c>
      <c r="B1568" t="s">
        <v>763</v>
      </c>
      <c r="C1568">
        <v>19</v>
      </c>
      <c r="D1568" t="s">
        <v>766</v>
      </c>
      <c r="E1568" s="5" t="str">
        <f>_xlfn.XLOOKUP(Customers[[#This Row],[Customer ID]],Policies!B:B,Policies!A:A)</f>
        <v>POL3802</v>
      </c>
      <c r="F1568" s="5" t="str">
        <f>_xlfn.XLOOKUP(Customers[[#This Row],[Customer ID]],Policies[Customer ID],Policies[Proposal Status (Insurer)])</f>
        <v>Accepted</v>
      </c>
      <c r="G1568" s="5" t="str">
        <f>_xlfn.XLOOKUP(A:A,Policies!B:B,Policies!C:C)</f>
        <v>Life</v>
      </c>
      <c r="H1568" s="5" t="str">
        <f>_xlfn.XLOOKUP(A:A,Policies!B:B,Policies!G:G)</f>
        <v>Yes</v>
      </c>
    </row>
    <row r="1569" spans="1:8" x14ac:dyDescent="0.25">
      <c r="A1569" t="s">
        <v>3455</v>
      </c>
      <c r="B1569" t="s">
        <v>765</v>
      </c>
      <c r="C1569">
        <v>20</v>
      </c>
      <c r="D1569" t="s">
        <v>768</v>
      </c>
      <c r="E1569" s="5" t="str">
        <f>_xlfn.XLOOKUP(Customers[[#This Row],[Customer ID]],Policies!B:B,Policies!A:A)</f>
        <v>POL3803</v>
      </c>
      <c r="F1569" s="5" t="str">
        <f>_xlfn.XLOOKUP(Customers[[#This Row],[Customer ID]],Policies[Customer ID],Policies[Proposal Status (Insurer)])</f>
        <v>Accepted</v>
      </c>
      <c r="G1569" s="5" t="str">
        <f>_xlfn.XLOOKUP(A:A,Policies!B:B,Policies!C:C)</f>
        <v>Life</v>
      </c>
      <c r="H1569" s="5" t="str">
        <f>_xlfn.XLOOKUP(A:A,Policies!B:B,Policies!G:G)</f>
        <v>Yes</v>
      </c>
    </row>
    <row r="1570" spans="1:8" x14ac:dyDescent="0.25">
      <c r="A1570" t="s">
        <v>3456</v>
      </c>
      <c r="B1570" t="s">
        <v>764</v>
      </c>
      <c r="C1570">
        <v>16</v>
      </c>
      <c r="D1570" t="s">
        <v>767</v>
      </c>
      <c r="E1570" s="5" t="str">
        <f>_xlfn.XLOOKUP(Customers[[#This Row],[Customer ID]],Policies!B:B,Policies!A:A)</f>
        <v>POL3804</v>
      </c>
      <c r="F1570" s="5" t="str">
        <f>_xlfn.XLOOKUP(Customers[[#This Row],[Customer ID]],Policies[Customer ID],Policies[Proposal Status (Insurer)])</f>
        <v>Accepted</v>
      </c>
      <c r="G1570" s="5" t="str">
        <f>_xlfn.XLOOKUP(A:A,Policies!B:B,Policies!C:C)</f>
        <v>Life</v>
      </c>
      <c r="H1570" s="5" t="str">
        <f>_xlfn.XLOOKUP(A:A,Policies!B:B,Policies!G:G)</f>
        <v>Yes</v>
      </c>
    </row>
    <row r="1571" spans="1:8" x14ac:dyDescent="0.25">
      <c r="A1571" t="s">
        <v>3457</v>
      </c>
      <c r="B1571" t="s">
        <v>762</v>
      </c>
      <c r="C1571">
        <v>6</v>
      </c>
      <c r="D1571" t="s">
        <v>767</v>
      </c>
      <c r="E1571" s="5" t="str">
        <f>_xlfn.XLOOKUP(Customers[[#This Row],[Customer ID]],Policies!B:B,Policies!A:A)</f>
        <v>POL3805</v>
      </c>
      <c r="F1571" s="5" t="str">
        <f>_xlfn.XLOOKUP(Customers[[#This Row],[Customer ID]],Policies[Customer ID],Policies[Proposal Status (Insurer)])</f>
        <v>Rejected</v>
      </c>
      <c r="G1571" s="5" t="str">
        <f>_xlfn.XLOOKUP(A:A,Policies!B:B,Policies!C:C)</f>
        <v>Life</v>
      </c>
      <c r="H1571" s="5" t="str">
        <f>_xlfn.XLOOKUP(A:A,Policies!B:B,Policies!G:G)</f>
        <v>Not Applicable</v>
      </c>
    </row>
    <row r="1572" spans="1:8" x14ac:dyDescent="0.25">
      <c r="A1572" t="s">
        <v>3458</v>
      </c>
      <c r="B1572" t="s">
        <v>763</v>
      </c>
      <c r="C1572">
        <v>2</v>
      </c>
      <c r="D1572" t="s">
        <v>769</v>
      </c>
      <c r="E1572" s="5" t="str">
        <f>_xlfn.XLOOKUP(Customers[[#This Row],[Customer ID]],Policies!B:B,Policies!A:A)</f>
        <v>POL3806</v>
      </c>
      <c r="F1572" s="5" t="str">
        <f>_xlfn.XLOOKUP(Customers[[#This Row],[Customer ID]],Policies[Customer ID],Policies[Proposal Status (Insurer)])</f>
        <v>Accepted</v>
      </c>
      <c r="G1572" s="5" t="str">
        <f>_xlfn.XLOOKUP(A:A,Policies!B:B,Policies!C:C)</f>
        <v>Life</v>
      </c>
      <c r="H1572" s="5" t="str">
        <f>_xlfn.XLOOKUP(A:A,Policies!B:B,Policies!G:G)</f>
        <v>Yes</v>
      </c>
    </row>
    <row r="1573" spans="1:8" x14ac:dyDescent="0.25">
      <c r="A1573" t="s">
        <v>3459</v>
      </c>
      <c r="B1573" t="s">
        <v>765</v>
      </c>
      <c r="C1573">
        <v>8</v>
      </c>
      <c r="D1573" t="s">
        <v>766</v>
      </c>
      <c r="E1573" s="5" t="str">
        <f>_xlfn.XLOOKUP(Customers[[#This Row],[Customer ID]],Policies!B:B,Policies!A:A)</f>
        <v>POL3807</v>
      </c>
      <c r="F1573" s="5" t="str">
        <f>_xlfn.XLOOKUP(Customers[[#This Row],[Customer ID]],Policies[Customer ID],Policies[Proposal Status (Insurer)])</f>
        <v>Accepted</v>
      </c>
      <c r="G1573" s="5" t="str">
        <f>_xlfn.XLOOKUP(A:A,Policies!B:B,Policies!C:C)</f>
        <v>Life</v>
      </c>
      <c r="H1573" s="5" t="str">
        <f>_xlfn.XLOOKUP(A:A,Policies!B:B,Policies!G:G)</f>
        <v>Yes</v>
      </c>
    </row>
    <row r="1574" spans="1:8" x14ac:dyDescent="0.25">
      <c r="A1574" t="s">
        <v>3460</v>
      </c>
      <c r="B1574" t="s">
        <v>764</v>
      </c>
      <c r="C1574">
        <v>15</v>
      </c>
      <c r="D1574" t="s">
        <v>768</v>
      </c>
      <c r="E1574" s="5" t="str">
        <f>_xlfn.XLOOKUP(Customers[[#This Row],[Customer ID]],Policies!B:B,Policies!A:A)</f>
        <v>POL3808</v>
      </c>
      <c r="F1574" s="5" t="str">
        <f>_xlfn.XLOOKUP(Customers[[#This Row],[Customer ID]],Policies[Customer ID],Policies[Proposal Status (Insurer)])</f>
        <v>Accepted</v>
      </c>
      <c r="G1574" s="5" t="str">
        <f>_xlfn.XLOOKUP(A:A,Policies!B:B,Policies!C:C)</f>
        <v>Life</v>
      </c>
      <c r="H1574" s="5" t="str">
        <f>_xlfn.XLOOKUP(A:A,Policies!B:B,Policies!G:G)</f>
        <v>Yes</v>
      </c>
    </row>
    <row r="1575" spans="1:8" x14ac:dyDescent="0.25">
      <c r="A1575" t="s">
        <v>3461</v>
      </c>
      <c r="B1575" t="s">
        <v>762</v>
      </c>
      <c r="C1575">
        <v>4</v>
      </c>
      <c r="D1575" t="s">
        <v>768</v>
      </c>
      <c r="E1575" s="5" t="str">
        <f>_xlfn.XLOOKUP(Customers[[#This Row],[Customer ID]],Policies!B:B,Policies!A:A)</f>
        <v>POL3809</v>
      </c>
      <c r="F1575" s="5" t="str">
        <f>_xlfn.XLOOKUP(Customers[[#This Row],[Customer ID]],Policies[Customer ID],Policies[Proposal Status (Insurer)])</f>
        <v>Accepted</v>
      </c>
      <c r="G1575" s="5" t="str">
        <f>_xlfn.XLOOKUP(A:A,Policies!B:B,Policies!C:C)</f>
        <v>Life</v>
      </c>
      <c r="H1575" s="5" t="str">
        <f>_xlfn.XLOOKUP(A:A,Policies!B:B,Policies!G:G)</f>
        <v>Yes</v>
      </c>
    </row>
    <row r="1576" spans="1:8" x14ac:dyDescent="0.25">
      <c r="A1576" t="s">
        <v>3462</v>
      </c>
      <c r="B1576" t="s">
        <v>763</v>
      </c>
      <c r="C1576">
        <v>8</v>
      </c>
      <c r="D1576" t="s">
        <v>767</v>
      </c>
      <c r="E1576" s="5" t="str">
        <f>_xlfn.XLOOKUP(Customers[[#This Row],[Customer ID]],Policies!B:B,Policies!A:A)</f>
        <v>POL3810</v>
      </c>
      <c r="F1576" s="5" t="str">
        <f>_xlfn.XLOOKUP(Customers[[#This Row],[Customer ID]],Policies[Customer ID],Policies[Proposal Status (Insurer)])</f>
        <v>Accepted</v>
      </c>
      <c r="G1576" s="5" t="str">
        <f>_xlfn.XLOOKUP(A:A,Policies!B:B,Policies!C:C)</f>
        <v>Life</v>
      </c>
      <c r="H1576" s="5" t="str">
        <f>_xlfn.XLOOKUP(A:A,Policies!B:B,Policies!G:G)</f>
        <v>Yes</v>
      </c>
    </row>
    <row r="1577" spans="1:8" x14ac:dyDescent="0.25">
      <c r="A1577" t="s">
        <v>3463</v>
      </c>
      <c r="B1577" t="s">
        <v>765</v>
      </c>
      <c r="C1577">
        <v>9</v>
      </c>
      <c r="D1577" t="s">
        <v>769</v>
      </c>
      <c r="E1577" s="5" t="str">
        <f>_xlfn.XLOOKUP(Customers[[#This Row],[Customer ID]],Policies!B:B,Policies!A:A)</f>
        <v>POL3811</v>
      </c>
      <c r="F1577" s="5" t="str">
        <f>_xlfn.XLOOKUP(Customers[[#This Row],[Customer ID]],Policies[Customer ID],Policies[Proposal Status (Insurer)])</f>
        <v>Accepted</v>
      </c>
      <c r="G1577" s="5" t="str">
        <f>_xlfn.XLOOKUP(A:A,Policies!B:B,Policies!C:C)</f>
        <v>Life</v>
      </c>
      <c r="H1577" s="5" t="str">
        <f>_xlfn.XLOOKUP(A:A,Policies!B:B,Policies!G:G)</f>
        <v>Yes</v>
      </c>
    </row>
    <row r="1578" spans="1:8" x14ac:dyDescent="0.25">
      <c r="A1578" t="s">
        <v>3464</v>
      </c>
      <c r="B1578" t="s">
        <v>764</v>
      </c>
      <c r="C1578">
        <v>11</v>
      </c>
      <c r="D1578" t="s">
        <v>766</v>
      </c>
      <c r="E1578" s="5" t="str">
        <f>_xlfn.XLOOKUP(Customers[[#This Row],[Customer ID]],Policies!B:B,Policies!A:A)</f>
        <v>POL3812</v>
      </c>
      <c r="F1578" s="5" t="str">
        <f>_xlfn.XLOOKUP(Customers[[#This Row],[Customer ID]],Policies[Customer ID],Policies[Proposal Status (Insurer)])</f>
        <v>Accepted</v>
      </c>
      <c r="G1578" s="5" t="str">
        <f>_xlfn.XLOOKUP(A:A,Policies!B:B,Policies!C:C)</f>
        <v>Life</v>
      </c>
      <c r="H1578" s="5" t="str">
        <f>_xlfn.XLOOKUP(A:A,Policies!B:B,Policies!G:G)</f>
        <v>Yes</v>
      </c>
    </row>
    <row r="1579" spans="1:8" x14ac:dyDescent="0.25">
      <c r="A1579" t="s">
        <v>3465</v>
      </c>
      <c r="B1579" t="s">
        <v>762</v>
      </c>
      <c r="C1579">
        <v>12</v>
      </c>
      <c r="D1579" t="s">
        <v>766</v>
      </c>
      <c r="E1579" s="5" t="str">
        <f>_xlfn.XLOOKUP(Customers[[#This Row],[Customer ID]],Policies!B:B,Policies!A:A)</f>
        <v>POL3813</v>
      </c>
      <c r="F1579" s="5" t="str">
        <f>_xlfn.XLOOKUP(Customers[[#This Row],[Customer ID]],Policies[Customer ID],Policies[Proposal Status (Insurer)])</f>
        <v>Accepted</v>
      </c>
      <c r="G1579" s="5" t="str">
        <f>_xlfn.XLOOKUP(A:A,Policies!B:B,Policies!C:C)</f>
        <v>Life</v>
      </c>
      <c r="H1579" s="5" t="str">
        <f>_xlfn.XLOOKUP(A:A,Policies!B:B,Policies!G:G)</f>
        <v>Yes</v>
      </c>
    </row>
    <row r="1580" spans="1:8" x14ac:dyDescent="0.25">
      <c r="A1580" t="s">
        <v>3466</v>
      </c>
      <c r="B1580" t="s">
        <v>763</v>
      </c>
      <c r="C1580">
        <v>13</v>
      </c>
      <c r="D1580" t="s">
        <v>768</v>
      </c>
      <c r="E1580" s="5" t="str">
        <f>_xlfn.XLOOKUP(Customers[[#This Row],[Customer ID]],Policies!B:B,Policies!A:A)</f>
        <v>POL3814</v>
      </c>
      <c r="F1580" s="5" t="str">
        <f>_xlfn.XLOOKUP(Customers[[#This Row],[Customer ID]],Policies[Customer ID],Policies[Proposal Status (Insurer)])</f>
        <v>Accepted</v>
      </c>
      <c r="G1580" s="5" t="str">
        <f>_xlfn.XLOOKUP(A:A,Policies!B:B,Policies!C:C)</f>
        <v>Life</v>
      </c>
      <c r="H1580" s="5" t="str">
        <f>_xlfn.XLOOKUP(A:A,Policies!B:B,Policies!G:G)</f>
        <v>Yes</v>
      </c>
    </row>
    <row r="1581" spans="1:8" x14ac:dyDescent="0.25">
      <c r="A1581" t="s">
        <v>3467</v>
      </c>
      <c r="B1581" t="s">
        <v>765</v>
      </c>
      <c r="C1581">
        <v>4</v>
      </c>
      <c r="D1581" t="s">
        <v>767</v>
      </c>
      <c r="E1581" s="5" t="str">
        <f>_xlfn.XLOOKUP(Customers[[#This Row],[Customer ID]],Policies!B:B,Policies!A:A)</f>
        <v>POL3815</v>
      </c>
      <c r="F1581" s="5" t="str">
        <f>_xlfn.XLOOKUP(Customers[[#This Row],[Customer ID]],Policies[Customer ID],Policies[Proposal Status (Insurer)])</f>
        <v>Accepted</v>
      </c>
      <c r="G1581" s="5" t="str">
        <f>_xlfn.XLOOKUP(A:A,Policies!B:B,Policies!C:C)</f>
        <v>Life</v>
      </c>
      <c r="H1581" s="5" t="str">
        <f>_xlfn.XLOOKUP(A:A,Policies!B:B,Policies!G:G)</f>
        <v>Yes</v>
      </c>
    </row>
    <row r="1582" spans="1:8" x14ac:dyDescent="0.25">
      <c r="A1582" t="s">
        <v>3468</v>
      </c>
      <c r="B1582" t="s">
        <v>764</v>
      </c>
      <c r="C1582">
        <v>14</v>
      </c>
      <c r="D1582" t="s">
        <v>769</v>
      </c>
      <c r="E1582" s="5" t="str">
        <f>_xlfn.XLOOKUP(Customers[[#This Row],[Customer ID]],Policies!B:B,Policies!A:A)</f>
        <v>POL3816</v>
      </c>
      <c r="F1582" s="5" t="str">
        <f>_xlfn.XLOOKUP(Customers[[#This Row],[Customer ID]],Policies[Customer ID],Policies[Proposal Status (Insurer)])</f>
        <v>Rejected</v>
      </c>
      <c r="G1582" s="5" t="str">
        <f>_xlfn.XLOOKUP(A:A,Policies!B:B,Policies!C:C)</f>
        <v>Life</v>
      </c>
      <c r="H1582" s="5" t="str">
        <f>_xlfn.XLOOKUP(A:A,Policies!B:B,Policies!G:G)</f>
        <v>Not Applicable</v>
      </c>
    </row>
    <row r="1583" spans="1:8" x14ac:dyDescent="0.25">
      <c r="A1583" t="s">
        <v>3469</v>
      </c>
      <c r="B1583" t="s">
        <v>762</v>
      </c>
      <c r="C1583">
        <v>4</v>
      </c>
      <c r="D1583" t="s">
        <v>769</v>
      </c>
      <c r="E1583" s="5" t="str">
        <f>_xlfn.XLOOKUP(Customers[[#This Row],[Customer ID]],Policies!B:B,Policies!A:A)</f>
        <v>POL3817</v>
      </c>
      <c r="F1583" s="5" t="str">
        <f>_xlfn.XLOOKUP(Customers[[#This Row],[Customer ID]],Policies[Customer ID],Policies[Proposal Status (Insurer)])</f>
        <v>Accepted</v>
      </c>
      <c r="G1583" s="5" t="str">
        <f>_xlfn.XLOOKUP(A:A,Policies!B:B,Policies!C:C)</f>
        <v>Life</v>
      </c>
      <c r="H1583" s="5" t="str">
        <f>_xlfn.XLOOKUP(A:A,Policies!B:B,Policies!G:G)</f>
        <v>Yes</v>
      </c>
    </row>
    <row r="1584" spans="1:8" x14ac:dyDescent="0.25">
      <c r="A1584" t="s">
        <v>3470</v>
      </c>
      <c r="B1584" t="s">
        <v>763</v>
      </c>
      <c r="C1584">
        <v>5</v>
      </c>
      <c r="D1584" t="s">
        <v>766</v>
      </c>
      <c r="E1584" s="5" t="str">
        <f>_xlfn.XLOOKUP(Customers[[#This Row],[Customer ID]],Policies!B:B,Policies!A:A)</f>
        <v>POL3818</v>
      </c>
      <c r="F1584" s="5" t="str">
        <f>_xlfn.XLOOKUP(Customers[[#This Row],[Customer ID]],Policies[Customer ID],Policies[Proposal Status (Insurer)])</f>
        <v>Accepted</v>
      </c>
      <c r="G1584" s="5" t="str">
        <f>_xlfn.XLOOKUP(A:A,Policies!B:B,Policies!C:C)</f>
        <v>Life</v>
      </c>
      <c r="H1584" s="5" t="str">
        <f>_xlfn.XLOOKUP(A:A,Policies!B:B,Policies!G:G)</f>
        <v>Yes</v>
      </c>
    </row>
    <row r="1585" spans="1:8" x14ac:dyDescent="0.25">
      <c r="A1585" t="s">
        <v>3471</v>
      </c>
      <c r="B1585" t="s">
        <v>765</v>
      </c>
      <c r="C1585">
        <v>6</v>
      </c>
      <c r="D1585" t="s">
        <v>768</v>
      </c>
      <c r="E1585" s="5" t="str">
        <f>_xlfn.XLOOKUP(Customers[[#This Row],[Customer ID]],Policies!B:B,Policies!A:A)</f>
        <v>POL3819</v>
      </c>
      <c r="F1585" s="5" t="str">
        <f>_xlfn.XLOOKUP(Customers[[#This Row],[Customer ID]],Policies[Customer ID],Policies[Proposal Status (Insurer)])</f>
        <v>Accepted</v>
      </c>
      <c r="G1585" s="5" t="str">
        <f>_xlfn.XLOOKUP(A:A,Policies!B:B,Policies!C:C)</f>
        <v>Life</v>
      </c>
      <c r="H1585" s="5" t="str">
        <f>_xlfn.XLOOKUP(A:A,Policies!B:B,Policies!G:G)</f>
        <v>Yes</v>
      </c>
    </row>
    <row r="1586" spans="1:8" x14ac:dyDescent="0.25">
      <c r="A1586" t="s">
        <v>3472</v>
      </c>
      <c r="B1586" t="s">
        <v>764</v>
      </c>
      <c r="C1586">
        <v>7</v>
      </c>
      <c r="D1586" t="s">
        <v>767</v>
      </c>
      <c r="E1586" s="5" t="str">
        <f>_xlfn.XLOOKUP(Customers[[#This Row],[Customer ID]],Policies!B:B,Policies!A:A)</f>
        <v>POL3820</v>
      </c>
      <c r="F1586" s="5" t="str">
        <f>_xlfn.XLOOKUP(Customers[[#This Row],[Customer ID]],Policies[Customer ID],Policies[Proposal Status (Insurer)])</f>
        <v>Accepted</v>
      </c>
      <c r="G1586" s="5" t="str">
        <f>_xlfn.XLOOKUP(A:A,Policies!B:B,Policies!C:C)</f>
        <v>Life</v>
      </c>
      <c r="H1586" s="5" t="str">
        <f>_xlfn.XLOOKUP(A:A,Policies!B:B,Policies!G:G)</f>
        <v>Yes</v>
      </c>
    </row>
    <row r="1587" spans="1:8" x14ac:dyDescent="0.25">
      <c r="A1587" t="s">
        <v>3473</v>
      </c>
      <c r="B1587" t="s">
        <v>762</v>
      </c>
      <c r="C1587">
        <v>8</v>
      </c>
      <c r="D1587" t="s">
        <v>767</v>
      </c>
      <c r="E1587" s="5" t="str">
        <f>_xlfn.XLOOKUP(Customers[[#This Row],[Customer ID]],Policies!B:B,Policies!A:A)</f>
        <v>POL3821</v>
      </c>
      <c r="F1587" s="5" t="str">
        <f>_xlfn.XLOOKUP(Customers[[#This Row],[Customer ID]],Policies[Customer ID],Policies[Proposal Status (Insurer)])</f>
        <v>Accepted</v>
      </c>
      <c r="G1587" s="5" t="str">
        <f>_xlfn.XLOOKUP(A:A,Policies!B:B,Policies!C:C)</f>
        <v>Life</v>
      </c>
      <c r="H1587" s="5" t="str">
        <f>_xlfn.XLOOKUP(A:A,Policies!B:B,Policies!G:G)</f>
        <v>Yes</v>
      </c>
    </row>
    <row r="1588" spans="1:8" x14ac:dyDescent="0.25">
      <c r="A1588" t="s">
        <v>3474</v>
      </c>
      <c r="B1588" t="s">
        <v>763</v>
      </c>
      <c r="C1588">
        <v>1</v>
      </c>
      <c r="D1588" t="s">
        <v>769</v>
      </c>
      <c r="E1588" s="5" t="str">
        <f>_xlfn.XLOOKUP(Customers[[#This Row],[Customer ID]],Policies!B:B,Policies!A:A)</f>
        <v>POL3822</v>
      </c>
      <c r="F1588" s="5" t="str">
        <f>_xlfn.XLOOKUP(Customers[[#This Row],[Customer ID]],Policies[Customer ID],Policies[Proposal Status (Insurer)])</f>
        <v>Accepted</v>
      </c>
      <c r="G1588" s="5" t="str">
        <f>_xlfn.XLOOKUP(A:A,Policies!B:B,Policies!C:C)</f>
        <v>Life</v>
      </c>
      <c r="H1588" s="5" t="str">
        <f>_xlfn.XLOOKUP(A:A,Policies!B:B,Policies!G:G)</f>
        <v>Yes</v>
      </c>
    </row>
    <row r="1589" spans="1:8" x14ac:dyDescent="0.25">
      <c r="A1589" t="s">
        <v>3475</v>
      </c>
      <c r="B1589" t="s">
        <v>765</v>
      </c>
      <c r="C1589">
        <v>9</v>
      </c>
      <c r="D1589" t="s">
        <v>766</v>
      </c>
      <c r="E1589" s="5" t="str">
        <f>_xlfn.XLOOKUP(Customers[[#This Row],[Customer ID]],Policies!B:B,Policies!A:A)</f>
        <v>POL3823</v>
      </c>
      <c r="F1589" s="5" t="str">
        <f>_xlfn.XLOOKUP(Customers[[#This Row],[Customer ID]],Policies[Customer ID],Policies[Proposal Status (Insurer)])</f>
        <v>Rejected</v>
      </c>
      <c r="G1589" s="5" t="str">
        <f>_xlfn.XLOOKUP(A:A,Policies!B:B,Policies!C:C)</f>
        <v>Life</v>
      </c>
      <c r="H1589" s="5" t="str">
        <f>_xlfn.XLOOKUP(A:A,Policies!B:B,Policies!G:G)</f>
        <v>Not Applicable</v>
      </c>
    </row>
    <row r="1590" spans="1:8" x14ac:dyDescent="0.25">
      <c r="A1590" t="s">
        <v>3476</v>
      </c>
      <c r="B1590" t="s">
        <v>764</v>
      </c>
      <c r="C1590">
        <v>11</v>
      </c>
      <c r="D1590" t="s">
        <v>768</v>
      </c>
      <c r="E1590" s="5" t="str">
        <f>_xlfn.XLOOKUP(Customers[[#This Row],[Customer ID]],Policies!B:B,Policies!A:A)</f>
        <v>POL3824</v>
      </c>
      <c r="F1590" s="5" t="str">
        <f>_xlfn.XLOOKUP(Customers[[#This Row],[Customer ID]],Policies[Customer ID],Policies[Proposal Status (Insurer)])</f>
        <v>Accepted</v>
      </c>
      <c r="G1590" s="5" t="str">
        <f>_xlfn.XLOOKUP(A:A,Policies!B:B,Policies!C:C)</f>
        <v>Life</v>
      </c>
      <c r="H1590" s="5" t="str">
        <f>_xlfn.XLOOKUP(A:A,Policies!B:B,Policies!G:G)</f>
        <v>Yes</v>
      </c>
    </row>
    <row r="1591" spans="1:8" x14ac:dyDescent="0.25">
      <c r="A1591" t="s">
        <v>3477</v>
      </c>
      <c r="B1591" t="s">
        <v>762</v>
      </c>
      <c r="C1591">
        <v>5</v>
      </c>
      <c r="D1591" t="s">
        <v>768</v>
      </c>
      <c r="E1591" s="5" t="str">
        <f>_xlfn.XLOOKUP(Customers[[#This Row],[Customer ID]],Policies!B:B,Policies!A:A)</f>
        <v>POL3825</v>
      </c>
      <c r="F1591" s="5" t="str">
        <f>_xlfn.XLOOKUP(Customers[[#This Row],[Customer ID]],Policies[Customer ID],Policies[Proposal Status (Insurer)])</f>
        <v>Accepted</v>
      </c>
      <c r="G1591" s="5" t="str">
        <f>_xlfn.XLOOKUP(A:A,Policies!B:B,Policies!C:C)</f>
        <v>Life</v>
      </c>
      <c r="H1591" s="5" t="str">
        <f>_xlfn.XLOOKUP(A:A,Policies!B:B,Policies!G:G)</f>
        <v>Yes</v>
      </c>
    </row>
    <row r="1592" spans="1:8" x14ac:dyDescent="0.25">
      <c r="A1592" t="s">
        <v>3478</v>
      </c>
      <c r="B1592" t="s">
        <v>763</v>
      </c>
      <c r="C1592">
        <v>1</v>
      </c>
      <c r="D1592" t="s">
        <v>767</v>
      </c>
      <c r="E1592" s="5" t="str">
        <f>_xlfn.XLOOKUP(Customers[[#This Row],[Customer ID]],Policies!B:B,Policies!A:A)</f>
        <v>POL3826</v>
      </c>
      <c r="F1592" s="5" t="str">
        <f>_xlfn.XLOOKUP(Customers[[#This Row],[Customer ID]],Policies[Customer ID],Policies[Proposal Status (Insurer)])</f>
        <v>Accepted</v>
      </c>
      <c r="G1592" s="5" t="str">
        <f>_xlfn.XLOOKUP(A:A,Policies!B:B,Policies!C:C)</f>
        <v>Life</v>
      </c>
      <c r="H1592" s="5" t="str">
        <f>_xlfn.XLOOKUP(A:A,Policies!B:B,Policies!G:G)</f>
        <v>Yes</v>
      </c>
    </row>
    <row r="1593" spans="1:8" x14ac:dyDescent="0.25">
      <c r="A1593" t="s">
        <v>3479</v>
      </c>
      <c r="B1593" t="s">
        <v>765</v>
      </c>
      <c r="C1593">
        <v>2</v>
      </c>
      <c r="D1593" t="s">
        <v>769</v>
      </c>
      <c r="E1593" s="5" t="str">
        <f>_xlfn.XLOOKUP(Customers[[#This Row],[Customer ID]],Policies!B:B,Policies!A:A)</f>
        <v>POL3827</v>
      </c>
      <c r="F1593" s="5" t="str">
        <f>_xlfn.XLOOKUP(Customers[[#This Row],[Customer ID]],Policies[Customer ID],Policies[Proposal Status (Insurer)])</f>
        <v>Accepted</v>
      </c>
      <c r="G1593" s="5" t="str">
        <f>_xlfn.XLOOKUP(A:A,Policies!B:B,Policies!C:C)</f>
        <v>Life</v>
      </c>
      <c r="H1593" s="5" t="str">
        <f>_xlfn.XLOOKUP(A:A,Policies!B:B,Policies!G:G)</f>
        <v>Yes</v>
      </c>
    </row>
    <row r="1594" spans="1:8" x14ac:dyDescent="0.25">
      <c r="A1594" t="s">
        <v>3480</v>
      </c>
      <c r="B1594" t="s">
        <v>764</v>
      </c>
      <c r="C1594">
        <v>7</v>
      </c>
      <c r="D1594" t="s">
        <v>766</v>
      </c>
      <c r="E1594" s="5" t="str">
        <f>_xlfn.XLOOKUP(Customers[[#This Row],[Customer ID]],Policies!B:B,Policies!A:A)</f>
        <v>POL3828</v>
      </c>
      <c r="F1594" s="5" t="str">
        <f>_xlfn.XLOOKUP(Customers[[#This Row],[Customer ID]],Policies[Customer ID],Policies[Proposal Status (Insurer)])</f>
        <v>Accepted</v>
      </c>
      <c r="G1594" s="5" t="str">
        <f>_xlfn.XLOOKUP(A:A,Policies!B:B,Policies!C:C)</f>
        <v>Life</v>
      </c>
      <c r="H1594" s="5" t="str">
        <f>_xlfn.XLOOKUP(A:A,Policies!B:B,Policies!G:G)</f>
        <v>Yes</v>
      </c>
    </row>
    <row r="1595" spans="1:8" x14ac:dyDescent="0.25">
      <c r="A1595" t="s">
        <v>3481</v>
      </c>
      <c r="B1595" t="s">
        <v>762</v>
      </c>
      <c r="C1595">
        <v>3</v>
      </c>
      <c r="D1595" t="s">
        <v>766</v>
      </c>
      <c r="E1595" s="5" t="str">
        <f>_xlfn.XLOOKUP(Customers[[#This Row],[Customer ID]],Policies!B:B,Policies!A:A)</f>
        <v>POL3829</v>
      </c>
      <c r="F1595" s="5" t="str">
        <f>_xlfn.XLOOKUP(Customers[[#This Row],[Customer ID]],Policies[Customer ID],Policies[Proposal Status (Insurer)])</f>
        <v>Accepted</v>
      </c>
      <c r="G1595" s="5" t="str">
        <f>_xlfn.XLOOKUP(A:A,Policies!B:B,Policies!C:C)</f>
        <v>Life</v>
      </c>
      <c r="H1595" s="5" t="str">
        <f>_xlfn.XLOOKUP(A:A,Policies!B:B,Policies!G:G)</f>
        <v>Yes</v>
      </c>
    </row>
    <row r="1596" spans="1:8" x14ac:dyDescent="0.25">
      <c r="A1596" t="s">
        <v>3482</v>
      </c>
      <c r="B1596" t="s">
        <v>763</v>
      </c>
      <c r="C1596">
        <v>20</v>
      </c>
      <c r="D1596" t="s">
        <v>768</v>
      </c>
      <c r="E1596" s="5" t="str">
        <f>_xlfn.XLOOKUP(Customers[[#This Row],[Customer ID]],Policies!B:B,Policies!A:A)</f>
        <v>POL3830</v>
      </c>
      <c r="F1596" s="5" t="str">
        <f>_xlfn.XLOOKUP(Customers[[#This Row],[Customer ID]],Policies[Customer ID],Policies[Proposal Status (Insurer)])</f>
        <v>Accepted</v>
      </c>
      <c r="G1596" s="5" t="str">
        <f>_xlfn.XLOOKUP(A:A,Policies!B:B,Policies!C:C)</f>
        <v>Life</v>
      </c>
      <c r="H1596" s="5" t="str">
        <f>_xlfn.XLOOKUP(A:A,Policies!B:B,Policies!G:G)</f>
        <v>Yes</v>
      </c>
    </row>
    <row r="1597" spans="1:8" x14ac:dyDescent="0.25">
      <c r="A1597" t="s">
        <v>3483</v>
      </c>
      <c r="B1597" t="s">
        <v>765</v>
      </c>
      <c r="C1597">
        <v>6</v>
      </c>
      <c r="D1597" t="s">
        <v>767</v>
      </c>
      <c r="E1597" s="5" t="str">
        <f>_xlfn.XLOOKUP(Customers[[#This Row],[Customer ID]],Policies!B:B,Policies!A:A)</f>
        <v>POL3831</v>
      </c>
      <c r="F1597" s="5" t="str">
        <f>_xlfn.XLOOKUP(Customers[[#This Row],[Customer ID]],Policies[Customer ID],Policies[Proposal Status (Insurer)])</f>
        <v>Accepted</v>
      </c>
      <c r="G1597" s="5" t="str">
        <f>_xlfn.XLOOKUP(A:A,Policies!B:B,Policies!C:C)</f>
        <v>Life</v>
      </c>
      <c r="H1597" s="5" t="str">
        <f>_xlfn.XLOOKUP(A:A,Policies!B:B,Policies!G:G)</f>
        <v>Yes</v>
      </c>
    </row>
    <row r="1598" spans="1:8" x14ac:dyDescent="0.25">
      <c r="A1598" t="s">
        <v>3484</v>
      </c>
      <c r="B1598" t="s">
        <v>764</v>
      </c>
      <c r="C1598">
        <v>18</v>
      </c>
      <c r="D1598" t="s">
        <v>769</v>
      </c>
      <c r="E1598" s="5" t="str">
        <f>_xlfn.XLOOKUP(Customers[[#This Row],[Customer ID]],Policies!B:B,Policies!A:A)</f>
        <v>POL3832</v>
      </c>
      <c r="F1598" s="5" t="str">
        <f>_xlfn.XLOOKUP(Customers[[#This Row],[Customer ID]],Policies[Customer ID],Policies[Proposal Status (Insurer)])</f>
        <v>Accepted</v>
      </c>
      <c r="G1598" s="5" t="str">
        <f>_xlfn.XLOOKUP(A:A,Policies!B:B,Policies!C:C)</f>
        <v>Life</v>
      </c>
      <c r="H1598" s="5" t="str">
        <f>_xlfn.XLOOKUP(A:A,Policies!B:B,Policies!G:G)</f>
        <v>Yes</v>
      </c>
    </row>
    <row r="1599" spans="1:8" x14ac:dyDescent="0.25">
      <c r="A1599" t="s">
        <v>3485</v>
      </c>
      <c r="B1599" t="s">
        <v>762</v>
      </c>
      <c r="C1599">
        <v>5</v>
      </c>
      <c r="D1599" t="s">
        <v>769</v>
      </c>
      <c r="E1599" s="5" t="str">
        <f>_xlfn.XLOOKUP(Customers[[#This Row],[Customer ID]],Policies!B:B,Policies!A:A)</f>
        <v>POL3833</v>
      </c>
      <c r="F1599" s="5" t="str">
        <f>_xlfn.XLOOKUP(Customers[[#This Row],[Customer ID]],Policies[Customer ID],Policies[Proposal Status (Insurer)])</f>
        <v>Accepted</v>
      </c>
      <c r="G1599" s="5" t="str">
        <f>_xlfn.XLOOKUP(A:A,Policies!B:B,Policies!C:C)</f>
        <v>Life</v>
      </c>
      <c r="H1599" s="5" t="str">
        <f>_xlfn.XLOOKUP(A:A,Policies!B:B,Policies!G:G)</f>
        <v>Yes</v>
      </c>
    </row>
    <row r="1600" spans="1:8" x14ac:dyDescent="0.25">
      <c r="A1600" t="s">
        <v>3486</v>
      </c>
      <c r="B1600" t="s">
        <v>763</v>
      </c>
      <c r="C1600">
        <v>18</v>
      </c>
      <c r="D1600" t="s">
        <v>766</v>
      </c>
      <c r="E1600" s="5" t="str">
        <f>_xlfn.XLOOKUP(Customers[[#This Row],[Customer ID]],Policies!B:B,Policies!A:A)</f>
        <v>POL3834</v>
      </c>
      <c r="F1600" s="5" t="str">
        <f>_xlfn.XLOOKUP(Customers[[#This Row],[Customer ID]],Policies[Customer ID],Policies[Proposal Status (Insurer)])</f>
        <v>Accepted</v>
      </c>
      <c r="G1600" s="5" t="str">
        <f>_xlfn.XLOOKUP(A:A,Policies!B:B,Policies!C:C)</f>
        <v>Life</v>
      </c>
      <c r="H1600" s="5" t="str">
        <f>_xlfn.XLOOKUP(A:A,Policies!B:B,Policies!G:G)</f>
        <v>Yes</v>
      </c>
    </row>
    <row r="1601" spans="1:8" x14ac:dyDescent="0.25">
      <c r="A1601" t="s">
        <v>3487</v>
      </c>
      <c r="B1601" t="s">
        <v>765</v>
      </c>
      <c r="C1601">
        <v>17</v>
      </c>
      <c r="D1601" t="s">
        <v>768</v>
      </c>
      <c r="E1601" s="5" t="str">
        <f>_xlfn.XLOOKUP(Customers[[#This Row],[Customer ID]],Policies!B:B,Policies!A:A)</f>
        <v>POL3835</v>
      </c>
      <c r="F1601" s="5" t="str">
        <f>_xlfn.XLOOKUP(Customers[[#This Row],[Customer ID]],Policies[Customer ID],Policies[Proposal Status (Insurer)])</f>
        <v>Accepted</v>
      </c>
      <c r="G1601" s="5" t="str">
        <f>_xlfn.XLOOKUP(A:A,Policies!B:B,Policies!C:C)</f>
        <v>Life</v>
      </c>
      <c r="H1601" s="5" t="str">
        <f>_xlfn.XLOOKUP(A:A,Policies!B:B,Policies!G:G)</f>
        <v>Yes</v>
      </c>
    </row>
    <row r="1602" spans="1:8" x14ac:dyDescent="0.25">
      <c r="A1602" t="s">
        <v>3488</v>
      </c>
      <c r="B1602" t="s">
        <v>764</v>
      </c>
      <c r="C1602">
        <v>6</v>
      </c>
      <c r="D1602" t="s">
        <v>767</v>
      </c>
      <c r="E1602" s="5" t="str">
        <f>_xlfn.XLOOKUP(Customers[[#This Row],[Customer ID]],Policies!B:B,Policies!A:A)</f>
        <v>POL3836</v>
      </c>
      <c r="F1602" s="5" t="str">
        <f>_xlfn.XLOOKUP(Customers[[#This Row],[Customer ID]],Policies[Customer ID],Policies[Proposal Status (Insurer)])</f>
        <v>Accepted</v>
      </c>
      <c r="G1602" s="5" t="str">
        <f>_xlfn.XLOOKUP(A:A,Policies!B:B,Policies!C:C)</f>
        <v>Life</v>
      </c>
      <c r="H1602" s="5" t="str">
        <f>_xlfn.XLOOKUP(A:A,Policies!B:B,Policies!G:G)</f>
        <v>Yes</v>
      </c>
    </row>
    <row r="1603" spans="1:8" x14ac:dyDescent="0.25">
      <c r="A1603" t="s">
        <v>3489</v>
      </c>
      <c r="B1603" t="s">
        <v>762</v>
      </c>
      <c r="C1603">
        <v>12</v>
      </c>
      <c r="D1603" t="s">
        <v>767</v>
      </c>
      <c r="E1603" s="5" t="str">
        <f>_xlfn.XLOOKUP(Customers[[#This Row],[Customer ID]],Policies!B:B,Policies!A:A)</f>
        <v>POL3837</v>
      </c>
      <c r="F1603" s="5" t="str">
        <f>_xlfn.XLOOKUP(Customers[[#This Row],[Customer ID]],Policies[Customer ID],Policies[Proposal Status (Insurer)])</f>
        <v>Accepted</v>
      </c>
      <c r="G1603" s="5" t="str">
        <f>_xlfn.XLOOKUP(A:A,Policies!B:B,Policies!C:C)</f>
        <v>Life</v>
      </c>
      <c r="H1603" s="5" t="str">
        <f>_xlfn.XLOOKUP(A:A,Policies!B:B,Policies!G:G)</f>
        <v>Yes</v>
      </c>
    </row>
    <row r="1604" spans="1:8" x14ac:dyDescent="0.25">
      <c r="A1604" t="s">
        <v>3490</v>
      </c>
      <c r="B1604" t="s">
        <v>763</v>
      </c>
      <c r="C1604">
        <v>1</v>
      </c>
      <c r="D1604" t="s">
        <v>769</v>
      </c>
      <c r="E1604" s="5" t="str">
        <f>_xlfn.XLOOKUP(Customers[[#This Row],[Customer ID]],Policies!B:B,Policies!A:A)</f>
        <v>POL3838</v>
      </c>
      <c r="F1604" s="5" t="str">
        <f>_xlfn.XLOOKUP(Customers[[#This Row],[Customer ID]],Policies[Customer ID],Policies[Proposal Status (Insurer)])</f>
        <v>Accepted</v>
      </c>
      <c r="G1604" s="5" t="str">
        <f>_xlfn.XLOOKUP(A:A,Policies!B:B,Policies!C:C)</f>
        <v>Life</v>
      </c>
      <c r="H1604" s="5" t="str">
        <f>_xlfn.XLOOKUP(A:A,Policies!B:B,Policies!G:G)</f>
        <v>Yes</v>
      </c>
    </row>
    <row r="1605" spans="1:8" x14ac:dyDescent="0.25">
      <c r="A1605" t="s">
        <v>3491</v>
      </c>
      <c r="B1605" t="s">
        <v>765</v>
      </c>
      <c r="C1605">
        <v>2</v>
      </c>
      <c r="D1605" t="s">
        <v>766</v>
      </c>
      <c r="E1605" s="5" t="str">
        <f>_xlfn.XLOOKUP(Customers[[#This Row],[Customer ID]],Policies!B:B,Policies!A:A)</f>
        <v>POL3839</v>
      </c>
      <c r="F1605" s="5" t="str">
        <f>_xlfn.XLOOKUP(Customers[[#This Row],[Customer ID]],Policies[Customer ID],Policies[Proposal Status (Insurer)])</f>
        <v>Accepted</v>
      </c>
      <c r="G1605" s="5" t="str">
        <f>_xlfn.XLOOKUP(A:A,Policies!B:B,Policies!C:C)</f>
        <v>Life</v>
      </c>
      <c r="H1605" s="5" t="str">
        <f>_xlfn.XLOOKUP(A:A,Policies!B:B,Policies!G:G)</f>
        <v>Yes</v>
      </c>
    </row>
    <row r="1606" spans="1:8" x14ac:dyDescent="0.25">
      <c r="A1606" t="s">
        <v>3492</v>
      </c>
      <c r="B1606" t="s">
        <v>764</v>
      </c>
      <c r="C1606">
        <v>18</v>
      </c>
      <c r="D1606" t="s">
        <v>768</v>
      </c>
      <c r="E1606" s="5" t="str">
        <f>_xlfn.XLOOKUP(Customers[[#This Row],[Customer ID]],Policies!B:B,Policies!A:A)</f>
        <v>POL3840</v>
      </c>
      <c r="F1606" s="5" t="str">
        <f>_xlfn.XLOOKUP(Customers[[#This Row],[Customer ID]],Policies[Customer ID],Policies[Proposal Status (Insurer)])</f>
        <v>Accepted</v>
      </c>
      <c r="G1606" s="5" t="str">
        <f>_xlfn.XLOOKUP(A:A,Policies!B:B,Policies!C:C)</f>
        <v>Life</v>
      </c>
      <c r="H1606" s="5" t="str">
        <f>_xlfn.XLOOKUP(A:A,Policies!B:B,Policies!G:G)</f>
        <v>Yes</v>
      </c>
    </row>
    <row r="1607" spans="1:8" x14ac:dyDescent="0.25">
      <c r="A1607" t="s">
        <v>3493</v>
      </c>
      <c r="B1607" t="s">
        <v>762</v>
      </c>
      <c r="C1607">
        <v>14</v>
      </c>
      <c r="D1607" t="s">
        <v>768</v>
      </c>
      <c r="E1607" s="5" t="str">
        <f>_xlfn.XLOOKUP(Customers[[#This Row],[Customer ID]],Policies!B:B,Policies!A:A)</f>
        <v>POL3841</v>
      </c>
      <c r="F1607" s="5" t="str">
        <f>_xlfn.XLOOKUP(Customers[[#This Row],[Customer ID]],Policies[Customer ID],Policies[Proposal Status (Insurer)])</f>
        <v>Accepted</v>
      </c>
      <c r="G1607" s="5" t="str">
        <f>_xlfn.XLOOKUP(A:A,Policies!B:B,Policies!C:C)</f>
        <v>Life</v>
      </c>
      <c r="H1607" s="5" t="str">
        <f>_xlfn.XLOOKUP(A:A,Policies!B:B,Policies!G:G)</f>
        <v>Yes</v>
      </c>
    </row>
    <row r="1608" spans="1:8" x14ac:dyDescent="0.25">
      <c r="A1608" t="s">
        <v>3494</v>
      </c>
      <c r="B1608" t="s">
        <v>763</v>
      </c>
      <c r="C1608">
        <v>4</v>
      </c>
      <c r="D1608" t="s">
        <v>767</v>
      </c>
      <c r="E1608" s="5" t="str">
        <f>_xlfn.XLOOKUP(Customers[[#This Row],[Customer ID]],Policies!B:B,Policies!A:A)</f>
        <v>POL3842</v>
      </c>
      <c r="F1608" s="5" t="str">
        <f>_xlfn.XLOOKUP(Customers[[#This Row],[Customer ID]],Policies[Customer ID],Policies[Proposal Status (Insurer)])</f>
        <v>Accepted</v>
      </c>
      <c r="G1608" s="5" t="str">
        <f>_xlfn.XLOOKUP(A:A,Policies!B:B,Policies!C:C)</f>
        <v>Life</v>
      </c>
      <c r="H1608" s="5" t="str">
        <f>_xlfn.XLOOKUP(A:A,Policies!B:B,Policies!G:G)</f>
        <v>Yes</v>
      </c>
    </row>
    <row r="1609" spans="1:8" x14ac:dyDescent="0.25">
      <c r="A1609" t="s">
        <v>3495</v>
      </c>
      <c r="B1609" t="s">
        <v>765</v>
      </c>
      <c r="C1609">
        <v>5</v>
      </c>
      <c r="D1609" t="s">
        <v>769</v>
      </c>
      <c r="E1609" s="5" t="str">
        <f>_xlfn.XLOOKUP(Customers[[#This Row],[Customer ID]],Policies!B:B,Policies!A:A)</f>
        <v>POL3843</v>
      </c>
      <c r="F1609" s="5" t="str">
        <f>_xlfn.XLOOKUP(Customers[[#This Row],[Customer ID]],Policies[Customer ID],Policies[Proposal Status (Insurer)])</f>
        <v>Accepted</v>
      </c>
      <c r="G1609" s="5" t="str">
        <f>_xlfn.XLOOKUP(A:A,Policies!B:B,Policies!C:C)</f>
        <v>Life</v>
      </c>
      <c r="H1609" s="5" t="str">
        <f>_xlfn.XLOOKUP(A:A,Policies!B:B,Policies!G:G)</f>
        <v>Yes</v>
      </c>
    </row>
    <row r="1610" spans="1:8" x14ac:dyDescent="0.25">
      <c r="A1610" t="s">
        <v>3496</v>
      </c>
      <c r="B1610" t="s">
        <v>764</v>
      </c>
      <c r="C1610">
        <v>6</v>
      </c>
      <c r="D1610" t="s">
        <v>766</v>
      </c>
      <c r="E1610" s="5" t="str">
        <f>_xlfn.XLOOKUP(Customers[[#This Row],[Customer ID]],Policies!B:B,Policies!A:A)</f>
        <v>POL3844</v>
      </c>
      <c r="F1610" s="5" t="str">
        <f>_xlfn.XLOOKUP(Customers[[#This Row],[Customer ID]],Policies[Customer ID],Policies[Proposal Status (Insurer)])</f>
        <v>Accepted</v>
      </c>
      <c r="G1610" s="5" t="str">
        <f>_xlfn.XLOOKUP(A:A,Policies!B:B,Policies!C:C)</f>
        <v>Life</v>
      </c>
      <c r="H1610" s="5" t="str">
        <f>_xlfn.XLOOKUP(A:A,Policies!B:B,Policies!G:G)</f>
        <v>Yes</v>
      </c>
    </row>
    <row r="1611" spans="1:8" x14ac:dyDescent="0.25">
      <c r="A1611" t="s">
        <v>3497</v>
      </c>
      <c r="B1611" t="s">
        <v>762</v>
      </c>
      <c r="C1611">
        <v>12</v>
      </c>
      <c r="D1611" t="s">
        <v>766</v>
      </c>
      <c r="E1611" s="5" t="str">
        <f>_xlfn.XLOOKUP(Customers[[#This Row],[Customer ID]],Policies!B:B,Policies!A:A)</f>
        <v>POL3845</v>
      </c>
      <c r="F1611" s="5" t="str">
        <f>_xlfn.XLOOKUP(Customers[[#This Row],[Customer ID]],Policies[Customer ID],Policies[Proposal Status (Insurer)])</f>
        <v>Accepted</v>
      </c>
      <c r="G1611" s="5" t="str">
        <f>_xlfn.XLOOKUP(A:A,Policies!B:B,Policies!C:C)</f>
        <v>Life</v>
      </c>
      <c r="H1611" s="5" t="str">
        <f>_xlfn.XLOOKUP(A:A,Policies!B:B,Policies!G:G)</f>
        <v>Yes</v>
      </c>
    </row>
    <row r="1612" spans="1:8" x14ac:dyDescent="0.25">
      <c r="A1612" t="s">
        <v>3498</v>
      </c>
      <c r="B1612" t="s">
        <v>763</v>
      </c>
      <c r="C1612">
        <v>6</v>
      </c>
      <c r="D1612" t="s">
        <v>768</v>
      </c>
      <c r="E1612" s="5" t="str">
        <f>_xlfn.XLOOKUP(Customers[[#This Row],[Customer ID]],Policies!B:B,Policies!A:A)</f>
        <v>POL3846</v>
      </c>
      <c r="F1612" s="5" t="str">
        <f>_xlfn.XLOOKUP(Customers[[#This Row],[Customer ID]],Policies[Customer ID],Policies[Proposal Status (Insurer)])</f>
        <v>Accepted</v>
      </c>
      <c r="G1612" s="5" t="str">
        <f>_xlfn.XLOOKUP(A:A,Policies!B:B,Policies!C:C)</f>
        <v>Life</v>
      </c>
      <c r="H1612" s="5" t="str">
        <f>_xlfn.XLOOKUP(A:A,Policies!B:B,Policies!G:G)</f>
        <v>Yes</v>
      </c>
    </row>
    <row r="1613" spans="1:8" x14ac:dyDescent="0.25">
      <c r="A1613" t="s">
        <v>3499</v>
      </c>
      <c r="B1613" t="s">
        <v>765</v>
      </c>
      <c r="C1613">
        <v>7</v>
      </c>
      <c r="D1613" t="s">
        <v>767</v>
      </c>
      <c r="E1613" s="5" t="str">
        <f>_xlfn.XLOOKUP(Customers[[#This Row],[Customer ID]],Policies!B:B,Policies!A:A)</f>
        <v>POL3847</v>
      </c>
      <c r="F1613" s="5" t="str">
        <f>_xlfn.XLOOKUP(Customers[[#This Row],[Customer ID]],Policies[Customer ID],Policies[Proposal Status (Insurer)])</f>
        <v>Accepted</v>
      </c>
      <c r="G1613" s="5" t="str">
        <f>_xlfn.XLOOKUP(A:A,Policies!B:B,Policies!C:C)</f>
        <v>Life</v>
      </c>
      <c r="H1613" s="5" t="str">
        <f>_xlfn.XLOOKUP(A:A,Policies!B:B,Policies!G:G)</f>
        <v>Yes</v>
      </c>
    </row>
    <row r="1614" spans="1:8" x14ac:dyDescent="0.25">
      <c r="A1614" t="s">
        <v>3500</v>
      </c>
      <c r="B1614" t="s">
        <v>764</v>
      </c>
      <c r="C1614">
        <v>8</v>
      </c>
      <c r="D1614" t="s">
        <v>769</v>
      </c>
      <c r="E1614" s="5" t="str">
        <f>_xlfn.XLOOKUP(Customers[[#This Row],[Customer ID]],Policies!B:B,Policies!A:A)</f>
        <v>POL3848</v>
      </c>
      <c r="F1614" s="5" t="str">
        <f>_xlfn.XLOOKUP(Customers[[#This Row],[Customer ID]],Policies[Customer ID],Policies[Proposal Status (Insurer)])</f>
        <v>Rejected</v>
      </c>
      <c r="G1614" s="5" t="str">
        <f>_xlfn.XLOOKUP(A:A,Policies!B:B,Policies!C:C)</f>
        <v>Life</v>
      </c>
      <c r="H1614" s="5" t="str">
        <f>_xlfn.XLOOKUP(A:A,Policies!B:B,Policies!G:G)</f>
        <v>Not Applicable</v>
      </c>
    </row>
    <row r="1615" spans="1:8" x14ac:dyDescent="0.25">
      <c r="A1615" t="s">
        <v>3501</v>
      </c>
      <c r="B1615" t="s">
        <v>762</v>
      </c>
      <c r="C1615">
        <v>9</v>
      </c>
      <c r="D1615" t="s">
        <v>769</v>
      </c>
      <c r="E1615" s="5" t="str">
        <f>_xlfn.XLOOKUP(Customers[[#This Row],[Customer ID]],Policies!B:B,Policies!A:A)</f>
        <v>POL3849</v>
      </c>
      <c r="F1615" s="5" t="str">
        <f>_xlfn.XLOOKUP(Customers[[#This Row],[Customer ID]],Policies[Customer ID],Policies[Proposal Status (Insurer)])</f>
        <v>Accepted</v>
      </c>
      <c r="G1615" s="5" t="str">
        <f>_xlfn.XLOOKUP(A:A,Policies!B:B,Policies!C:C)</f>
        <v>Life</v>
      </c>
      <c r="H1615" s="5" t="str">
        <f>_xlfn.XLOOKUP(A:A,Policies!B:B,Policies!G:G)</f>
        <v>Yes</v>
      </c>
    </row>
    <row r="1616" spans="1:8" x14ac:dyDescent="0.25">
      <c r="A1616" t="s">
        <v>3502</v>
      </c>
      <c r="B1616" t="s">
        <v>763</v>
      </c>
      <c r="C1616">
        <v>11</v>
      </c>
      <c r="D1616" t="s">
        <v>766</v>
      </c>
      <c r="E1616" s="5" t="str">
        <f>_xlfn.XLOOKUP(Customers[[#This Row],[Customer ID]],Policies!B:B,Policies!A:A)</f>
        <v>POL3850</v>
      </c>
      <c r="F1616" s="5" t="str">
        <f>_xlfn.XLOOKUP(Customers[[#This Row],[Customer ID]],Policies[Customer ID],Policies[Proposal Status (Insurer)])</f>
        <v>Accepted</v>
      </c>
      <c r="G1616" s="5" t="str">
        <f>_xlfn.XLOOKUP(A:A,Policies!B:B,Policies!C:C)</f>
        <v>Life</v>
      </c>
      <c r="H1616" s="5" t="str">
        <f>_xlfn.XLOOKUP(A:A,Policies!B:B,Policies!G:G)</f>
        <v>Yes</v>
      </c>
    </row>
    <row r="1617" spans="1:8" x14ac:dyDescent="0.25">
      <c r="A1617" t="s">
        <v>3503</v>
      </c>
      <c r="B1617" t="s">
        <v>765</v>
      </c>
      <c r="C1617">
        <v>1</v>
      </c>
      <c r="D1617" t="s">
        <v>768</v>
      </c>
      <c r="E1617" s="5" t="str">
        <f>_xlfn.XLOOKUP(Customers[[#This Row],[Customer ID]],Policies!B:B,Policies!A:A)</f>
        <v>POL3851</v>
      </c>
      <c r="F1617" s="5" t="str">
        <f>_xlfn.XLOOKUP(Customers[[#This Row],[Customer ID]],Policies[Customer ID],Policies[Proposal Status (Insurer)])</f>
        <v>Accepted</v>
      </c>
      <c r="G1617" s="5" t="str">
        <f>_xlfn.XLOOKUP(A:A,Policies!B:B,Policies!C:C)</f>
        <v>Life</v>
      </c>
      <c r="H1617" s="5" t="str">
        <f>_xlfn.XLOOKUP(A:A,Policies!B:B,Policies!G:G)</f>
        <v>Yes</v>
      </c>
    </row>
    <row r="1618" spans="1:8" x14ac:dyDescent="0.25">
      <c r="A1618" t="s">
        <v>3504</v>
      </c>
      <c r="B1618" t="s">
        <v>764</v>
      </c>
      <c r="C1618">
        <v>4</v>
      </c>
      <c r="D1618" t="s">
        <v>767</v>
      </c>
      <c r="E1618" s="5" t="str">
        <f>_xlfn.XLOOKUP(Customers[[#This Row],[Customer ID]],Policies!B:B,Policies!A:A)</f>
        <v>POL3852</v>
      </c>
      <c r="F1618" s="5" t="str">
        <f>_xlfn.XLOOKUP(Customers[[#This Row],[Customer ID]],Policies[Customer ID],Policies[Proposal Status (Insurer)])</f>
        <v>Accepted</v>
      </c>
      <c r="G1618" s="5" t="str">
        <f>_xlfn.XLOOKUP(A:A,Policies!B:B,Policies!C:C)</f>
        <v>Life</v>
      </c>
      <c r="H1618" s="5" t="str">
        <f>_xlfn.XLOOKUP(A:A,Policies!B:B,Policies!G:G)</f>
        <v>Yes</v>
      </c>
    </row>
    <row r="1619" spans="1:8" x14ac:dyDescent="0.25">
      <c r="A1619" t="s">
        <v>3505</v>
      </c>
      <c r="B1619" t="s">
        <v>762</v>
      </c>
      <c r="C1619">
        <v>12</v>
      </c>
      <c r="D1619" t="s">
        <v>767</v>
      </c>
      <c r="E1619" s="5" t="str">
        <f>_xlfn.XLOOKUP(Customers[[#This Row],[Customer ID]],Policies!B:B,Policies!A:A)</f>
        <v>POL3853</v>
      </c>
      <c r="F1619" s="5" t="str">
        <f>_xlfn.XLOOKUP(Customers[[#This Row],[Customer ID]],Policies[Customer ID],Policies[Proposal Status (Insurer)])</f>
        <v>Accepted</v>
      </c>
      <c r="G1619" s="5" t="str">
        <f>_xlfn.XLOOKUP(A:A,Policies!B:B,Policies!C:C)</f>
        <v>Life</v>
      </c>
      <c r="H1619" s="5" t="str">
        <f>_xlfn.XLOOKUP(A:A,Policies!B:B,Policies!G:G)</f>
        <v>Yes</v>
      </c>
    </row>
    <row r="1620" spans="1:8" x14ac:dyDescent="0.25">
      <c r="A1620" t="s">
        <v>3506</v>
      </c>
      <c r="B1620" t="s">
        <v>763</v>
      </c>
      <c r="C1620">
        <v>13</v>
      </c>
      <c r="D1620" t="s">
        <v>769</v>
      </c>
      <c r="E1620" s="5" t="str">
        <f>_xlfn.XLOOKUP(Customers[[#This Row],[Customer ID]],Policies!B:B,Policies!A:A)</f>
        <v>POL3854</v>
      </c>
      <c r="F1620" s="5" t="str">
        <f>_xlfn.XLOOKUP(Customers[[#This Row],[Customer ID]],Policies[Customer ID],Policies[Proposal Status (Insurer)])</f>
        <v>Accepted</v>
      </c>
      <c r="G1620" s="5" t="str">
        <f>_xlfn.XLOOKUP(A:A,Policies!B:B,Policies!C:C)</f>
        <v>Life</v>
      </c>
      <c r="H1620" s="5" t="str">
        <f>_xlfn.XLOOKUP(A:A,Policies!B:B,Policies!G:G)</f>
        <v>Yes</v>
      </c>
    </row>
    <row r="1621" spans="1:8" x14ac:dyDescent="0.25">
      <c r="A1621" t="s">
        <v>3507</v>
      </c>
      <c r="B1621" t="s">
        <v>765</v>
      </c>
      <c r="C1621">
        <v>13</v>
      </c>
      <c r="D1621" t="s">
        <v>766</v>
      </c>
      <c r="E1621" s="5" t="str">
        <f>_xlfn.XLOOKUP(Customers[[#This Row],[Customer ID]],Policies!B:B,Policies!A:A)</f>
        <v>POL3855</v>
      </c>
      <c r="F1621" s="5" t="str">
        <f>_xlfn.XLOOKUP(Customers[[#This Row],[Customer ID]],Policies[Customer ID],Policies[Proposal Status (Insurer)])</f>
        <v>Accepted</v>
      </c>
      <c r="G1621" s="5" t="str">
        <f>_xlfn.XLOOKUP(A:A,Policies!B:B,Policies!C:C)</f>
        <v>Life</v>
      </c>
      <c r="H1621" s="5" t="str">
        <f>_xlfn.XLOOKUP(A:A,Policies!B:B,Policies!G:G)</f>
        <v>Yes</v>
      </c>
    </row>
    <row r="1622" spans="1:8" x14ac:dyDescent="0.25">
      <c r="A1622" t="s">
        <v>3508</v>
      </c>
      <c r="B1622" t="s">
        <v>764</v>
      </c>
      <c r="C1622">
        <v>4</v>
      </c>
      <c r="D1622" t="s">
        <v>768</v>
      </c>
      <c r="E1622" s="5" t="str">
        <f>_xlfn.XLOOKUP(Customers[[#This Row],[Customer ID]],Policies!B:B,Policies!A:A)</f>
        <v>POL3856</v>
      </c>
      <c r="F1622" s="5" t="str">
        <f>_xlfn.XLOOKUP(Customers[[#This Row],[Customer ID]],Policies[Customer ID],Policies[Proposal Status (Insurer)])</f>
        <v>Accepted</v>
      </c>
      <c r="G1622" s="5" t="str">
        <f>_xlfn.XLOOKUP(A:A,Policies!B:B,Policies!C:C)</f>
        <v>Life</v>
      </c>
      <c r="H1622" s="5" t="str">
        <f>_xlfn.XLOOKUP(A:A,Policies!B:B,Policies!G:G)</f>
        <v>Yes</v>
      </c>
    </row>
    <row r="1623" spans="1:8" x14ac:dyDescent="0.25">
      <c r="A1623" t="s">
        <v>3509</v>
      </c>
      <c r="B1623" t="s">
        <v>762</v>
      </c>
      <c r="C1623">
        <v>5</v>
      </c>
      <c r="D1623" t="s">
        <v>768</v>
      </c>
      <c r="E1623" s="5" t="str">
        <f>_xlfn.XLOOKUP(Customers[[#This Row],[Customer ID]],Policies!B:B,Policies!A:A)</f>
        <v>POL3857</v>
      </c>
      <c r="F1623" s="5" t="str">
        <f>_xlfn.XLOOKUP(Customers[[#This Row],[Customer ID]],Policies[Customer ID],Policies[Proposal Status (Insurer)])</f>
        <v>Accepted</v>
      </c>
      <c r="G1623" s="5" t="str">
        <f>_xlfn.XLOOKUP(A:A,Policies!B:B,Policies!C:C)</f>
        <v>Life</v>
      </c>
      <c r="H1623" s="5" t="str">
        <f>_xlfn.XLOOKUP(A:A,Policies!B:B,Policies!G:G)</f>
        <v>Yes</v>
      </c>
    </row>
    <row r="1624" spans="1:8" x14ac:dyDescent="0.25">
      <c r="A1624" t="s">
        <v>3510</v>
      </c>
      <c r="B1624" t="s">
        <v>763</v>
      </c>
      <c r="C1624">
        <v>6</v>
      </c>
      <c r="D1624" t="s">
        <v>767</v>
      </c>
      <c r="E1624" s="5" t="str">
        <f>_xlfn.XLOOKUP(Customers[[#This Row],[Customer ID]],Policies!B:B,Policies!A:A)</f>
        <v>POL3858</v>
      </c>
      <c r="F1624" s="5" t="str">
        <f>_xlfn.XLOOKUP(Customers[[#This Row],[Customer ID]],Policies[Customer ID],Policies[Proposal Status (Insurer)])</f>
        <v>Accepted</v>
      </c>
      <c r="G1624" s="5" t="str">
        <f>_xlfn.XLOOKUP(A:A,Policies!B:B,Policies!C:C)</f>
        <v>Life</v>
      </c>
      <c r="H1624" s="5" t="str">
        <f>_xlfn.XLOOKUP(A:A,Policies!B:B,Policies!G:G)</f>
        <v>Yes</v>
      </c>
    </row>
    <row r="1625" spans="1:8" x14ac:dyDescent="0.25">
      <c r="A1625" t="s">
        <v>3511</v>
      </c>
      <c r="B1625" t="s">
        <v>765</v>
      </c>
      <c r="C1625">
        <v>7</v>
      </c>
      <c r="D1625" t="s">
        <v>769</v>
      </c>
      <c r="E1625" s="5" t="str">
        <f>_xlfn.XLOOKUP(Customers[[#This Row],[Customer ID]],Policies!B:B,Policies!A:A)</f>
        <v>POL3859</v>
      </c>
      <c r="F1625" s="5" t="str">
        <f>_xlfn.XLOOKUP(Customers[[#This Row],[Customer ID]],Policies[Customer ID],Policies[Proposal Status (Insurer)])</f>
        <v>Accepted</v>
      </c>
      <c r="G1625" s="5" t="str">
        <f>_xlfn.XLOOKUP(A:A,Policies!B:B,Policies!C:C)</f>
        <v>Life</v>
      </c>
      <c r="H1625" s="5" t="str">
        <f>_xlfn.XLOOKUP(A:A,Policies!B:B,Policies!G:G)</f>
        <v>Yes</v>
      </c>
    </row>
    <row r="1626" spans="1:8" x14ac:dyDescent="0.25">
      <c r="A1626" t="s">
        <v>3512</v>
      </c>
      <c r="B1626" t="s">
        <v>764</v>
      </c>
      <c r="C1626">
        <v>11</v>
      </c>
      <c r="D1626" t="s">
        <v>766</v>
      </c>
      <c r="E1626" s="5" t="str">
        <f>_xlfn.XLOOKUP(Customers[[#This Row],[Customer ID]],Policies!B:B,Policies!A:A)</f>
        <v>POL3860</v>
      </c>
      <c r="F1626" s="5" t="str">
        <f>_xlfn.XLOOKUP(Customers[[#This Row],[Customer ID]],Policies[Customer ID],Policies[Proposal Status (Insurer)])</f>
        <v>Accepted</v>
      </c>
      <c r="G1626" s="5" t="str">
        <f>_xlfn.XLOOKUP(A:A,Policies!B:B,Policies!C:C)</f>
        <v>Life</v>
      </c>
      <c r="H1626" s="5" t="str">
        <f>_xlfn.XLOOKUP(A:A,Policies!B:B,Policies!G:G)</f>
        <v>Yes</v>
      </c>
    </row>
    <row r="1627" spans="1:8" x14ac:dyDescent="0.25">
      <c r="A1627" t="s">
        <v>3513</v>
      </c>
      <c r="B1627" t="s">
        <v>762</v>
      </c>
      <c r="C1627">
        <v>12</v>
      </c>
      <c r="D1627" t="s">
        <v>766</v>
      </c>
      <c r="E1627" s="5" t="str">
        <f>_xlfn.XLOOKUP(Customers[[#This Row],[Customer ID]],Policies!B:B,Policies!A:A)</f>
        <v>POL3861</v>
      </c>
      <c r="F1627" s="5" t="str">
        <f>_xlfn.XLOOKUP(Customers[[#This Row],[Customer ID]],Policies[Customer ID],Policies[Proposal Status (Insurer)])</f>
        <v>Rejected</v>
      </c>
      <c r="G1627" s="5" t="str">
        <f>_xlfn.XLOOKUP(A:A,Policies!B:B,Policies!C:C)</f>
        <v>Life</v>
      </c>
      <c r="H1627" s="5" t="str">
        <f>_xlfn.XLOOKUP(A:A,Policies!B:B,Policies!G:G)</f>
        <v>Not Applicable</v>
      </c>
    </row>
    <row r="1628" spans="1:8" x14ac:dyDescent="0.25">
      <c r="A1628" t="s">
        <v>3514</v>
      </c>
      <c r="B1628" t="s">
        <v>763</v>
      </c>
      <c r="C1628">
        <v>7</v>
      </c>
      <c r="D1628" t="s">
        <v>768</v>
      </c>
      <c r="E1628" s="5" t="str">
        <f>_xlfn.XLOOKUP(Customers[[#This Row],[Customer ID]],Policies!B:B,Policies!A:A)</f>
        <v>POL3862</v>
      </c>
      <c r="F1628" s="5" t="str">
        <f>_xlfn.XLOOKUP(Customers[[#This Row],[Customer ID]],Policies[Customer ID],Policies[Proposal Status (Insurer)])</f>
        <v>Accepted</v>
      </c>
      <c r="G1628" s="5" t="str">
        <f>_xlfn.XLOOKUP(A:A,Policies!B:B,Policies!C:C)</f>
        <v>Life</v>
      </c>
      <c r="H1628" s="5" t="str">
        <f>_xlfn.XLOOKUP(A:A,Policies!B:B,Policies!G:G)</f>
        <v>Yes</v>
      </c>
    </row>
    <row r="1629" spans="1:8" x14ac:dyDescent="0.25">
      <c r="A1629" t="s">
        <v>3515</v>
      </c>
      <c r="B1629" t="s">
        <v>765</v>
      </c>
      <c r="C1629">
        <v>8</v>
      </c>
      <c r="D1629" t="s">
        <v>767</v>
      </c>
      <c r="E1629" s="5" t="str">
        <f>_xlfn.XLOOKUP(Customers[[#This Row],[Customer ID]],Policies!B:B,Policies!A:A)</f>
        <v>POL3863</v>
      </c>
      <c r="F1629" s="5" t="str">
        <f>_xlfn.XLOOKUP(Customers[[#This Row],[Customer ID]],Policies[Customer ID],Policies[Proposal Status (Insurer)])</f>
        <v>Accepted</v>
      </c>
      <c r="G1629" s="5" t="str">
        <f>_xlfn.XLOOKUP(A:A,Policies!B:B,Policies!C:C)</f>
        <v>Life</v>
      </c>
      <c r="H1629" s="5" t="str">
        <f>_xlfn.XLOOKUP(A:A,Policies!B:B,Policies!G:G)</f>
        <v>Yes</v>
      </c>
    </row>
    <row r="1630" spans="1:8" x14ac:dyDescent="0.25">
      <c r="A1630" t="s">
        <v>3516</v>
      </c>
      <c r="B1630" t="s">
        <v>764</v>
      </c>
      <c r="C1630">
        <v>9</v>
      </c>
      <c r="D1630" t="s">
        <v>769</v>
      </c>
      <c r="E1630" s="5" t="str">
        <f>_xlfn.XLOOKUP(Customers[[#This Row],[Customer ID]],Policies!B:B,Policies!A:A)</f>
        <v>POL3864</v>
      </c>
      <c r="F1630" s="5" t="str">
        <f>_xlfn.XLOOKUP(Customers[[#This Row],[Customer ID]],Policies[Customer ID],Policies[Proposal Status (Insurer)])</f>
        <v>Rejected</v>
      </c>
      <c r="G1630" s="5" t="str">
        <f>_xlfn.XLOOKUP(A:A,Policies!B:B,Policies!C:C)</f>
        <v>Life</v>
      </c>
      <c r="H1630" s="5" t="str">
        <f>_xlfn.XLOOKUP(A:A,Policies!B:B,Policies!G:G)</f>
        <v>Not Applicable</v>
      </c>
    </row>
    <row r="1631" spans="1:8" x14ac:dyDescent="0.25">
      <c r="A1631" t="s">
        <v>3517</v>
      </c>
      <c r="B1631" t="s">
        <v>762</v>
      </c>
      <c r="C1631">
        <v>2</v>
      </c>
      <c r="D1631" t="s">
        <v>769</v>
      </c>
      <c r="E1631" s="5" t="str">
        <f>_xlfn.XLOOKUP(Customers[[#This Row],[Customer ID]],Policies!B:B,Policies!A:A)</f>
        <v>POL3865</v>
      </c>
      <c r="F1631" s="5" t="str">
        <f>_xlfn.XLOOKUP(Customers[[#This Row],[Customer ID]],Policies[Customer ID],Policies[Proposal Status (Insurer)])</f>
        <v>Accepted</v>
      </c>
      <c r="G1631" s="5" t="str">
        <f>_xlfn.XLOOKUP(A:A,Policies!B:B,Policies!C:C)</f>
        <v>Life</v>
      </c>
      <c r="H1631" s="5" t="str">
        <f>_xlfn.XLOOKUP(A:A,Policies!B:B,Policies!G:G)</f>
        <v>Yes</v>
      </c>
    </row>
    <row r="1632" spans="1:8" x14ac:dyDescent="0.25">
      <c r="A1632" t="s">
        <v>3518</v>
      </c>
      <c r="B1632" t="s">
        <v>763</v>
      </c>
      <c r="C1632">
        <v>5</v>
      </c>
      <c r="D1632" t="s">
        <v>766</v>
      </c>
      <c r="E1632" s="5" t="str">
        <f>_xlfn.XLOOKUP(Customers[[#This Row],[Customer ID]],Policies!B:B,Policies!A:A)</f>
        <v>POL3866</v>
      </c>
      <c r="F1632" s="5" t="str">
        <f>_xlfn.XLOOKUP(Customers[[#This Row],[Customer ID]],Policies[Customer ID],Policies[Proposal Status (Insurer)])</f>
        <v>Accepted</v>
      </c>
      <c r="G1632" s="5" t="str">
        <f>_xlfn.XLOOKUP(A:A,Policies!B:B,Policies!C:C)</f>
        <v>Life</v>
      </c>
      <c r="H1632" s="5" t="str">
        <f>_xlfn.XLOOKUP(A:A,Policies!B:B,Policies!G:G)</f>
        <v>Yes</v>
      </c>
    </row>
    <row r="1633" spans="1:8" x14ac:dyDescent="0.25">
      <c r="A1633" t="s">
        <v>3519</v>
      </c>
      <c r="B1633" t="s">
        <v>765</v>
      </c>
      <c r="C1633">
        <v>20</v>
      </c>
      <c r="D1633" t="s">
        <v>768</v>
      </c>
      <c r="E1633" s="5" t="str">
        <f>_xlfn.XLOOKUP(Customers[[#This Row],[Customer ID]],Policies!B:B,Policies!A:A)</f>
        <v>POL3867</v>
      </c>
      <c r="F1633" s="5" t="str">
        <f>_xlfn.XLOOKUP(Customers[[#This Row],[Customer ID]],Policies[Customer ID],Policies[Proposal Status (Insurer)])</f>
        <v>Accepted</v>
      </c>
      <c r="G1633" s="5" t="str">
        <f>_xlfn.XLOOKUP(A:A,Policies!B:B,Policies!C:C)</f>
        <v>Life</v>
      </c>
      <c r="H1633" s="5" t="str">
        <f>_xlfn.XLOOKUP(A:A,Policies!B:B,Policies!G:G)</f>
        <v>Yes</v>
      </c>
    </row>
    <row r="1634" spans="1:8" x14ac:dyDescent="0.25">
      <c r="A1634" t="s">
        <v>3520</v>
      </c>
      <c r="B1634" t="s">
        <v>764</v>
      </c>
      <c r="C1634">
        <v>1</v>
      </c>
      <c r="D1634" t="s">
        <v>767</v>
      </c>
      <c r="E1634" s="5" t="str">
        <f>_xlfn.XLOOKUP(Customers[[#This Row],[Customer ID]],Policies!B:B,Policies!A:A)</f>
        <v>POL3868</v>
      </c>
      <c r="F1634" s="5" t="str">
        <f>_xlfn.XLOOKUP(Customers[[#This Row],[Customer ID]],Policies[Customer ID],Policies[Proposal Status (Insurer)])</f>
        <v>Accepted</v>
      </c>
      <c r="G1634" s="5" t="str">
        <f>_xlfn.XLOOKUP(A:A,Policies!B:B,Policies!C:C)</f>
        <v>Life</v>
      </c>
      <c r="H1634" s="5" t="str">
        <f>_xlfn.XLOOKUP(A:A,Policies!B:B,Policies!G:G)</f>
        <v>Yes</v>
      </c>
    </row>
    <row r="1635" spans="1:8" x14ac:dyDescent="0.25">
      <c r="A1635" t="s">
        <v>3521</v>
      </c>
      <c r="B1635" t="s">
        <v>762</v>
      </c>
      <c r="C1635">
        <v>4</v>
      </c>
      <c r="D1635" t="s">
        <v>767</v>
      </c>
      <c r="E1635" s="5" t="str">
        <f>_xlfn.XLOOKUP(Customers[[#This Row],[Customer ID]],Policies!B:B,Policies!A:A)</f>
        <v>POL3869</v>
      </c>
      <c r="F1635" s="5" t="str">
        <f>_xlfn.XLOOKUP(Customers[[#This Row],[Customer ID]],Policies[Customer ID],Policies[Proposal Status (Insurer)])</f>
        <v>Rejected</v>
      </c>
      <c r="G1635" s="5" t="str">
        <f>_xlfn.XLOOKUP(A:A,Policies!B:B,Policies!C:C)</f>
        <v>Life</v>
      </c>
      <c r="H1635" s="5" t="str">
        <f>_xlfn.XLOOKUP(A:A,Policies!B:B,Policies!G:G)</f>
        <v>Not Applicable</v>
      </c>
    </row>
    <row r="1636" spans="1:8" x14ac:dyDescent="0.25">
      <c r="A1636" t="s">
        <v>3522</v>
      </c>
      <c r="B1636" t="s">
        <v>763</v>
      </c>
      <c r="C1636">
        <v>5</v>
      </c>
      <c r="D1636" t="s">
        <v>769</v>
      </c>
      <c r="E1636" s="5" t="str">
        <f>_xlfn.XLOOKUP(Customers[[#This Row],[Customer ID]],Policies!B:B,Policies!A:A)</f>
        <v>POL3870</v>
      </c>
      <c r="F1636" s="5" t="str">
        <f>_xlfn.XLOOKUP(Customers[[#This Row],[Customer ID]],Policies[Customer ID],Policies[Proposal Status (Insurer)])</f>
        <v>Accepted</v>
      </c>
      <c r="G1636" s="5" t="str">
        <f>_xlfn.XLOOKUP(A:A,Policies!B:B,Policies!C:C)</f>
        <v>Life</v>
      </c>
      <c r="H1636" s="5" t="str">
        <f>_xlfn.XLOOKUP(A:A,Policies!B:B,Policies!G:G)</f>
        <v>Yes</v>
      </c>
    </row>
    <row r="1637" spans="1:8" x14ac:dyDescent="0.25">
      <c r="A1637" t="s">
        <v>3523</v>
      </c>
      <c r="B1637" t="s">
        <v>765</v>
      </c>
      <c r="C1637">
        <v>6</v>
      </c>
      <c r="D1637" t="s">
        <v>766</v>
      </c>
      <c r="E1637" s="5" t="str">
        <f>_xlfn.XLOOKUP(Customers[[#This Row],[Customer ID]],Policies!B:B,Policies!A:A)</f>
        <v>POL3871</v>
      </c>
      <c r="F1637" s="5" t="str">
        <f>_xlfn.XLOOKUP(Customers[[#This Row],[Customer ID]],Policies[Customer ID],Policies[Proposal Status (Insurer)])</f>
        <v>Accepted</v>
      </c>
      <c r="G1637" s="5" t="str">
        <f>_xlfn.XLOOKUP(A:A,Policies!B:B,Policies!C:C)</f>
        <v>Life</v>
      </c>
      <c r="H1637" s="5" t="str">
        <f>_xlfn.XLOOKUP(A:A,Policies!B:B,Policies!G:G)</f>
        <v>Yes</v>
      </c>
    </row>
    <row r="1638" spans="1:8" x14ac:dyDescent="0.25">
      <c r="A1638" t="s">
        <v>3524</v>
      </c>
      <c r="B1638" t="s">
        <v>764</v>
      </c>
      <c r="C1638">
        <v>7</v>
      </c>
      <c r="D1638" t="s">
        <v>768</v>
      </c>
      <c r="E1638" s="5" t="str">
        <f>_xlfn.XLOOKUP(Customers[[#This Row],[Customer ID]],Policies!B:B,Policies!A:A)</f>
        <v>POL3872</v>
      </c>
      <c r="F1638" s="5" t="str">
        <f>_xlfn.XLOOKUP(Customers[[#This Row],[Customer ID]],Policies[Customer ID],Policies[Proposal Status (Insurer)])</f>
        <v>Accepted</v>
      </c>
      <c r="G1638" s="5" t="str">
        <f>_xlfn.XLOOKUP(A:A,Policies!B:B,Policies!C:C)</f>
        <v>Life</v>
      </c>
      <c r="H1638" s="5" t="str">
        <f>_xlfn.XLOOKUP(A:A,Policies!B:B,Policies!G:G)</f>
        <v>Yes</v>
      </c>
    </row>
    <row r="1639" spans="1:8" x14ac:dyDescent="0.25">
      <c r="A1639" t="s">
        <v>3525</v>
      </c>
      <c r="B1639" t="s">
        <v>762</v>
      </c>
      <c r="C1639">
        <v>8</v>
      </c>
      <c r="D1639" t="s">
        <v>768</v>
      </c>
      <c r="E1639" s="5" t="str">
        <f>_xlfn.XLOOKUP(Customers[[#This Row],[Customer ID]],Policies!B:B,Policies!A:A)</f>
        <v>POL3873</v>
      </c>
      <c r="F1639" s="5" t="str">
        <f>_xlfn.XLOOKUP(Customers[[#This Row],[Customer ID]],Policies[Customer ID],Policies[Proposal Status (Insurer)])</f>
        <v>Accepted</v>
      </c>
      <c r="G1639" s="5" t="str">
        <f>_xlfn.XLOOKUP(A:A,Policies!B:B,Policies!C:C)</f>
        <v>Life</v>
      </c>
      <c r="H1639" s="5" t="str">
        <f>_xlfn.XLOOKUP(A:A,Policies!B:B,Policies!G:G)</f>
        <v>Yes</v>
      </c>
    </row>
    <row r="1640" spans="1:8" x14ac:dyDescent="0.25">
      <c r="A1640" t="s">
        <v>3526</v>
      </c>
      <c r="B1640" t="s">
        <v>763</v>
      </c>
      <c r="C1640">
        <v>9</v>
      </c>
      <c r="D1640" t="s">
        <v>767</v>
      </c>
      <c r="E1640" s="5" t="str">
        <f>_xlfn.XLOOKUP(Customers[[#This Row],[Customer ID]],Policies!B:B,Policies!A:A)</f>
        <v>POL3874</v>
      </c>
      <c r="F1640" s="5" t="str">
        <f>_xlfn.XLOOKUP(Customers[[#This Row],[Customer ID]],Policies[Customer ID],Policies[Proposal Status (Insurer)])</f>
        <v>Accepted</v>
      </c>
      <c r="G1640" s="5" t="str">
        <f>_xlfn.XLOOKUP(A:A,Policies!B:B,Policies!C:C)</f>
        <v>Life</v>
      </c>
      <c r="H1640" s="5" t="str">
        <f>_xlfn.XLOOKUP(A:A,Policies!B:B,Policies!G:G)</f>
        <v>Yes</v>
      </c>
    </row>
    <row r="1641" spans="1:8" x14ac:dyDescent="0.25">
      <c r="A1641" t="s">
        <v>3527</v>
      </c>
      <c r="B1641" t="s">
        <v>765</v>
      </c>
      <c r="C1641">
        <v>11</v>
      </c>
      <c r="D1641" t="s">
        <v>769</v>
      </c>
      <c r="E1641" s="5" t="str">
        <f>_xlfn.XLOOKUP(Customers[[#This Row],[Customer ID]],Policies!B:B,Policies!A:A)</f>
        <v>POL3875</v>
      </c>
      <c r="F1641" s="5" t="str">
        <f>_xlfn.XLOOKUP(Customers[[#This Row],[Customer ID]],Policies[Customer ID],Policies[Proposal Status (Insurer)])</f>
        <v>Accepted</v>
      </c>
      <c r="G1641" s="5" t="str">
        <f>_xlfn.XLOOKUP(A:A,Policies!B:B,Policies!C:C)</f>
        <v>Life</v>
      </c>
      <c r="H1641" s="5" t="str">
        <f>_xlfn.XLOOKUP(A:A,Policies!B:B,Policies!G:G)</f>
        <v>Yes</v>
      </c>
    </row>
    <row r="1642" spans="1:8" x14ac:dyDescent="0.25">
      <c r="A1642" t="s">
        <v>3528</v>
      </c>
      <c r="B1642" t="s">
        <v>764</v>
      </c>
      <c r="C1642">
        <v>12</v>
      </c>
      <c r="D1642" t="s">
        <v>766</v>
      </c>
      <c r="E1642" s="5" t="str">
        <f>_xlfn.XLOOKUP(Customers[[#This Row],[Customer ID]],Policies!B:B,Policies!A:A)</f>
        <v>POL3876</v>
      </c>
      <c r="F1642" s="5" t="str">
        <f>_xlfn.XLOOKUP(Customers[[#This Row],[Customer ID]],Policies[Customer ID],Policies[Proposal Status (Insurer)])</f>
        <v>Accepted</v>
      </c>
      <c r="G1642" s="5" t="str">
        <f>_xlfn.XLOOKUP(A:A,Policies!B:B,Policies!C:C)</f>
        <v>Life</v>
      </c>
      <c r="H1642" s="5" t="str">
        <f>_xlfn.XLOOKUP(A:A,Policies!B:B,Policies!G:G)</f>
        <v>Yes</v>
      </c>
    </row>
    <row r="1643" spans="1:8" x14ac:dyDescent="0.25">
      <c r="A1643" t="s">
        <v>3529</v>
      </c>
      <c r="B1643" t="s">
        <v>762</v>
      </c>
      <c r="C1643">
        <v>5</v>
      </c>
      <c r="D1643" t="s">
        <v>766</v>
      </c>
      <c r="E1643" s="5" t="str">
        <f>_xlfn.XLOOKUP(Customers[[#This Row],[Customer ID]],Policies!B:B,Policies!A:A)</f>
        <v>POL3877</v>
      </c>
      <c r="F1643" s="5" t="str">
        <f>_xlfn.XLOOKUP(Customers[[#This Row],[Customer ID]],Policies[Customer ID],Policies[Proposal Status (Insurer)])</f>
        <v>Accepted</v>
      </c>
      <c r="G1643" s="5" t="str">
        <f>_xlfn.XLOOKUP(A:A,Policies!B:B,Policies!C:C)</f>
        <v>Life</v>
      </c>
      <c r="H1643" s="5" t="str">
        <f>_xlfn.XLOOKUP(A:A,Policies!B:B,Policies!G:G)</f>
        <v>Yes</v>
      </c>
    </row>
    <row r="1644" spans="1:8" x14ac:dyDescent="0.25">
      <c r="A1644" t="s">
        <v>3530</v>
      </c>
      <c r="B1644" t="s">
        <v>763</v>
      </c>
      <c r="C1644">
        <v>6</v>
      </c>
      <c r="D1644" t="s">
        <v>768</v>
      </c>
      <c r="E1644" s="5" t="str">
        <f>_xlfn.XLOOKUP(Customers[[#This Row],[Customer ID]],Policies!B:B,Policies!A:A)</f>
        <v>POL3878</v>
      </c>
      <c r="F1644" s="5" t="str">
        <f>_xlfn.XLOOKUP(Customers[[#This Row],[Customer ID]],Policies[Customer ID],Policies[Proposal Status (Insurer)])</f>
        <v>Accepted</v>
      </c>
      <c r="G1644" s="5" t="str">
        <f>_xlfn.XLOOKUP(A:A,Policies!B:B,Policies!C:C)</f>
        <v>Life</v>
      </c>
      <c r="H1644" s="5" t="str">
        <f>_xlfn.XLOOKUP(A:A,Policies!B:B,Policies!G:G)</f>
        <v>Yes</v>
      </c>
    </row>
    <row r="1645" spans="1:8" x14ac:dyDescent="0.25">
      <c r="A1645" t="s">
        <v>3531</v>
      </c>
      <c r="B1645" t="s">
        <v>765</v>
      </c>
      <c r="C1645">
        <v>2</v>
      </c>
      <c r="D1645" t="s">
        <v>767</v>
      </c>
      <c r="E1645" s="5" t="str">
        <f>_xlfn.XLOOKUP(Customers[[#This Row],[Customer ID]],Policies!B:B,Policies!A:A)</f>
        <v>POL3879</v>
      </c>
      <c r="F1645" s="5" t="str">
        <f>_xlfn.XLOOKUP(Customers[[#This Row],[Customer ID]],Policies[Customer ID],Policies[Proposal Status (Insurer)])</f>
        <v>Accepted</v>
      </c>
      <c r="G1645" s="5" t="str">
        <f>_xlfn.XLOOKUP(A:A,Policies!B:B,Policies!C:C)</f>
        <v>Life</v>
      </c>
      <c r="H1645" s="5" t="str">
        <f>_xlfn.XLOOKUP(A:A,Policies!B:B,Policies!G:G)</f>
        <v>Yes</v>
      </c>
    </row>
    <row r="1646" spans="1:8" x14ac:dyDescent="0.25">
      <c r="A1646" t="s">
        <v>3532</v>
      </c>
      <c r="B1646" t="s">
        <v>764</v>
      </c>
      <c r="C1646">
        <v>7</v>
      </c>
      <c r="D1646" t="s">
        <v>769</v>
      </c>
      <c r="E1646" s="5" t="str">
        <f>_xlfn.XLOOKUP(Customers[[#This Row],[Customer ID]],Policies!B:B,Policies!A:A)</f>
        <v>POL3880</v>
      </c>
      <c r="F1646" s="5" t="str">
        <f>_xlfn.XLOOKUP(Customers[[#This Row],[Customer ID]],Policies[Customer ID],Policies[Proposal Status (Insurer)])</f>
        <v>Accepted</v>
      </c>
      <c r="G1646" s="5" t="str">
        <f>_xlfn.XLOOKUP(A:A,Policies!B:B,Policies!C:C)</f>
        <v>Life</v>
      </c>
      <c r="H1646" s="5" t="str">
        <f>_xlfn.XLOOKUP(A:A,Policies!B:B,Policies!G:G)</f>
        <v>Yes</v>
      </c>
    </row>
    <row r="1647" spans="1:8" x14ac:dyDescent="0.25">
      <c r="A1647" t="s">
        <v>3533</v>
      </c>
      <c r="B1647" t="s">
        <v>762</v>
      </c>
      <c r="C1647">
        <v>13</v>
      </c>
      <c r="D1647" t="s">
        <v>769</v>
      </c>
      <c r="E1647" s="5" t="str">
        <f>_xlfn.XLOOKUP(Customers[[#This Row],[Customer ID]],Policies!B:B,Policies!A:A)</f>
        <v>POL3881</v>
      </c>
      <c r="F1647" s="5" t="str">
        <f>_xlfn.XLOOKUP(Customers[[#This Row],[Customer ID]],Policies[Customer ID],Policies[Proposal Status (Insurer)])</f>
        <v>Accepted</v>
      </c>
      <c r="G1647" s="5" t="str">
        <f>_xlfn.XLOOKUP(A:A,Policies!B:B,Policies!C:C)</f>
        <v>Life</v>
      </c>
      <c r="H1647" s="5" t="str">
        <f>_xlfn.XLOOKUP(A:A,Policies!B:B,Policies!G:G)</f>
        <v>Yes</v>
      </c>
    </row>
    <row r="1648" spans="1:8" x14ac:dyDescent="0.25">
      <c r="A1648" t="s">
        <v>3534</v>
      </c>
      <c r="B1648" t="s">
        <v>763</v>
      </c>
      <c r="C1648">
        <v>6</v>
      </c>
      <c r="D1648" t="s">
        <v>766</v>
      </c>
      <c r="E1648" s="5" t="str">
        <f>_xlfn.XLOOKUP(Customers[[#This Row],[Customer ID]],Policies!B:B,Policies!A:A)</f>
        <v>POL3882</v>
      </c>
      <c r="F1648" s="5" t="str">
        <f>_xlfn.XLOOKUP(Customers[[#This Row],[Customer ID]],Policies[Customer ID],Policies[Proposal Status (Insurer)])</f>
        <v>Accepted</v>
      </c>
      <c r="G1648" s="5" t="str">
        <f>_xlfn.XLOOKUP(A:A,Policies!B:B,Policies!C:C)</f>
        <v>Life</v>
      </c>
      <c r="H1648" s="5" t="str">
        <f>_xlfn.XLOOKUP(A:A,Policies!B:B,Policies!G:G)</f>
        <v>Yes</v>
      </c>
    </row>
    <row r="1649" spans="1:8" x14ac:dyDescent="0.25">
      <c r="A1649" t="s">
        <v>3535</v>
      </c>
      <c r="B1649" t="s">
        <v>765</v>
      </c>
      <c r="C1649">
        <v>14</v>
      </c>
      <c r="D1649" t="s">
        <v>768</v>
      </c>
      <c r="E1649" s="5" t="str">
        <f>_xlfn.XLOOKUP(Customers[[#This Row],[Customer ID]],Policies!B:B,Policies!A:A)</f>
        <v>POL3883</v>
      </c>
      <c r="F1649" s="5" t="str">
        <f>_xlfn.XLOOKUP(Customers[[#This Row],[Customer ID]],Policies[Customer ID],Policies[Proposal Status (Insurer)])</f>
        <v>Accepted</v>
      </c>
      <c r="G1649" s="5" t="str">
        <f>_xlfn.XLOOKUP(A:A,Policies!B:B,Policies!C:C)</f>
        <v>Life</v>
      </c>
      <c r="H1649" s="5" t="str">
        <f>_xlfn.XLOOKUP(A:A,Policies!B:B,Policies!G:G)</f>
        <v>Yes</v>
      </c>
    </row>
    <row r="1650" spans="1:8" x14ac:dyDescent="0.25">
      <c r="A1650" t="s">
        <v>3536</v>
      </c>
      <c r="B1650" t="s">
        <v>764</v>
      </c>
      <c r="C1650">
        <v>15</v>
      </c>
      <c r="D1650" t="s">
        <v>767</v>
      </c>
      <c r="E1650" s="5" t="str">
        <f>_xlfn.XLOOKUP(Customers[[#This Row],[Customer ID]],Policies!B:B,Policies!A:A)</f>
        <v>POL3884</v>
      </c>
      <c r="F1650" s="5" t="str">
        <f>_xlfn.XLOOKUP(Customers[[#This Row],[Customer ID]],Policies[Customer ID],Policies[Proposal Status (Insurer)])</f>
        <v>Accepted</v>
      </c>
      <c r="G1650" s="5" t="str">
        <f>_xlfn.XLOOKUP(A:A,Policies!B:B,Policies!C:C)</f>
        <v>Life</v>
      </c>
      <c r="H1650" s="5" t="str">
        <f>_xlfn.XLOOKUP(A:A,Policies!B:B,Policies!G:G)</f>
        <v>Yes</v>
      </c>
    </row>
    <row r="1651" spans="1:8" x14ac:dyDescent="0.25">
      <c r="A1651" t="s">
        <v>3537</v>
      </c>
      <c r="B1651" t="s">
        <v>762</v>
      </c>
      <c r="C1651">
        <v>7</v>
      </c>
      <c r="D1651" t="s">
        <v>767</v>
      </c>
      <c r="E1651" s="5" t="str">
        <f>_xlfn.XLOOKUP(Customers[[#This Row],[Customer ID]],Policies!B:B,Policies!A:A)</f>
        <v>POL3885</v>
      </c>
      <c r="F1651" s="5" t="str">
        <f>_xlfn.XLOOKUP(Customers[[#This Row],[Customer ID]],Policies[Customer ID],Policies[Proposal Status (Insurer)])</f>
        <v>Accepted</v>
      </c>
      <c r="G1651" s="5" t="str">
        <f>_xlfn.XLOOKUP(A:A,Policies!B:B,Policies!C:C)</f>
        <v>Life</v>
      </c>
      <c r="H1651" s="5" t="str">
        <f>_xlfn.XLOOKUP(A:A,Policies!B:B,Policies!G:G)</f>
        <v>Yes</v>
      </c>
    </row>
    <row r="1652" spans="1:8" x14ac:dyDescent="0.25">
      <c r="A1652" t="s">
        <v>3538</v>
      </c>
      <c r="B1652" t="s">
        <v>763</v>
      </c>
      <c r="C1652">
        <v>17</v>
      </c>
      <c r="D1652" t="s">
        <v>769</v>
      </c>
      <c r="E1652" s="5" t="str">
        <f>_xlfn.XLOOKUP(Customers[[#This Row],[Customer ID]],Policies!B:B,Policies!A:A)</f>
        <v>POL3886</v>
      </c>
      <c r="F1652" s="5" t="str">
        <f>_xlfn.XLOOKUP(Customers[[#This Row],[Customer ID]],Policies[Customer ID],Policies[Proposal Status (Insurer)])</f>
        <v>Accepted</v>
      </c>
      <c r="G1652" s="5" t="str">
        <f>_xlfn.XLOOKUP(A:A,Policies!B:B,Policies!C:C)</f>
        <v>Life</v>
      </c>
      <c r="H1652" s="5" t="str">
        <f>_xlfn.XLOOKUP(A:A,Policies!B:B,Policies!G:G)</f>
        <v>Yes</v>
      </c>
    </row>
    <row r="1653" spans="1:8" x14ac:dyDescent="0.25">
      <c r="A1653" t="s">
        <v>3539</v>
      </c>
      <c r="B1653" t="s">
        <v>765</v>
      </c>
      <c r="C1653">
        <v>18</v>
      </c>
      <c r="D1653" t="s">
        <v>766</v>
      </c>
      <c r="E1653" s="5" t="str">
        <f>_xlfn.XLOOKUP(Customers[[#This Row],[Customer ID]],Policies!B:B,Policies!A:A)</f>
        <v>POL3887</v>
      </c>
      <c r="F1653" s="5" t="str">
        <f>_xlfn.XLOOKUP(Customers[[#This Row],[Customer ID]],Policies[Customer ID],Policies[Proposal Status (Insurer)])</f>
        <v>Accepted</v>
      </c>
      <c r="G1653" s="5" t="str">
        <f>_xlfn.XLOOKUP(A:A,Policies!B:B,Policies!C:C)</f>
        <v>Life</v>
      </c>
      <c r="H1653" s="5" t="str">
        <f>_xlfn.XLOOKUP(A:A,Policies!B:B,Policies!G:G)</f>
        <v>Yes</v>
      </c>
    </row>
    <row r="1654" spans="1:8" x14ac:dyDescent="0.25">
      <c r="A1654" t="s">
        <v>3540</v>
      </c>
      <c r="B1654" t="s">
        <v>764</v>
      </c>
      <c r="C1654">
        <v>8</v>
      </c>
      <c r="D1654" t="s">
        <v>768</v>
      </c>
      <c r="E1654" s="5" t="str">
        <f>_xlfn.XLOOKUP(Customers[[#This Row],[Customer ID]],Policies!B:B,Policies!A:A)</f>
        <v>POL3888</v>
      </c>
      <c r="F1654" s="5" t="str">
        <f>_xlfn.XLOOKUP(Customers[[#This Row],[Customer ID]],Policies[Customer ID],Policies[Proposal Status (Insurer)])</f>
        <v>Accepted</v>
      </c>
      <c r="G1654" s="5" t="str">
        <f>_xlfn.XLOOKUP(A:A,Policies!B:B,Policies!C:C)</f>
        <v>Life</v>
      </c>
      <c r="H1654" s="5" t="str">
        <f>_xlfn.XLOOKUP(A:A,Policies!B:B,Policies!G:G)</f>
        <v>Yes</v>
      </c>
    </row>
    <row r="1655" spans="1:8" x14ac:dyDescent="0.25">
      <c r="A1655" t="s">
        <v>3541</v>
      </c>
      <c r="B1655" t="s">
        <v>762</v>
      </c>
      <c r="C1655">
        <v>9</v>
      </c>
      <c r="D1655" t="s">
        <v>768</v>
      </c>
      <c r="E1655" s="5" t="str">
        <f>_xlfn.XLOOKUP(Customers[[#This Row],[Customer ID]],Policies!B:B,Policies!A:A)</f>
        <v>POL3889</v>
      </c>
      <c r="F1655" s="5" t="str">
        <f>_xlfn.XLOOKUP(Customers[[#This Row],[Customer ID]],Policies[Customer ID],Policies[Proposal Status (Insurer)])</f>
        <v>Accepted</v>
      </c>
      <c r="G1655" s="5" t="str">
        <f>_xlfn.XLOOKUP(A:A,Policies!B:B,Policies!C:C)</f>
        <v>Life</v>
      </c>
      <c r="H1655" s="5" t="str">
        <f>_xlfn.XLOOKUP(A:A,Policies!B:B,Policies!G:G)</f>
        <v>No</v>
      </c>
    </row>
    <row r="1656" spans="1:8" x14ac:dyDescent="0.25">
      <c r="A1656" t="s">
        <v>3542</v>
      </c>
      <c r="B1656" t="s">
        <v>763</v>
      </c>
      <c r="C1656">
        <v>2</v>
      </c>
      <c r="D1656" t="s">
        <v>767</v>
      </c>
      <c r="E1656" s="5" t="str">
        <f>_xlfn.XLOOKUP(Customers[[#This Row],[Customer ID]],Policies!B:B,Policies!A:A)</f>
        <v>POL3890</v>
      </c>
      <c r="F1656" s="5" t="str">
        <f>_xlfn.XLOOKUP(Customers[[#This Row],[Customer ID]],Policies[Customer ID],Policies[Proposal Status (Insurer)])</f>
        <v>Accepted</v>
      </c>
      <c r="G1656" s="5" t="str">
        <f>_xlfn.XLOOKUP(A:A,Policies!B:B,Policies!C:C)</f>
        <v>Life</v>
      </c>
      <c r="H1656" s="5" t="str">
        <f>_xlfn.XLOOKUP(A:A,Policies!B:B,Policies!G:G)</f>
        <v>Yes</v>
      </c>
    </row>
    <row r="1657" spans="1:8" x14ac:dyDescent="0.25">
      <c r="A1657" t="s">
        <v>3543</v>
      </c>
      <c r="B1657" t="s">
        <v>765</v>
      </c>
      <c r="C1657">
        <v>8</v>
      </c>
      <c r="D1657" t="s">
        <v>769</v>
      </c>
      <c r="E1657" s="5" t="str">
        <f>_xlfn.XLOOKUP(Customers[[#This Row],[Customer ID]],Policies!B:B,Policies!A:A)</f>
        <v>POL3891</v>
      </c>
      <c r="F1657" s="5" t="str">
        <f>_xlfn.XLOOKUP(Customers[[#This Row],[Customer ID]],Policies[Customer ID],Policies[Proposal Status (Insurer)])</f>
        <v>Accepted</v>
      </c>
      <c r="G1657" s="5" t="str">
        <f>_xlfn.XLOOKUP(A:A,Policies!B:B,Policies!C:C)</f>
        <v>Life</v>
      </c>
      <c r="H1657" s="5" t="str">
        <f>_xlfn.XLOOKUP(A:A,Policies!B:B,Policies!G:G)</f>
        <v>Yes</v>
      </c>
    </row>
    <row r="1658" spans="1:8" x14ac:dyDescent="0.25">
      <c r="A1658" t="s">
        <v>3544</v>
      </c>
      <c r="B1658" t="s">
        <v>764</v>
      </c>
      <c r="C1658">
        <v>3</v>
      </c>
      <c r="D1658" t="s">
        <v>766</v>
      </c>
      <c r="E1658" s="5" t="str">
        <f>_xlfn.XLOOKUP(Customers[[#This Row],[Customer ID]],Policies!B:B,Policies!A:A)</f>
        <v>POL3892</v>
      </c>
      <c r="F1658" s="5" t="str">
        <f>_xlfn.XLOOKUP(Customers[[#This Row],[Customer ID]],Policies[Customer ID],Policies[Proposal Status (Insurer)])</f>
        <v>Rejected</v>
      </c>
      <c r="G1658" s="5" t="str">
        <f>_xlfn.XLOOKUP(A:A,Policies!B:B,Policies!C:C)</f>
        <v>Life</v>
      </c>
      <c r="H1658" s="5" t="str">
        <f>_xlfn.XLOOKUP(A:A,Policies!B:B,Policies!G:G)</f>
        <v>Not Applicable</v>
      </c>
    </row>
    <row r="1659" spans="1:8" x14ac:dyDescent="0.25">
      <c r="A1659" t="s">
        <v>3545</v>
      </c>
      <c r="B1659" t="s">
        <v>762</v>
      </c>
      <c r="C1659">
        <v>5</v>
      </c>
      <c r="D1659" t="s">
        <v>766</v>
      </c>
      <c r="E1659" s="5" t="str">
        <f>_xlfn.XLOOKUP(Customers[[#This Row],[Customer ID]],Policies!B:B,Policies!A:A)</f>
        <v>POL3893</v>
      </c>
      <c r="F1659" s="5" t="str">
        <f>_xlfn.XLOOKUP(Customers[[#This Row],[Customer ID]],Policies[Customer ID],Policies[Proposal Status (Insurer)])</f>
        <v>Accepted</v>
      </c>
      <c r="G1659" s="5" t="str">
        <f>_xlfn.XLOOKUP(A:A,Policies!B:B,Policies!C:C)</f>
        <v>Life</v>
      </c>
      <c r="H1659" s="5" t="str">
        <f>_xlfn.XLOOKUP(A:A,Policies!B:B,Policies!G:G)</f>
        <v>Yes</v>
      </c>
    </row>
    <row r="1660" spans="1:8" x14ac:dyDescent="0.25">
      <c r="A1660" t="s">
        <v>3546</v>
      </c>
      <c r="B1660" t="s">
        <v>763</v>
      </c>
      <c r="C1660">
        <v>11</v>
      </c>
      <c r="D1660" t="s">
        <v>768</v>
      </c>
      <c r="E1660" s="5" t="str">
        <f>_xlfn.XLOOKUP(Customers[[#This Row],[Customer ID]],Policies!B:B,Policies!A:A)</f>
        <v>POL3894</v>
      </c>
      <c r="F1660" s="5" t="str">
        <f>_xlfn.XLOOKUP(Customers[[#This Row],[Customer ID]],Policies[Customer ID],Policies[Proposal Status (Insurer)])</f>
        <v>Rejected</v>
      </c>
      <c r="G1660" s="5" t="str">
        <f>_xlfn.XLOOKUP(A:A,Policies!B:B,Policies!C:C)</f>
        <v>Life</v>
      </c>
      <c r="H1660" s="5" t="str">
        <f>_xlfn.XLOOKUP(A:A,Policies!B:B,Policies!G:G)</f>
        <v>Not Applicable</v>
      </c>
    </row>
    <row r="1661" spans="1:8" x14ac:dyDescent="0.25">
      <c r="A1661" t="s">
        <v>3547</v>
      </c>
      <c r="B1661" t="s">
        <v>765</v>
      </c>
      <c r="C1661">
        <v>4</v>
      </c>
      <c r="D1661" t="s">
        <v>767</v>
      </c>
      <c r="E1661" s="5" t="str">
        <f>_xlfn.XLOOKUP(Customers[[#This Row],[Customer ID]],Policies!B:B,Policies!A:A)</f>
        <v>POL3895</v>
      </c>
      <c r="F1661" s="5" t="str">
        <f>_xlfn.XLOOKUP(Customers[[#This Row],[Customer ID]],Policies[Customer ID],Policies[Proposal Status (Insurer)])</f>
        <v>Accepted</v>
      </c>
      <c r="G1661" s="5" t="str">
        <f>_xlfn.XLOOKUP(A:A,Policies!B:B,Policies!C:C)</f>
        <v>Life</v>
      </c>
      <c r="H1661" s="5" t="str">
        <f>_xlfn.XLOOKUP(A:A,Policies!B:B,Policies!G:G)</f>
        <v>Yes</v>
      </c>
    </row>
    <row r="1662" spans="1:8" x14ac:dyDescent="0.25">
      <c r="A1662" t="s">
        <v>3548</v>
      </c>
      <c r="B1662" t="s">
        <v>764</v>
      </c>
      <c r="C1662">
        <v>5</v>
      </c>
      <c r="D1662" t="s">
        <v>769</v>
      </c>
      <c r="E1662" s="5" t="str">
        <f>_xlfn.XLOOKUP(Customers[[#This Row],[Customer ID]],Policies!B:B,Policies!A:A)</f>
        <v>POL3896</v>
      </c>
      <c r="F1662" s="5" t="str">
        <f>_xlfn.XLOOKUP(Customers[[#This Row],[Customer ID]],Policies[Customer ID],Policies[Proposal Status (Insurer)])</f>
        <v>Accepted</v>
      </c>
      <c r="G1662" s="5" t="str">
        <f>_xlfn.XLOOKUP(A:A,Policies!B:B,Policies!C:C)</f>
        <v>Life</v>
      </c>
      <c r="H1662" s="5" t="str">
        <f>_xlfn.XLOOKUP(A:A,Policies!B:B,Policies!G:G)</f>
        <v>Yes</v>
      </c>
    </row>
    <row r="1663" spans="1:8" x14ac:dyDescent="0.25">
      <c r="A1663" t="s">
        <v>3549</v>
      </c>
      <c r="B1663" t="s">
        <v>762</v>
      </c>
      <c r="C1663">
        <v>6</v>
      </c>
      <c r="D1663" t="s">
        <v>769</v>
      </c>
      <c r="E1663" s="5" t="str">
        <f>_xlfn.XLOOKUP(Customers[[#This Row],[Customer ID]],Policies!B:B,Policies!A:A)</f>
        <v>POL3897</v>
      </c>
      <c r="F1663" s="5" t="str">
        <f>_xlfn.XLOOKUP(Customers[[#This Row],[Customer ID]],Policies[Customer ID],Policies[Proposal Status (Insurer)])</f>
        <v>Accepted</v>
      </c>
      <c r="G1663" s="5" t="str">
        <f>_xlfn.XLOOKUP(A:A,Policies!B:B,Policies!C:C)</f>
        <v>Life</v>
      </c>
      <c r="H1663" s="5" t="str">
        <f>_xlfn.XLOOKUP(A:A,Policies!B:B,Policies!G:G)</f>
        <v>Yes</v>
      </c>
    </row>
    <row r="1664" spans="1:8" x14ac:dyDescent="0.25">
      <c r="A1664" t="s">
        <v>3550</v>
      </c>
      <c r="B1664" t="s">
        <v>763</v>
      </c>
      <c r="C1664">
        <v>12</v>
      </c>
      <c r="D1664" t="s">
        <v>766</v>
      </c>
      <c r="E1664" s="5" t="str">
        <f>_xlfn.XLOOKUP(Customers[[#This Row],[Customer ID]],Policies!B:B,Policies!A:A)</f>
        <v>POL3898</v>
      </c>
      <c r="F1664" s="5" t="str">
        <f>_xlfn.XLOOKUP(Customers[[#This Row],[Customer ID]],Policies[Customer ID],Policies[Proposal Status (Insurer)])</f>
        <v>Accepted</v>
      </c>
      <c r="G1664" s="5" t="str">
        <f>_xlfn.XLOOKUP(A:A,Policies!B:B,Policies!C:C)</f>
        <v>Life</v>
      </c>
      <c r="H1664" s="5" t="str">
        <f>_xlfn.XLOOKUP(A:A,Policies!B:B,Policies!G:G)</f>
        <v>Yes</v>
      </c>
    </row>
    <row r="1665" spans="1:8" x14ac:dyDescent="0.25">
      <c r="A1665" t="s">
        <v>3551</v>
      </c>
      <c r="B1665" t="s">
        <v>765</v>
      </c>
      <c r="C1665">
        <v>1</v>
      </c>
      <c r="D1665" t="s">
        <v>768</v>
      </c>
      <c r="E1665" s="5" t="str">
        <f>_xlfn.XLOOKUP(Customers[[#This Row],[Customer ID]],Policies!B:B,Policies!A:A)</f>
        <v>POL3899</v>
      </c>
      <c r="F1665" s="5" t="str">
        <f>_xlfn.XLOOKUP(Customers[[#This Row],[Customer ID]],Policies[Customer ID],Policies[Proposal Status (Insurer)])</f>
        <v>Accepted</v>
      </c>
      <c r="G1665" s="5" t="str">
        <f>_xlfn.XLOOKUP(A:A,Policies!B:B,Policies!C:C)</f>
        <v>Life</v>
      </c>
      <c r="H1665" s="5" t="str">
        <f>_xlfn.XLOOKUP(A:A,Policies!B:B,Policies!G:G)</f>
        <v>Yes</v>
      </c>
    </row>
    <row r="1666" spans="1:8" x14ac:dyDescent="0.25">
      <c r="A1666" t="s">
        <v>3552</v>
      </c>
      <c r="B1666" t="s">
        <v>764</v>
      </c>
      <c r="C1666">
        <v>17</v>
      </c>
      <c r="D1666" t="s">
        <v>767</v>
      </c>
      <c r="E1666" s="5" t="str">
        <f>_xlfn.XLOOKUP(Customers[[#This Row],[Customer ID]],Policies!B:B,Policies!A:A)</f>
        <v>POL3900</v>
      </c>
      <c r="F1666" s="5" t="str">
        <f>_xlfn.XLOOKUP(Customers[[#This Row],[Customer ID]],Policies[Customer ID],Policies[Proposal Status (Insurer)])</f>
        <v>Accepted</v>
      </c>
      <c r="G1666" s="5" t="str">
        <f>_xlfn.XLOOKUP(A:A,Policies!B:B,Policies!C:C)</f>
        <v>Life</v>
      </c>
      <c r="H1666" s="5" t="str">
        <f>_xlfn.XLOOKUP(A:A,Policies!B:B,Policies!G:G)</f>
        <v>Yes</v>
      </c>
    </row>
    <row r="1667" spans="1:8" x14ac:dyDescent="0.25">
      <c r="A1667" t="s">
        <v>3553</v>
      </c>
      <c r="B1667" t="s">
        <v>762</v>
      </c>
      <c r="C1667">
        <v>2</v>
      </c>
      <c r="D1667" t="s">
        <v>767</v>
      </c>
      <c r="E1667" s="5" t="str">
        <f>_xlfn.XLOOKUP(Customers[[#This Row],[Customer ID]],Policies!B:B,Policies!A:A)</f>
        <v>POL3901</v>
      </c>
      <c r="F1667" s="5" t="str">
        <f>_xlfn.XLOOKUP(Customers[[#This Row],[Customer ID]],Policies[Customer ID],Policies[Proposal Status (Insurer)])</f>
        <v>Rejected</v>
      </c>
      <c r="G1667" s="5" t="str">
        <f>_xlfn.XLOOKUP(A:A,Policies!B:B,Policies!C:C)</f>
        <v>Life</v>
      </c>
      <c r="H1667" s="5" t="str">
        <f>_xlfn.XLOOKUP(A:A,Policies!B:B,Policies!G:G)</f>
        <v>Not Applicable</v>
      </c>
    </row>
    <row r="1668" spans="1:8" x14ac:dyDescent="0.25">
      <c r="A1668" t="s">
        <v>3554</v>
      </c>
      <c r="B1668" t="s">
        <v>763</v>
      </c>
      <c r="C1668">
        <v>18</v>
      </c>
      <c r="D1668" t="s">
        <v>769</v>
      </c>
      <c r="E1668" s="5" t="str">
        <f>_xlfn.XLOOKUP(Customers[[#This Row],[Customer ID]],Policies!B:B,Policies!A:A)</f>
        <v>POL3902</v>
      </c>
      <c r="F1668" s="5" t="str">
        <f>_xlfn.XLOOKUP(Customers[[#This Row],[Customer ID]],Policies[Customer ID],Policies[Proposal Status (Insurer)])</f>
        <v>Accepted</v>
      </c>
      <c r="G1668" s="5" t="str">
        <f>_xlfn.XLOOKUP(A:A,Policies!B:B,Policies!C:C)</f>
        <v>Life</v>
      </c>
      <c r="H1668" s="5" t="str">
        <f>_xlfn.XLOOKUP(A:A,Policies!B:B,Policies!G:G)</f>
        <v>Yes</v>
      </c>
    </row>
    <row r="1669" spans="1:8" x14ac:dyDescent="0.25">
      <c r="A1669" t="s">
        <v>3555</v>
      </c>
      <c r="B1669" t="s">
        <v>765</v>
      </c>
      <c r="C1669">
        <v>4</v>
      </c>
      <c r="D1669" t="s">
        <v>766</v>
      </c>
      <c r="E1669" s="5" t="str">
        <f>_xlfn.XLOOKUP(Customers[[#This Row],[Customer ID]],Policies!B:B,Policies!A:A)</f>
        <v>POL3903</v>
      </c>
      <c r="F1669" s="5" t="str">
        <f>_xlfn.XLOOKUP(Customers[[#This Row],[Customer ID]],Policies[Customer ID],Policies[Proposal Status (Insurer)])</f>
        <v>Accepted</v>
      </c>
      <c r="G1669" s="5" t="str">
        <f>_xlfn.XLOOKUP(A:A,Policies!B:B,Policies!C:C)</f>
        <v>Life</v>
      </c>
      <c r="H1669" s="5" t="str">
        <f>_xlfn.XLOOKUP(A:A,Policies!B:B,Policies!G:G)</f>
        <v>Yes</v>
      </c>
    </row>
    <row r="1670" spans="1:8" x14ac:dyDescent="0.25">
      <c r="A1670" t="s">
        <v>3556</v>
      </c>
      <c r="B1670" t="s">
        <v>764</v>
      </c>
      <c r="C1670">
        <v>5</v>
      </c>
      <c r="D1670" t="s">
        <v>768</v>
      </c>
      <c r="E1670" s="5" t="str">
        <f>_xlfn.XLOOKUP(Customers[[#This Row],[Customer ID]],Policies!B:B,Policies!A:A)</f>
        <v>POL3904</v>
      </c>
      <c r="F1670" s="5" t="str">
        <f>_xlfn.XLOOKUP(Customers[[#This Row],[Customer ID]],Policies[Customer ID],Policies[Proposal Status (Insurer)])</f>
        <v>Accepted</v>
      </c>
      <c r="G1670" s="5" t="str">
        <f>_xlfn.XLOOKUP(A:A,Policies!B:B,Policies!C:C)</f>
        <v>Life</v>
      </c>
      <c r="H1670" s="5" t="str">
        <f>_xlfn.XLOOKUP(A:A,Policies!B:B,Policies!G:G)</f>
        <v>Yes</v>
      </c>
    </row>
    <row r="1671" spans="1:8" x14ac:dyDescent="0.25">
      <c r="A1671" t="s">
        <v>3557</v>
      </c>
      <c r="B1671" t="s">
        <v>762</v>
      </c>
      <c r="C1671">
        <v>20</v>
      </c>
      <c r="D1671" t="s">
        <v>768</v>
      </c>
      <c r="E1671" s="5" t="str">
        <f>_xlfn.XLOOKUP(Customers[[#This Row],[Customer ID]],Policies!B:B,Policies!A:A)</f>
        <v>POL3905</v>
      </c>
      <c r="F1671" s="5" t="str">
        <f>_xlfn.XLOOKUP(Customers[[#This Row],[Customer ID]],Policies[Customer ID],Policies[Proposal Status (Insurer)])</f>
        <v>Accepted</v>
      </c>
      <c r="G1671" s="5" t="str">
        <f>_xlfn.XLOOKUP(A:A,Policies!B:B,Policies!C:C)</f>
        <v>Life</v>
      </c>
      <c r="H1671" s="5" t="str">
        <f>_xlfn.XLOOKUP(A:A,Policies!B:B,Policies!G:G)</f>
        <v>Yes</v>
      </c>
    </row>
    <row r="1672" spans="1:8" x14ac:dyDescent="0.25">
      <c r="A1672" t="s">
        <v>3558</v>
      </c>
      <c r="B1672" t="s">
        <v>763</v>
      </c>
      <c r="C1672">
        <v>20</v>
      </c>
      <c r="D1672" t="s">
        <v>767</v>
      </c>
      <c r="E1672" s="5" t="str">
        <f>_xlfn.XLOOKUP(Customers[[#This Row],[Customer ID]],Policies!B:B,Policies!A:A)</f>
        <v>POL3906</v>
      </c>
      <c r="F1672" s="5" t="str">
        <f>_xlfn.XLOOKUP(Customers[[#This Row],[Customer ID]],Policies[Customer ID],Policies[Proposal Status (Insurer)])</f>
        <v>Accepted</v>
      </c>
      <c r="G1672" s="5" t="str">
        <f>_xlfn.XLOOKUP(A:A,Policies!B:B,Policies!C:C)</f>
        <v>Life</v>
      </c>
      <c r="H1672" s="5" t="str">
        <f>_xlfn.XLOOKUP(A:A,Policies!B:B,Policies!G:G)</f>
        <v>Yes</v>
      </c>
    </row>
    <row r="1673" spans="1:8" x14ac:dyDescent="0.25">
      <c r="A1673" t="s">
        <v>3559</v>
      </c>
      <c r="B1673" t="s">
        <v>765</v>
      </c>
      <c r="C1673">
        <v>8</v>
      </c>
      <c r="D1673" t="s">
        <v>769</v>
      </c>
      <c r="E1673" s="5" t="str">
        <f>_xlfn.XLOOKUP(Customers[[#This Row],[Customer ID]],Policies!B:B,Policies!A:A)</f>
        <v>POL3907</v>
      </c>
      <c r="F1673" s="5" t="str">
        <f>_xlfn.XLOOKUP(Customers[[#This Row],[Customer ID]],Policies[Customer ID],Policies[Proposal Status (Insurer)])</f>
        <v>Rejected</v>
      </c>
      <c r="G1673" s="5" t="str">
        <f>_xlfn.XLOOKUP(A:A,Policies!B:B,Policies!C:C)</f>
        <v>Life</v>
      </c>
      <c r="H1673" s="5" t="str">
        <f>_xlfn.XLOOKUP(A:A,Policies!B:B,Policies!G:G)</f>
        <v>Not Applicable</v>
      </c>
    </row>
    <row r="1674" spans="1:8" x14ac:dyDescent="0.25">
      <c r="A1674" t="s">
        <v>3560</v>
      </c>
      <c r="B1674" t="s">
        <v>764</v>
      </c>
      <c r="C1674">
        <v>17</v>
      </c>
      <c r="D1674" t="s">
        <v>766</v>
      </c>
      <c r="E1674" s="5" t="str">
        <f>_xlfn.XLOOKUP(Customers[[#This Row],[Customer ID]],Policies!B:B,Policies!A:A)</f>
        <v>POL3908</v>
      </c>
      <c r="F1674" s="5" t="str">
        <f>_xlfn.XLOOKUP(Customers[[#This Row],[Customer ID]],Policies[Customer ID],Policies[Proposal Status (Insurer)])</f>
        <v>Accepted</v>
      </c>
      <c r="G1674" s="5" t="str">
        <f>_xlfn.XLOOKUP(A:A,Policies!B:B,Policies!C:C)</f>
        <v>Life</v>
      </c>
      <c r="H1674" s="5" t="str">
        <f>_xlfn.XLOOKUP(A:A,Policies!B:B,Policies!G:G)</f>
        <v>Yes</v>
      </c>
    </row>
    <row r="1675" spans="1:8" x14ac:dyDescent="0.25">
      <c r="A1675" t="s">
        <v>3561</v>
      </c>
      <c r="B1675" t="s">
        <v>762</v>
      </c>
      <c r="C1675">
        <v>4</v>
      </c>
      <c r="D1675" t="s">
        <v>766</v>
      </c>
      <c r="E1675" s="5" t="str">
        <f>_xlfn.XLOOKUP(Customers[[#This Row],[Customer ID]],Policies!B:B,Policies!A:A)</f>
        <v>POL3909</v>
      </c>
      <c r="F1675" s="5" t="str">
        <f>_xlfn.XLOOKUP(Customers[[#This Row],[Customer ID]],Policies[Customer ID],Policies[Proposal Status (Insurer)])</f>
        <v>Accepted</v>
      </c>
      <c r="G1675" s="5" t="str">
        <f>_xlfn.XLOOKUP(A:A,Policies!B:B,Policies!C:C)</f>
        <v>Life</v>
      </c>
      <c r="H1675" s="5" t="str">
        <f>_xlfn.XLOOKUP(A:A,Policies!B:B,Policies!G:G)</f>
        <v>Yes</v>
      </c>
    </row>
    <row r="1676" spans="1:8" x14ac:dyDescent="0.25">
      <c r="A1676" t="s">
        <v>3562</v>
      </c>
      <c r="B1676" t="s">
        <v>763</v>
      </c>
      <c r="C1676">
        <v>11</v>
      </c>
      <c r="D1676" t="s">
        <v>768</v>
      </c>
      <c r="E1676" s="5" t="str">
        <f>_xlfn.XLOOKUP(Customers[[#This Row],[Customer ID]],Policies!B:B,Policies!A:A)</f>
        <v>POL3910</v>
      </c>
      <c r="F1676" s="5" t="str">
        <f>_xlfn.XLOOKUP(Customers[[#This Row],[Customer ID]],Policies[Customer ID],Policies[Proposal Status (Insurer)])</f>
        <v>Accepted</v>
      </c>
      <c r="G1676" s="5" t="str">
        <f>_xlfn.XLOOKUP(A:A,Policies!B:B,Policies!C:C)</f>
        <v>Life</v>
      </c>
      <c r="H1676" s="5" t="str">
        <f>_xlfn.XLOOKUP(A:A,Policies!B:B,Policies!G:G)</f>
        <v>Yes</v>
      </c>
    </row>
    <row r="1677" spans="1:8" x14ac:dyDescent="0.25">
      <c r="A1677" t="s">
        <v>3563</v>
      </c>
      <c r="B1677" t="s">
        <v>765</v>
      </c>
      <c r="C1677">
        <v>12</v>
      </c>
      <c r="D1677" t="s">
        <v>767</v>
      </c>
      <c r="E1677" s="5" t="str">
        <f>_xlfn.XLOOKUP(Customers[[#This Row],[Customer ID]],Policies!B:B,Policies!A:A)</f>
        <v>POL3911</v>
      </c>
      <c r="F1677" s="5" t="str">
        <f>_xlfn.XLOOKUP(Customers[[#This Row],[Customer ID]],Policies[Customer ID],Policies[Proposal Status (Insurer)])</f>
        <v>Accepted</v>
      </c>
      <c r="G1677" s="5" t="str">
        <f>_xlfn.XLOOKUP(A:A,Policies!B:B,Policies!C:C)</f>
        <v>Life</v>
      </c>
      <c r="H1677" s="5" t="str">
        <f>_xlfn.XLOOKUP(A:A,Policies!B:B,Policies!G:G)</f>
        <v>Yes</v>
      </c>
    </row>
    <row r="1678" spans="1:8" x14ac:dyDescent="0.25">
      <c r="A1678" t="s">
        <v>3564</v>
      </c>
      <c r="B1678" t="s">
        <v>764</v>
      </c>
      <c r="C1678">
        <v>13</v>
      </c>
      <c r="D1678" t="s">
        <v>769</v>
      </c>
      <c r="E1678" s="5" t="str">
        <f>_xlfn.XLOOKUP(Customers[[#This Row],[Customer ID]],Policies!B:B,Policies!A:A)</f>
        <v>POL3912</v>
      </c>
      <c r="F1678" s="5" t="str">
        <f>_xlfn.XLOOKUP(Customers[[#This Row],[Customer ID]],Policies[Customer ID],Policies[Proposal Status (Insurer)])</f>
        <v>Accepted</v>
      </c>
      <c r="G1678" s="5" t="str">
        <f>_xlfn.XLOOKUP(A:A,Policies!B:B,Policies!C:C)</f>
        <v>Life</v>
      </c>
      <c r="H1678" s="5" t="str">
        <f>_xlfn.XLOOKUP(A:A,Policies!B:B,Policies!G:G)</f>
        <v>No</v>
      </c>
    </row>
    <row r="1679" spans="1:8" x14ac:dyDescent="0.25">
      <c r="A1679" t="s">
        <v>3565</v>
      </c>
      <c r="B1679" t="s">
        <v>762</v>
      </c>
      <c r="C1679">
        <v>14</v>
      </c>
      <c r="D1679" t="s">
        <v>769</v>
      </c>
      <c r="E1679" s="5" t="str">
        <f>_xlfn.XLOOKUP(Customers[[#This Row],[Customer ID]],Policies!B:B,Policies!A:A)</f>
        <v>POL3913</v>
      </c>
      <c r="F1679" s="5" t="str">
        <f>_xlfn.XLOOKUP(Customers[[#This Row],[Customer ID]],Policies[Customer ID],Policies[Proposal Status (Insurer)])</f>
        <v>Rejected</v>
      </c>
      <c r="G1679" s="5" t="str">
        <f>_xlfn.XLOOKUP(A:A,Policies!B:B,Policies!C:C)</f>
        <v>Life</v>
      </c>
      <c r="H1679" s="5" t="str">
        <f>_xlfn.XLOOKUP(A:A,Policies!B:B,Policies!G:G)</f>
        <v>Not Applicable</v>
      </c>
    </row>
    <row r="1680" spans="1:8" x14ac:dyDescent="0.25">
      <c r="A1680" t="s">
        <v>3566</v>
      </c>
      <c r="B1680" t="s">
        <v>763</v>
      </c>
      <c r="C1680">
        <v>5</v>
      </c>
      <c r="D1680" t="s">
        <v>766</v>
      </c>
      <c r="E1680" s="5" t="str">
        <f>_xlfn.XLOOKUP(Customers[[#This Row],[Customer ID]],Policies!B:B,Policies!A:A)</f>
        <v>POL3914</v>
      </c>
      <c r="F1680" s="5" t="str">
        <f>_xlfn.XLOOKUP(Customers[[#This Row],[Customer ID]],Policies[Customer ID],Policies[Proposal Status (Insurer)])</f>
        <v>Accepted</v>
      </c>
      <c r="G1680" s="5" t="str">
        <f>_xlfn.XLOOKUP(A:A,Policies!B:B,Policies!C:C)</f>
        <v>Life</v>
      </c>
      <c r="H1680" s="5" t="str">
        <f>_xlfn.XLOOKUP(A:A,Policies!B:B,Policies!G:G)</f>
        <v>Yes</v>
      </c>
    </row>
    <row r="1681" spans="1:8" x14ac:dyDescent="0.25">
      <c r="A1681" t="s">
        <v>3567</v>
      </c>
      <c r="B1681" t="s">
        <v>765</v>
      </c>
      <c r="C1681">
        <v>16</v>
      </c>
      <c r="D1681" t="s">
        <v>768</v>
      </c>
      <c r="E1681" s="5" t="str">
        <f>_xlfn.XLOOKUP(Customers[[#This Row],[Customer ID]],Policies!B:B,Policies!A:A)</f>
        <v>POL3915</v>
      </c>
      <c r="F1681" s="5" t="str">
        <f>_xlfn.XLOOKUP(Customers[[#This Row],[Customer ID]],Policies[Customer ID],Policies[Proposal Status (Insurer)])</f>
        <v>Accepted</v>
      </c>
      <c r="G1681" s="5" t="str">
        <f>_xlfn.XLOOKUP(A:A,Policies!B:B,Policies!C:C)</f>
        <v>Life</v>
      </c>
      <c r="H1681" s="5" t="str">
        <f>_xlfn.XLOOKUP(A:A,Policies!B:B,Policies!G:G)</f>
        <v>Yes</v>
      </c>
    </row>
    <row r="1682" spans="1:8" x14ac:dyDescent="0.25">
      <c r="A1682" t="s">
        <v>3568</v>
      </c>
      <c r="B1682" t="s">
        <v>764</v>
      </c>
      <c r="C1682">
        <v>17</v>
      </c>
      <c r="D1682" t="s">
        <v>767</v>
      </c>
      <c r="E1682" s="5" t="str">
        <f>_xlfn.XLOOKUP(Customers[[#This Row],[Customer ID]],Policies!B:B,Policies!A:A)</f>
        <v>POL3916</v>
      </c>
      <c r="F1682" s="5" t="str">
        <f>_xlfn.XLOOKUP(Customers[[#This Row],[Customer ID]],Policies[Customer ID],Policies[Proposal Status (Insurer)])</f>
        <v>Accepted</v>
      </c>
      <c r="G1682" s="5" t="str">
        <f>_xlfn.XLOOKUP(A:A,Policies!B:B,Policies!C:C)</f>
        <v>Life</v>
      </c>
      <c r="H1682" s="5" t="str">
        <f>_xlfn.XLOOKUP(A:A,Policies!B:B,Policies!G:G)</f>
        <v>Yes</v>
      </c>
    </row>
    <row r="1683" spans="1:8" x14ac:dyDescent="0.25">
      <c r="A1683" t="s">
        <v>3569</v>
      </c>
      <c r="B1683" t="s">
        <v>762</v>
      </c>
      <c r="C1683">
        <v>2</v>
      </c>
      <c r="D1683" t="s">
        <v>767</v>
      </c>
      <c r="E1683" s="5" t="str">
        <f>_xlfn.XLOOKUP(Customers[[#This Row],[Customer ID]],Policies!B:B,Policies!A:A)</f>
        <v>POL3917</v>
      </c>
      <c r="F1683" s="5" t="str">
        <f>_xlfn.XLOOKUP(Customers[[#This Row],[Customer ID]],Policies[Customer ID],Policies[Proposal Status (Insurer)])</f>
        <v>Accepted</v>
      </c>
      <c r="G1683" s="5" t="str">
        <f>_xlfn.XLOOKUP(A:A,Policies!B:B,Policies!C:C)</f>
        <v>Life</v>
      </c>
      <c r="H1683" s="5" t="str">
        <f>_xlfn.XLOOKUP(A:A,Policies!B:B,Policies!G:G)</f>
        <v>Yes</v>
      </c>
    </row>
    <row r="1684" spans="1:8" x14ac:dyDescent="0.25">
      <c r="A1684" t="s">
        <v>3570</v>
      </c>
      <c r="B1684" t="s">
        <v>763</v>
      </c>
      <c r="C1684">
        <v>3</v>
      </c>
      <c r="D1684" t="s">
        <v>769</v>
      </c>
      <c r="E1684" s="5" t="str">
        <f>_xlfn.XLOOKUP(Customers[[#This Row],[Customer ID]],Policies!B:B,Policies!A:A)</f>
        <v>POL3918</v>
      </c>
      <c r="F1684" s="5" t="str">
        <f>_xlfn.XLOOKUP(Customers[[#This Row],[Customer ID]],Policies[Customer ID],Policies[Proposal Status (Insurer)])</f>
        <v>Accepted</v>
      </c>
      <c r="G1684" s="5" t="str">
        <f>_xlfn.XLOOKUP(A:A,Policies!B:B,Policies!C:C)</f>
        <v>Life</v>
      </c>
      <c r="H1684" s="5" t="str">
        <f>_xlfn.XLOOKUP(A:A,Policies!B:B,Policies!G:G)</f>
        <v>Yes</v>
      </c>
    </row>
    <row r="1685" spans="1:8" x14ac:dyDescent="0.25">
      <c r="A1685" t="s">
        <v>3571</v>
      </c>
      <c r="B1685" t="s">
        <v>765</v>
      </c>
      <c r="C1685">
        <v>6</v>
      </c>
      <c r="D1685" t="s">
        <v>766</v>
      </c>
      <c r="E1685" s="5" t="str">
        <f>_xlfn.XLOOKUP(Customers[[#This Row],[Customer ID]],Policies!B:B,Policies!A:A)</f>
        <v>POL3919</v>
      </c>
      <c r="F1685" s="5" t="str">
        <f>_xlfn.XLOOKUP(Customers[[#This Row],[Customer ID]],Policies[Customer ID],Policies[Proposal Status (Insurer)])</f>
        <v>Accepted</v>
      </c>
      <c r="G1685" s="5" t="str">
        <f>_xlfn.XLOOKUP(A:A,Policies!B:B,Policies!C:C)</f>
        <v>Life</v>
      </c>
      <c r="H1685" s="5" t="str">
        <f>_xlfn.XLOOKUP(A:A,Policies!B:B,Policies!G:G)</f>
        <v>Yes</v>
      </c>
    </row>
    <row r="1686" spans="1:8" x14ac:dyDescent="0.25">
      <c r="A1686" t="s">
        <v>3572</v>
      </c>
      <c r="B1686" t="s">
        <v>764</v>
      </c>
      <c r="C1686">
        <v>7</v>
      </c>
      <c r="D1686" t="s">
        <v>768</v>
      </c>
      <c r="E1686" s="5" t="str">
        <f>_xlfn.XLOOKUP(Customers[[#This Row],[Customer ID]],Policies!B:B,Policies!A:A)</f>
        <v>POL3920</v>
      </c>
      <c r="F1686" s="5" t="str">
        <f>_xlfn.XLOOKUP(Customers[[#This Row],[Customer ID]],Policies[Customer ID],Policies[Proposal Status (Insurer)])</f>
        <v>Accepted</v>
      </c>
      <c r="G1686" s="5" t="str">
        <f>_xlfn.XLOOKUP(A:A,Policies!B:B,Policies!C:C)</f>
        <v>Life</v>
      </c>
      <c r="H1686" s="5" t="str">
        <f>_xlfn.XLOOKUP(A:A,Policies!B:B,Policies!G:G)</f>
        <v>Yes</v>
      </c>
    </row>
    <row r="1687" spans="1:8" x14ac:dyDescent="0.25">
      <c r="A1687" t="s">
        <v>3573</v>
      </c>
      <c r="B1687" t="s">
        <v>762</v>
      </c>
      <c r="C1687">
        <v>11</v>
      </c>
      <c r="D1687" t="s">
        <v>768</v>
      </c>
      <c r="E1687" s="5" t="str">
        <f>_xlfn.XLOOKUP(Customers[[#This Row],[Customer ID]],Policies!B:B,Policies!A:A)</f>
        <v>POL3921</v>
      </c>
      <c r="F1687" s="5" t="str">
        <f>_xlfn.XLOOKUP(Customers[[#This Row],[Customer ID]],Policies[Customer ID],Policies[Proposal Status (Insurer)])</f>
        <v>Accepted</v>
      </c>
      <c r="G1687" s="5" t="str">
        <f>_xlfn.XLOOKUP(A:A,Policies!B:B,Policies!C:C)</f>
        <v>Life</v>
      </c>
      <c r="H1687" s="5" t="str">
        <f>_xlfn.XLOOKUP(A:A,Policies!B:B,Policies!G:G)</f>
        <v>Yes</v>
      </c>
    </row>
    <row r="1688" spans="1:8" x14ac:dyDescent="0.25">
      <c r="A1688" t="s">
        <v>3574</v>
      </c>
      <c r="B1688" t="s">
        <v>763</v>
      </c>
      <c r="C1688">
        <v>12</v>
      </c>
      <c r="D1688" t="s">
        <v>767</v>
      </c>
      <c r="E1688" s="5" t="str">
        <f>_xlfn.XLOOKUP(Customers[[#This Row],[Customer ID]],Policies!B:B,Policies!A:A)</f>
        <v>POL3922</v>
      </c>
      <c r="F1688" s="5" t="str">
        <f>_xlfn.XLOOKUP(Customers[[#This Row],[Customer ID]],Policies[Customer ID],Policies[Proposal Status (Insurer)])</f>
        <v>Accepted</v>
      </c>
      <c r="G1688" s="5" t="str">
        <f>_xlfn.XLOOKUP(A:A,Policies!B:B,Policies!C:C)</f>
        <v>Life</v>
      </c>
      <c r="H1688" s="5" t="str">
        <f>_xlfn.XLOOKUP(A:A,Policies!B:B,Policies!G:G)</f>
        <v>Yes</v>
      </c>
    </row>
    <row r="1689" spans="1:8" x14ac:dyDescent="0.25">
      <c r="A1689" t="s">
        <v>3575</v>
      </c>
      <c r="B1689" t="s">
        <v>765</v>
      </c>
      <c r="C1689">
        <v>13</v>
      </c>
      <c r="D1689" t="s">
        <v>769</v>
      </c>
      <c r="E1689" s="5" t="str">
        <f>_xlfn.XLOOKUP(Customers[[#This Row],[Customer ID]],Policies!B:B,Policies!A:A)</f>
        <v>POL3923</v>
      </c>
      <c r="F1689" s="5" t="str">
        <f>_xlfn.XLOOKUP(Customers[[#This Row],[Customer ID]],Policies[Customer ID],Policies[Proposal Status (Insurer)])</f>
        <v>Accepted</v>
      </c>
      <c r="G1689" s="5" t="str">
        <f>_xlfn.XLOOKUP(A:A,Policies!B:B,Policies!C:C)</f>
        <v>Life</v>
      </c>
      <c r="H1689" s="5" t="str">
        <f>_xlfn.XLOOKUP(A:A,Policies!B:B,Policies!G:G)</f>
        <v>Yes</v>
      </c>
    </row>
    <row r="1690" spans="1:8" x14ac:dyDescent="0.25">
      <c r="A1690" t="s">
        <v>3576</v>
      </c>
      <c r="B1690" t="s">
        <v>764</v>
      </c>
      <c r="C1690">
        <v>14</v>
      </c>
      <c r="D1690" t="s">
        <v>766</v>
      </c>
      <c r="E1690" s="5" t="str">
        <f>_xlfn.XLOOKUP(Customers[[#This Row],[Customer ID]],Policies!B:B,Policies!A:A)</f>
        <v>POL3924</v>
      </c>
      <c r="F1690" s="5" t="str">
        <f>_xlfn.XLOOKUP(Customers[[#This Row],[Customer ID]],Policies[Customer ID],Policies[Proposal Status (Insurer)])</f>
        <v>Accepted</v>
      </c>
      <c r="G1690" s="5" t="str">
        <f>_xlfn.XLOOKUP(A:A,Policies!B:B,Policies!C:C)</f>
        <v>Life</v>
      </c>
      <c r="H1690" s="5" t="str">
        <f>_xlfn.XLOOKUP(A:A,Policies!B:B,Policies!G:G)</f>
        <v>Yes</v>
      </c>
    </row>
    <row r="1691" spans="1:8" x14ac:dyDescent="0.25">
      <c r="A1691" t="s">
        <v>3577</v>
      </c>
      <c r="B1691" t="s">
        <v>762</v>
      </c>
      <c r="C1691">
        <v>7</v>
      </c>
      <c r="D1691" t="s">
        <v>766</v>
      </c>
      <c r="E1691" s="5" t="str">
        <f>_xlfn.XLOOKUP(Customers[[#This Row],[Customer ID]],Policies!B:B,Policies!A:A)</f>
        <v>POL3925</v>
      </c>
      <c r="F1691" s="5" t="str">
        <f>_xlfn.XLOOKUP(Customers[[#This Row],[Customer ID]],Policies[Customer ID],Policies[Proposal Status (Insurer)])</f>
        <v>Accepted</v>
      </c>
      <c r="G1691" s="5" t="str">
        <f>_xlfn.XLOOKUP(A:A,Policies!B:B,Policies!C:C)</f>
        <v>Life</v>
      </c>
      <c r="H1691" s="5" t="str">
        <f>_xlfn.XLOOKUP(A:A,Policies!B:B,Policies!G:G)</f>
        <v>Yes</v>
      </c>
    </row>
    <row r="1692" spans="1:8" x14ac:dyDescent="0.25">
      <c r="A1692" t="s">
        <v>3578</v>
      </c>
      <c r="B1692" t="s">
        <v>763</v>
      </c>
      <c r="C1692">
        <v>8</v>
      </c>
      <c r="D1692" t="s">
        <v>768</v>
      </c>
      <c r="E1692" s="5" t="str">
        <f>_xlfn.XLOOKUP(Customers[[#This Row],[Customer ID]],Policies!B:B,Policies!A:A)</f>
        <v>POL3926</v>
      </c>
      <c r="F1692" s="5" t="str">
        <f>_xlfn.XLOOKUP(Customers[[#This Row],[Customer ID]],Policies[Customer ID],Policies[Proposal Status (Insurer)])</f>
        <v>Accepted</v>
      </c>
      <c r="G1692" s="5" t="str">
        <f>_xlfn.XLOOKUP(A:A,Policies!B:B,Policies!C:C)</f>
        <v>Life</v>
      </c>
      <c r="H1692" s="5" t="str">
        <f>_xlfn.XLOOKUP(A:A,Policies!B:B,Policies!G:G)</f>
        <v>Yes</v>
      </c>
    </row>
    <row r="1693" spans="1:8" x14ac:dyDescent="0.25">
      <c r="A1693" t="s">
        <v>3579</v>
      </c>
      <c r="B1693" t="s">
        <v>765</v>
      </c>
      <c r="C1693">
        <v>13</v>
      </c>
      <c r="D1693" t="s">
        <v>767</v>
      </c>
      <c r="E1693" s="5" t="str">
        <f>_xlfn.XLOOKUP(Customers[[#This Row],[Customer ID]],Policies!B:B,Policies!A:A)</f>
        <v>POL3927</v>
      </c>
      <c r="F1693" s="5" t="str">
        <f>_xlfn.XLOOKUP(Customers[[#This Row],[Customer ID]],Policies[Customer ID],Policies[Proposal Status (Insurer)])</f>
        <v>Accepted</v>
      </c>
      <c r="G1693" s="5" t="str">
        <f>_xlfn.XLOOKUP(A:A,Policies!B:B,Policies!C:C)</f>
        <v>Life</v>
      </c>
      <c r="H1693" s="5" t="str">
        <f>_xlfn.XLOOKUP(A:A,Policies!B:B,Policies!G:G)</f>
        <v>Yes</v>
      </c>
    </row>
    <row r="1694" spans="1:8" x14ac:dyDescent="0.25">
      <c r="A1694" t="s">
        <v>3657</v>
      </c>
      <c r="B1694" t="s">
        <v>764</v>
      </c>
      <c r="C1694">
        <v>5</v>
      </c>
      <c r="D1694" t="s">
        <v>769</v>
      </c>
      <c r="E1694" s="5" t="str">
        <f>_xlfn.XLOOKUP(Customers[[#This Row],[Customer ID]],Policies!B:B,Policies!A:A)</f>
        <v>POL3946</v>
      </c>
      <c r="F1694" s="5" t="str">
        <f>_xlfn.XLOOKUP(Customers[[#This Row],[Customer ID]],Policies[Customer ID],Policies[Proposal Status (Insurer)])</f>
        <v>Rejected</v>
      </c>
      <c r="G1694" s="5" t="str">
        <f>_xlfn.XLOOKUP(A:A,Policies!B:B,Policies!C:C)</f>
        <v>Health</v>
      </c>
      <c r="H1694" s="5" t="str">
        <f>_xlfn.XLOOKUP(A:A,Policies!B:B,Policies!G:G)</f>
        <v>Not Applicable</v>
      </c>
    </row>
    <row r="1695" spans="1:8" x14ac:dyDescent="0.25">
      <c r="A1695" t="s">
        <v>3658</v>
      </c>
      <c r="B1695" t="s">
        <v>762</v>
      </c>
      <c r="C1695">
        <v>1</v>
      </c>
      <c r="D1695" t="s">
        <v>769</v>
      </c>
      <c r="E1695" s="5" t="str">
        <f>_xlfn.XLOOKUP(Customers[[#This Row],[Customer ID]],Policies!B:B,Policies!A:A)</f>
        <v>POL3947</v>
      </c>
      <c r="F1695" s="5" t="str">
        <f>_xlfn.XLOOKUP(Customers[[#This Row],[Customer ID]],Policies[Customer ID],Policies[Proposal Status (Insurer)])</f>
        <v>Rejected</v>
      </c>
      <c r="G1695" s="5" t="str">
        <f>_xlfn.XLOOKUP(A:A,Policies!B:B,Policies!C:C)</f>
        <v>Health</v>
      </c>
      <c r="H1695" s="5" t="str">
        <f>_xlfn.XLOOKUP(A:A,Policies!B:B,Policies!G:G)</f>
        <v>Not Applicable</v>
      </c>
    </row>
    <row r="1696" spans="1:8" x14ac:dyDescent="0.25">
      <c r="A1696" t="s">
        <v>3659</v>
      </c>
      <c r="B1696" t="s">
        <v>763</v>
      </c>
      <c r="C1696">
        <v>5</v>
      </c>
      <c r="D1696" t="s">
        <v>769</v>
      </c>
      <c r="E1696" s="5" t="str">
        <f>_xlfn.XLOOKUP(Customers[[#This Row],[Customer ID]],Policies!B:B,Policies!A:A)</f>
        <v>POL3948</v>
      </c>
      <c r="F1696" s="5" t="str">
        <f>_xlfn.XLOOKUP(Customers[[#This Row],[Customer ID]],Policies[Customer ID],Policies[Proposal Status (Insurer)])</f>
        <v>Rejected</v>
      </c>
      <c r="G1696" s="5" t="str">
        <f>_xlfn.XLOOKUP(A:A,Policies!B:B,Policies!C:C)</f>
        <v>Health</v>
      </c>
      <c r="H1696" s="5" t="str">
        <f>_xlfn.XLOOKUP(A:A,Policies!B:B,Policies!G:G)</f>
        <v>Not Applicable</v>
      </c>
    </row>
    <row r="1697" spans="1:8" x14ac:dyDescent="0.25">
      <c r="A1697" t="s">
        <v>3660</v>
      </c>
      <c r="B1697" t="s">
        <v>765</v>
      </c>
      <c r="C1697">
        <v>2</v>
      </c>
      <c r="D1697" t="s">
        <v>769</v>
      </c>
      <c r="E1697" s="5" t="str">
        <f>_xlfn.XLOOKUP(Customers[[#This Row],[Customer ID]],Policies!B:B,Policies!A:A)</f>
        <v>POL3949</v>
      </c>
      <c r="F1697" s="5" t="str">
        <f>_xlfn.XLOOKUP(Customers[[#This Row],[Customer ID]],Policies[Customer ID],Policies[Proposal Status (Insurer)])</f>
        <v>Rejected</v>
      </c>
      <c r="G1697" s="5" t="str">
        <f>_xlfn.XLOOKUP(A:A,Policies!B:B,Policies!C:C)</f>
        <v>Health</v>
      </c>
      <c r="H1697" s="5" t="str">
        <f>_xlfn.XLOOKUP(A:A,Policies!B:B,Policies!G:G)</f>
        <v>Not Applicable</v>
      </c>
    </row>
    <row r="1698" spans="1:8" x14ac:dyDescent="0.25">
      <c r="A1698" t="s">
        <v>3661</v>
      </c>
      <c r="B1698" t="s">
        <v>764</v>
      </c>
      <c r="C1698">
        <v>11</v>
      </c>
      <c r="D1698" t="s">
        <v>767</v>
      </c>
      <c r="E1698" s="5" t="str">
        <f>_xlfn.XLOOKUP(Customers[[#This Row],[Customer ID]],Policies!B:B,Policies!A:A)</f>
        <v>POL3950</v>
      </c>
      <c r="F1698" s="5" t="str">
        <f>_xlfn.XLOOKUP(Customers[[#This Row],[Customer ID]],Policies[Customer ID],Policies[Proposal Status (Insurer)])</f>
        <v>Rejected</v>
      </c>
      <c r="G1698" s="5" t="str">
        <f>_xlfn.XLOOKUP(A:A,Policies!B:B,Policies!C:C)</f>
        <v>Health</v>
      </c>
      <c r="H1698" s="5" t="str">
        <f>_xlfn.XLOOKUP(A:A,Policies!B:B,Policies!G:G)</f>
        <v>Not Applicable</v>
      </c>
    </row>
    <row r="1699" spans="1:8" x14ac:dyDescent="0.25">
      <c r="A1699" t="s">
        <v>3656</v>
      </c>
      <c r="B1699" t="s">
        <v>762</v>
      </c>
      <c r="C1699">
        <v>1</v>
      </c>
      <c r="D1699" t="s">
        <v>767</v>
      </c>
      <c r="E1699" s="5" t="str">
        <f>_xlfn.XLOOKUP(Customers[[#This Row],[Customer ID]],Policies!B:B,Policies!A:A)</f>
        <v>POL3951</v>
      </c>
      <c r="F1699" s="5" t="str">
        <f>_xlfn.XLOOKUP(Customers[[#This Row],[Customer ID]],Policies[Customer ID],Policies[Proposal Status (Insurer)])</f>
        <v>Rejected</v>
      </c>
      <c r="G1699" s="5" t="str">
        <f>_xlfn.XLOOKUP(A:A,Policies!B:B,Policies!C:C)</f>
        <v>Health</v>
      </c>
      <c r="H1699" s="5" t="str">
        <f>_xlfn.XLOOKUP(A:A,Policies!B:B,Policies!G:G)</f>
        <v>Not Applicable</v>
      </c>
    </row>
    <row r="1700" spans="1:8" x14ac:dyDescent="0.25">
      <c r="A1700" t="s">
        <v>3662</v>
      </c>
      <c r="B1700" t="s">
        <v>763</v>
      </c>
      <c r="C1700">
        <v>5</v>
      </c>
      <c r="D1700" t="s">
        <v>767</v>
      </c>
      <c r="E1700" s="5" t="str">
        <f>_xlfn.XLOOKUP(Customers[[#This Row],[Customer ID]],Policies!B:B,Policies!A:A)</f>
        <v>POL3952</v>
      </c>
      <c r="F1700" s="5" t="str">
        <f>_xlfn.XLOOKUP(Customers[[#This Row],[Customer ID]],Policies[Customer ID],Policies[Proposal Status (Insurer)])</f>
        <v>Rejected</v>
      </c>
      <c r="G1700" s="5" t="str">
        <f>_xlfn.XLOOKUP(A:A,Policies!B:B,Policies!C:C)</f>
        <v>Health</v>
      </c>
      <c r="H1700" s="5" t="str">
        <f>_xlfn.XLOOKUP(A:A,Policies!B:B,Policies!G:G)</f>
        <v>Not Applicable</v>
      </c>
    </row>
    <row r="1701" spans="1:8" x14ac:dyDescent="0.25">
      <c r="A1701" t="s">
        <v>3663</v>
      </c>
      <c r="B1701" t="s">
        <v>765</v>
      </c>
      <c r="C1701">
        <v>2</v>
      </c>
      <c r="D1701" t="s">
        <v>767</v>
      </c>
      <c r="E1701" s="5" t="str">
        <f>_xlfn.XLOOKUP(Customers[[#This Row],[Customer ID]],Policies!B:B,Policies!A:A)</f>
        <v>POL3953</v>
      </c>
      <c r="F1701" s="5" t="str">
        <f>_xlfn.XLOOKUP(Customers[[#This Row],[Customer ID]],Policies[Customer ID],Policies[Proposal Status (Insurer)])</f>
        <v>Rejected</v>
      </c>
      <c r="G1701" s="5" t="str">
        <f>_xlfn.XLOOKUP(A:A,Policies!B:B,Policies!C:C)</f>
        <v>Health</v>
      </c>
      <c r="H1701" s="5" t="str">
        <f>_xlfn.XLOOKUP(A:A,Policies!B:B,Policies!G:G)</f>
        <v>Not Applicable</v>
      </c>
    </row>
    <row r="1702" spans="1:8" x14ac:dyDescent="0.25">
      <c r="A1702" t="s">
        <v>3664</v>
      </c>
      <c r="B1702" t="s">
        <v>764</v>
      </c>
      <c r="C1702">
        <v>13</v>
      </c>
      <c r="D1702" t="s">
        <v>768</v>
      </c>
      <c r="E1702" s="5" t="str">
        <f>_xlfn.XLOOKUP(Customers[[#This Row],[Customer ID]],Policies!B:B,Policies!A:A)</f>
        <v>POL3954</v>
      </c>
      <c r="F1702" s="5" t="str">
        <f>_xlfn.XLOOKUP(Customers[[#This Row],[Customer ID]],Policies[Customer ID],Policies[Proposal Status (Insurer)])</f>
        <v>Rejected</v>
      </c>
      <c r="G1702" s="5" t="str">
        <f>_xlfn.XLOOKUP(A:A,Policies!B:B,Policies!C:C)</f>
        <v>Health</v>
      </c>
      <c r="H1702" s="5" t="str">
        <f>_xlfn.XLOOKUP(A:A,Policies!B:B,Policies!G:G)</f>
        <v>Not Applicable</v>
      </c>
    </row>
    <row r="1703" spans="1:8" x14ac:dyDescent="0.25">
      <c r="A1703" t="s">
        <v>3665</v>
      </c>
      <c r="B1703" t="s">
        <v>762</v>
      </c>
      <c r="C1703">
        <v>2</v>
      </c>
      <c r="D1703" t="s">
        <v>768</v>
      </c>
      <c r="E1703" s="5" t="str">
        <f>_xlfn.XLOOKUP(Customers[[#This Row],[Customer ID]],Policies!B:B,Policies!A:A)</f>
        <v>POL3955</v>
      </c>
      <c r="F1703" s="5" t="str">
        <f>_xlfn.XLOOKUP(Customers[[#This Row],[Customer ID]],Policies[Customer ID],Policies[Proposal Status (Insurer)])</f>
        <v>Rejected</v>
      </c>
      <c r="G1703" s="5" t="str">
        <f>_xlfn.XLOOKUP(A:A,Policies!B:B,Policies!C:C)</f>
        <v>Health</v>
      </c>
      <c r="H1703" s="5" t="str">
        <f>_xlfn.XLOOKUP(A:A,Policies!B:B,Policies!G:G)</f>
        <v>Not Applicable</v>
      </c>
    </row>
    <row r="1704" spans="1:8" x14ac:dyDescent="0.25">
      <c r="A1704" t="s">
        <v>3666</v>
      </c>
      <c r="B1704" t="s">
        <v>763</v>
      </c>
      <c r="C1704">
        <v>14</v>
      </c>
      <c r="D1704" t="s">
        <v>768</v>
      </c>
      <c r="E1704" s="5" t="str">
        <f>_xlfn.XLOOKUP(Customers[[#This Row],[Customer ID]],Policies!B:B,Policies!A:A)</f>
        <v>POL3956</v>
      </c>
      <c r="F1704" s="5" t="str">
        <f>_xlfn.XLOOKUP(Customers[[#This Row],[Customer ID]],Policies[Customer ID],Policies[Proposal Status (Insurer)])</f>
        <v>Rejected</v>
      </c>
      <c r="G1704" s="5" t="str">
        <f>_xlfn.XLOOKUP(A:A,Policies!B:B,Policies!C:C)</f>
        <v>Health</v>
      </c>
      <c r="H1704" s="5" t="str">
        <f>_xlfn.XLOOKUP(A:A,Policies!B:B,Policies!G:G)</f>
        <v>Not Applicable</v>
      </c>
    </row>
    <row r="1705" spans="1:8" x14ac:dyDescent="0.25">
      <c r="A1705" t="s">
        <v>3667</v>
      </c>
      <c r="B1705" t="s">
        <v>765</v>
      </c>
      <c r="C1705">
        <v>15</v>
      </c>
      <c r="D1705" t="s">
        <v>768</v>
      </c>
      <c r="E1705" s="5" t="str">
        <f>_xlfn.XLOOKUP(Customers[[#This Row],[Customer ID]],Policies!B:B,Policies!A:A)</f>
        <v>POL3957</v>
      </c>
      <c r="F1705" s="5" t="str">
        <f>_xlfn.XLOOKUP(Customers[[#This Row],[Customer ID]],Policies[Customer ID],Policies[Proposal Status (Insurer)])</f>
        <v>Rejected</v>
      </c>
      <c r="G1705" s="5" t="str">
        <f>_xlfn.XLOOKUP(A:A,Policies!B:B,Policies!C:C)</f>
        <v>Health</v>
      </c>
      <c r="H1705" s="5" t="str">
        <f>_xlfn.XLOOKUP(A:A,Policies!B:B,Policies!G:G)</f>
        <v>Not Applicable</v>
      </c>
    </row>
    <row r="1706" spans="1:8" x14ac:dyDescent="0.25">
      <c r="A1706" t="s">
        <v>3669</v>
      </c>
      <c r="B1706" t="s">
        <v>764</v>
      </c>
      <c r="C1706">
        <v>2</v>
      </c>
      <c r="D1706" t="s">
        <v>766</v>
      </c>
      <c r="E1706" s="5" t="str">
        <f>_xlfn.XLOOKUP(Customers[[#This Row],[Customer ID]],Policies!B:B,Policies!A:A)</f>
        <v>POL3958</v>
      </c>
      <c r="F1706" s="5" t="str">
        <f>_xlfn.XLOOKUP(Customers[[#This Row],[Customer ID]],Policies[Customer ID],Policies[Proposal Status (Insurer)])</f>
        <v>Rejected</v>
      </c>
      <c r="G1706" s="5" t="str">
        <f>_xlfn.XLOOKUP(A:A,Policies!B:B,Policies!C:C)</f>
        <v>Health</v>
      </c>
      <c r="H1706" s="5" t="str">
        <f>_xlfn.XLOOKUP(A:A,Policies!B:B,Policies!G:G)</f>
        <v>Not Applicable</v>
      </c>
    </row>
    <row r="1707" spans="1:8" x14ac:dyDescent="0.25">
      <c r="A1707" t="s">
        <v>3671</v>
      </c>
      <c r="B1707" t="s">
        <v>762</v>
      </c>
      <c r="C1707">
        <v>6</v>
      </c>
      <c r="D1707" t="s">
        <v>766</v>
      </c>
      <c r="E1707" s="5" t="str">
        <f>_xlfn.XLOOKUP(Customers[[#This Row],[Customer ID]],Policies!B:B,Policies!A:A)</f>
        <v>POL3959</v>
      </c>
      <c r="F1707" s="5" t="str">
        <f>_xlfn.XLOOKUP(Customers[[#This Row],[Customer ID]],Policies[Customer ID],Policies[Proposal Status (Insurer)])</f>
        <v>Rejected</v>
      </c>
      <c r="G1707" s="5" t="str">
        <f>_xlfn.XLOOKUP(A:A,Policies!B:B,Policies!C:C)</f>
        <v>Health</v>
      </c>
      <c r="H1707" s="5" t="str">
        <f>_xlfn.XLOOKUP(A:A,Policies!B:B,Policies!G:G)</f>
        <v>Not Applicable</v>
      </c>
    </row>
    <row r="1708" spans="1:8" x14ac:dyDescent="0.25">
      <c r="A1708" t="s">
        <v>3673</v>
      </c>
      <c r="B1708" t="s">
        <v>763</v>
      </c>
      <c r="C1708">
        <v>4</v>
      </c>
      <c r="D1708" t="s">
        <v>766</v>
      </c>
      <c r="E1708" s="5" t="str">
        <f>_xlfn.XLOOKUP(Customers[[#This Row],[Customer ID]],Policies!B:B,Policies!A:A)</f>
        <v>POL3960</v>
      </c>
      <c r="F1708" s="5" t="str">
        <f>_xlfn.XLOOKUP(Customers[[#This Row],[Customer ID]],Policies[Customer ID],Policies[Proposal Status (Insurer)])</f>
        <v>Rejected</v>
      </c>
      <c r="G1708" s="5" t="str">
        <f>_xlfn.XLOOKUP(A:A,Policies!B:B,Policies!C:C)</f>
        <v>Health</v>
      </c>
      <c r="H1708" s="5" t="str">
        <f>_xlfn.XLOOKUP(A:A,Policies!B:B,Policies!G:G)</f>
        <v>Not Applicable</v>
      </c>
    </row>
    <row r="1709" spans="1:8" x14ac:dyDescent="0.25">
      <c r="A1709" t="s">
        <v>3675</v>
      </c>
      <c r="B1709" t="s">
        <v>765</v>
      </c>
      <c r="C1709">
        <v>7</v>
      </c>
      <c r="D1709" t="s">
        <v>766</v>
      </c>
      <c r="E1709" s="5" t="str">
        <f>_xlfn.XLOOKUP(Customers[[#This Row],[Customer ID]],Policies!B:B,Policies!A:A)</f>
        <v>POL3961</v>
      </c>
      <c r="F1709" s="5" t="str">
        <f>_xlfn.XLOOKUP(Customers[[#This Row],[Customer ID]],Policies[Customer ID],Policies[Proposal Status (Insurer)])</f>
        <v>Rejected</v>
      </c>
      <c r="G1709" s="5" t="str">
        <f>_xlfn.XLOOKUP(A:A,Policies!B:B,Policies!C:C)</f>
        <v>Health</v>
      </c>
      <c r="H1709" s="5" t="str">
        <f>_xlfn.XLOOKUP(A:A,Policies!B:B,Policies!G:G)</f>
        <v>Not Applicable</v>
      </c>
    </row>
    <row r="1710" spans="1:8" x14ac:dyDescent="0.25">
      <c r="A1710" t="s">
        <v>3677</v>
      </c>
      <c r="B1710" t="s">
        <v>764</v>
      </c>
      <c r="C1710">
        <v>3</v>
      </c>
      <c r="D1710" t="s">
        <v>769</v>
      </c>
      <c r="E1710" s="5" t="str">
        <f>_xlfn.XLOOKUP(Customers[[#This Row],[Customer ID]],Policies!B:B,Policies!A:A)</f>
        <v>POL3962</v>
      </c>
      <c r="F1710" s="5" t="str">
        <f>_xlfn.XLOOKUP(Customers[[#This Row],[Customer ID]],Policies[Customer ID],Policies[Proposal Status (Insurer)])</f>
        <v>Rejected</v>
      </c>
      <c r="G1710" s="5" t="str">
        <f>_xlfn.XLOOKUP(A:A,Policies!B:B,Policies!C:C)</f>
        <v>Health</v>
      </c>
      <c r="H1710" s="5" t="str">
        <f>_xlfn.XLOOKUP(A:A,Policies!B:B,Policies!G:G)</f>
        <v>Not Applicable</v>
      </c>
    </row>
    <row r="1711" spans="1:8" x14ac:dyDescent="0.25">
      <c r="A1711" t="s">
        <v>3679</v>
      </c>
      <c r="B1711" t="s">
        <v>762</v>
      </c>
      <c r="C1711">
        <v>11</v>
      </c>
      <c r="D1711" t="s">
        <v>769</v>
      </c>
      <c r="E1711" s="5" t="str">
        <f>_xlfn.XLOOKUP(Customers[[#This Row],[Customer ID]],Policies!B:B,Policies!A:A)</f>
        <v>POL3963</v>
      </c>
      <c r="F1711" s="5" t="str">
        <f>_xlfn.XLOOKUP(Customers[[#This Row],[Customer ID]],Policies[Customer ID],Policies[Proposal Status (Insurer)])</f>
        <v>Rejected</v>
      </c>
      <c r="G1711" s="5" t="str">
        <f>_xlfn.XLOOKUP(A:A,Policies!B:B,Policies!C:C)</f>
        <v>Health</v>
      </c>
      <c r="H1711" s="5" t="str">
        <f>_xlfn.XLOOKUP(A:A,Policies!B:B,Policies!G:G)</f>
        <v>Not Applicable</v>
      </c>
    </row>
    <row r="1712" spans="1:8" x14ac:dyDescent="0.25">
      <c r="A1712" t="s">
        <v>3608</v>
      </c>
      <c r="B1712" t="s">
        <v>765</v>
      </c>
      <c r="C1712">
        <v>1</v>
      </c>
      <c r="D1712" t="s">
        <v>766</v>
      </c>
      <c r="E1712" s="5" t="str">
        <f>_xlfn.XLOOKUP(Customers[[#This Row],[Customer ID]],Policies!B:B,Policies!A:A)</f>
        <v>POL3928</v>
      </c>
      <c r="F1712" s="5" t="str">
        <f>_xlfn.XLOOKUP(Customers[[#This Row],[Customer ID]],Policies[Customer ID],Policies[Proposal Status (Insurer)])</f>
        <v>Rejected</v>
      </c>
      <c r="G1712" s="5" t="str">
        <f>_xlfn.XLOOKUP(A:A,Policies!B:B,Policies!C:C)</f>
        <v xml:space="preserve">Motor </v>
      </c>
      <c r="H1712" s="5" t="str">
        <f>_xlfn.XLOOKUP(A:A,Policies!B:B,Policies!G:G)</f>
        <v>Not Applicable</v>
      </c>
    </row>
    <row r="1713" spans="1:8" x14ac:dyDescent="0.25">
      <c r="A1713" t="s">
        <v>3614</v>
      </c>
      <c r="B1713" t="s">
        <v>764</v>
      </c>
      <c r="C1713">
        <v>3</v>
      </c>
      <c r="D1713" t="s">
        <v>766</v>
      </c>
      <c r="E1713" s="5" t="str">
        <f>_xlfn.XLOOKUP(Customers[[#This Row],[Customer ID]],Policies!B:B,Policies!A:A)</f>
        <v>POL3929</v>
      </c>
      <c r="F1713" s="5" t="str">
        <f>_xlfn.XLOOKUP(Customers[[#This Row],[Customer ID]],Policies[Customer ID],Policies[Proposal Status (Insurer)])</f>
        <v>Rejected</v>
      </c>
      <c r="G1713" s="5" t="str">
        <f>_xlfn.XLOOKUP(A:A,Policies!B:B,Policies!C:C)</f>
        <v xml:space="preserve">Motor </v>
      </c>
      <c r="H1713" s="5" t="str">
        <f>_xlfn.XLOOKUP(A:A,Policies!B:B,Policies!G:G)</f>
        <v>Not Applicable</v>
      </c>
    </row>
    <row r="1714" spans="1:8" x14ac:dyDescent="0.25">
      <c r="A1714" t="s">
        <v>3615</v>
      </c>
      <c r="B1714" t="s">
        <v>762</v>
      </c>
      <c r="C1714">
        <v>4</v>
      </c>
      <c r="D1714" t="s">
        <v>766</v>
      </c>
      <c r="E1714" s="5" t="str">
        <f>_xlfn.XLOOKUP(Customers[[#This Row],[Customer ID]],Policies!B:B,Policies!A:A)</f>
        <v>POL3930</v>
      </c>
      <c r="F1714" s="5" t="str">
        <f>_xlfn.XLOOKUP(Customers[[#This Row],[Customer ID]],Policies[Customer ID],Policies[Proposal Status (Insurer)])</f>
        <v>Rejected</v>
      </c>
      <c r="G1714" s="5" t="str">
        <f>_xlfn.XLOOKUP(A:A,Policies!B:B,Policies!C:C)</f>
        <v xml:space="preserve">Motor </v>
      </c>
      <c r="H1714" s="5" t="str">
        <f>_xlfn.XLOOKUP(A:A,Policies!B:B,Policies!G:G)</f>
        <v>Not Applicable</v>
      </c>
    </row>
    <row r="1715" spans="1:8" x14ac:dyDescent="0.25">
      <c r="A1715" t="s">
        <v>3616</v>
      </c>
      <c r="B1715" t="s">
        <v>763</v>
      </c>
      <c r="C1715">
        <v>7</v>
      </c>
      <c r="D1715" t="s">
        <v>768</v>
      </c>
      <c r="E1715" s="5" t="str">
        <f>_xlfn.XLOOKUP(Customers[[#This Row],[Customer ID]],Policies!B:B,Policies!A:A)</f>
        <v>POL3931</v>
      </c>
      <c r="F1715" s="5" t="str">
        <f>_xlfn.XLOOKUP(Customers[[#This Row],[Customer ID]],Policies[Customer ID],Policies[Proposal Status (Insurer)])</f>
        <v>Rejected</v>
      </c>
      <c r="G1715" s="5" t="str">
        <f>_xlfn.XLOOKUP(A:A,Policies!B:B,Policies!C:C)</f>
        <v xml:space="preserve">Motor </v>
      </c>
      <c r="H1715" s="5" t="str">
        <f>_xlfn.XLOOKUP(A:A,Policies!B:B,Policies!G:G)</f>
        <v>Not Applicable</v>
      </c>
    </row>
    <row r="1716" spans="1:8" x14ac:dyDescent="0.25">
      <c r="A1716" t="s">
        <v>3617</v>
      </c>
      <c r="B1716" t="s">
        <v>765</v>
      </c>
      <c r="C1716">
        <v>2</v>
      </c>
      <c r="D1716" t="s">
        <v>769</v>
      </c>
      <c r="E1716" s="5" t="str">
        <f>_xlfn.XLOOKUP(Customers[[#This Row],[Customer ID]],Policies!B:B,Policies!A:A)</f>
        <v>POL3932</v>
      </c>
      <c r="F1716" s="5" t="str">
        <f>_xlfn.XLOOKUP(Customers[[#This Row],[Customer ID]],Policies[Customer ID],Policies[Proposal Status (Insurer)])</f>
        <v>Rejected</v>
      </c>
      <c r="G1716" s="5" t="str">
        <f>_xlfn.XLOOKUP(A:A,Policies!B:B,Policies!C:C)</f>
        <v xml:space="preserve">Motor </v>
      </c>
      <c r="H1716" s="5" t="str">
        <f>_xlfn.XLOOKUP(A:A,Policies!B:B,Policies!G:G)</f>
        <v>Not Applicable</v>
      </c>
    </row>
    <row r="1717" spans="1:8" x14ac:dyDescent="0.25">
      <c r="A1717" t="s">
        <v>3624</v>
      </c>
      <c r="B1717" t="s">
        <v>764</v>
      </c>
      <c r="C1717">
        <v>1</v>
      </c>
      <c r="D1717" t="s">
        <v>769</v>
      </c>
      <c r="E1717" s="5" t="str">
        <f>_xlfn.XLOOKUP(Customers[[#This Row],[Customer ID]],Policies!B:B,Policies!A:A)</f>
        <v>POL3933</v>
      </c>
      <c r="F1717" s="5" t="str">
        <f>_xlfn.XLOOKUP(Customers[[#This Row],[Customer ID]],Policies[Customer ID],Policies[Proposal Status (Insurer)])</f>
        <v>Rejected</v>
      </c>
      <c r="G1717" s="5" t="str">
        <f>_xlfn.XLOOKUP(A:A,Policies!B:B,Policies!C:C)</f>
        <v xml:space="preserve">Motor </v>
      </c>
      <c r="H1717" s="5" t="str">
        <f>_xlfn.XLOOKUP(A:A,Policies!B:B,Policies!G:G)</f>
        <v>Not Applicable</v>
      </c>
    </row>
    <row r="1718" spans="1:8" x14ac:dyDescent="0.25">
      <c r="A1718" t="s">
        <v>3625</v>
      </c>
      <c r="B1718" t="s">
        <v>762</v>
      </c>
      <c r="C1718">
        <v>3</v>
      </c>
      <c r="D1718" t="s">
        <v>769</v>
      </c>
      <c r="E1718" s="5" t="str">
        <f>_xlfn.XLOOKUP(Customers[[#This Row],[Customer ID]],Policies!B:B,Policies!A:A)</f>
        <v>POL3934</v>
      </c>
      <c r="F1718" s="5" t="str">
        <f>_xlfn.XLOOKUP(Customers[[#This Row],[Customer ID]],Policies[Customer ID],Policies[Proposal Status (Insurer)])</f>
        <v>Rejected</v>
      </c>
      <c r="G1718" s="5" t="str">
        <f>_xlfn.XLOOKUP(A:A,Policies!B:B,Policies!C:C)</f>
        <v xml:space="preserve">Motor </v>
      </c>
      <c r="H1718" s="5" t="str">
        <f>_xlfn.XLOOKUP(A:A,Policies!B:B,Policies!G:G)</f>
        <v>Not Applicable</v>
      </c>
    </row>
    <row r="1719" spans="1:8" x14ac:dyDescent="0.25">
      <c r="A1719" t="s">
        <v>3626</v>
      </c>
      <c r="B1719" t="s">
        <v>763</v>
      </c>
      <c r="C1719">
        <v>2</v>
      </c>
      <c r="D1719" t="s">
        <v>766</v>
      </c>
      <c r="E1719" s="5" t="str">
        <f>_xlfn.XLOOKUP(Customers[[#This Row],[Customer ID]],Policies!B:B,Policies!A:A)</f>
        <v>POL3935</v>
      </c>
      <c r="F1719" s="5" t="str">
        <f>_xlfn.XLOOKUP(Customers[[#This Row],[Customer ID]],Policies[Customer ID],Policies[Proposal Status (Insurer)])</f>
        <v>Rejected</v>
      </c>
      <c r="G1719" s="5" t="str">
        <f>_xlfn.XLOOKUP(A:A,Policies!B:B,Policies!C:C)</f>
        <v xml:space="preserve">Motor </v>
      </c>
      <c r="H1719" s="5" t="str">
        <f>_xlfn.XLOOKUP(A:A,Policies!B:B,Policies!G:G)</f>
        <v>Not Applicable</v>
      </c>
    </row>
    <row r="1720" spans="1:8" x14ac:dyDescent="0.25">
      <c r="A1720" t="s">
        <v>3627</v>
      </c>
      <c r="B1720" t="s">
        <v>765</v>
      </c>
      <c r="C1720">
        <v>5</v>
      </c>
      <c r="D1720" t="s">
        <v>767</v>
      </c>
      <c r="E1720" s="5" t="str">
        <f>_xlfn.XLOOKUP(Customers[[#This Row],[Customer ID]],Policies!B:B,Policies!A:A)</f>
        <v>POL3936</v>
      </c>
      <c r="F1720" s="5" t="str">
        <f>_xlfn.XLOOKUP(Customers[[#This Row],[Customer ID]],Policies[Customer ID],Policies[Proposal Status (Insurer)])</f>
        <v>Rejected</v>
      </c>
      <c r="G1720" s="5" t="str">
        <f>_xlfn.XLOOKUP(A:A,Policies!B:B,Policies!C:C)</f>
        <v xml:space="preserve">Motor </v>
      </c>
      <c r="H1720" s="5" t="str">
        <f>_xlfn.XLOOKUP(A:A,Policies!B:B,Policies!G:G)</f>
        <v>Not Applicable</v>
      </c>
    </row>
    <row r="1721" spans="1:8" x14ac:dyDescent="0.25">
      <c r="A1721" t="s">
        <v>3628</v>
      </c>
      <c r="B1721" t="s">
        <v>764</v>
      </c>
      <c r="C1721">
        <v>1</v>
      </c>
      <c r="D1721" t="s">
        <v>767</v>
      </c>
      <c r="E1721" s="5" t="str">
        <f>_xlfn.XLOOKUP(Customers[[#This Row],[Customer ID]],Policies!B:B,Policies!A:A)</f>
        <v>POL3937</v>
      </c>
      <c r="F1721" s="5" t="str">
        <f>_xlfn.XLOOKUP(Customers[[#This Row],[Customer ID]],Policies[Customer ID],Policies[Proposal Status (Insurer)])</f>
        <v>Rejected</v>
      </c>
      <c r="G1721" s="5" t="str">
        <f>_xlfn.XLOOKUP(A:A,Policies!B:B,Policies!C:C)</f>
        <v xml:space="preserve">Motor </v>
      </c>
      <c r="H1721" s="5" t="str">
        <f>_xlfn.XLOOKUP(A:A,Policies!B:B,Policies!G:G)</f>
        <v>Not Applicable</v>
      </c>
    </row>
    <row r="1722" spans="1:8" x14ac:dyDescent="0.25">
      <c r="A1722" t="s">
        <v>3629</v>
      </c>
      <c r="B1722" t="s">
        <v>762</v>
      </c>
      <c r="C1722">
        <v>2</v>
      </c>
      <c r="D1722" t="s">
        <v>767</v>
      </c>
      <c r="E1722" s="5" t="str">
        <f>_xlfn.XLOOKUP(Customers[[#This Row],[Customer ID]],Policies!B:B,Policies!A:A)</f>
        <v>POL3938</v>
      </c>
      <c r="F1722" s="5" t="str">
        <f>_xlfn.XLOOKUP(Customers[[#This Row],[Customer ID]],Policies[Customer ID],Policies[Proposal Status (Insurer)])</f>
        <v>Rejected</v>
      </c>
      <c r="G1722" s="5" t="str">
        <f>_xlfn.XLOOKUP(A:A,Policies!B:B,Policies!C:C)</f>
        <v xml:space="preserve">Motor </v>
      </c>
      <c r="H1722" s="5" t="str">
        <f>_xlfn.XLOOKUP(A:A,Policies!B:B,Policies!G:G)</f>
        <v>Not Applicable</v>
      </c>
    </row>
    <row r="1723" spans="1:8" x14ac:dyDescent="0.25">
      <c r="A1723" t="s">
        <v>3637</v>
      </c>
      <c r="B1723" t="s">
        <v>763</v>
      </c>
      <c r="C1723">
        <v>5</v>
      </c>
      <c r="D1723" t="s">
        <v>769</v>
      </c>
      <c r="E1723" s="5" t="str">
        <f>_xlfn.XLOOKUP(Customers[[#This Row],[Customer ID]],Policies!B:B,Policies!A:A)</f>
        <v>POL3939</v>
      </c>
      <c r="F1723" s="5" t="str">
        <f>_xlfn.XLOOKUP(Customers[[#This Row],[Customer ID]],Policies[Customer ID],Policies[Proposal Status (Insurer)])</f>
        <v>Rejected</v>
      </c>
      <c r="G1723" s="5" t="str">
        <f>_xlfn.XLOOKUP(A:A,Policies!B:B,Policies!C:C)</f>
        <v xml:space="preserve">Motor </v>
      </c>
      <c r="H1723" s="5" t="str">
        <f>_xlfn.XLOOKUP(A:A,Policies!B:B,Policies!G:G)</f>
        <v>Not Applicable</v>
      </c>
    </row>
    <row r="1724" spans="1:8" x14ac:dyDescent="0.25">
      <c r="A1724" t="s">
        <v>3638</v>
      </c>
      <c r="B1724" t="s">
        <v>765</v>
      </c>
      <c r="C1724">
        <v>3</v>
      </c>
      <c r="D1724" t="s">
        <v>768</v>
      </c>
      <c r="E1724" s="5" t="str">
        <f>_xlfn.XLOOKUP(Customers[[#This Row],[Customer ID]],Policies!B:B,Policies!A:A)</f>
        <v>POL3940</v>
      </c>
      <c r="F1724" s="5" t="str">
        <f>_xlfn.XLOOKUP(Customers[[#This Row],[Customer ID]],Policies[Customer ID],Policies[Proposal Status (Insurer)])</f>
        <v>Rejected</v>
      </c>
      <c r="G1724" s="5" t="str">
        <f>_xlfn.XLOOKUP(A:A,Policies!B:B,Policies!C:C)</f>
        <v xml:space="preserve">Motor </v>
      </c>
      <c r="H1724" s="5" t="str">
        <f>_xlfn.XLOOKUP(A:A,Policies!B:B,Policies!G:G)</f>
        <v>Not Applicable</v>
      </c>
    </row>
    <row r="1725" spans="1:8" x14ac:dyDescent="0.25">
      <c r="A1725" t="s">
        <v>3639</v>
      </c>
      <c r="B1725" t="s">
        <v>764</v>
      </c>
      <c r="C1725">
        <v>4</v>
      </c>
      <c r="D1725" t="s">
        <v>768</v>
      </c>
      <c r="E1725" s="5" t="str">
        <f>_xlfn.XLOOKUP(Customers[[#This Row],[Customer ID]],Policies!B:B,Policies!A:A)</f>
        <v>POL3941</v>
      </c>
      <c r="F1725" s="5" t="str">
        <f>_xlfn.XLOOKUP(Customers[[#This Row],[Customer ID]],Policies[Customer ID],Policies[Proposal Status (Insurer)])</f>
        <v>Rejected</v>
      </c>
      <c r="G1725" s="5" t="str">
        <f>_xlfn.XLOOKUP(A:A,Policies!B:B,Policies!C:C)</f>
        <v xml:space="preserve">Motor </v>
      </c>
      <c r="H1725" s="5" t="str">
        <f>_xlfn.XLOOKUP(A:A,Policies!B:B,Policies!G:G)</f>
        <v>Not Applicable</v>
      </c>
    </row>
    <row r="1726" spans="1:8" x14ac:dyDescent="0.25">
      <c r="A1726" t="s">
        <v>3640</v>
      </c>
      <c r="B1726" t="s">
        <v>762</v>
      </c>
      <c r="C1726">
        <v>1</v>
      </c>
      <c r="D1726" t="s">
        <v>768</v>
      </c>
      <c r="E1726" s="5" t="str">
        <f>_xlfn.XLOOKUP(Customers[[#This Row],[Customer ID]],Policies!B:B,Policies!A:A)</f>
        <v>POL3942</v>
      </c>
      <c r="F1726" s="5" t="str">
        <f>_xlfn.XLOOKUP(Customers[[#This Row],[Customer ID]],Policies[Customer ID],Policies[Proposal Status (Insurer)])</f>
        <v>Rejected</v>
      </c>
      <c r="G1726" s="5" t="str">
        <f>_xlfn.XLOOKUP(A:A,Policies!B:B,Policies!C:C)</f>
        <v xml:space="preserve">Motor </v>
      </c>
      <c r="H1726" s="5" t="str">
        <f>_xlfn.XLOOKUP(A:A,Policies!B:B,Policies!G:G)</f>
        <v>Not Applicable</v>
      </c>
    </row>
    <row r="1727" spans="1:8" x14ac:dyDescent="0.25">
      <c r="A1727" t="s">
        <v>3641</v>
      </c>
      <c r="B1727" t="s">
        <v>763</v>
      </c>
      <c r="C1727">
        <v>3</v>
      </c>
      <c r="D1727" t="s">
        <v>767</v>
      </c>
      <c r="E1727" s="5" t="str">
        <f>_xlfn.XLOOKUP(Customers[[#This Row],[Customer ID]],Policies!B:B,Policies!A:A)</f>
        <v>POL3943</v>
      </c>
      <c r="F1727" s="5" t="str">
        <f>_xlfn.XLOOKUP(Customers[[#This Row],[Customer ID]],Policies[Customer ID],Policies[Proposal Status (Insurer)])</f>
        <v>Rejected</v>
      </c>
      <c r="G1727" s="5" t="str">
        <f>_xlfn.XLOOKUP(A:A,Policies!B:B,Policies!C:C)</f>
        <v xml:space="preserve">Motor </v>
      </c>
      <c r="H1727" s="5" t="str">
        <f>_xlfn.XLOOKUP(A:A,Policies!B:B,Policies!G:G)</f>
        <v>Not Applicable</v>
      </c>
    </row>
    <row r="1728" spans="1:8" x14ac:dyDescent="0.25">
      <c r="A1728" t="s">
        <v>3642</v>
      </c>
      <c r="B1728" t="s">
        <v>765</v>
      </c>
      <c r="C1728">
        <v>2</v>
      </c>
      <c r="D1728" t="s">
        <v>766</v>
      </c>
      <c r="E1728" s="5" t="str">
        <f>_xlfn.XLOOKUP(Customers[[#This Row],[Customer ID]],Policies!B:B,Policies!A:A)</f>
        <v>POL3944</v>
      </c>
      <c r="F1728" s="5" t="str">
        <f>_xlfn.XLOOKUP(Customers[[#This Row],[Customer ID]],Policies[Customer ID],Policies[Proposal Status (Insurer)])</f>
        <v>Rejected</v>
      </c>
      <c r="G1728" s="5" t="str">
        <f>_xlfn.XLOOKUP(A:A,Policies!B:B,Policies!C:C)</f>
        <v xml:space="preserve">Motor </v>
      </c>
      <c r="H1728" s="5" t="str">
        <f>_xlfn.XLOOKUP(A:A,Policies!B:B,Policies!G:G)</f>
        <v>Not Applicable</v>
      </c>
    </row>
    <row r="1729" spans="1:8" x14ac:dyDescent="0.25">
      <c r="A1729" t="s">
        <v>3643</v>
      </c>
      <c r="B1729" t="s">
        <v>764</v>
      </c>
      <c r="C1729">
        <v>5</v>
      </c>
      <c r="D1729" t="s">
        <v>766</v>
      </c>
      <c r="E1729" s="5" t="str">
        <f>_xlfn.XLOOKUP(Customers[[#This Row],[Customer ID]],Policies!B:B,Policies!A:A)</f>
        <v>POL3945</v>
      </c>
      <c r="F1729" s="5" t="str">
        <f>_xlfn.XLOOKUP(Customers[[#This Row],[Customer ID]],Policies[Customer ID],Policies[Proposal Status (Insurer)])</f>
        <v>Rejected</v>
      </c>
      <c r="G1729" s="5" t="str">
        <f>_xlfn.XLOOKUP(A:A,Policies!B:B,Policies!C:C)</f>
        <v xml:space="preserve">Motor </v>
      </c>
      <c r="H1729" s="5" t="str">
        <f>_xlfn.XLOOKUP(A:A,Policies!B:B,Policies!G:G)</f>
        <v>Not Applicable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45B2-B25C-40D3-A5EA-D066CAE78155}">
  <dimension ref="A1:N532"/>
  <sheetViews>
    <sheetView topLeftCell="A97" workbookViewId="0">
      <selection activeCell="P11" sqref="P11"/>
    </sheetView>
  </sheetViews>
  <sheetFormatPr defaultRowHeight="15" x14ac:dyDescent="0.25"/>
  <cols>
    <col min="2" max="2" width="9.42578125" bestFit="1" customWidth="1"/>
    <col min="7" max="7" width="9.42578125" bestFit="1" customWidth="1"/>
    <col min="10" max="10" width="16.140625" bestFit="1" customWidth="1"/>
  </cols>
  <sheetData>
    <row r="1" spans="1:14" x14ac:dyDescent="0.25">
      <c r="A1" t="str">
        <f>"POL"&amp;TEXT(2220+ROW(A1176),0)</f>
        <v>POL3396</v>
      </c>
      <c r="B1" t="str">
        <f>"CUST"&amp;TEXT(1220+ROW(Policies!A1176),0)</f>
        <v>CUST2396</v>
      </c>
      <c r="G1" t="s">
        <v>2073</v>
      </c>
      <c r="J1" t="str">
        <f ca="1">IF(L1&lt;0.4,"Accidental Death",IF(L1&lt;0.8,"Natural Death",IF(L1&gt;0.8,"Natural Disasters","NA")))</f>
        <v>Natural Disasters</v>
      </c>
      <c r="L1">
        <f ca="1">RAND()</f>
        <v>0.85232736719169577</v>
      </c>
      <c r="N1">
        <f ca="1">RANDBETWEEN(11,15)</f>
        <v>11</v>
      </c>
    </row>
    <row r="2" spans="1:14" x14ac:dyDescent="0.25">
      <c r="A2" t="str">
        <f t="shared" ref="A2:A65" si="0">"POL"&amp;TEXT(2220+ROW(A1177),0)</f>
        <v>POL3397</v>
      </c>
      <c r="B2" t="str">
        <f>"CUST"&amp;TEXT(1220+ROW(Policies!A1177),0)</f>
        <v>CUST2397</v>
      </c>
      <c r="G2" t="s">
        <v>2074</v>
      </c>
      <c r="J2" t="str">
        <f t="shared" ref="J2:J65" ca="1" si="1">IF(L2&lt;0.4,"Accidental Death",IF(L2&lt;0.8,"Natural Death",IF(L2&gt;0.8,"Natural Disasters","NA")))</f>
        <v>Natural Disasters</v>
      </c>
      <c r="L2">
        <f t="shared" ref="L2:L65" ca="1" si="2">RAND()</f>
        <v>0.95620128124676218</v>
      </c>
      <c r="N2">
        <f t="shared" ref="N2:N65" ca="1" si="3">RANDBETWEEN(11,15)</f>
        <v>14</v>
      </c>
    </row>
    <row r="3" spans="1:14" x14ac:dyDescent="0.25">
      <c r="A3" t="str">
        <f t="shared" si="0"/>
        <v>POL3398</v>
      </c>
      <c r="B3" t="str">
        <f>"CUST"&amp;TEXT(1220+ROW(Policies!A1178),0)</f>
        <v>CUST2398</v>
      </c>
      <c r="G3" t="s">
        <v>2075</v>
      </c>
      <c r="J3" t="str">
        <f t="shared" ca="1" si="1"/>
        <v>Accidental Death</v>
      </c>
      <c r="L3">
        <f t="shared" ca="1" si="2"/>
        <v>9.90272523911917E-2</v>
      </c>
      <c r="N3">
        <f t="shared" ca="1" si="3"/>
        <v>15</v>
      </c>
    </row>
    <row r="4" spans="1:14" x14ac:dyDescent="0.25">
      <c r="A4" t="str">
        <f t="shared" si="0"/>
        <v>POL3399</v>
      </c>
      <c r="B4" t="str">
        <f>"CUST"&amp;TEXT(1220+ROW(Policies!A1179),0)</f>
        <v>CUST2399</v>
      </c>
      <c r="G4" t="s">
        <v>2076</v>
      </c>
      <c r="J4" t="str">
        <f t="shared" ca="1" si="1"/>
        <v>Natural Death</v>
      </c>
      <c r="L4">
        <f t="shared" ca="1" si="2"/>
        <v>0.51172233825990721</v>
      </c>
      <c r="N4">
        <f t="shared" ca="1" si="3"/>
        <v>13</v>
      </c>
    </row>
    <row r="5" spans="1:14" x14ac:dyDescent="0.25">
      <c r="A5" t="str">
        <f t="shared" si="0"/>
        <v>POL3400</v>
      </c>
      <c r="B5" t="str">
        <f>"CUST"&amp;TEXT(1220+ROW(Policies!A1180),0)</f>
        <v>CUST2400</v>
      </c>
      <c r="G5" t="s">
        <v>2077</v>
      </c>
      <c r="J5" t="str">
        <f ca="1">IF(L5&lt;0.4,"Accidental Death",IF(L5&lt;0.8,"Natural Death",IF(L5&gt;0.8,"Natural Disasters","NA")))</f>
        <v>Accidental Death</v>
      </c>
      <c r="L5">
        <f t="shared" ca="1" si="2"/>
        <v>0.17633779725221022</v>
      </c>
      <c r="N5">
        <f t="shared" ca="1" si="3"/>
        <v>15</v>
      </c>
    </row>
    <row r="6" spans="1:14" x14ac:dyDescent="0.25">
      <c r="A6" t="str">
        <f t="shared" si="0"/>
        <v>POL3401</v>
      </c>
      <c r="B6" t="str">
        <f>"CUST"&amp;TEXT(1220+ROW(Policies!A1181),0)</f>
        <v>CUST2401</v>
      </c>
      <c r="G6" t="s">
        <v>2078</v>
      </c>
      <c r="J6" t="str">
        <f t="shared" ca="1" si="1"/>
        <v>Natural Disasters</v>
      </c>
      <c r="L6">
        <f t="shared" ca="1" si="2"/>
        <v>0.96298877710403974</v>
      </c>
      <c r="N6">
        <f t="shared" ca="1" si="3"/>
        <v>13</v>
      </c>
    </row>
    <row r="7" spans="1:14" x14ac:dyDescent="0.25">
      <c r="A7" t="str">
        <f t="shared" si="0"/>
        <v>POL3402</v>
      </c>
      <c r="B7" t="str">
        <f>"CUST"&amp;TEXT(1220+ROW(Policies!A1182),0)</f>
        <v>CUST2402</v>
      </c>
      <c r="G7" t="s">
        <v>2079</v>
      </c>
      <c r="J7" t="str">
        <f ca="1">IF(L7&lt;0.4,"Accidental Death",IF(L7&lt;0.8,"Natural Death",IF(L7&gt;0.8,"Natural Disasters","NA")))</f>
        <v>Natural Death</v>
      </c>
      <c r="L7">
        <f t="shared" ca="1" si="2"/>
        <v>0.72630911561939504</v>
      </c>
      <c r="N7">
        <f t="shared" ca="1" si="3"/>
        <v>15</v>
      </c>
    </row>
    <row r="8" spans="1:14" x14ac:dyDescent="0.25">
      <c r="A8" t="str">
        <f t="shared" si="0"/>
        <v>POL3403</v>
      </c>
      <c r="B8" t="str">
        <f>"CUST"&amp;TEXT(1220+ROW(Policies!A1183),0)</f>
        <v>CUST2403</v>
      </c>
      <c r="G8" t="s">
        <v>2080</v>
      </c>
      <c r="J8" t="str">
        <f t="shared" ca="1" si="1"/>
        <v>Accidental Death</v>
      </c>
      <c r="L8">
        <f t="shared" ca="1" si="2"/>
        <v>3.417388943820121E-2</v>
      </c>
      <c r="N8">
        <f t="shared" ca="1" si="3"/>
        <v>14</v>
      </c>
    </row>
    <row r="9" spans="1:14" x14ac:dyDescent="0.25">
      <c r="A9" t="str">
        <f t="shared" si="0"/>
        <v>POL3404</v>
      </c>
      <c r="B9" t="str">
        <f>"CUST"&amp;TEXT(1220+ROW(Policies!A1184),0)</f>
        <v>CUST2404</v>
      </c>
      <c r="G9" t="s">
        <v>2081</v>
      </c>
      <c r="J9" t="str">
        <f ca="1">IF(L9&lt;0.4,"Accidental Death",IF(L9&lt;0.8,"Natural Death",IF(L9&gt;0.8,"Natural Disasters","NA")))</f>
        <v>Natural Death</v>
      </c>
      <c r="L9">
        <f t="shared" ca="1" si="2"/>
        <v>0.4962950642520908</v>
      </c>
      <c r="N9">
        <f t="shared" ca="1" si="3"/>
        <v>15</v>
      </c>
    </row>
    <row r="10" spans="1:14" x14ac:dyDescent="0.25">
      <c r="A10" t="str">
        <f t="shared" si="0"/>
        <v>POL3405</v>
      </c>
      <c r="B10" t="str">
        <f>"CUST"&amp;TEXT(1220+ROW(Policies!A1185),0)</f>
        <v>CUST2405</v>
      </c>
      <c r="G10" t="s">
        <v>2082</v>
      </c>
      <c r="J10" t="str">
        <f t="shared" ca="1" si="1"/>
        <v>Natural Death</v>
      </c>
      <c r="L10">
        <f t="shared" ca="1" si="2"/>
        <v>0.55719060539493526</v>
      </c>
      <c r="N10">
        <f t="shared" ca="1" si="3"/>
        <v>13</v>
      </c>
    </row>
    <row r="11" spans="1:14" x14ac:dyDescent="0.25">
      <c r="A11" t="str">
        <f t="shared" si="0"/>
        <v>POL3406</v>
      </c>
      <c r="B11" t="str">
        <f>"CUST"&amp;TEXT(1220+ROW(Policies!A1186),0)</f>
        <v>CUST2406</v>
      </c>
      <c r="G11" t="s">
        <v>2083</v>
      </c>
      <c r="J11" t="str">
        <f t="shared" ca="1" si="1"/>
        <v>Accidental Death</v>
      </c>
      <c r="L11">
        <f t="shared" ca="1" si="2"/>
        <v>0.2569107488632113</v>
      </c>
      <c r="N11">
        <f t="shared" ca="1" si="3"/>
        <v>12</v>
      </c>
    </row>
    <row r="12" spans="1:14" x14ac:dyDescent="0.25">
      <c r="A12" t="str">
        <f t="shared" si="0"/>
        <v>POL3407</v>
      </c>
      <c r="B12" t="str">
        <f>"CUST"&amp;TEXT(1220+ROW(Policies!A1187),0)</f>
        <v>CUST2407</v>
      </c>
      <c r="G12" t="s">
        <v>2084</v>
      </c>
      <c r="J12" t="str">
        <f t="shared" ca="1" si="1"/>
        <v>Natural Death</v>
      </c>
      <c r="L12">
        <f t="shared" ca="1" si="2"/>
        <v>0.7593553387002504</v>
      </c>
      <c r="N12">
        <f t="shared" ca="1" si="3"/>
        <v>11</v>
      </c>
    </row>
    <row r="13" spans="1:14" x14ac:dyDescent="0.25">
      <c r="A13" t="str">
        <f t="shared" si="0"/>
        <v>POL3408</v>
      </c>
      <c r="B13" t="str">
        <f>"CUST"&amp;TEXT(1220+ROW(Policies!A1188),0)</f>
        <v>CUST2408</v>
      </c>
      <c r="G13" t="s">
        <v>2085</v>
      </c>
      <c r="J13" t="str">
        <f t="shared" ca="1" si="1"/>
        <v>Natural Death</v>
      </c>
      <c r="L13">
        <f t="shared" ca="1" si="2"/>
        <v>0.61753104203588682</v>
      </c>
      <c r="N13">
        <f t="shared" ca="1" si="3"/>
        <v>15</v>
      </c>
    </row>
    <row r="14" spans="1:14" x14ac:dyDescent="0.25">
      <c r="A14" t="str">
        <f t="shared" si="0"/>
        <v>POL3409</v>
      </c>
      <c r="B14" t="str">
        <f>"CUST"&amp;TEXT(1220+ROW(Policies!A1189),0)</f>
        <v>CUST2409</v>
      </c>
      <c r="G14" t="s">
        <v>2086</v>
      </c>
      <c r="J14" t="str">
        <f t="shared" ca="1" si="1"/>
        <v>Natural Disasters</v>
      </c>
      <c r="L14">
        <f t="shared" ca="1" si="2"/>
        <v>0.89860148307624399</v>
      </c>
      <c r="N14">
        <f t="shared" ca="1" si="3"/>
        <v>11</v>
      </c>
    </row>
    <row r="15" spans="1:14" x14ac:dyDescent="0.25">
      <c r="A15" t="str">
        <f t="shared" si="0"/>
        <v>POL3410</v>
      </c>
      <c r="B15" t="str">
        <f>"CUST"&amp;TEXT(1220+ROW(Policies!A1190),0)</f>
        <v>CUST2410</v>
      </c>
      <c r="G15" t="s">
        <v>2087</v>
      </c>
      <c r="J15" t="str">
        <f t="shared" ca="1" si="1"/>
        <v>Natural Disasters</v>
      </c>
      <c r="L15">
        <f t="shared" ca="1" si="2"/>
        <v>0.99612133690925986</v>
      </c>
      <c r="N15">
        <f t="shared" ca="1" si="3"/>
        <v>14</v>
      </c>
    </row>
    <row r="16" spans="1:14" x14ac:dyDescent="0.25">
      <c r="A16" t="str">
        <f t="shared" si="0"/>
        <v>POL3411</v>
      </c>
      <c r="B16" t="str">
        <f>"CUST"&amp;TEXT(1220+ROW(Policies!A1191),0)</f>
        <v>CUST2411</v>
      </c>
      <c r="G16" t="s">
        <v>2088</v>
      </c>
      <c r="J16" t="str">
        <f t="shared" ca="1" si="1"/>
        <v>Natural Death</v>
      </c>
      <c r="L16">
        <f t="shared" ca="1" si="2"/>
        <v>0.75680293350608563</v>
      </c>
      <c r="N16">
        <f t="shared" ca="1" si="3"/>
        <v>11</v>
      </c>
    </row>
    <row r="17" spans="1:14" x14ac:dyDescent="0.25">
      <c r="A17" t="str">
        <f t="shared" si="0"/>
        <v>POL3412</v>
      </c>
      <c r="B17" t="str">
        <f>"CUST"&amp;TEXT(1220+ROW(Policies!A1192),0)</f>
        <v>CUST2412</v>
      </c>
      <c r="G17" t="s">
        <v>2089</v>
      </c>
      <c r="J17" t="str">
        <f t="shared" ca="1" si="1"/>
        <v>Accidental Death</v>
      </c>
      <c r="L17">
        <f t="shared" ca="1" si="2"/>
        <v>0.31480061924322411</v>
      </c>
      <c r="N17">
        <f t="shared" ca="1" si="3"/>
        <v>11</v>
      </c>
    </row>
    <row r="18" spans="1:14" x14ac:dyDescent="0.25">
      <c r="A18" t="str">
        <f t="shared" si="0"/>
        <v>POL3413</v>
      </c>
      <c r="B18" t="str">
        <f>"CUST"&amp;TEXT(1220+ROW(Policies!A1193),0)</f>
        <v>CUST2413</v>
      </c>
      <c r="G18" t="s">
        <v>2090</v>
      </c>
      <c r="J18" t="str">
        <f t="shared" ca="1" si="1"/>
        <v>Natural Death</v>
      </c>
      <c r="L18">
        <f t="shared" ca="1" si="2"/>
        <v>0.4998202762693259</v>
      </c>
      <c r="N18">
        <f t="shared" ca="1" si="3"/>
        <v>15</v>
      </c>
    </row>
    <row r="19" spans="1:14" x14ac:dyDescent="0.25">
      <c r="A19" t="str">
        <f t="shared" si="0"/>
        <v>POL3414</v>
      </c>
      <c r="B19" t="str">
        <f>"CUST"&amp;TEXT(1220+ROW(Policies!A1194),0)</f>
        <v>CUST2414</v>
      </c>
      <c r="G19" t="s">
        <v>2091</v>
      </c>
      <c r="J19" t="str">
        <f t="shared" ca="1" si="1"/>
        <v>Accidental Death</v>
      </c>
      <c r="L19">
        <f t="shared" ca="1" si="2"/>
        <v>4.0345755598320099E-2</v>
      </c>
      <c r="N19">
        <f t="shared" ca="1" si="3"/>
        <v>12</v>
      </c>
    </row>
    <row r="20" spans="1:14" x14ac:dyDescent="0.25">
      <c r="A20" t="str">
        <f t="shared" si="0"/>
        <v>POL3415</v>
      </c>
      <c r="B20" t="str">
        <f>"CUST"&amp;TEXT(1220+ROW(Policies!A1195),0)</f>
        <v>CUST2415</v>
      </c>
      <c r="G20" t="s">
        <v>2092</v>
      </c>
      <c r="J20" t="str">
        <f t="shared" ca="1" si="1"/>
        <v>Natural Death</v>
      </c>
      <c r="L20">
        <f t="shared" ca="1" si="2"/>
        <v>0.70261645454442156</v>
      </c>
      <c r="N20">
        <f t="shared" ca="1" si="3"/>
        <v>11</v>
      </c>
    </row>
    <row r="21" spans="1:14" x14ac:dyDescent="0.25">
      <c r="A21" t="str">
        <f t="shared" si="0"/>
        <v>POL3416</v>
      </c>
      <c r="B21" t="str">
        <f>"CUST"&amp;TEXT(1220+ROW(Policies!A1196),0)</f>
        <v>CUST2416</v>
      </c>
      <c r="G21" t="s">
        <v>2093</v>
      </c>
      <c r="J21" t="str">
        <f t="shared" ca="1" si="1"/>
        <v>Natural Death</v>
      </c>
      <c r="L21">
        <f t="shared" ca="1" si="2"/>
        <v>0.49283985722381318</v>
      </c>
      <c r="N21">
        <f t="shared" ca="1" si="3"/>
        <v>11</v>
      </c>
    </row>
    <row r="22" spans="1:14" x14ac:dyDescent="0.25">
      <c r="A22" t="str">
        <f t="shared" si="0"/>
        <v>POL3417</v>
      </c>
      <c r="B22" t="str">
        <f>"CUST"&amp;TEXT(1220+ROW(Policies!A1197),0)</f>
        <v>CUST2417</v>
      </c>
      <c r="G22" t="s">
        <v>2094</v>
      </c>
      <c r="J22" t="str">
        <f t="shared" ca="1" si="1"/>
        <v>Natural Death</v>
      </c>
      <c r="L22">
        <f t="shared" ca="1" si="2"/>
        <v>0.70835518283268839</v>
      </c>
      <c r="N22">
        <f t="shared" ca="1" si="3"/>
        <v>13</v>
      </c>
    </row>
    <row r="23" spans="1:14" x14ac:dyDescent="0.25">
      <c r="A23" t="str">
        <f t="shared" si="0"/>
        <v>POL3418</v>
      </c>
      <c r="B23" t="str">
        <f>"CUST"&amp;TEXT(1220+ROW(Policies!A1198),0)</f>
        <v>CUST2418</v>
      </c>
      <c r="G23" t="s">
        <v>2095</v>
      </c>
      <c r="J23" t="str">
        <f t="shared" ca="1" si="1"/>
        <v>Natural Disasters</v>
      </c>
      <c r="L23">
        <f t="shared" ca="1" si="2"/>
        <v>0.99996650923018726</v>
      </c>
      <c r="N23">
        <f t="shared" ca="1" si="3"/>
        <v>12</v>
      </c>
    </row>
    <row r="24" spans="1:14" x14ac:dyDescent="0.25">
      <c r="A24" t="str">
        <f t="shared" si="0"/>
        <v>POL3419</v>
      </c>
      <c r="B24" t="str">
        <f>"CUST"&amp;TEXT(1220+ROW(Policies!A1199),0)</f>
        <v>CUST2419</v>
      </c>
      <c r="G24" t="s">
        <v>2096</v>
      </c>
      <c r="J24" t="str">
        <f t="shared" ca="1" si="1"/>
        <v>Accidental Death</v>
      </c>
      <c r="L24">
        <f t="shared" ca="1" si="2"/>
        <v>6.4547736636790254E-2</v>
      </c>
      <c r="N24">
        <f t="shared" ca="1" si="3"/>
        <v>15</v>
      </c>
    </row>
    <row r="25" spans="1:14" x14ac:dyDescent="0.25">
      <c r="A25" t="str">
        <f t="shared" si="0"/>
        <v>POL3420</v>
      </c>
      <c r="B25" t="str">
        <f>"CUST"&amp;TEXT(1220+ROW(Policies!A1200),0)</f>
        <v>CUST2420</v>
      </c>
      <c r="G25" t="s">
        <v>2097</v>
      </c>
      <c r="J25" t="str">
        <f t="shared" ca="1" si="1"/>
        <v>Accidental Death</v>
      </c>
      <c r="L25">
        <f t="shared" ca="1" si="2"/>
        <v>0.29326022396504281</v>
      </c>
      <c r="N25">
        <f t="shared" ca="1" si="3"/>
        <v>15</v>
      </c>
    </row>
    <row r="26" spans="1:14" x14ac:dyDescent="0.25">
      <c r="A26" t="str">
        <f t="shared" si="0"/>
        <v>POL3421</v>
      </c>
      <c r="B26" t="str">
        <f>"CUST"&amp;TEXT(1220+ROW(Policies!A1201),0)</f>
        <v>CUST2421</v>
      </c>
      <c r="G26" t="s">
        <v>2098</v>
      </c>
      <c r="J26" t="str">
        <f t="shared" ca="1" si="1"/>
        <v>Accidental Death</v>
      </c>
      <c r="L26">
        <f t="shared" ca="1" si="2"/>
        <v>0.14806996808567618</v>
      </c>
      <c r="N26">
        <f t="shared" ca="1" si="3"/>
        <v>11</v>
      </c>
    </row>
    <row r="27" spans="1:14" x14ac:dyDescent="0.25">
      <c r="A27" t="str">
        <f t="shared" si="0"/>
        <v>POL3422</v>
      </c>
      <c r="B27" t="str">
        <f>"CUST"&amp;TEXT(1220+ROW(Policies!A1202),0)</f>
        <v>CUST2422</v>
      </c>
      <c r="G27" t="s">
        <v>2099</v>
      </c>
      <c r="J27" t="str">
        <f t="shared" ca="1" si="1"/>
        <v>Natural Death</v>
      </c>
      <c r="L27">
        <f t="shared" ca="1" si="2"/>
        <v>0.63536029495937352</v>
      </c>
      <c r="N27">
        <f t="shared" ca="1" si="3"/>
        <v>11</v>
      </c>
    </row>
    <row r="28" spans="1:14" x14ac:dyDescent="0.25">
      <c r="A28" t="str">
        <f t="shared" si="0"/>
        <v>POL3423</v>
      </c>
      <c r="B28" t="str">
        <f>"CUST"&amp;TEXT(1220+ROW(Policies!A1203),0)</f>
        <v>CUST2423</v>
      </c>
      <c r="G28" t="s">
        <v>2100</v>
      </c>
      <c r="J28" t="str">
        <f t="shared" ca="1" si="1"/>
        <v>Accidental Death</v>
      </c>
      <c r="L28">
        <f t="shared" ca="1" si="2"/>
        <v>0.23647658632869617</v>
      </c>
      <c r="N28">
        <f t="shared" ca="1" si="3"/>
        <v>11</v>
      </c>
    </row>
    <row r="29" spans="1:14" x14ac:dyDescent="0.25">
      <c r="A29" t="str">
        <f t="shared" si="0"/>
        <v>POL3424</v>
      </c>
      <c r="B29" t="str">
        <f>"CUST"&amp;TEXT(1220+ROW(Policies!A1204),0)</f>
        <v>CUST2424</v>
      </c>
      <c r="G29" t="s">
        <v>2101</v>
      </c>
      <c r="J29" t="str">
        <f t="shared" ca="1" si="1"/>
        <v>Natural Death</v>
      </c>
      <c r="L29">
        <f t="shared" ca="1" si="2"/>
        <v>0.78112957815414363</v>
      </c>
      <c r="N29">
        <f t="shared" ca="1" si="3"/>
        <v>11</v>
      </c>
    </row>
    <row r="30" spans="1:14" x14ac:dyDescent="0.25">
      <c r="A30" t="str">
        <f t="shared" si="0"/>
        <v>POL3425</v>
      </c>
      <c r="B30" t="str">
        <f>"CUST"&amp;TEXT(1220+ROW(Policies!A1205),0)</f>
        <v>CUST2425</v>
      </c>
      <c r="G30" t="s">
        <v>2102</v>
      </c>
      <c r="J30" t="str">
        <f t="shared" ca="1" si="1"/>
        <v>Natural Death</v>
      </c>
      <c r="L30">
        <f t="shared" ca="1" si="2"/>
        <v>0.42729130777221791</v>
      </c>
      <c r="N30">
        <f t="shared" ca="1" si="3"/>
        <v>14</v>
      </c>
    </row>
    <row r="31" spans="1:14" x14ac:dyDescent="0.25">
      <c r="A31" t="str">
        <f t="shared" si="0"/>
        <v>POL3426</v>
      </c>
      <c r="B31" t="str">
        <f>"CUST"&amp;TEXT(1220+ROW(Policies!A1206),0)</f>
        <v>CUST2426</v>
      </c>
      <c r="G31" t="s">
        <v>2103</v>
      </c>
      <c r="J31" t="str">
        <f t="shared" ca="1" si="1"/>
        <v>Accidental Death</v>
      </c>
      <c r="L31">
        <f t="shared" ca="1" si="2"/>
        <v>0.14903058603162411</v>
      </c>
      <c r="N31">
        <f t="shared" ca="1" si="3"/>
        <v>14</v>
      </c>
    </row>
    <row r="32" spans="1:14" x14ac:dyDescent="0.25">
      <c r="A32" t="str">
        <f t="shared" si="0"/>
        <v>POL3427</v>
      </c>
      <c r="B32" t="str">
        <f>"CUST"&amp;TEXT(1220+ROW(Policies!A1207),0)</f>
        <v>CUST2427</v>
      </c>
      <c r="G32" t="s">
        <v>2104</v>
      </c>
      <c r="J32" t="str">
        <f t="shared" ca="1" si="1"/>
        <v>Accidental Death</v>
      </c>
      <c r="L32">
        <f t="shared" ca="1" si="2"/>
        <v>0.38333229401364499</v>
      </c>
      <c r="N32">
        <f t="shared" ca="1" si="3"/>
        <v>15</v>
      </c>
    </row>
    <row r="33" spans="1:14" x14ac:dyDescent="0.25">
      <c r="A33" t="str">
        <f t="shared" si="0"/>
        <v>POL3428</v>
      </c>
      <c r="B33" t="str">
        <f>"CUST"&amp;TEXT(1220+ROW(Policies!A1208),0)</f>
        <v>CUST2428</v>
      </c>
      <c r="G33" t="s">
        <v>2105</v>
      </c>
      <c r="J33" t="str">
        <f t="shared" ca="1" si="1"/>
        <v>Natural Death</v>
      </c>
      <c r="L33">
        <f t="shared" ca="1" si="2"/>
        <v>0.60822969085416245</v>
      </c>
      <c r="N33">
        <f t="shared" ca="1" si="3"/>
        <v>12</v>
      </c>
    </row>
    <row r="34" spans="1:14" x14ac:dyDescent="0.25">
      <c r="A34" t="str">
        <f t="shared" si="0"/>
        <v>POL3429</v>
      </c>
      <c r="B34" t="str">
        <f>"CUST"&amp;TEXT(1220+ROW(Policies!A1209),0)</f>
        <v>CUST2429</v>
      </c>
      <c r="G34" t="s">
        <v>2106</v>
      </c>
      <c r="J34" t="str">
        <f t="shared" ca="1" si="1"/>
        <v>Natural Death</v>
      </c>
      <c r="L34">
        <f t="shared" ca="1" si="2"/>
        <v>0.4859029471024775</v>
      </c>
      <c r="N34">
        <f t="shared" ca="1" si="3"/>
        <v>15</v>
      </c>
    </row>
    <row r="35" spans="1:14" x14ac:dyDescent="0.25">
      <c r="A35" t="str">
        <f t="shared" si="0"/>
        <v>POL3430</v>
      </c>
      <c r="B35" t="str">
        <f>"CUST"&amp;TEXT(1220+ROW(Policies!A1210),0)</f>
        <v>CUST2430</v>
      </c>
      <c r="G35" t="s">
        <v>2107</v>
      </c>
      <c r="J35" t="str">
        <f t="shared" ca="1" si="1"/>
        <v>Accidental Death</v>
      </c>
      <c r="L35">
        <f t="shared" ca="1" si="2"/>
        <v>0.31680055264343654</v>
      </c>
      <c r="N35">
        <f t="shared" ca="1" si="3"/>
        <v>12</v>
      </c>
    </row>
    <row r="36" spans="1:14" x14ac:dyDescent="0.25">
      <c r="A36" t="str">
        <f t="shared" si="0"/>
        <v>POL3431</v>
      </c>
      <c r="B36" t="str">
        <f>"CUST"&amp;TEXT(1220+ROW(Policies!A1211),0)</f>
        <v>CUST2431</v>
      </c>
      <c r="G36" t="s">
        <v>2108</v>
      </c>
      <c r="J36" t="str">
        <f t="shared" ca="1" si="1"/>
        <v>Natural Death</v>
      </c>
      <c r="L36">
        <f t="shared" ca="1" si="2"/>
        <v>0.74432595485936115</v>
      </c>
      <c r="N36">
        <f t="shared" ca="1" si="3"/>
        <v>12</v>
      </c>
    </row>
    <row r="37" spans="1:14" x14ac:dyDescent="0.25">
      <c r="A37" t="str">
        <f t="shared" si="0"/>
        <v>POL3432</v>
      </c>
      <c r="B37" t="str">
        <f>"CUST"&amp;TEXT(1220+ROW(Policies!A1212),0)</f>
        <v>CUST2432</v>
      </c>
      <c r="G37" t="s">
        <v>2109</v>
      </c>
      <c r="J37" t="str">
        <f t="shared" ca="1" si="1"/>
        <v>Natural Death</v>
      </c>
      <c r="L37">
        <f t="shared" ca="1" si="2"/>
        <v>0.46008786000138568</v>
      </c>
      <c r="N37">
        <f t="shared" ca="1" si="3"/>
        <v>14</v>
      </c>
    </row>
    <row r="38" spans="1:14" x14ac:dyDescent="0.25">
      <c r="A38" t="str">
        <f t="shared" si="0"/>
        <v>POL3433</v>
      </c>
      <c r="B38" t="str">
        <f>"CUST"&amp;TEXT(1220+ROW(Policies!A1213),0)</f>
        <v>CUST2433</v>
      </c>
      <c r="G38" t="s">
        <v>2110</v>
      </c>
      <c r="J38" t="str">
        <f t="shared" ca="1" si="1"/>
        <v>Natural Death</v>
      </c>
      <c r="L38">
        <f t="shared" ca="1" si="2"/>
        <v>0.48994646303694578</v>
      </c>
      <c r="N38">
        <f t="shared" ca="1" si="3"/>
        <v>11</v>
      </c>
    </row>
    <row r="39" spans="1:14" x14ac:dyDescent="0.25">
      <c r="A39" t="str">
        <f t="shared" si="0"/>
        <v>POL3434</v>
      </c>
      <c r="B39" t="str">
        <f>"CUST"&amp;TEXT(1220+ROW(Policies!A1214),0)</f>
        <v>CUST2434</v>
      </c>
      <c r="G39" t="s">
        <v>2111</v>
      </c>
      <c r="J39" t="str">
        <f t="shared" ca="1" si="1"/>
        <v>Accidental Death</v>
      </c>
      <c r="L39">
        <f t="shared" ca="1" si="2"/>
        <v>2.7753134122734058E-2</v>
      </c>
      <c r="N39">
        <f t="shared" ca="1" si="3"/>
        <v>12</v>
      </c>
    </row>
    <row r="40" spans="1:14" x14ac:dyDescent="0.25">
      <c r="A40" t="str">
        <f t="shared" si="0"/>
        <v>POL3435</v>
      </c>
      <c r="B40" t="str">
        <f>"CUST"&amp;TEXT(1220+ROW(Policies!A1215),0)</f>
        <v>CUST2435</v>
      </c>
      <c r="G40" t="s">
        <v>2112</v>
      </c>
      <c r="J40" t="str">
        <f t="shared" ca="1" si="1"/>
        <v>Accidental Death</v>
      </c>
      <c r="L40">
        <f t="shared" ca="1" si="2"/>
        <v>0.18089173645348811</v>
      </c>
      <c r="N40">
        <f t="shared" ca="1" si="3"/>
        <v>11</v>
      </c>
    </row>
    <row r="41" spans="1:14" x14ac:dyDescent="0.25">
      <c r="A41" t="str">
        <f t="shared" si="0"/>
        <v>POL3436</v>
      </c>
      <c r="B41" t="str">
        <f>"CUST"&amp;TEXT(1220+ROW(Policies!A1216),0)</f>
        <v>CUST2436</v>
      </c>
      <c r="G41" t="s">
        <v>2113</v>
      </c>
      <c r="J41" t="str">
        <f t="shared" ca="1" si="1"/>
        <v>Natural Death</v>
      </c>
      <c r="L41">
        <f t="shared" ca="1" si="2"/>
        <v>0.7205158605876365</v>
      </c>
      <c r="N41">
        <f t="shared" ca="1" si="3"/>
        <v>13</v>
      </c>
    </row>
    <row r="42" spans="1:14" x14ac:dyDescent="0.25">
      <c r="A42" t="str">
        <f t="shared" si="0"/>
        <v>POL3437</v>
      </c>
      <c r="B42" t="str">
        <f>"CUST"&amp;TEXT(1220+ROW(Policies!A1217),0)</f>
        <v>CUST2437</v>
      </c>
      <c r="G42" t="s">
        <v>2114</v>
      </c>
      <c r="J42" t="str">
        <f t="shared" ca="1" si="1"/>
        <v>Accidental Death</v>
      </c>
      <c r="L42">
        <f t="shared" ca="1" si="2"/>
        <v>0.2302868684376258</v>
      </c>
      <c r="N42">
        <f t="shared" ca="1" si="3"/>
        <v>13</v>
      </c>
    </row>
    <row r="43" spans="1:14" x14ac:dyDescent="0.25">
      <c r="A43" t="str">
        <f t="shared" si="0"/>
        <v>POL3438</v>
      </c>
      <c r="B43" t="str">
        <f>"CUST"&amp;TEXT(1220+ROW(Policies!A1218),0)</f>
        <v>CUST2438</v>
      </c>
      <c r="G43" t="s">
        <v>2115</v>
      </c>
      <c r="J43" t="str">
        <f t="shared" ca="1" si="1"/>
        <v>Natural Death</v>
      </c>
      <c r="L43">
        <f t="shared" ca="1" si="2"/>
        <v>0.6509401748915894</v>
      </c>
      <c r="N43">
        <f t="shared" ca="1" si="3"/>
        <v>12</v>
      </c>
    </row>
    <row r="44" spans="1:14" x14ac:dyDescent="0.25">
      <c r="A44" t="str">
        <f t="shared" si="0"/>
        <v>POL3439</v>
      </c>
      <c r="B44" t="str">
        <f>"CUST"&amp;TEXT(1220+ROW(Policies!A1219),0)</f>
        <v>CUST2439</v>
      </c>
      <c r="G44" t="s">
        <v>2116</v>
      </c>
      <c r="J44" t="str">
        <f t="shared" ca="1" si="1"/>
        <v>Accidental Death</v>
      </c>
      <c r="L44">
        <f t="shared" ca="1" si="2"/>
        <v>0.24223272206195456</v>
      </c>
      <c r="N44">
        <f t="shared" ca="1" si="3"/>
        <v>14</v>
      </c>
    </row>
    <row r="45" spans="1:14" x14ac:dyDescent="0.25">
      <c r="A45" t="str">
        <f t="shared" si="0"/>
        <v>POL3440</v>
      </c>
      <c r="B45" t="str">
        <f>"CUST"&amp;TEXT(1220+ROW(Policies!A1220),0)</f>
        <v>CUST2440</v>
      </c>
      <c r="G45" t="s">
        <v>2117</v>
      </c>
      <c r="J45" t="str">
        <f t="shared" ca="1" si="1"/>
        <v>Natural Death</v>
      </c>
      <c r="L45">
        <f t="shared" ca="1" si="2"/>
        <v>0.71588538273041746</v>
      </c>
      <c r="N45">
        <f t="shared" ca="1" si="3"/>
        <v>13</v>
      </c>
    </row>
    <row r="46" spans="1:14" x14ac:dyDescent="0.25">
      <c r="A46" t="str">
        <f t="shared" si="0"/>
        <v>POL3441</v>
      </c>
      <c r="B46" t="str">
        <f>"CUST"&amp;TEXT(1220+ROW(Policies!A1221),0)</f>
        <v>CUST2441</v>
      </c>
      <c r="G46" t="s">
        <v>2118</v>
      </c>
      <c r="J46" t="str">
        <f t="shared" ca="1" si="1"/>
        <v>Accidental Death</v>
      </c>
      <c r="L46">
        <f t="shared" ca="1" si="2"/>
        <v>0.18714472686918082</v>
      </c>
      <c r="N46">
        <f t="shared" ca="1" si="3"/>
        <v>13</v>
      </c>
    </row>
    <row r="47" spans="1:14" x14ac:dyDescent="0.25">
      <c r="A47" t="str">
        <f t="shared" si="0"/>
        <v>POL3442</v>
      </c>
      <c r="B47" t="str">
        <f>"CUST"&amp;TEXT(1220+ROW(Policies!A1222),0)</f>
        <v>CUST2442</v>
      </c>
      <c r="G47" t="s">
        <v>2119</v>
      </c>
      <c r="J47" t="str">
        <f t="shared" ca="1" si="1"/>
        <v>Accidental Death</v>
      </c>
      <c r="L47">
        <f t="shared" ca="1" si="2"/>
        <v>0.29995007816100139</v>
      </c>
      <c r="N47">
        <f t="shared" ca="1" si="3"/>
        <v>12</v>
      </c>
    </row>
    <row r="48" spans="1:14" x14ac:dyDescent="0.25">
      <c r="A48" t="str">
        <f t="shared" si="0"/>
        <v>POL3443</v>
      </c>
      <c r="B48" t="str">
        <f>"CUST"&amp;TEXT(1220+ROW(Policies!A1223),0)</f>
        <v>CUST2443</v>
      </c>
      <c r="G48" t="s">
        <v>2120</v>
      </c>
      <c r="J48" t="str">
        <f t="shared" ca="1" si="1"/>
        <v>Natural Death</v>
      </c>
      <c r="L48">
        <f t="shared" ca="1" si="2"/>
        <v>0.72256255947018011</v>
      </c>
      <c r="N48">
        <f t="shared" ca="1" si="3"/>
        <v>15</v>
      </c>
    </row>
    <row r="49" spans="1:14" x14ac:dyDescent="0.25">
      <c r="A49" t="str">
        <f t="shared" si="0"/>
        <v>POL3444</v>
      </c>
      <c r="B49" t="str">
        <f>"CUST"&amp;TEXT(1220+ROW(Policies!A1224),0)</f>
        <v>CUST2444</v>
      </c>
      <c r="G49" t="s">
        <v>2121</v>
      </c>
      <c r="J49" t="str">
        <f t="shared" ca="1" si="1"/>
        <v>Natural Death</v>
      </c>
      <c r="L49">
        <f t="shared" ca="1" si="2"/>
        <v>0.69560657858618824</v>
      </c>
      <c r="N49">
        <f t="shared" ca="1" si="3"/>
        <v>12</v>
      </c>
    </row>
    <row r="50" spans="1:14" x14ac:dyDescent="0.25">
      <c r="A50" t="str">
        <f t="shared" si="0"/>
        <v>POL3445</v>
      </c>
      <c r="B50" t="str">
        <f>"CUST"&amp;TEXT(1220+ROW(Policies!A1225),0)</f>
        <v>CUST2445</v>
      </c>
      <c r="G50" t="s">
        <v>2122</v>
      </c>
      <c r="J50" t="str">
        <f t="shared" ca="1" si="1"/>
        <v>Natural Death</v>
      </c>
      <c r="L50">
        <f t="shared" ca="1" si="2"/>
        <v>0.66708761596019728</v>
      </c>
      <c r="N50">
        <f t="shared" ca="1" si="3"/>
        <v>14</v>
      </c>
    </row>
    <row r="51" spans="1:14" x14ac:dyDescent="0.25">
      <c r="A51" t="str">
        <f t="shared" si="0"/>
        <v>POL3446</v>
      </c>
      <c r="B51" t="str">
        <f>"CUST"&amp;TEXT(1220+ROW(Policies!A1226),0)</f>
        <v>CUST2446</v>
      </c>
      <c r="G51" t="s">
        <v>2123</v>
      </c>
      <c r="J51" t="str">
        <f t="shared" ca="1" si="1"/>
        <v>Natural Death</v>
      </c>
      <c r="L51">
        <f t="shared" ca="1" si="2"/>
        <v>0.47283135881348959</v>
      </c>
      <c r="N51">
        <f t="shared" ca="1" si="3"/>
        <v>12</v>
      </c>
    </row>
    <row r="52" spans="1:14" x14ac:dyDescent="0.25">
      <c r="A52" t="str">
        <f t="shared" si="0"/>
        <v>POL3447</v>
      </c>
      <c r="B52" t="str">
        <f>"CUST"&amp;TEXT(1220+ROW(Policies!A1227),0)</f>
        <v>CUST2447</v>
      </c>
      <c r="G52" t="s">
        <v>2124</v>
      </c>
      <c r="J52" t="str">
        <f t="shared" ca="1" si="1"/>
        <v>Natural Death</v>
      </c>
      <c r="L52">
        <f t="shared" ca="1" si="2"/>
        <v>0.61312776809220726</v>
      </c>
      <c r="N52">
        <f t="shared" ca="1" si="3"/>
        <v>14</v>
      </c>
    </row>
    <row r="53" spans="1:14" x14ac:dyDescent="0.25">
      <c r="A53" t="str">
        <f t="shared" si="0"/>
        <v>POL3448</v>
      </c>
      <c r="B53" t="str">
        <f>"CUST"&amp;TEXT(1220+ROW(Policies!A1228),0)</f>
        <v>CUST2448</v>
      </c>
      <c r="G53" t="s">
        <v>2125</v>
      </c>
      <c r="J53" t="str">
        <f t="shared" ca="1" si="1"/>
        <v>Accidental Death</v>
      </c>
      <c r="L53">
        <f t="shared" ca="1" si="2"/>
        <v>0.37126878749948966</v>
      </c>
      <c r="N53">
        <f t="shared" ca="1" si="3"/>
        <v>15</v>
      </c>
    </row>
    <row r="54" spans="1:14" x14ac:dyDescent="0.25">
      <c r="A54" t="str">
        <f t="shared" si="0"/>
        <v>POL3449</v>
      </c>
      <c r="B54" t="str">
        <f>"CUST"&amp;TEXT(1220+ROW(Policies!A1229),0)</f>
        <v>CUST2449</v>
      </c>
      <c r="G54" t="s">
        <v>2126</v>
      </c>
      <c r="J54" t="str">
        <f t="shared" ca="1" si="1"/>
        <v>Accidental Death</v>
      </c>
      <c r="L54">
        <f t="shared" ca="1" si="2"/>
        <v>3.6033620265177313E-2</v>
      </c>
      <c r="N54">
        <f t="shared" ca="1" si="3"/>
        <v>14</v>
      </c>
    </row>
    <row r="55" spans="1:14" x14ac:dyDescent="0.25">
      <c r="A55" t="str">
        <f t="shared" si="0"/>
        <v>POL3450</v>
      </c>
      <c r="B55" t="str">
        <f>"CUST"&amp;TEXT(1220+ROW(Policies!A1230),0)</f>
        <v>CUST2450</v>
      </c>
      <c r="G55" t="s">
        <v>2127</v>
      </c>
      <c r="J55" t="str">
        <f t="shared" ca="1" si="1"/>
        <v>Accidental Death</v>
      </c>
      <c r="L55">
        <f t="shared" ca="1" si="2"/>
        <v>3.3348912406323539E-3</v>
      </c>
      <c r="N55">
        <f t="shared" ca="1" si="3"/>
        <v>12</v>
      </c>
    </row>
    <row r="56" spans="1:14" x14ac:dyDescent="0.25">
      <c r="A56" t="str">
        <f t="shared" si="0"/>
        <v>POL3451</v>
      </c>
      <c r="B56" t="str">
        <f>"CUST"&amp;TEXT(1220+ROW(Policies!A1231),0)</f>
        <v>CUST2451</v>
      </c>
      <c r="G56" t="s">
        <v>2128</v>
      </c>
      <c r="J56" t="str">
        <f t="shared" ca="1" si="1"/>
        <v>Natural Death</v>
      </c>
      <c r="L56">
        <f t="shared" ca="1" si="2"/>
        <v>0.57321398262711631</v>
      </c>
      <c r="N56">
        <f t="shared" ca="1" si="3"/>
        <v>12</v>
      </c>
    </row>
    <row r="57" spans="1:14" x14ac:dyDescent="0.25">
      <c r="A57" t="str">
        <f t="shared" si="0"/>
        <v>POL3452</v>
      </c>
      <c r="B57" t="str">
        <f>"CUST"&amp;TEXT(1220+ROW(Policies!A1232),0)</f>
        <v>CUST2452</v>
      </c>
      <c r="G57" t="s">
        <v>2129</v>
      </c>
      <c r="J57" t="str">
        <f t="shared" ca="1" si="1"/>
        <v>Accidental Death</v>
      </c>
      <c r="L57">
        <f t="shared" ca="1" si="2"/>
        <v>5.6008959960544002E-3</v>
      </c>
      <c r="N57">
        <f t="shared" ca="1" si="3"/>
        <v>15</v>
      </c>
    </row>
    <row r="58" spans="1:14" x14ac:dyDescent="0.25">
      <c r="A58" t="str">
        <f t="shared" si="0"/>
        <v>POL3453</v>
      </c>
      <c r="B58" t="str">
        <f>"CUST"&amp;TEXT(1220+ROW(Policies!A1233),0)</f>
        <v>CUST2453</v>
      </c>
      <c r="G58" t="s">
        <v>2130</v>
      </c>
      <c r="J58" t="str">
        <f t="shared" ca="1" si="1"/>
        <v>Natural Disasters</v>
      </c>
      <c r="L58">
        <f t="shared" ca="1" si="2"/>
        <v>0.8264322319095404</v>
      </c>
      <c r="N58">
        <f t="shared" ca="1" si="3"/>
        <v>11</v>
      </c>
    </row>
    <row r="59" spans="1:14" x14ac:dyDescent="0.25">
      <c r="A59" t="str">
        <f t="shared" si="0"/>
        <v>POL3454</v>
      </c>
      <c r="B59" t="str">
        <f>"CUST"&amp;TEXT(1220+ROW(Policies!A1234),0)</f>
        <v>CUST2454</v>
      </c>
      <c r="G59" t="s">
        <v>2131</v>
      </c>
      <c r="J59" t="str">
        <f t="shared" ca="1" si="1"/>
        <v>Natural Disasters</v>
      </c>
      <c r="L59">
        <f t="shared" ca="1" si="2"/>
        <v>0.89022354188395902</v>
      </c>
      <c r="N59">
        <f t="shared" ca="1" si="3"/>
        <v>12</v>
      </c>
    </row>
    <row r="60" spans="1:14" x14ac:dyDescent="0.25">
      <c r="A60" t="str">
        <f t="shared" si="0"/>
        <v>POL3455</v>
      </c>
      <c r="B60" t="str">
        <f>"CUST"&amp;TEXT(1220+ROW(Policies!A1235),0)</f>
        <v>CUST2455</v>
      </c>
      <c r="G60" t="s">
        <v>2132</v>
      </c>
      <c r="J60" t="str">
        <f t="shared" ca="1" si="1"/>
        <v>Natural Death</v>
      </c>
      <c r="L60">
        <f t="shared" ca="1" si="2"/>
        <v>0.71347227937799484</v>
      </c>
      <c r="N60">
        <f t="shared" ca="1" si="3"/>
        <v>12</v>
      </c>
    </row>
    <row r="61" spans="1:14" x14ac:dyDescent="0.25">
      <c r="A61" t="str">
        <f t="shared" si="0"/>
        <v>POL3456</v>
      </c>
      <c r="B61" t="str">
        <f>"CUST"&amp;TEXT(1220+ROW(Policies!A1236),0)</f>
        <v>CUST2456</v>
      </c>
      <c r="G61" t="s">
        <v>2133</v>
      </c>
      <c r="J61" t="str">
        <f t="shared" ca="1" si="1"/>
        <v>Accidental Death</v>
      </c>
      <c r="L61">
        <f t="shared" ca="1" si="2"/>
        <v>0.28164807014698101</v>
      </c>
      <c r="N61">
        <f t="shared" ca="1" si="3"/>
        <v>11</v>
      </c>
    </row>
    <row r="62" spans="1:14" x14ac:dyDescent="0.25">
      <c r="A62" t="str">
        <f t="shared" si="0"/>
        <v>POL3457</v>
      </c>
      <c r="B62" t="str">
        <f>"CUST"&amp;TEXT(1220+ROW(Policies!A1237),0)</f>
        <v>CUST2457</v>
      </c>
      <c r="G62" t="s">
        <v>2134</v>
      </c>
      <c r="J62" t="str">
        <f t="shared" ca="1" si="1"/>
        <v>Natural Disasters</v>
      </c>
      <c r="L62">
        <f t="shared" ca="1" si="2"/>
        <v>0.83073843992579888</v>
      </c>
      <c r="N62">
        <f t="shared" ca="1" si="3"/>
        <v>12</v>
      </c>
    </row>
    <row r="63" spans="1:14" x14ac:dyDescent="0.25">
      <c r="A63" t="str">
        <f t="shared" si="0"/>
        <v>POL3458</v>
      </c>
      <c r="B63" t="str">
        <f>"CUST"&amp;TEXT(1220+ROW(Policies!A1238),0)</f>
        <v>CUST2458</v>
      </c>
      <c r="G63" t="s">
        <v>2135</v>
      </c>
      <c r="J63" t="str">
        <f t="shared" ca="1" si="1"/>
        <v>Natural Death</v>
      </c>
      <c r="L63">
        <f t="shared" ca="1" si="2"/>
        <v>0.47523408106802578</v>
      </c>
      <c r="N63">
        <f t="shared" ca="1" si="3"/>
        <v>15</v>
      </c>
    </row>
    <row r="64" spans="1:14" x14ac:dyDescent="0.25">
      <c r="A64" t="str">
        <f t="shared" si="0"/>
        <v>POL3459</v>
      </c>
      <c r="B64" t="str">
        <f>"CUST"&amp;TEXT(1220+ROW(Policies!A1239),0)</f>
        <v>CUST2459</v>
      </c>
      <c r="G64" t="s">
        <v>2136</v>
      </c>
      <c r="J64" t="str">
        <f t="shared" ca="1" si="1"/>
        <v>Accidental Death</v>
      </c>
      <c r="L64">
        <f t="shared" ca="1" si="2"/>
        <v>0.23692284011005404</v>
      </c>
      <c r="N64">
        <f t="shared" ca="1" si="3"/>
        <v>14</v>
      </c>
    </row>
    <row r="65" spans="1:14" x14ac:dyDescent="0.25">
      <c r="A65" t="str">
        <f t="shared" si="0"/>
        <v>POL3460</v>
      </c>
      <c r="B65" t="str">
        <f>"CUST"&amp;TEXT(1220+ROW(Policies!A1240),0)</f>
        <v>CUST2460</v>
      </c>
      <c r="G65" t="s">
        <v>2137</v>
      </c>
      <c r="J65" t="str">
        <f t="shared" ca="1" si="1"/>
        <v>Natural Death</v>
      </c>
      <c r="L65">
        <f t="shared" ca="1" si="2"/>
        <v>0.46765163647918417</v>
      </c>
      <c r="N65">
        <f t="shared" ca="1" si="3"/>
        <v>14</v>
      </c>
    </row>
    <row r="66" spans="1:14" x14ac:dyDescent="0.25">
      <c r="A66" t="str">
        <f t="shared" ref="A66:A129" si="4">"POL"&amp;TEXT(2220+ROW(A1241),0)</f>
        <v>POL3461</v>
      </c>
      <c r="B66" t="str">
        <f>"CUST"&amp;TEXT(1220+ROW(Policies!A1241),0)</f>
        <v>CUST2461</v>
      </c>
      <c r="G66" t="s">
        <v>2138</v>
      </c>
      <c r="J66" t="str">
        <f t="shared" ref="J66:J129" ca="1" si="5">IF(L66&lt;0.4,"Accidental Death",IF(L66&lt;0.8,"Natural Death",IF(L66&gt;0.8,"Natural Disasters","NA")))</f>
        <v>Natural Disasters</v>
      </c>
      <c r="L66">
        <f t="shared" ref="L66:L129" ca="1" si="6">RAND()</f>
        <v>0.93624640301159034</v>
      </c>
      <c r="N66">
        <f t="shared" ref="N66:N129" ca="1" si="7">RANDBETWEEN(11,15)</f>
        <v>13</v>
      </c>
    </row>
    <row r="67" spans="1:14" x14ac:dyDescent="0.25">
      <c r="A67" t="str">
        <f t="shared" si="4"/>
        <v>POL3462</v>
      </c>
      <c r="B67" t="str">
        <f>"CUST"&amp;TEXT(1220+ROW(Policies!A1242),0)</f>
        <v>CUST2462</v>
      </c>
      <c r="G67" t="s">
        <v>2139</v>
      </c>
      <c r="J67" t="str">
        <f t="shared" ca="1" si="5"/>
        <v>Natural Death</v>
      </c>
      <c r="L67">
        <f t="shared" ca="1" si="6"/>
        <v>0.4492078402238191</v>
      </c>
      <c r="N67">
        <f t="shared" ca="1" si="7"/>
        <v>13</v>
      </c>
    </row>
    <row r="68" spans="1:14" x14ac:dyDescent="0.25">
      <c r="A68" t="str">
        <f t="shared" si="4"/>
        <v>POL3463</v>
      </c>
      <c r="B68" t="str">
        <f>"CUST"&amp;TEXT(1220+ROW(Policies!A1243),0)</f>
        <v>CUST2463</v>
      </c>
      <c r="G68" t="s">
        <v>2140</v>
      </c>
      <c r="J68" t="str">
        <f t="shared" ca="1" si="5"/>
        <v>Accidental Death</v>
      </c>
      <c r="L68">
        <f t="shared" ca="1" si="6"/>
        <v>0.34262064734719899</v>
      </c>
      <c r="N68">
        <f t="shared" ca="1" si="7"/>
        <v>14</v>
      </c>
    </row>
    <row r="69" spans="1:14" x14ac:dyDescent="0.25">
      <c r="A69" t="str">
        <f t="shared" si="4"/>
        <v>POL3464</v>
      </c>
      <c r="B69" t="str">
        <f>"CUST"&amp;TEXT(1220+ROW(Policies!A1244),0)</f>
        <v>CUST2464</v>
      </c>
      <c r="G69" t="s">
        <v>2141</v>
      </c>
      <c r="J69" t="str">
        <f t="shared" ca="1" si="5"/>
        <v>Natural Disasters</v>
      </c>
      <c r="L69">
        <f t="shared" ca="1" si="6"/>
        <v>0.89068050594311554</v>
      </c>
      <c r="N69">
        <f t="shared" ca="1" si="7"/>
        <v>14</v>
      </c>
    </row>
    <row r="70" spans="1:14" x14ac:dyDescent="0.25">
      <c r="A70" t="str">
        <f t="shared" si="4"/>
        <v>POL3465</v>
      </c>
      <c r="B70" t="str">
        <f>"CUST"&amp;TEXT(1220+ROW(Policies!A1245),0)</f>
        <v>CUST2465</v>
      </c>
      <c r="G70" t="s">
        <v>2142</v>
      </c>
      <c r="J70" t="str">
        <f t="shared" ca="1" si="5"/>
        <v>Natural Death</v>
      </c>
      <c r="L70">
        <f t="shared" ca="1" si="6"/>
        <v>0.48349512809650774</v>
      </c>
      <c r="N70">
        <f t="shared" ca="1" si="7"/>
        <v>12</v>
      </c>
    </row>
    <row r="71" spans="1:14" x14ac:dyDescent="0.25">
      <c r="A71" t="str">
        <f t="shared" si="4"/>
        <v>POL3466</v>
      </c>
      <c r="B71" t="str">
        <f>"CUST"&amp;TEXT(1220+ROW(Policies!A1246),0)</f>
        <v>CUST2466</v>
      </c>
      <c r="G71" t="s">
        <v>2143</v>
      </c>
      <c r="J71" t="str">
        <f t="shared" ca="1" si="5"/>
        <v>Accidental Death</v>
      </c>
      <c r="L71">
        <f t="shared" ca="1" si="6"/>
        <v>0.23601105968009428</v>
      </c>
      <c r="N71">
        <f t="shared" ca="1" si="7"/>
        <v>11</v>
      </c>
    </row>
    <row r="72" spans="1:14" x14ac:dyDescent="0.25">
      <c r="A72" t="str">
        <f t="shared" si="4"/>
        <v>POL3467</v>
      </c>
      <c r="B72" t="str">
        <f>"CUST"&amp;TEXT(1220+ROW(Policies!A1247),0)</f>
        <v>CUST2467</v>
      </c>
      <c r="G72" t="s">
        <v>2144</v>
      </c>
      <c r="J72" t="str">
        <f t="shared" ca="1" si="5"/>
        <v>Natural Disasters</v>
      </c>
      <c r="L72">
        <f t="shared" ca="1" si="6"/>
        <v>0.86189391793002368</v>
      </c>
      <c r="N72">
        <f t="shared" ca="1" si="7"/>
        <v>14</v>
      </c>
    </row>
    <row r="73" spans="1:14" x14ac:dyDescent="0.25">
      <c r="A73" t="str">
        <f t="shared" si="4"/>
        <v>POL3468</v>
      </c>
      <c r="B73" t="str">
        <f>"CUST"&amp;TEXT(1220+ROW(Policies!A1248),0)</f>
        <v>CUST2468</v>
      </c>
      <c r="G73" t="s">
        <v>2145</v>
      </c>
      <c r="J73" t="str">
        <f t="shared" ca="1" si="5"/>
        <v>Accidental Death</v>
      </c>
      <c r="L73">
        <f t="shared" ca="1" si="6"/>
        <v>0.29322051331027976</v>
      </c>
      <c r="N73">
        <f t="shared" ca="1" si="7"/>
        <v>13</v>
      </c>
    </row>
    <row r="74" spans="1:14" x14ac:dyDescent="0.25">
      <c r="A74" t="str">
        <f t="shared" si="4"/>
        <v>POL3469</v>
      </c>
      <c r="B74" t="str">
        <f>"CUST"&amp;TEXT(1220+ROW(Policies!A1249),0)</f>
        <v>CUST2469</v>
      </c>
      <c r="G74" t="s">
        <v>2146</v>
      </c>
      <c r="J74" t="str">
        <f t="shared" ca="1" si="5"/>
        <v>Natural Death</v>
      </c>
      <c r="L74">
        <f t="shared" ca="1" si="6"/>
        <v>0.73504423908465588</v>
      </c>
      <c r="N74">
        <f t="shared" ca="1" si="7"/>
        <v>13</v>
      </c>
    </row>
    <row r="75" spans="1:14" x14ac:dyDescent="0.25">
      <c r="A75" t="str">
        <f t="shared" si="4"/>
        <v>POL3470</v>
      </c>
      <c r="B75" t="str">
        <f>"CUST"&amp;TEXT(1220+ROW(Policies!A1250),0)</f>
        <v>CUST2470</v>
      </c>
      <c r="G75" t="s">
        <v>2147</v>
      </c>
      <c r="J75" t="str">
        <f t="shared" ca="1" si="5"/>
        <v>Accidental Death</v>
      </c>
      <c r="L75">
        <f t="shared" ca="1" si="6"/>
        <v>7.9125293162123134E-2</v>
      </c>
      <c r="N75">
        <f t="shared" ca="1" si="7"/>
        <v>15</v>
      </c>
    </row>
    <row r="76" spans="1:14" x14ac:dyDescent="0.25">
      <c r="A76" t="str">
        <f t="shared" si="4"/>
        <v>POL3471</v>
      </c>
      <c r="B76" t="str">
        <f>"CUST"&amp;TEXT(1220+ROW(Policies!A1251),0)</f>
        <v>CUST2471</v>
      </c>
      <c r="G76" t="s">
        <v>2148</v>
      </c>
      <c r="J76" t="str">
        <f t="shared" ca="1" si="5"/>
        <v>Natural Death</v>
      </c>
      <c r="L76">
        <f t="shared" ca="1" si="6"/>
        <v>0.47359435069789901</v>
      </c>
      <c r="N76">
        <f t="shared" ca="1" si="7"/>
        <v>12</v>
      </c>
    </row>
    <row r="77" spans="1:14" x14ac:dyDescent="0.25">
      <c r="A77" t="str">
        <f t="shared" si="4"/>
        <v>POL3472</v>
      </c>
      <c r="B77" t="str">
        <f>"CUST"&amp;TEXT(1220+ROW(Policies!A1252),0)</f>
        <v>CUST2472</v>
      </c>
      <c r="G77" t="s">
        <v>2149</v>
      </c>
      <c r="J77" t="str">
        <f t="shared" ca="1" si="5"/>
        <v>Natural Death</v>
      </c>
      <c r="L77">
        <f t="shared" ca="1" si="6"/>
        <v>0.77783523553149403</v>
      </c>
      <c r="N77">
        <f t="shared" ca="1" si="7"/>
        <v>11</v>
      </c>
    </row>
    <row r="78" spans="1:14" x14ac:dyDescent="0.25">
      <c r="A78" t="str">
        <f t="shared" si="4"/>
        <v>POL3473</v>
      </c>
      <c r="B78" t="str">
        <f>"CUST"&amp;TEXT(1220+ROW(Policies!A1253),0)</f>
        <v>CUST2473</v>
      </c>
      <c r="G78" t="s">
        <v>2150</v>
      </c>
      <c r="J78" t="str">
        <f t="shared" ca="1" si="5"/>
        <v>Natural Disasters</v>
      </c>
      <c r="L78">
        <f t="shared" ca="1" si="6"/>
        <v>0.88976132424394527</v>
      </c>
      <c r="N78">
        <f t="shared" ca="1" si="7"/>
        <v>15</v>
      </c>
    </row>
    <row r="79" spans="1:14" x14ac:dyDescent="0.25">
      <c r="A79" t="str">
        <f t="shared" si="4"/>
        <v>POL3474</v>
      </c>
      <c r="B79" t="str">
        <f>"CUST"&amp;TEXT(1220+ROW(Policies!A1254),0)</f>
        <v>CUST2474</v>
      </c>
      <c r="G79" t="s">
        <v>2151</v>
      </c>
      <c r="J79" t="str">
        <f t="shared" ca="1" si="5"/>
        <v>Accidental Death</v>
      </c>
      <c r="L79">
        <f t="shared" ca="1" si="6"/>
        <v>0.39030554597245937</v>
      </c>
      <c r="N79">
        <f t="shared" ca="1" si="7"/>
        <v>11</v>
      </c>
    </row>
    <row r="80" spans="1:14" x14ac:dyDescent="0.25">
      <c r="A80" t="str">
        <f t="shared" si="4"/>
        <v>POL3475</v>
      </c>
      <c r="B80" t="str">
        <f>"CUST"&amp;TEXT(1220+ROW(Policies!A1255),0)</f>
        <v>CUST2475</v>
      </c>
      <c r="G80" t="s">
        <v>2152</v>
      </c>
      <c r="J80" t="str">
        <f t="shared" ca="1" si="5"/>
        <v>Natural Disasters</v>
      </c>
      <c r="L80">
        <f t="shared" ca="1" si="6"/>
        <v>0.83248236571356904</v>
      </c>
      <c r="N80">
        <f t="shared" ca="1" si="7"/>
        <v>14</v>
      </c>
    </row>
    <row r="81" spans="1:14" x14ac:dyDescent="0.25">
      <c r="A81" t="str">
        <f t="shared" si="4"/>
        <v>POL3476</v>
      </c>
      <c r="B81" t="str">
        <f>"CUST"&amp;TEXT(1220+ROW(Policies!A1256),0)</f>
        <v>CUST2476</v>
      </c>
      <c r="G81" t="s">
        <v>2153</v>
      </c>
      <c r="J81" t="str">
        <f t="shared" ca="1" si="5"/>
        <v>Natural Death</v>
      </c>
      <c r="L81">
        <f t="shared" ca="1" si="6"/>
        <v>0.62701349373757498</v>
      </c>
      <c r="N81">
        <f t="shared" ca="1" si="7"/>
        <v>15</v>
      </c>
    </row>
    <row r="82" spans="1:14" x14ac:dyDescent="0.25">
      <c r="A82" t="str">
        <f t="shared" si="4"/>
        <v>POL3477</v>
      </c>
      <c r="B82" t="str">
        <f>"CUST"&amp;TEXT(1220+ROW(Policies!A1257),0)</f>
        <v>CUST2477</v>
      </c>
      <c r="G82" t="s">
        <v>2154</v>
      </c>
      <c r="J82" t="str">
        <f t="shared" ca="1" si="5"/>
        <v>Natural Death</v>
      </c>
      <c r="L82">
        <f t="shared" ca="1" si="6"/>
        <v>0.44885953564833758</v>
      </c>
      <c r="N82">
        <f t="shared" ca="1" si="7"/>
        <v>11</v>
      </c>
    </row>
    <row r="83" spans="1:14" x14ac:dyDescent="0.25">
      <c r="A83" t="str">
        <f t="shared" si="4"/>
        <v>POL3478</v>
      </c>
      <c r="B83" t="str">
        <f>"CUST"&amp;TEXT(1220+ROW(Policies!A1258),0)</f>
        <v>CUST2478</v>
      </c>
      <c r="G83" t="s">
        <v>2155</v>
      </c>
      <c r="J83" t="str">
        <f t="shared" ca="1" si="5"/>
        <v>Natural Death</v>
      </c>
      <c r="L83">
        <f t="shared" ca="1" si="6"/>
        <v>0.73959602150437165</v>
      </c>
      <c r="N83">
        <f t="shared" ca="1" si="7"/>
        <v>11</v>
      </c>
    </row>
    <row r="84" spans="1:14" x14ac:dyDescent="0.25">
      <c r="A84" t="str">
        <f t="shared" si="4"/>
        <v>POL3479</v>
      </c>
      <c r="B84" t="str">
        <f>"CUST"&amp;TEXT(1220+ROW(Policies!A1259),0)</f>
        <v>CUST2479</v>
      </c>
      <c r="G84" t="s">
        <v>2156</v>
      </c>
      <c r="J84" t="str">
        <f t="shared" ca="1" si="5"/>
        <v>Natural Death</v>
      </c>
      <c r="L84">
        <f t="shared" ca="1" si="6"/>
        <v>0.7651126243959705</v>
      </c>
      <c r="N84">
        <f t="shared" ca="1" si="7"/>
        <v>15</v>
      </c>
    </row>
    <row r="85" spans="1:14" x14ac:dyDescent="0.25">
      <c r="A85" t="str">
        <f t="shared" si="4"/>
        <v>POL3480</v>
      </c>
      <c r="B85" t="str">
        <f>"CUST"&amp;TEXT(1220+ROW(Policies!A1260),0)</f>
        <v>CUST2480</v>
      </c>
      <c r="G85" t="s">
        <v>2157</v>
      </c>
      <c r="J85" t="str">
        <f t="shared" ca="1" si="5"/>
        <v>Natural Death</v>
      </c>
      <c r="L85">
        <f t="shared" ca="1" si="6"/>
        <v>0.78404432407262092</v>
      </c>
      <c r="N85">
        <f t="shared" ca="1" si="7"/>
        <v>11</v>
      </c>
    </row>
    <row r="86" spans="1:14" x14ac:dyDescent="0.25">
      <c r="A86" t="str">
        <f t="shared" si="4"/>
        <v>POL3481</v>
      </c>
      <c r="B86" t="str">
        <f>"CUST"&amp;TEXT(1220+ROW(Policies!A1261),0)</f>
        <v>CUST2481</v>
      </c>
      <c r="G86" t="s">
        <v>2158</v>
      </c>
      <c r="J86" t="str">
        <f t="shared" ca="1" si="5"/>
        <v>Accidental Death</v>
      </c>
      <c r="L86">
        <f t="shared" ca="1" si="6"/>
        <v>0.29146134798091072</v>
      </c>
      <c r="N86">
        <f t="shared" ca="1" si="7"/>
        <v>11</v>
      </c>
    </row>
    <row r="87" spans="1:14" x14ac:dyDescent="0.25">
      <c r="A87" t="str">
        <f t="shared" si="4"/>
        <v>POL3482</v>
      </c>
      <c r="B87" t="str">
        <f>"CUST"&amp;TEXT(1220+ROW(Policies!A1262),0)</f>
        <v>CUST2482</v>
      </c>
      <c r="G87" t="s">
        <v>2159</v>
      </c>
      <c r="J87" t="str">
        <f t="shared" ca="1" si="5"/>
        <v>Accidental Death</v>
      </c>
      <c r="L87">
        <f t="shared" ca="1" si="6"/>
        <v>9.7492402508526643E-2</v>
      </c>
      <c r="N87">
        <f t="shared" ca="1" si="7"/>
        <v>11</v>
      </c>
    </row>
    <row r="88" spans="1:14" x14ac:dyDescent="0.25">
      <c r="A88" t="str">
        <f t="shared" si="4"/>
        <v>POL3483</v>
      </c>
      <c r="B88" t="str">
        <f>"CUST"&amp;TEXT(1220+ROW(Policies!A1263),0)</f>
        <v>CUST2483</v>
      </c>
      <c r="G88" t="s">
        <v>2160</v>
      </c>
      <c r="J88" t="str">
        <f t="shared" ca="1" si="5"/>
        <v>Natural Death</v>
      </c>
      <c r="L88">
        <f t="shared" ca="1" si="6"/>
        <v>0.63683664238249016</v>
      </c>
      <c r="N88">
        <f t="shared" ca="1" si="7"/>
        <v>11</v>
      </c>
    </row>
    <row r="89" spans="1:14" x14ac:dyDescent="0.25">
      <c r="A89" t="str">
        <f t="shared" si="4"/>
        <v>POL3484</v>
      </c>
      <c r="B89" t="str">
        <f>"CUST"&amp;TEXT(1220+ROW(Policies!A1264),0)</f>
        <v>CUST2484</v>
      </c>
      <c r="G89" t="s">
        <v>2161</v>
      </c>
      <c r="J89" t="str">
        <f t="shared" ca="1" si="5"/>
        <v>Natural Death</v>
      </c>
      <c r="L89">
        <f t="shared" ca="1" si="6"/>
        <v>0.48630881345583066</v>
      </c>
      <c r="N89">
        <f t="shared" ca="1" si="7"/>
        <v>12</v>
      </c>
    </row>
    <row r="90" spans="1:14" x14ac:dyDescent="0.25">
      <c r="A90" t="str">
        <f t="shared" si="4"/>
        <v>POL3485</v>
      </c>
      <c r="B90" t="str">
        <f>"CUST"&amp;TEXT(1220+ROW(Policies!A1265),0)</f>
        <v>CUST2485</v>
      </c>
      <c r="G90" t="s">
        <v>2162</v>
      </c>
      <c r="J90" t="str">
        <f t="shared" ca="1" si="5"/>
        <v>Accidental Death</v>
      </c>
      <c r="L90">
        <f t="shared" ca="1" si="6"/>
        <v>0.24647887205667585</v>
      </c>
      <c r="N90">
        <f t="shared" ca="1" si="7"/>
        <v>14</v>
      </c>
    </row>
    <row r="91" spans="1:14" x14ac:dyDescent="0.25">
      <c r="A91" t="str">
        <f t="shared" si="4"/>
        <v>POL3486</v>
      </c>
      <c r="B91" t="str">
        <f>"CUST"&amp;TEXT(1220+ROW(Policies!A1266),0)</f>
        <v>CUST2486</v>
      </c>
      <c r="G91" t="s">
        <v>2163</v>
      </c>
      <c r="J91" t="str">
        <f t="shared" ca="1" si="5"/>
        <v>Accidental Death</v>
      </c>
      <c r="L91">
        <f t="shared" ca="1" si="6"/>
        <v>0.32453524269779432</v>
      </c>
      <c r="N91">
        <f t="shared" ca="1" si="7"/>
        <v>14</v>
      </c>
    </row>
    <row r="92" spans="1:14" x14ac:dyDescent="0.25">
      <c r="A92" t="str">
        <f t="shared" si="4"/>
        <v>POL3487</v>
      </c>
      <c r="B92" t="str">
        <f>"CUST"&amp;TEXT(1220+ROW(Policies!A1267),0)</f>
        <v>CUST2487</v>
      </c>
      <c r="G92" t="s">
        <v>2164</v>
      </c>
      <c r="J92" t="str">
        <f t="shared" ca="1" si="5"/>
        <v>Accidental Death</v>
      </c>
      <c r="L92">
        <f t="shared" ca="1" si="6"/>
        <v>4.8709883924897057E-2</v>
      </c>
      <c r="N92">
        <f t="shared" ca="1" si="7"/>
        <v>15</v>
      </c>
    </row>
    <row r="93" spans="1:14" x14ac:dyDescent="0.25">
      <c r="A93" t="str">
        <f t="shared" si="4"/>
        <v>POL3488</v>
      </c>
      <c r="B93" t="str">
        <f>"CUST"&amp;TEXT(1220+ROW(Policies!A1268),0)</f>
        <v>CUST2488</v>
      </c>
      <c r="G93" t="s">
        <v>2165</v>
      </c>
      <c r="J93" t="str">
        <f t="shared" ca="1" si="5"/>
        <v>Accidental Death</v>
      </c>
      <c r="L93">
        <f t="shared" ca="1" si="6"/>
        <v>5.1870230338171286E-2</v>
      </c>
      <c r="N93">
        <f t="shared" ca="1" si="7"/>
        <v>15</v>
      </c>
    </row>
    <row r="94" spans="1:14" x14ac:dyDescent="0.25">
      <c r="A94" t="str">
        <f t="shared" si="4"/>
        <v>POL3489</v>
      </c>
      <c r="B94" t="str">
        <f>"CUST"&amp;TEXT(1220+ROW(Policies!A1269),0)</f>
        <v>CUST2489</v>
      </c>
      <c r="G94" t="s">
        <v>2166</v>
      </c>
      <c r="J94" t="str">
        <f t="shared" ca="1" si="5"/>
        <v>Accidental Death</v>
      </c>
      <c r="L94">
        <f t="shared" ca="1" si="6"/>
        <v>0.22448586652960623</v>
      </c>
      <c r="N94">
        <f t="shared" ca="1" si="7"/>
        <v>11</v>
      </c>
    </row>
    <row r="95" spans="1:14" x14ac:dyDescent="0.25">
      <c r="A95" t="str">
        <f t="shared" si="4"/>
        <v>POL3490</v>
      </c>
      <c r="B95" t="str">
        <f>"CUST"&amp;TEXT(1220+ROW(Policies!A1270),0)</f>
        <v>CUST2490</v>
      </c>
      <c r="G95" t="s">
        <v>2167</v>
      </c>
      <c r="J95" t="str">
        <f t="shared" ca="1" si="5"/>
        <v>Natural Death</v>
      </c>
      <c r="L95">
        <f t="shared" ca="1" si="6"/>
        <v>0.71914630659310341</v>
      </c>
      <c r="N95">
        <f t="shared" ca="1" si="7"/>
        <v>13</v>
      </c>
    </row>
    <row r="96" spans="1:14" x14ac:dyDescent="0.25">
      <c r="A96" t="str">
        <f t="shared" si="4"/>
        <v>POL3491</v>
      </c>
      <c r="B96" t="str">
        <f>"CUST"&amp;TEXT(1220+ROW(Policies!A1271),0)</f>
        <v>CUST2491</v>
      </c>
      <c r="G96" t="s">
        <v>2168</v>
      </c>
      <c r="J96" t="str">
        <f t="shared" ca="1" si="5"/>
        <v>Natural Death</v>
      </c>
      <c r="L96">
        <f t="shared" ca="1" si="6"/>
        <v>0.5704658382908101</v>
      </c>
      <c r="N96">
        <f t="shared" ca="1" si="7"/>
        <v>13</v>
      </c>
    </row>
    <row r="97" spans="1:14" x14ac:dyDescent="0.25">
      <c r="A97" t="str">
        <f t="shared" si="4"/>
        <v>POL3492</v>
      </c>
      <c r="B97" t="str">
        <f>"CUST"&amp;TEXT(1220+ROW(Policies!A1272),0)</f>
        <v>CUST2492</v>
      </c>
      <c r="G97" t="s">
        <v>2169</v>
      </c>
      <c r="J97" t="str">
        <f t="shared" ca="1" si="5"/>
        <v>Natural Disasters</v>
      </c>
      <c r="L97">
        <f t="shared" ca="1" si="6"/>
        <v>0.82600923145061633</v>
      </c>
      <c r="N97">
        <f t="shared" ca="1" si="7"/>
        <v>13</v>
      </c>
    </row>
    <row r="98" spans="1:14" x14ac:dyDescent="0.25">
      <c r="A98" t="str">
        <f t="shared" si="4"/>
        <v>POL3493</v>
      </c>
      <c r="B98" t="str">
        <f>"CUST"&amp;TEXT(1220+ROW(Policies!A1273),0)</f>
        <v>CUST2493</v>
      </c>
      <c r="G98" t="s">
        <v>2170</v>
      </c>
      <c r="J98" t="str">
        <f t="shared" ca="1" si="5"/>
        <v>Natural Death</v>
      </c>
      <c r="L98">
        <f t="shared" ca="1" si="6"/>
        <v>0.50455196945848246</v>
      </c>
      <c r="N98">
        <f t="shared" ca="1" si="7"/>
        <v>13</v>
      </c>
    </row>
    <row r="99" spans="1:14" x14ac:dyDescent="0.25">
      <c r="A99" t="str">
        <f t="shared" si="4"/>
        <v>POL3494</v>
      </c>
      <c r="B99" t="str">
        <f>"CUST"&amp;TEXT(1220+ROW(Policies!A1274),0)</f>
        <v>CUST2494</v>
      </c>
      <c r="G99" t="s">
        <v>2171</v>
      </c>
      <c r="J99" t="str">
        <f t="shared" ca="1" si="5"/>
        <v>Natural Death</v>
      </c>
      <c r="L99">
        <f t="shared" ca="1" si="6"/>
        <v>0.73451933152216331</v>
      </c>
      <c r="N99">
        <f t="shared" ca="1" si="7"/>
        <v>15</v>
      </c>
    </row>
    <row r="100" spans="1:14" x14ac:dyDescent="0.25">
      <c r="A100" t="str">
        <f t="shared" si="4"/>
        <v>POL3495</v>
      </c>
      <c r="B100" t="str">
        <f>"CUST"&amp;TEXT(1220+ROW(Policies!A1275),0)</f>
        <v>CUST2495</v>
      </c>
      <c r="G100" t="s">
        <v>2172</v>
      </c>
      <c r="J100" t="str">
        <f t="shared" ca="1" si="5"/>
        <v>Natural Disasters</v>
      </c>
      <c r="L100">
        <f t="shared" ca="1" si="6"/>
        <v>0.94862631679712395</v>
      </c>
      <c r="N100">
        <f t="shared" ca="1" si="7"/>
        <v>13</v>
      </c>
    </row>
    <row r="101" spans="1:14" x14ac:dyDescent="0.25">
      <c r="A101" t="str">
        <f t="shared" si="4"/>
        <v>POL3496</v>
      </c>
      <c r="B101" t="str">
        <f>"CUST"&amp;TEXT(1220+ROW(Policies!A1276),0)</f>
        <v>CUST2496</v>
      </c>
      <c r="G101" t="s">
        <v>2173</v>
      </c>
      <c r="J101" t="str">
        <f t="shared" ca="1" si="5"/>
        <v>Natural Death</v>
      </c>
      <c r="L101">
        <f t="shared" ca="1" si="6"/>
        <v>0.65336797087629994</v>
      </c>
      <c r="N101">
        <f t="shared" ca="1" si="7"/>
        <v>13</v>
      </c>
    </row>
    <row r="102" spans="1:14" x14ac:dyDescent="0.25">
      <c r="A102" t="str">
        <f t="shared" si="4"/>
        <v>POL3497</v>
      </c>
      <c r="B102" t="str">
        <f>"CUST"&amp;TEXT(1220+ROW(Policies!A1277),0)</f>
        <v>CUST2497</v>
      </c>
      <c r="G102" t="s">
        <v>2174</v>
      </c>
      <c r="J102" t="str">
        <f t="shared" ca="1" si="5"/>
        <v>Natural Death</v>
      </c>
      <c r="L102">
        <f t="shared" ca="1" si="6"/>
        <v>0.72340333446883498</v>
      </c>
      <c r="N102">
        <f t="shared" ca="1" si="7"/>
        <v>11</v>
      </c>
    </row>
    <row r="103" spans="1:14" x14ac:dyDescent="0.25">
      <c r="A103" t="str">
        <f t="shared" si="4"/>
        <v>POL3498</v>
      </c>
      <c r="B103" t="str">
        <f>"CUST"&amp;TEXT(1220+ROW(Policies!A1278),0)</f>
        <v>CUST2498</v>
      </c>
      <c r="G103" t="s">
        <v>2175</v>
      </c>
      <c r="J103" t="str">
        <f t="shared" ca="1" si="5"/>
        <v>Accidental Death</v>
      </c>
      <c r="L103">
        <f t="shared" ca="1" si="6"/>
        <v>5.4605015579758498E-2</v>
      </c>
      <c r="N103">
        <f t="shared" ca="1" si="7"/>
        <v>14</v>
      </c>
    </row>
    <row r="104" spans="1:14" x14ac:dyDescent="0.25">
      <c r="A104" t="str">
        <f t="shared" si="4"/>
        <v>POL3499</v>
      </c>
      <c r="B104" t="str">
        <f>"CUST"&amp;TEXT(1220+ROW(Policies!A1279),0)</f>
        <v>CUST2499</v>
      </c>
      <c r="G104" t="s">
        <v>2176</v>
      </c>
      <c r="J104" t="str">
        <f t="shared" ca="1" si="5"/>
        <v>Natural Death</v>
      </c>
      <c r="L104">
        <f t="shared" ca="1" si="6"/>
        <v>0.76233705568374543</v>
      </c>
      <c r="N104">
        <f t="shared" ca="1" si="7"/>
        <v>15</v>
      </c>
    </row>
    <row r="105" spans="1:14" x14ac:dyDescent="0.25">
      <c r="A105" t="str">
        <f t="shared" si="4"/>
        <v>POL3500</v>
      </c>
      <c r="B105" t="str">
        <f>"CUST"&amp;TEXT(1220+ROW(Policies!A1280),0)</f>
        <v>CUST2500</v>
      </c>
      <c r="G105" t="s">
        <v>2177</v>
      </c>
      <c r="J105" t="str">
        <f t="shared" ca="1" si="5"/>
        <v>Accidental Death</v>
      </c>
      <c r="L105">
        <f t="shared" ca="1" si="6"/>
        <v>3.7194979165900754E-2</v>
      </c>
      <c r="N105">
        <f t="shared" ca="1" si="7"/>
        <v>15</v>
      </c>
    </row>
    <row r="106" spans="1:14" x14ac:dyDescent="0.25">
      <c r="A106" t="str">
        <f t="shared" si="4"/>
        <v>POL3501</v>
      </c>
      <c r="B106" t="str">
        <f>"CUST"&amp;TEXT(1220+ROW(Policies!A1281),0)</f>
        <v>CUST2501</v>
      </c>
      <c r="G106" t="s">
        <v>2178</v>
      </c>
      <c r="J106" t="str">
        <f t="shared" ca="1" si="5"/>
        <v>Accidental Death</v>
      </c>
      <c r="L106">
        <f t="shared" ca="1" si="6"/>
        <v>0.11794736343414391</v>
      </c>
      <c r="N106">
        <f t="shared" ca="1" si="7"/>
        <v>13</v>
      </c>
    </row>
    <row r="107" spans="1:14" x14ac:dyDescent="0.25">
      <c r="A107" t="str">
        <f t="shared" si="4"/>
        <v>POL3502</v>
      </c>
      <c r="B107" t="str">
        <f>"CUST"&amp;TEXT(1220+ROW(Policies!A1282),0)</f>
        <v>CUST2502</v>
      </c>
      <c r="G107" t="s">
        <v>2179</v>
      </c>
      <c r="J107" t="str">
        <f t="shared" ca="1" si="5"/>
        <v>Accidental Death</v>
      </c>
      <c r="L107">
        <f t="shared" ca="1" si="6"/>
        <v>0.35514973110493897</v>
      </c>
      <c r="N107">
        <f t="shared" ca="1" si="7"/>
        <v>14</v>
      </c>
    </row>
    <row r="108" spans="1:14" x14ac:dyDescent="0.25">
      <c r="A108" t="str">
        <f t="shared" si="4"/>
        <v>POL3503</v>
      </c>
      <c r="B108" t="str">
        <f>"CUST"&amp;TEXT(1220+ROW(Policies!A1283),0)</f>
        <v>CUST2503</v>
      </c>
      <c r="G108" t="s">
        <v>2180</v>
      </c>
      <c r="J108" t="str">
        <f t="shared" ca="1" si="5"/>
        <v>Natural Disasters</v>
      </c>
      <c r="L108">
        <f t="shared" ca="1" si="6"/>
        <v>0.91686522389647773</v>
      </c>
      <c r="N108">
        <f t="shared" ca="1" si="7"/>
        <v>12</v>
      </c>
    </row>
    <row r="109" spans="1:14" x14ac:dyDescent="0.25">
      <c r="A109" t="str">
        <f t="shared" si="4"/>
        <v>POL3504</v>
      </c>
      <c r="B109" t="str">
        <f>"CUST"&amp;TEXT(1220+ROW(Policies!A1284),0)</f>
        <v>CUST2504</v>
      </c>
      <c r="G109" t="s">
        <v>2181</v>
      </c>
      <c r="J109" t="str">
        <f t="shared" ca="1" si="5"/>
        <v>Natural Death</v>
      </c>
      <c r="L109">
        <f t="shared" ca="1" si="6"/>
        <v>0.56699470465565749</v>
      </c>
      <c r="N109">
        <f t="shared" ca="1" si="7"/>
        <v>11</v>
      </c>
    </row>
    <row r="110" spans="1:14" x14ac:dyDescent="0.25">
      <c r="A110" t="str">
        <f t="shared" si="4"/>
        <v>POL3505</v>
      </c>
      <c r="B110" t="str">
        <f>"CUST"&amp;TEXT(1220+ROW(Policies!A1285),0)</f>
        <v>CUST2505</v>
      </c>
      <c r="G110" t="s">
        <v>2182</v>
      </c>
      <c r="J110" t="str">
        <f t="shared" ca="1" si="5"/>
        <v>Natural Death</v>
      </c>
      <c r="L110">
        <f t="shared" ca="1" si="6"/>
        <v>0.42225407684568173</v>
      </c>
      <c r="N110">
        <f t="shared" ca="1" si="7"/>
        <v>14</v>
      </c>
    </row>
    <row r="111" spans="1:14" x14ac:dyDescent="0.25">
      <c r="A111" t="str">
        <f t="shared" si="4"/>
        <v>POL3506</v>
      </c>
      <c r="B111" t="str">
        <f>"CUST"&amp;TEXT(1220+ROW(Policies!A1286),0)</f>
        <v>CUST2506</v>
      </c>
      <c r="G111" t="s">
        <v>2183</v>
      </c>
      <c r="J111" t="str">
        <f t="shared" ca="1" si="5"/>
        <v>Natural Death</v>
      </c>
      <c r="L111">
        <f t="shared" ca="1" si="6"/>
        <v>0.74370086782181288</v>
      </c>
      <c r="N111">
        <f t="shared" ca="1" si="7"/>
        <v>11</v>
      </c>
    </row>
    <row r="112" spans="1:14" x14ac:dyDescent="0.25">
      <c r="A112" t="str">
        <f t="shared" si="4"/>
        <v>POL3507</v>
      </c>
      <c r="B112" t="str">
        <f>"CUST"&amp;TEXT(1220+ROW(Policies!A1287),0)</f>
        <v>CUST2507</v>
      </c>
      <c r="G112" t="s">
        <v>2184</v>
      </c>
      <c r="J112" t="str">
        <f t="shared" ca="1" si="5"/>
        <v>Natural Death</v>
      </c>
      <c r="L112">
        <f t="shared" ca="1" si="6"/>
        <v>0.76570278789244683</v>
      </c>
      <c r="N112">
        <f t="shared" ca="1" si="7"/>
        <v>13</v>
      </c>
    </row>
    <row r="113" spans="1:14" x14ac:dyDescent="0.25">
      <c r="A113" t="str">
        <f t="shared" si="4"/>
        <v>POL3508</v>
      </c>
      <c r="B113" t="str">
        <f>"CUST"&amp;TEXT(1220+ROW(Policies!A1288),0)</f>
        <v>CUST2508</v>
      </c>
      <c r="G113" t="s">
        <v>2185</v>
      </c>
      <c r="J113" t="str">
        <f t="shared" ca="1" si="5"/>
        <v>Accidental Death</v>
      </c>
      <c r="L113">
        <f t="shared" ca="1" si="6"/>
        <v>1.1249385180147287E-2</v>
      </c>
      <c r="N113">
        <f t="shared" ca="1" si="7"/>
        <v>14</v>
      </c>
    </row>
    <row r="114" spans="1:14" x14ac:dyDescent="0.25">
      <c r="A114" t="str">
        <f t="shared" si="4"/>
        <v>POL3509</v>
      </c>
      <c r="B114" t="str">
        <f>"CUST"&amp;TEXT(1220+ROW(Policies!A1289),0)</f>
        <v>CUST2509</v>
      </c>
      <c r="G114" t="s">
        <v>2186</v>
      </c>
      <c r="J114" t="str">
        <f t="shared" ca="1" si="5"/>
        <v>Accidental Death</v>
      </c>
      <c r="L114">
        <f t="shared" ca="1" si="6"/>
        <v>0.14742911316530649</v>
      </c>
      <c r="N114">
        <f t="shared" ca="1" si="7"/>
        <v>11</v>
      </c>
    </row>
    <row r="115" spans="1:14" x14ac:dyDescent="0.25">
      <c r="A115" t="str">
        <f t="shared" si="4"/>
        <v>POL3510</v>
      </c>
      <c r="B115" t="str">
        <f>"CUST"&amp;TEXT(1220+ROW(Policies!A1290),0)</f>
        <v>CUST2510</v>
      </c>
      <c r="G115" t="s">
        <v>2187</v>
      </c>
      <c r="J115" t="str">
        <f t="shared" ca="1" si="5"/>
        <v>Accidental Death</v>
      </c>
      <c r="L115">
        <f t="shared" ca="1" si="6"/>
        <v>9.3917062232438342E-2</v>
      </c>
      <c r="N115">
        <f t="shared" ca="1" si="7"/>
        <v>14</v>
      </c>
    </row>
    <row r="116" spans="1:14" x14ac:dyDescent="0.25">
      <c r="A116" t="str">
        <f t="shared" si="4"/>
        <v>POL3511</v>
      </c>
      <c r="B116" t="str">
        <f>"CUST"&amp;TEXT(1220+ROW(Policies!A1291),0)</f>
        <v>CUST2511</v>
      </c>
      <c r="G116" t="s">
        <v>2188</v>
      </c>
      <c r="J116" t="str">
        <f t="shared" ca="1" si="5"/>
        <v>Accidental Death</v>
      </c>
      <c r="L116">
        <f t="shared" ca="1" si="6"/>
        <v>0.29190105062343663</v>
      </c>
      <c r="N116">
        <f t="shared" ca="1" si="7"/>
        <v>12</v>
      </c>
    </row>
    <row r="117" spans="1:14" x14ac:dyDescent="0.25">
      <c r="A117" t="str">
        <f t="shared" si="4"/>
        <v>POL3512</v>
      </c>
      <c r="B117" t="str">
        <f>"CUST"&amp;TEXT(1220+ROW(Policies!A1292),0)</f>
        <v>CUST2512</v>
      </c>
      <c r="G117" t="s">
        <v>2189</v>
      </c>
      <c r="J117" t="str">
        <f t="shared" ca="1" si="5"/>
        <v>Natural Disasters</v>
      </c>
      <c r="L117">
        <f t="shared" ca="1" si="6"/>
        <v>0.83057414236784899</v>
      </c>
      <c r="N117">
        <f t="shared" ca="1" si="7"/>
        <v>12</v>
      </c>
    </row>
    <row r="118" spans="1:14" x14ac:dyDescent="0.25">
      <c r="A118" t="str">
        <f t="shared" si="4"/>
        <v>POL3513</v>
      </c>
      <c r="B118" t="str">
        <f>"CUST"&amp;TEXT(1220+ROW(Policies!A1293),0)</f>
        <v>CUST2513</v>
      </c>
      <c r="G118" t="s">
        <v>2190</v>
      </c>
      <c r="J118" t="str">
        <f t="shared" ca="1" si="5"/>
        <v>Natural Disasters</v>
      </c>
      <c r="L118">
        <f t="shared" ca="1" si="6"/>
        <v>0.86179839267332492</v>
      </c>
      <c r="N118">
        <f t="shared" ca="1" si="7"/>
        <v>15</v>
      </c>
    </row>
    <row r="119" spans="1:14" x14ac:dyDescent="0.25">
      <c r="A119" t="str">
        <f t="shared" si="4"/>
        <v>POL3514</v>
      </c>
      <c r="B119" t="str">
        <f>"CUST"&amp;TEXT(1220+ROW(Policies!A1294),0)</f>
        <v>CUST2514</v>
      </c>
      <c r="G119" t="s">
        <v>2191</v>
      </c>
      <c r="J119" t="str">
        <f t="shared" ca="1" si="5"/>
        <v>Accidental Death</v>
      </c>
      <c r="L119">
        <f t="shared" ca="1" si="6"/>
        <v>7.8090968653590997E-2</v>
      </c>
      <c r="N119">
        <f t="shared" ca="1" si="7"/>
        <v>13</v>
      </c>
    </row>
    <row r="120" spans="1:14" x14ac:dyDescent="0.25">
      <c r="A120" t="str">
        <f t="shared" si="4"/>
        <v>POL3515</v>
      </c>
      <c r="B120" t="str">
        <f>"CUST"&amp;TEXT(1220+ROW(Policies!A1295),0)</f>
        <v>CUST2515</v>
      </c>
      <c r="G120" t="s">
        <v>2192</v>
      </c>
      <c r="J120" t="str">
        <f t="shared" ca="1" si="5"/>
        <v>Natural Disasters</v>
      </c>
      <c r="L120">
        <f t="shared" ca="1" si="6"/>
        <v>0.86608290903083751</v>
      </c>
      <c r="N120">
        <f t="shared" ca="1" si="7"/>
        <v>11</v>
      </c>
    </row>
    <row r="121" spans="1:14" x14ac:dyDescent="0.25">
      <c r="A121" t="str">
        <f t="shared" si="4"/>
        <v>POL3516</v>
      </c>
      <c r="B121" t="str">
        <f>"CUST"&amp;TEXT(1220+ROW(Policies!A1296),0)</f>
        <v>CUST2516</v>
      </c>
      <c r="G121" t="s">
        <v>2193</v>
      </c>
      <c r="J121" t="str">
        <f t="shared" ca="1" si="5"/>
        <v>Natural Disasters</v>
      </c>
      <c r="L121">
        <f t="shared" ca="1" si="6"/>
        <v>0.8039973131687187</v>
      </c>
      <c r="N121">
        <f t="shared" ca="1" si="7"/>
        <v>11</v>
      </c>
    </row>
    <row r="122" spans="1:14" x14ac:dyDescent="0.25">
      <c r="A122" t="str">
        <f t="shared" si="4"/>
        <v>POL3517</v>
      </c>
      <c r="B122" t="str">
        <f>"CUST"&amp;TEXT(1220+ROW(Policies!A1297),0)</f>
        <v>CUST2517</v>
      </c>
      <c r="G122" t="s">
        <v>2194</v>
      </c>
      <c r="J122" t="str">
        <f t="shared" ca="1" si="5"/>
        <v>Accidental Death</v>
      </c>
      <c r="L122">
        <f t="shared" ca="1" si="6"/>
        <v>0.34912052404215332</v>
      </c>
      <c r="N122">
        <f t="shared" ca="1" si="7"/>
        <v>11</v>
      </c>
    </row>
    <row r="123" spans="1:14" x14ac:dyDescent="0.25">
      <c r="A123" t="str">
        <f t="shared" si="4"/>
        <v>POL3518</v>
      </c>
      <c r="B123" t="str">
        <f>"CUST"&amp;TEXT(1220+ROW(Policies!A1298),0)</f>
        <v>CUST2518</v>
      </c>
      <c r="G123" t="s">
        <v>2195</v>
      </c>
      <c r="J123" t="str">
        <f t="shared" ca="1" si="5"/>
        <v>Accidental Death</v>
      </c>
      <c r="L123">
        <f t="shared" ca="1" si="6"/>
        <v>0.28765653610512343</v>
      </c>
      <c r="N123">
        <f t="shared" ca="1" si="7"/>
        <v>12</v>
      </c>
    </row>
    <row r="124" spans="1:14" x14ac:dyDescent="0.25">
      <c r="A124" t="str">
        <f t="shared" si="4"/>
        <v>POL3519</v>
      </c>
      <c r="B124" t="str">
        <f>"CUST"&amp;TEXT(1220+ROW(Policies!A1299),0)</f>
        <v>CUST2519</v>
      </c>
      <c r="G124" t="s">
        <v>2196</v>
      </c>
      <c r="J124" t="str">
        <f t="shared" ca="1" si="5"/>
        <v>Natural Death</v>
      </c>
      <c r="L124">
        <f t="shared" ca="1" si="6"/>
        <v>0.49925323590188642</v>
      </c>
      <c r="N124">
        <f t="shared" ca="1" si="7"/>
        <v>12</v>
      </c>
    </row>
    <row r="125" spans="1:14" x14ac:dyDescent="0.25">
      <c r="A125" t="str">
        <f t="shared" si="4"/>
        <v>POL3520</v>
      </c>
      <c r="B125" t="str">
        <f>"CUST"&amp;TEXT(1220+ROW(Policies!A1300),0)</f>
        <v>CUST2520</v>
      </c>
      <c r="G125" t="s">
        <v>2197</v>
      </c>
      <c r="J125" t="str">
        <f t="shared" ca="1" si="5"/>
        <v>Accidental Death</v>
      </c>
      <c r="L125">
        <f t="shared" ca="1" si="6"/>
        <v>0.18748908148108778</v>
      </c>
      <c r="N125">
        <f t="shared" ca="1" si="7"/>
        <v>14</v>
      </c>
    </row>
    <row r="126" spans="1:14" x14ac:dyDescent="0.25">
      <c r="A126" t="str">
        <f t="shared" si="4"/>
        <v>POL3521</v>
      </c>
      <c r="B126" t="str">
        <f>"CUST"&amp;TEXT(1220+ROW(Policies!A1301),0)</f>
        <v>CUST2521</v>
      </c>
      <c r="G126" t="s">
        <v>2198</v>
      </c>
      <c r="J126" t="str">
        <f t="shared" ca="1" si="5"/>
        <v>Accidental Death</v>
      </c>
      <c r="L126">
        <f t="shared" ca="1" si="6"/>
        <v>0.14500992254217915</v>
      </c>
      <c r="N126">
        <f t="shared" ca="1" si="7"/>
        <v>14</v>
      </c>
    </row>
    <row r="127" spans="1:14" x14ac:dyDescent="0.25">
      <c r="A127" t="str">
        <f t="shared" si="4"/>
        <v>POL3522</v>
      </c>
      <c r="B127" t="str">
        <f>"CUST"&amp;TEXT(1220+ROW(Policies!A1302),0)</f>
        <v>CUST2522</v>
      </c>
      <c r="G127" t="s">
        <v>2199</v>
      </c>
      <c r="J127" t="str">
        <f t="shared" ca="1" si="5"/>
        <v>Natural Death</v>
      </c>
      <c r="L127">
        <f t="shared" ca="1" si="6"/>
        <v>0.74491877451389266</v>
      </c>
      <c r="N127">
        <f t="shared" ca="1" si="7"/>
        <v>14</v>
      </c>
    </row>
    <row r="128" spans="1:14" x14ac:dyDescent="0.25">
      <c r="A128" t="str">
        <f t="shared" si="4"/>
        <v>POL3523</v>
      </c>
      <c r="B128" t="str">
        <f>"CUST"&amp;TEXT(1220+ROW(Policies!A1303),0)</f>
        <v>CUST2523</v>
      </c>
      <c r="G128" t="s">
        <v>2200</v>
      </c>
      <c r="J128" t="str">
        <f t="shared" ca="1" si="5"/>
        <v>Natural Death</v>
      </c>
      <c r="L128">
        <f t="shared" ca="1" si="6"/>
        <v>0.62551323282010751</v>
      </c>
      <c r="N128">
        <f t="shared" ca="1" si="7"/>
        <v>11</v>
      </c>
    </row>
    <row r="129" spans="1:14" x14ac:dyDescent="0.25">
      <c r="A129" t="str">
        <f t="shared" si="4"/>
        <v>POL3524</v>
      </c>
      <c r="B129" t="str">
        <f>"CUST"&amp;TEXT(1220+ROW(Policies!A1304),0)</f>
        <v>CUST2524</v>
      </c>
      <c r="G129" t="s">
        <v>2201</v>
      </c>
      <c r="J129" t="str">
        <f t="shared" ca="1" si="5"/>
        <v>Natural Disasters</v>
      </c>
      <c r="L129">
        <f t="shared" ca="1" si="6"/>
        <v>0.98022514150119522</v>
      </c>
      <c r="N129">
        <f t="shared" ca="1" si="7"/>
        <v>14</v>
      </c>
    </row>
    <row r="130" spans="1:14" x14ac:dyDescent="0.25">
      <c r="A130" t="str">
        <f t="shared" ref="A130:A193" si="8">"POL"&amp;TEXT(2220+ROW(A1305),0)</f>
        <v>POL3525</v>
      </c>
      <c r="B130" t="str">
        <f>"CUST"&amp;TEXT(1220+ROW(Policies!A1305),0)</f>
        <v>CUST2525</v>
      </c>
      <c r="G130" t="s">
        <v>2202</v>
      </c>
      <c r="J130" t="str">
        <f t="shared" ref="J130:J193" ca="1" si="9">IF(L130&lt;0.4,"Accidental Death",IF(L130&lt;0.8,"Natural Death",IF(L130&gt;0.8,"Natural Disasters","NA")))</f>
        <v>Natural Death</v>
      </c>
      <c r="L130">
        <f t="shared" ref="L130:L193" ca="1" si="10">RAND()</f>
        <v>0.73880842916927869</v>
      </c>
      <c r="N130">
        <f t="shared" ref="N130:N193" ca="1" si="11">RANDBETWEEN(11,15)</f>
        <v>12</v>
      </c>
    </row>
    <row r="131" spans="1:14" x14ac:dyDescent="0.25">
      <c r="A131" t="str">
        <f t="shared" si="8"/>
        <v>POL3526</v>
      </c>
      <c r="B131" t="str">
        <f>"CUST"&amp;TEXT(1220+ROW(Policies!A1306),0)</f>
        <v>CUST2526</v>
      </c>
      <c r="G131" t="s">
        <v>2203</v>
      </c>
      <c r="J131" t="str">
        <f t="shared" ca="1" si="9"/>
        <v>Accidental Death</v>
      </c>
      <c r="L131">
        <f t="shared" ca="1" si="10"/>
        <v>0.25929706104756078</v>
      </c>
      <c r="N131">
        <f t="shared" ca="1" si="11"/>
        <v>14</v>
      </c>
    </row>
    <row r="132" spans="1:14" x14ac:dyDescent="0.25">
      <c r="A132" t="str">
        <f t="shared" si="8"/>
        <v>POL3527</v>
      </c>
      <c r="B132" t="str">
        <f>"CUST"&amp;TEXT(1220+ROW(Policies!A1307),0)</f>
        <v>CUST2527</v>
      </c>
      <c r="G132" t="s">
        <v>2204</v>
      </c>
      <c r="J132" t="str">
        <f t="shared" ca="1" si="9"/>
        <v>Natural Death</v>
      </c>
      <c r="L132">
        <f t="shared" ca="1" si="10"/>
        <v>0.54442334307289597</v>
      </c>
      <c r="N132">
        <f t="shared" ca="1" si="11"/>
        <v>15</v>
      </c>
    </row>
    <row r="133" spans="1:14" x14ac:dyDescent="0.25">
      <c r="A133" t="str">
        <f t="shared" si="8"/>
        <v>POL3528</v>
      </c>
      <c r="B133" t="str">
        <f>"CUST"&amp;TEXT(1220+ROW(Policies!A1308),0)</f>
        <v>CUST2528</v>
      </c>
      <c r="G133" t="s">
        <v>2205</v>
      </c>
      <c r="J133" t="str">
        <f t="shared" ca="1" si="9"/>
        <v>Natural Disasters</v>
      </c>
      <c r="L133">
        <f t="shared" ca="1" si="10"/>
        <v>0.99218086008001272</v>
      </c>
      <c r="N133">
        <f t="shared" ca="1" si="11"/>
        <v>12</v>
      </c>
    </row>
    <row r="134" spans="1:14" x14ac:dyDescent="0.25">
      <c r="A134" t="str">
        <f t="shared" si="8"/>
        <v>POL3529</v>
      </c>
      <c r="B134" t="str">
        <f>"CUST"&amp;TEXT(1220+ROW(Policies!A1309),0)</f>
        <v>CUST2529</v>
      </c>
      <c r="G134" t="s">
        <v>2206</v>
      </c>
      <c r="J134" t="str">
        <f t="shared" ca="1" si="9"/>
        <v>Accidental Death</v>
      </c>
      <c r="L134">
        <f t="shared" ca="1" si="10"/>
        <v>0.31837737951199119</v>
      </c>
      <c r="N134">
        <f t="shared" ca="1" si="11"/>
        <v>15</v>
      </c>
    </row>
    <row r="135" spans="1:14" x14ac:dyDescent="0.25">
      <c r="A135" t="str">
        <f t="shared" si="8"/>
        <v>POL3530</v>
      </c>
      <c r="B135" t="str">
        <f>"CUST"&amp;TEXT(1220+ROW(Policies!A1310),0)</f>
        <v>CUST2530</v>
      </c>
      <c r="G135" t="s">
        <v>2207</v>
      </c>
      <c r="J135" t="str">
        <f t="shared" ca="1" si="9"/>
        <v>Natural Death</v>
      </c>
      <c r="L135">
        <f t="shared" ca="1" si="10"/>
        <v>0.47705901273030304</v>
      </c>
      <c r="N135">
        <f t="shared" ca="1" si="11"/>
        <v>13</v>
      </c>
    </row>
    <row r="136" spans="1:14" x14ac:dyDescent="0.25">
      <c r="A136" t="str">
        <f t="shared" si="8"/>
        <v>POL3531</v>
      </c>
      <c r="B136" t="str">
        <f>"CUST"&amp;TEXT(1220+ROW(Policies!A1311),0)</f>
        <v>CUST2531</v>
      </c>
      <c r="G136" t="s">
        <v>2208</v>
      </c>
      <c r="J136" t="str">
        <f t="shared" ca="1" si="9"/>
        <v>Natural Death</v>
      </c>
      <c r="L136">
        <f t="shared" ca="1" si="10"/>
        <v>0.56380764572195841</v>
      </c>
      <c r="N136">
        <f t="shared" ca="1" si="11"/>
        <v>12</v>
      </c>
    </row>
    <row r="137" spans="1:14" x14ac:dyDescent="0.25">
      <c r="A137" t="str">
        <f t="shared" si="8"/>
        <v>POL3532</v>
      </c>
      <c r="B137" t="str">
        <f>"CUST"&amp;TEXT(1220+ROW(Policies!A1312),0)</f>
        <v>CUST2532</v>
      </c>
      <c r="G137" t="s">
        <v>2209</v>
      </c>
      <c r="J137" t="str">
        <f t="shared" ca="1" si="9"/>
        <v>Natural Disasters</v>
      </c>
      <c r="L137">
        <f t="shared" ca="1" si="10"/>
        <v>0.97646199950321255</v>
      </c>
      <c r="N137">
        <f t="shared" ca="1" si="11"/>
        <v>11</v>
      </c>
    </row>
    <row r="138" spans="1:14" x14ac:dyDescent="0.25">
      <c r="A138" t="str">
        <f t="shared" si="8"/>
        <v>POL3533</v>
      </c>
      <c r="B138" t="str">
        <f>"CUST"&amp;TEXT(1220+ROW(Policies!A1313),0)</f>
        <v>CUST2533</v>
      </c>
      <c r="G138" t="s">
        <v>2210</v>
      </c>
      <c r="J138" t="str">
        <f t="shared" ca="1" si="9"/>
        <v>Natural Disasters</v>
      </c>
      <c r="L138">
        <f t="shared" ca="1" si="10"/>
        <v>0.87318809134649722</v>
      </c>
      <c r="N138">
        <f t="shared" ca="1" si="11"/>
        <v>11</v>
      </c>
    </row>
    <row r="139" spans="1:14" x14ac:dyDescent="0.25">
      <c r="A139" t="str">
        <f t="shared" si="8"/>
        <v>POL3534</v>
      </c>
      <c r="B139" t="str">
        <f>"CUST"&amp;TEXT(1220+ROW(Policies!A1314),0)</f>
        <v>CUST2534</v>
      </c>
      <c r="G139" t="s">
        <v>2211</v>
      </c>
      <c r="J139" t="str">
        <f t="shared" ca="1" si="9"/>
        <v>Accidental Death</v>
      </c>
      <c r="L139">
        <f t="shared" ca="1" si="10"/>
        <v>8.7092380231699185E-2</v>
      </c>
      <c r="N139">
        <f t="shared" ca="1" si="11"/>
        <v>14</v>
      </c>
    </row>
    <row r="140" spans="1:14" x14ac:dyDescent="0.25">
      <c r="A140" t="str">
        <f t="shared" si="8"/>
        <v>POL3535</v>
      </c>
      <c r="B140" t="str">
        <f>"CUST"&amp;TEXT(1220+ROW(Policies!A1315),0)</f>
        <v>CUST2535</v>
      </c>
      <c r="G140" t="s">
        <v>2212</v>
      </c>
      <c r="J140" t="str">
        <f t="shared" ca="1" si="9"/>
        <v>Natural Death</v>
      </c>
      <c r="L140">
        <f t="shared" ca="1" si="10"/>
        <v>0.46096640559382995</v>
      </c>
      <c r="N140">
        <f t="shared" ca="1" si="11"/>
        <v>14</v>
      </c>
    </row>
    <row r="141" spans="1:14" x14ac:dyDescent="0.25">
      <c r="A141" t="str">
        <f t="shared" si="8"/>
        <v>POL3536</v>
      </c>
      <c r="B141" t="str">
        <f>"CUST"&amp;TEXT(1220+ROW(Policies!A1316),0)</f>
        <v>CUST2536</v>
      </c>
      <c r="G141" t="s">
        <v>2213</v>
      </c>
      <c r="J141" t="str">
        <f t="shared" ca="1" si="9"/>
        <v>Accidental Death</v>
      </c>
      <c r="L141">
        <f t="shared" ca="1" si="10"/>
        <v>5.3628684888476386E-2</v>
      </c>
      <c r="N141">
        <f t="shared" ca="1" si="11"/>
        <v>14</v>
      </c>
    </row>
    <row r="142" spans="1:14" x14ac:dyDescent="0.25">
      <c r="A142" t="str">
        <f t="shared" si="8"/>
        <v>POL3537</v>
      </c>
      <c r="B142" t="str">
        <f>"CUST"&amp;TEXT(1220+ROW(Policies!A1317),0)</f>
        <v>CUST2537</v>
      </c>
      <c r="G142" t="s">
        <v>2214</v>
      </c>
      <c r="J142" t="str">
        <f t="shared" ca="1" si="9"/>
        <v>Natural Disasters</v>
      </c>
      <c r="L142">
        <f t="shared" ca="1" si="10"/>
        <v>0.86452470668568648</v>
      </c>
      <c r="N142">
        <f t="shared" ca="1" si="11"/>
        <v>14</v>
      </c>
    </row>
    <row r="143" spans="1:14" x14ac:dyDescent="0.25">
      <c r="A143" t="str">
        <f t="shared" si="8"/>
        <v>POL3538</v>
      </c>
      <c r="B143" t="str">
        <f>"CUST"&amp;TEXT(1220+ROW(Policies!A1318),0)</f>
        <v>CUST2538</v>
      </c>
      <c r="G143" t="s">
        <v>2215</v>
      </c>
      <c r="J143" t="str">
        <f t="shared" ca="1" si="9"/>
        <v>Accidental Death</v>
      </c>
      <c r="L143">
        <f t="shared" ca="1" si="10"/>
        <v>5.3422970605178088E-2</v>
      </c>
      <c r="N143">
        <f t="shared" ca="1" si="11"/>
        <v>11</v>
      </c>
    </row>
    <row r="144" spans="1:14" x14ac:dyDescent="0.25">
      <c r="A144" t="str">
        <f t="shared" si="8"/>
        <v>POL3539</v>
      </c>
      <c r="B144" t="str">
        <f>"CUST"&amp;TEXT(1220+ROW(Policies!A1319),0)</f>
        <v>CUST2539</v>
      </c>
      <c r="G144" t="s">
        <v>2216</v>
      </c>
      <c r="J144" t="str">
        <f t="shared" ca="1" si="9"/>
        <v>Accidental Death</v>
      </c>
      <c r="L144">
        <f t="shared" ca="1" si="10"/>
        <v>0.31804825024481698</v>
      </c>
      <c r="N144">
        <f t="shared" ca="1" si="11"/>
        <v>12</v>
      </c>
    </row>
    <row r="145" spans="1:14" x14ac:dyDescent="0.25">
      <c r="A145" t="str">
        <f t="shared" si="8"/>
        <v>POL3540</v>
      </c>
      <c r="B145" t="str">
        <f>"CUST"&amp;TEXT(1220+ROW(Policies!A1320),0)</f>
        <v>CUST2540</v>
      </c>
      <c r="G145" t="s">
        <v>2217</v>
      </c>
      <c r="J145" t="str">
        <f t="shared" ca="1" si="9"/>
        <v>Natural Death</v>
      </c>
      <c r="L145">
        <f t="shared" ca="1" si="10"/>
        <v>0.43448608135338618</v>
      </c>
      <c r="N145">
        <f t="shared" ca="1" si="11"/>
        <v>12</v>
      </c>
    </row>
    <row r="146" spans="1:14" x14ac:dyDescent="0.25">
      <c r="A146" t="str">
        <f t="shared" si="8"/>
        <v>POL3541</v>
      </c>
      <c r="B146" t="str">
        <f>"CUST"&amp;TEXT(1220+ROW(Policies!A1321),0)</f>
        <v>CUST2541</v>
      </c>
      <c r="G146" t="s">
        <v>2218</v>
      </c>
      <c r="J146" t="str">
        <f t="shared" ca="1" si="9"/>
        <v>Accidental Death</v>
      </c>
      <c r="L146">
        <f t="shared" ca="1" si="10"/>
        <v>0.36635249196177566</v>
      </c>
      <c r="N146">
        <f t="shared" ca="1" si="11"/>
        <v>14</v>
      </c>
    </row>
    <row r="147" spans="1:14" x14ac:dyDescent="0.25">
      <c r="A147" t="str">
        <f t="shared" si="8"/>
        <v>POL3542</v>
      </c>
      <c r="B147" t="str">
        <f>"CUST"&amp;TEXT(1220+ROW(Policies!A1322),0)</f>
        <v>CUST2542</v>
      </c>
      <c r="G147" t="s">
        <v>2219</v>
      </c>
      <c r="J147" t="str">
        <f t="shared" ca="1" si="9"/>
        <v>Accidental Death</v>
      </c>
      <c r="L147">
        <f t="shared" ca="1" si="10"/>
        <v>0.35267162318116207</v>
      </c>
      <c r="N147">
        <f t="shared" ca="1" si="11"/>
        <v>12</v>
      </c>
    </row>
    <row r="148" spans="1:14" x14ac:dyDescent="0.25">
      <c r="A148" t="str">
        <f t="shared" si="8"/>
        <v>POL3543</v>
      </c>
      <c r="B148" t="str">
        <f>"CUST"&amp;TEXT(1220+ROW(Policies!A1323),0)</f>
        <v>CUST2543</v>
      </c>
      <c r="G148" t="s">
        <v>2220</v>
      </c>
      <c r="J148" t="str">
        <f t="shared" ca="1" si="9"/>
        <v>Natural Disasters</v>
      </c>
      <c r="L148">
        <f t="shared" ca="1" si="10"/>
        <v>0.93740234439016346</v>
      </c>
      <c r="N148">
        <f t="shared" ca="1" si="11"/>
        <v>12</v>
      </c>
    </row>
    <row r="149" spans="1:14" x14ac:dyDescent="0.25">
      <c r="A149" t="str">
        <f t="shared" si="8"/>
        <v>POL3544</v>
      </c>
      <c r="B149" t="str">
        <f>"CUST"&amp;TEXT(1220+ROW(Policies!A1324),0)</f>
        <v>CUST2544</v>
      </c>
      <c r="G149" t="s">
        <v>2221</v>
      </c>
      <c r="J149" t="str">
        <f t="shared" ca="1" si="9"/>
        <v>Natural Death</v>
      </c>
      <c r="L149">
        <f t="shared" ca="1" si="10"/>
        <v>0.75778923213016658</v>
      </c>
      <c r="N149">
        <f t="shared" ca="1" si="11"/>
        <v>11</v>
      </c>
    </row>
    <row r="150" spans="1:14" x14ac:dyDescent="0.25">
      <c r="A150" t="str">
        <f t="shared" si="8"/>
        <v>POL3545</v>
      </c>
      <c r="B150" t="str">
        <f>"CUST"&amp;TEXT(1220+ROW(Policies!A1325),0)</f>
        <v>CUST2545</v>
      </c>
      <c r="G150" t="s">
        <v>2222</v>
      </c>
      <c r="J150" t="str">
        <f t="shared" ca="1" si="9"/>
        <v>Accidental Death</v>
      </c>
      <c r="L150">
        <f t="shared" ca="1" si="10"/>
        <v>0.29091695069088386</v>
      </c>
      <c r="N150">
        <f t="shared" ca="1" si="11"/>
        <v>13</v>
      </c>
    </row>
    <row r="151" spans="1:14" x14ac:dyDescent="0.25">
      <c r="A151" t="str">
        <f t="shared" si="8"/>
        <v>POL3546</v>
      </c>
      <c r="B151" t="str">
        <f>"CUST"&amp;TEXT(1220+ROW(Policies!A1326),0)</f>
        <v>CUST2546</v>
      </c>
      <c r="G151" t="s">
        <v>2223</v>
      </c>
      <c r="J151" t="str">
        <f t="shared" ca="1" si="9"/>
        <v>Natural Disasters</v>
      </c>
      <c r="L151">
        <f t="shared" ca="1" si="10"/>
        <v>0.89072604304533354</v>
      </c>
      <c r="N151">
        <f t="shared" ca="1" si="11"/>
        <v>12</v>
      </c>
    </row>
    <row r="152" spans="1:14" x14ac:dyDescent="0.25">
      <c r="A152" t="str">
        <f t="shared" si="8"/>
        <v>POL3547</v>
      </c>
      <c r="B152" t="str">
        <f>"CUST"&amp;TEXT(1220+ROW(Policies!A1327),0)</f>
        <v>CUST2547</v>
      </c>
      <c r="G152" t="s">
        <v>2224</v>
      </c>
      <c r="J152" t="str">
        <f t="shared" ca="1" si="9"/>
        <v>Natural Death</v>
      </c>
      <c r="L152">
        <f t="shared" ca="1" si="10"/>
        <v>0.58673637607478724</v>
      </c>
      <c r="N152">
        <f t="shared" ca="1" si="11"/>
        <v>15</v>
      </c>
    </row>
    <row r="153" spans="1:14" x14ac:dyDescent="0.25">
      <c r="A153" t="str">
        <f t="shared" si="8"/>
        <v>POL3548</v>
      </c>
      <c r="B153" t="str">
        <f>"CUST"&amp;TEXT(1220+ROW(Policies!A1328),0)</f>
        <v>CUST2548</v>
      </c>
      <c r="G153" t="s">
        <v>2225</v>
      </c>
      <c r="J153" t="str">
        <f t="shared" ca="1" si="9"/>
        <v>Natural Disasters</v>
      </c>
      <c r="L153">
        <f t="shared" ca="1" si="10"/>
        <v>0.87532440269308587</v>
      </c>
      <c r="N153">
        <f t="shared" ca="1" si="11"/>
        <v>15</v>
      </c>
    </row>
    <row r="154" spans="1:14" x14ac:dyDescent="0.25">
      <c r="A154" t="str">
        <f t="shared" si="8"/>
        <v>POL3549</v>
      </c>
      <c r="B154" t="str">
        <f>"CUST"&amp;TEXT(1220+ROW(Policies!A1329),0)</f>
        <v>CUST2549</v>
      </c>
      <c r="G154" t="s">
        <v>2226</v>
      </c>
      <c r="J154" t="str">
        <f t="shared" ca="1" si="9"/>
        <v>Accidental Death</v>
      </c>
      <c r="L154">
        <f t="shared" ca="1" si="10"/>
        <v>0.16146096927126941</v>
      </c>
      <c r="N154">
        <f t="shared" ca="1" si="11"/>
        <v>14</v>
      </c>
    </row>
    <row r="155" spans="1:14" x14ac:dyDescent="0.25">
      <c r="A155" t="str">
        <f t="shared" si="8"/>
        <v>POL3550</v>
      </c>
      <c r="B155" t="str">
        <f>"CUST"&amp;TEXT(1220+ROW(Policies!A1330),0)</f>
        <v>CUST2550</v>
      </c>
      <c r="G155" t="s">
        <v>2227</v>
      </c>
      <c r="J155" t="str">
        <f t="shared" ca="1" si="9"/>
        <v>Natural Death</v>
      </c>
      <c r="L155">
        <f t="shared" ca="1" si="10"/>
        <v>0.73509529326741907</v>
      </c>
      <c r="N155">
        <f t="shared" ca="1" si="11"/>
        <v>15</v>
      </c>
    </row>
    <row r="156" spans="1:14" x14ac:dyDescent="0.25">
      <c r="A156" t="str">
        <f t="shared" si="8"/>
        <v>POL3551</v>
      </c>
      <c r="B156" t="str">
        <f>"CUST"&amp;TEXT(1220+ROW(Policies!A1331),0)</f>
        <v>CUST2551</v>
      </c>
      <c r="G156" t="s">
        <v>2228</v>
      </c>
      <c r="J156" t="str">
        <f t="shared" ca="1" si="9"/>
        <v>Natural Death</v>
      </c>
      <c r="L156">
        <f t="shared" ca="1" si="10"/>
        <v>0.68702724443688423</v>
      </c>
      <c r="N156">
        <f t="shared" ca="1" si="11"/>
        <v>14</v>
      </c>
    </row>
    <row r="157" spans="1:14" x14ac:dyDescent="0.25">
      <c r="A157" t="str">
        <f t="shared" si="8"/>
        <v>POL3552</v>
      </c>
      <c r="B157" t="str">
        <f>"CUST"&amp;TEXT(1220+ROW(Policies!A1332),0)</f>
        <v>CUST2552</v>
      </c>
      <c r="G157" t="s">
        <v>2229</v>
      </c>
      <c r="J157" t="str">
        <f t="shared" ca="1" si="9"/>
        <v>Accidental Death</v>
      </c>
      <c r="L157">
        <f t="shared" ca="1" si="10"/>
        <v>0.2787601910955726</v>
      </c>
      <c r="N157">
        <f t="shared" ca="1" si="11"/>
        <v>14</v>
      </c>
    </row>
    <row r="158" spans="1:14" x14ac:dyDescent="0.25">
      <c r="A158" t="str">
        <f t="shared" si="8"/>
        <v>POL3553</v>
      </c>
      <c r="B158" t="str">
        <f>"CUST"&amp;TEXT(1220+ROW(Policies!A1333),0)</f>
        <v>CUST2553</v>
      </c>
      <c r="G158" t="s">
        <v>2230</v>
      </c>
      <c r="J158" t="str">
        <f t="shared" ca="1" si="9"/>
        <v>Accidental Death</v>
      </c>
      <c r="L158">
        <f t="shared" ca="1" si="10"/>
        <v>0.13160506049366005</v>
      </c>
      <c r="N158">
        <f t="shared" ca="1" si="11"/>
        <v>15</v>
      </c>
    </row>
    <row r="159" spans="1:14" x14ac:dyDescent="0.25">
      <c r="A159" t="str">
        <f t="shared" si="8"/>
        <v>POL3554</v>
      </c>
      <c r="B159" t="str">
        <f>"CUST"&amp;TEXT(1220+ROW(Policies!A1334),0)</f>
        <v>CUST2554</v>
      </c>
      <c r="G159" t="s">
        <v>2231</v>
      </c>
      <c r="J159" t="str">
        <f t="shared" ca="1" si="9"/>
        <v>Accidental Death</v>
      </c>
      <c r="L159">
        <f t="shared" ca="1" si="10"/>
        <v>0.17571375102745579</v>
      </c>
      <c r="N159">
        <f t="shared" ca="1" si="11"/>
        <v>15</v>
      </c>
    </row>
    <row r="160" spans="1:14" x14ac:dyDescent="0.25">
      <c r="A160" t="str">
        <f t="shared" si="8"/>
        <v>POL3555</v>
      </c>
      <c r="B160" t="str">
        <f>"CUST"&amp;TEXT(1220+ROW(Policies!A1335),0)</f>
        <v>CUST2555</v>
      </c>
      <c r="G160" t="s">
        <v>2232</v>
      </c>
      <c r="J160" t="str">
        <f t="shared" ca="1" si="9"/>
        <v>Natural Death</v>
      </c>
      <c r="L160">
        <f t="shared" ca="1" si="10"/>
        <v>0.49899096705760304</v>
      </c>
      <c r="N160">
        <f t="shared" ca="1" si="11"/>
        <v>15</v>
      </c>
    </row>
    <row r="161" spans="1:14" x14ac:dyDescent="0.25">
      <c r="A161" t="str">
        <f t="shared" si="8"/>
        <v>POL3556</v>
      </c>
      <c r="B161" t="str">
        <f>"CUST"&amp;TEXT(1220+ROW(Policies!A1336),0)</f>
        <v>CUST2556</v>
      </c>
      <c r="G161" t="s">
        <v>2233</v>
      </c>
      <c r="J161" t="str">
        <f t="shared" ca="1" si="9"/>
        <v>Accidental Death</v>
      </c>
      <c r="L161">
        <f t="shared" ca="1" si="10"/>
        <v>0.39562032718533413</v>
      </c>
      <c r="N161">
        <f t="shared" ca="1" si="11"/>
        <v>13</v>
      </c>
    </row>
    <row r="162" spans="1:14" x14ac:dyDescent="0.25">
      <c r="A162" t="str">
        <f t="shared" si="8"/>
        <v>POL3557</v>
      </c>
      <c r="B162" t="str">
        <f>"CUST"&amp;TEXT(1220+ROW(Policies!A1337),0)</f>
        <v>CUST2557</v>
      </c>
      <c r="G162" t="s">
        <v>2234</v>
      </c>
      <c r="J162" t="str">
        <f t="shared" ca="1" si="9"/>
        <v>Accidental Death</v>
      </c>
      <c r="L162">
        <f t="shared" ca="1" si="10"/>
        <v>0.18894562777665436</v>
      </c>
      <c r="N162">
        <f t="shared" ca="1" si="11"/>
        <v>11</v>
      </c>
    </row>
    <row r="163" spans="1:14" x14ac:dyDescent="0.25">
      <c r="A163" t="str">
        <f t="shared" si="8"/>
        <v>POL3558</v>
      </c>
      <c r="B163" t="str">
        <f>"CUST"&amp;TEXT(1220+ROW(Policies!A1338),0)</f>
        <v>CUST2558</v>
      </c>
      <c r="G163" t="s">
        <v>2235</v>
      </c>
      <c r="J163" t="str">
        <f t="shared" ca="1" si="9"/>
        <v>Natural Death</v>
      </c>
      <c r="L163">
        <f t="shared" ca="1" si="10"/>
        <v>0.77179446711745281</v>
      </c>
      <c r="N163">
        <f t="shared" ca="1" si="11"/>
        <v>15</v>
      </c>
    </row>
    <row r="164" spans="1:14" x14ac:dyDescent="0.25">
      <c r="A164" t="str">
        <f t="shared" si="8"/>
        <v>POL3559</v>
      </c>
      <c r="B164" t="str">
        <f>"CUST"&amp;TEXT(1220+ROW(Policies!A1339),0)</f>
        <v>CUST2559</v>
      </c>
      <c r="G164" t="s">
        <v>2236</v>
      </c>
      <c r="J164" t="str">
        <f t="shared" ca="1" si="9"/>
        <v>Accidental Death</v>
      </c>
      <c r="L164">
        <f t="shared" ca="1" si="10"/>
        <v>7.3862192831175344E-2</v>
      </c>
      <c r="N164">
        <f t="shared" ca="1" si="11"/>
        <v>13</v>
      </c>
    </row>
    <row r="165" spans="1:14" x14ac:dyDescent="0.25">
      <c r="A165" t="str">
        <f t="shared" si="8"/>
        <v>POL3560</v>
      </c>
      <c r="B165" t="str">
        <f>"CUST"&amp;TEXT(1220+ROW(Policies!A1340),0)</f>
        <v>CUST2560</v>
      </c>
      <c r="G165" t="s">
        <v>2237</v>
      </c>
      <c r="J165" t="str">
        <f t="shared" ca="1" si="9"/>
        <v>Accidental Death</v>
      </c>
      <c r="L165">
        <f t="shared" ca="1" si="10"/>
        <v>6.7212131622602755E-2</v>
      </c>
      <c r="N165">
        <f t="shared" ca="1" si="11"/>
        <v>13</v>
      </c>
    </row>
    <row r="166" spans="1:14" x14ac:dyDescent="0.25">
      <c r="A166" t="str">
        <f t="shared" si="8"/>
        <v>POL3561</v>
      </c>
      <c r="B166" t="str">
        <f>"CUST"&amp;TEXT(1220+ROW(Policies!A1341),0)</f>
        <v>CUST2561</v>
      </c>
      <c r="G166" t="s">
        <v>2238</v>
      </c>
      <c r="J166" t="str">
        <f t="shared" ca="1" si="9"/>
        <v>Accidental Death</v>
      </c>
      <c r="L166">
        <f t="shared" ca="1" si="10"/>
        <v>0.16854044381210376</v>
      </c>
      <c r="N166">
        <f t="shared" ca="1" si="11"/>
        <v>12</v>
      </c>
    </row>
    <row r="167" spans="1:14" x14ac:dyDescent="0.25">
      <c r="A167" t="str">
        <f t="shared" si="8"/>
        <v>POL3562</v>
      </c>
      <c r="B167" t="str">
        <f>"CUST"&amp;TEXT(1220+ROW(Policies!A1342),0)</f>
        <v>CUST2562</v>
      </c>
      <c r="G167" t="s">
        <v>2239</v>
      </c>
      <c r="J167" t="str">
        <f t="shared" ca="1" si="9"/>
        <v>Natural Death</v>
      </c>
      <c r="L167">
        <f t="shared" ca="1" si="10"/>
        <v>0.68982685556039081</v>
      </c>
      <c r="N167">
        <f t="shared" ca="1" si="11"/>
        <v>11</v>
      </c>
    </row>
    <row r="168" spans="1:14" x14ac:dyDescent="0.25">
      <c r="A168" t="str">
        <f t="shared" si="8"/>
        <v>POL3563</v>
      </c>
      <c r="B168" t="str">
        <f>"CUST"&amp;TEXT(1220+ROW(Policies!A1343),0)</f>
        <v>CUST2563</v>
      </c>
      <c r="G168" t="s">
        <v>2240</v>
      </c>
      <c r="J168" t="str">
        <f t="shared" ca="1" si="9"/>
        <v>Natural Death</v>
      </c>
      <c r="L168">
        <f t="shared" ca="1" si="10"/>
        <v>0.64145622929947566</v>
      </c>
      <c r="N168">
        <f t="shared" ca="1" si="11"/>
        <v>11</v>
      </c>
    </row>
    <row r="169" spans="1:14" x14ac:dyDescent="0.25">
      <c r="A169" t="str">
        <f t="shared" si="8"/>
        <v>POL3564</v>
      </c>
      <c r="B169" t="str">
        <f>"CUST"&amp;TEXT(1220+ROW(Policies!A1344),0)</f>
        <v>CUST2564</v>
      </c>
      <c r="G169" t="s">
        <v>2241</v>
      </c>
      <c r="J169" t="str">
        <f t="shared" ca="1" si="9"/>
        <v>Natural Disasters</v>
      </c>
      <c r="L169">
        <f t="shared" ca="1" si="10"/>
        <v>0.94959126887742251</v>
      </c>
      <c r="N169">
        <f t="shared" ca="1" si="11"/>
        <v>15</v>
      </c>
    </row>
    <row r="170" spans="1:14" x14ac:dyDescent="0.25">
      <c r="A170" t="str">
        <f t="shared" si="8"/>
        <v>POL3565</v>
      </c>
      <c r="B170" t="str">
        <f>"CUST"&amp;TEXT(1220+ROW(Policies!A1345),0)</f>
        <v>CUST2565</v>
      </c>
      <c r="G170" t="s">
        <v>2242</v>
      </c>
      <c r="J170" t="str">
        <f t="shared" ca="1" si="9"/>
        <v>Accidental Death</v>
      </c>
      <c r="L170">
        <f t="shared" ca="1" si="10"/>
        <v>0.11522887725827902</v>
      </c>
      <c r="N170">
        <f t="shared" ca="1" si="11"/>
        <v>11</v>
      </c>
    </row>
    <row r="171" spans="1:14" x14ac:dyDescent="0.25">
      <c r="A171" t="str">
        <f t="shared" si="8"/>
        <v>POL3566</v>
      </c>
      <c r="B171" t="str">
        <f>"CUST"&amp;TEXT(1220+ROW(Policies!A1346),0)</f>
        <v>CUST2566</v>
      </c>
      <c r="G171" t="s">
        <v>2243</v>
      </c>
      <c r="J171" t="str">
        <f t="shared" ca="1" si="9"/>
        <v>Natural Death</v>
      </c>
      <c r="L171">
        <f t="shared" ca="1" si="10"/>
        <v>0.49030410383115242</v>
      </c>
      <c r="N171">
        <f t="shared" ca="1" si="11"/>
        <v>11</v>
      </c>
    </row>
    <row r="172" spans="1:14" x14ac:dyDescent="0.25">
      <c r="A172" t="str">
        <f t="shared" si="8"/>
        <v>POL3567</v>
      </c>
      <c r="B172" t="str">
        <f>"CUST"&amp;TEXT(1220+ROW(Policies!A1347),0)</f>
        <v>CUST2567</v>
      </c>
      <c r="G172" t="s">
        <v>2244</v>
      </c>
      <c r="J172" t="str">
        <f t="shared" ca="1" si="9"/>
        <v>Natural Death</v>
      </c>
      <c r="L172">
        <f t="shared" ca="1" si="10"/>
        <v>0.7337722024034361</v>
      </c>
      <c r="N172">
        <f t="shared" ca="1" si="11"/>
        <v>14</v>
      </c>
    </row>
    <row r="173" spans="1:14" x14ac:dyDescent="0.25">
      <c r="A173" t="str">
        <f t="shared" si="8"/>
        <v>POL3568</v>
      </c>
      <c r="B173" t="str">
        <f>"CUST"&amp;TEXT(1220+ROW(Policies!A1348),0)</f>
        <v>CUST2568</v>
      </c>
      <c r="G173" t="s">
        <v>2245</v>
      </c>
      <c r="J173" t="str">
        <f t="shared" ca="1" si="9"/>
        <v>Natural Death</v>
      </c>
      <c r="L173">
        <f t="shared" ca="1" si="10"/>
        <v>0.76415645563088708</v>
      </c>
      <c r="N173">
        <f t="shared" ca="1" si="11"/>
        <v>15</v>
      </c>
    </row>
    <row r="174" spans="1:14" x14ac:dyDescent="0.25">
      <c r="A174" t="str">
        <f t="shared" si="8"/>
        <v>POL3569</v>
      </c>
      <c r="B174" t="str">
        <f>"CUST"&amp;TEXT(1220+ROW(Policies!A1349),0)</f>
        <v>CUST2569</v>
      </c>
      <c r="G174" t="s">
        <v>2246</v>
      </c>
      <c r="J174" t="str">
        <f t="shared" ca="1" si="9"/>
        <v>Accidental Death</v>
      </c>
      <c r="L174">
        <f t="shared" ca="1" si="10"/>
        <v>0.37748781368539797</v>
      </c>
      <c r="N174">
        <f t="shared" ca="1" si="11"/>
        <v>11</v>
      </c>
    </row>
    <row r="175" spans="1:14" x14ac:dyDescent="0.25">
      <c r="A175" t="str">
        <f t="shared" si="8"/>
        <v>POL3570</v>
      </c>
      <c r="B175" t="str">
        <f>"CUST"&amp;TEXT(1220+ROW(Policies!A1350),0)</f>
        <v>CUST2570</v>
      </c>
      <c r="G175" t="s">
        <v>2247</v>
      </c>
      <c r="J175" t="str">
        <f t="shared" ca="1" si="9"/>
        <v>Natural Death</v>
      </c>
      <c r="L175">
        <f t="shared" ca="1" si="10"/>
        <v>0.6181905788134503</v>
      </c>
      <c r="N175">
        <f t="shared" ca="1" si="11"/>
        <v>15</v>
      </c>
    </row>
    <row r="176" spans="1:14" x14ac:dyDescent="0.25">
      <c r="A176" t="str">
        <f t="shared" si="8"/>
        <v>POL3571</v>
      </c>
      <c r="B176" t="str">
        <f>"CUST"&amp;TEXT(1220+ROW(Policies!A1351),0)</f>
        <v>CUST2571</v>
      </c>
      <c r="G176" t="s">
        <v>2248</v>
      </c>
      <c r="J176" t="str">
        <f t="shared" ca="1" si="9"/>
        <v>Accidental Death</v>
      </c>
      <c r="L176">
        <f t="shared" ca="1" si="10"/>
        <v>1.2409130017627112E-2</v>
      </c>
      <c r="N176">
        <f t="shared" ca="1" si="11"/>
        <v>15</v>
      </c>
    </row>
    <row r="177" spans="1:14" x14ac:dyDescent="0.25">
      <c r="A177" t="str">
        <f t="shared" si="8"/>
        <v>POL3572</v>
      </c>
      <c r="B177" t="str">
        <f>"CUST"&amp;TEXT(1220+ROW(Policies!A1352),0)</f>
        <v>CUST2572</v>
      </c>
      <c r="G177" t="s">
        <v>2249</v>
      </c>
      <c r="J177" t="str">
        <f t="shared" ca="1" si="9"/>
        <v>Natural Death</v>
      </c>
      <c r="L177">
        <f t="shared" ca="1" si="10"/>
        <v>0.66444480418187724</v>
      </c>
      <c r="N177">
        <f t="shared" ca="1" si="11"/>
        <v>11</v>
      </c>
    </row>
    <row r="178" spans="1:14" x14ac:dyDescent="0.25">
      <c r="A178" t="str">
        <f t="shared" si="8"/>
        <v>POL3573</v>
      </c>
      <c r="B178" t="str">
        <f>"CUST"&amp;TEXT(1220+ROW(Policies!A1353),0)</f>
        <v>CUST2573</v>
      </c>
      <c r="G178" t="s">
        <v>2250</v>
      </c>
      <c r="J178" t="str">
        <f t="shared" ca="1" si="9"/>
        <v>Accidental Death</v>
      </c>
      <c r="L178">
        <f t="shared" ca="1" si="10"/>
        <v>0.35632107559217518</v>
      </c>
      <c r="N178">
        <f t="shared" ca="1" si="11"/>
        <v>15</v>
      </c>
    </row>
    <row r="179" spans="1:14" x14ac:dyDescent="0.25">
      <c r="A179" t="str">
        <f t="shared" si="8"/>
        <v>POL3574</v>
      </c>
      <c r="B179" t="str">
        <f>"CUST"&amp;TEXT(1220+ROW(Policies!A1354),0)</f>
        <v>CUST2574</v>
      </c>
      <c r="G179" t="s">
        <v>2251</v>
      </c>
      <c r="J179" t="str">
        <f t="shared" ca="1" si="9"/>
        <v>Natural Death</v>
      </c>
      <c r="L179">
        <f t="shared" ca="1" si="10"/>
        <v>0.63877742428158613</v>
      </c>
      <c r="N179">
        <f t="shared" ca="1" si="11"/>
        <v>14</v>
      </c>
    </row>
    <row r="180" spans="1:14" x14ac:dyDescent="0.25">
      <c r="A180" t="str">
        <f t="shared" si="8"/>
        <v>POL3575</v>
      </c>
      <c r="B180" t="str">
        <f>"CUST"&amp;TEXT(1220+ROW(Policies!A1355),0)</f>
        <v>CUST2575</v>
      </c>
      <c r="G180" t="s">
        <v>2252</v>
      </c>
      <c r="J180" t="str">
        <f t="shared" ca="1" si="9"/>
        <v>Accidental Death</v>
      </c>
      <c r="L180">
        <f t="shared" ca="1" si="10"/>
        <v>7.1302204028905303E-2</v>
      </c>
      <c r="N180">
        <f t="shared" ca="1" si="11"/>
        <v>11</v>
      </c>
    </row>
    <row r="181" spans="1:14" x14ac:dyDescent="0.25">
      <c r="A181" t="str">
        <f t="shared" si="8"/>
        <v>POL3576</v>
      </c>
      <c r="B181" t="str">
        <f>"CUST"&amp;TEXT(1220+ROW(Policies!A1356),0)</f>
        <v>CUST2576</v>
      </c>
      <c r="G181" t="s">
        <v>2253</v>
      </c>
      <c r="J181" t="str">
        <f t="shared" ca="1" si="9"/>
        <v>Accidental Death</v>
      </c>
      <c r="L181">
        <f t="shared" ca="1" si="10"/>
        <v>0.16431130713643094</v>
      </c>
      <c r="N181">
        <f t="shared" ca="1" si="11"/>
        <v>13</v>
      </c>
    </row>
    <row r="182" spans="1:14" x14ac:dyDescent="0.25">
      <c r="A182" t="str">
        <f t="shared" si="8"/>
        <v>POL3577</v>
      </c>
      <c r="B182" t="str">
        <f>"CUST"&amp;TEXT(1220+ROW(Policies!A1357),0)</f>
        <v>CUST2577</v>
      </c>
      <c r="G182" t="s">
        <v>2254</v>
      </c>
      <c r="J182" t="str">
        <f t="shared" ca="1" si="9"/>
        <v>Natural Death</v>
      </c>
      <c r="L182">
        <f t="shared" ca="1" si="10"/>
        <v>0.7030292361448911</v>
      </c>
      <c r="N182">
        <f t="shared" ca="1" si="11"/>
        <v>12</v>
      </c>
    </row>
    <row r="183" spans="1:14" x14ac:dyDescent="0.25">
      <c r="A183" t="str">
        <f t="shared" si="8"/>
        <v>POL3578</v>
      </c>
      <c r="B183" t="str">
        <f>"CUST"&amp;TEXT(1220+ROW(Policies!A1358),0)</f>
        <v>CUST2578</v>
      </c>
      <c r="G183" t="s">
        <v>2255</v>
      </c>
      <c r="J183" t="str">
        <f t="shared" ca="1" si="9"/>
        <v>Natural Death</v>
      </c>
      <c r="L183">
        <f t="shared" ca="1" si="10"/>
        <v>0.7432170405937446</v>
      </c>
      <c r="N183">
        <f t="shared" ca="1" si="11"/>
        <v>15</v>
      </c>
    </row>
    <row r="184" spans="1:14" x14ac:dyDescent="0.25">
      <c r="A184" t="str">
        <f t="shared" si="8"/>
        <v>POL3579</v>
      </c>
      <c r="B184" t="str">
        <f>"CUST"&amp;TEXT(1220+ROW(Policies!A1359),0)</f>
        <v>CUST2579</v>
      </c>
      <c r="G184" t="s">
        <v>2256</v>
      </c>
      <c r="J184" t="str">
        <f t="shared" ca="1" si="9"/>
        <v>Natural Disasters</v>
      </c>
      <c r="L184">
        <f t="shared" ca="1" si="10"/>
        <v>0.95980104845235947</v>
      </c>
      <c r="N184">
        <f t="shared" ca="1" si="11"/>
        <v>14</v>
      </c>
    </row>
    <row r="185" spans="1:14" x14ac:dyDescent="0.25">
      <c r="A185" t="str">
        <f t="shared" si="8"/>
        <v>POL3580</v>
      </c>
      <c r="B185" t="str">
        <f>"CUST"&amp;TEXT(1220+ROW(Policies!A1360),0)</f>
        <v>CUST2580</v>
      </c>
      <c r="G185" t="s">
        <v>2257</v>
      </c>
      <c r="J185" t="str">
        <f t="shared" ca="1" si="9"/>
        <v>Accidental Death</v>
      </c>
      <c r="L185">
        <f t="shared" ca="1" si="10"/>
        <v>0.19665996505171257</v>
      </c>
      <c r="N185">
        <f t="shared" ca="1" si="11"/>
        <v>11</v>
      </c>
    </row>
    <row r="186" spans="1:14" x14ac:dyDescent="0.25">
      <c r="A186" t="str">
        <f t="shared" si="8"/>
        <v>POL3581</v>
      </c>
      <c r="B186" t="str">
        <f>"CUST"&amp;TEXT(1220+ROW(Policies!A1361),0)</f>
        <v>CUST2581</v>
      </c>
      <c r="G186" t="s">
        <v>2258</v>
      </c>
      <c r="J186" t="str">
        <f t="shared" ca="1" si="9"/>
        <v>Natural Death</v>
      </c>
      <c r="L186">
        <f t="shared" ca="1" si="10"/>
        <v>0.74250550997662579</v>
      </c>
      <c r="N186">
        <f t="shared" ca="1" si="11"/>
        <v>13</v>
      </c>
    </row>
    <row r="187" spans="1:14" x14ac:dyDescent="0.25">
      <c r="A187" t="str">
        <f t="shared" si="8"/>
        <v>POL3582</v>
      </c>
      <c r="B187" t="str">
        <f>"CUST"&amp;TEXT(1220+ROW(Policies!A1362),0)</f>
        <v>CUST2582</v>
      </c>
      <c r="G187" t="s">
        <v>2259</v>
      </c>
      <c r="J187" t="str">
        <f t="shared" ca="1" si="9"/>
        <v>Natural Death</v>
      </c>
      <c r="L187">
        <f t="shared" ca="1" si="10"/>
        <v>0.73649915549215605</v>
      </c>
      <c r="N187">
        <f t="shared" ca="1" si="11"/>
        <v>15</v>
      </c>
    </row>
    <row r="188" spans="1:14" x14ac:dyDescent="0.25">
      <c r="A188" t="str">
        <f t="shared" si="8"/>
        <v>POL3583</v>
      </c>
      <c r="B188" t="str">
        <f>"CUST"&amp;TEXT(1220+ROW(Policies!A1363),0)</f>
        <v>CUST2583</v>
      </c>
      <c r="G188" t="s">
        <v>2260</v>
      </c>
      <c r="J188" t="str">
        <f t="shared" ca="1" si="9"/>
        <v>Natural Death</v>
      </c>
      <c r="L188">
        <f t="shared" ca="1" si="10"/>
        <v>0.54502744325343033</v>
      </c>
      <c r="N188">
        <f t="shared" ca="1" si="11"/>
        <v>12</v>
      </c>
    </row>
    <row r="189" spans="1:14" x14ac:dyDescent="0.25">
      <c r="A189" t="str">
        <f t="shared" si="8"/>
        <v>POL3584</v>
      </c>
      <c r="B189" t="str">
        <f>"CUST"&amp;TEXT(1220+ROW(Policies!A1364),0)</f>
        <v>CUST2584</v>
      </c>
      <c r="G189" t="s">
        <v>2261</v>
      </c>
      <c r="J189" t="str">
        <f t="shared" ca="1" si="9"/>
        <v>Natural Death</v>
      </c>
      <c r="L189">
        <f t="shared" ca="1" si="10"/>
        <v>0.59903480257841657</v>
      </c>
      <c r="N189">
        <f t="shared" ca="1" si="11"/>
        <v>11</v>
      </c>
    </row>
    <row r="190" spans="1:14" x14ac:dyDescent="0.25">
      <c r="A190" t="str">
        <f t="shared" si="8"/>
        <v>POL3585</v>
      </c>
      <c r="B190" t="str">
        <f>"CUST"&amp;TEXT(1220+ROW(Policies!A1365),0)</f>
        <v>CUST2585</v>
      </c>
      <c r="G190" t="s">
        <v>2262</v>
      </c>
      <c r="J190" t="str">
        <f t="shared" ca="1" si="9"/>
        <v>Accidental Death</v>
      </c>
      <c r="L190">
        <f t="shared" ca="1" si="10"/>
        <v>3.6002359287173546E-2</v>
      </c>
      <c r="N190">
        <f t="shared" ca="1" si="11"/>
        <v>14</v>
      </c>
    </row>
    <row r="191" spans="1:14" x14ac:dyDescent="0.25">
      <c r="A191" t="str">
        <f t="shared" si="8"/>
        <v>POL3586</v>
      </c>
      <c r="B191" t="str">
        <f>"CUST"&amp;TEXT(1220+ROW(Policies!A1366),0)</f>
        <v>CUST2586</v>
      </c>
      <c r="G191" t="s">
        <v>2263</v>
      </c>
      <c r="J191" t="str">
        <f t="shared" ca="1" si="9"/>
        <v>Accidental Death</v>
      </c>
      <c r="L191">
        <f t="shared" ca="1" si="10"/>
        <v>0.18904980012317429</v>
      </c>
      <c r="N191">
        <f t="shared" ca="1" si="11"/>
        <v>15</v>
      </c>
    </row>
    <row r="192" spans="1:14" x14ac:dyDescent="0.25">
      <c r="A192" t="str">
        <f t="shared" si="8"/>
        <v>POL3587</v>
      </c>
      <c r="B192" t="str">
        <f>"CUST"&amp;TEXT(1220+ROW(Policies!A1367),0)</f>
        <v>CUST2587</v>
      </c>
      <c r="G192" t="s">
        <v>2264</v>
      </c>
      <c r="J192" t="str">
        <f t="shared" ca="1" si="9"/>
        <v>Accidental Death</v>
      </c>
      <c r="L192">
        <f t="shared" ca="1" si="10"/>
        <v>3.3859814700202606E-2</v>
      </c>
      <c r="N192">
        <f t="shared" ca="1" si="11"/>
        <v>14</v>
      </c>
    </row>
    <row r="193" spans="1:14" x14ac:dyDescent="0.25">
      <c r="A193" t="str">
        <f t="shared" si="8"/>
        <v>POL3588</v>
      </c>
      <c r="B193" t="str">
        <f>"CUST"&amp;TEXT(1220+ROW(Policies!A1368),0)</f>
        <v>CUST2588</v>
      </c>
      <c r="G193" t="s">
        <v>2265</v>
      </c>
      <c r="J193" t="str">
        <f t="shared" ca="1" si="9"/>
        <v>Accidental Death</v>
      </c>
      <c r="L193">
        <f t="shared" ca="1" si="10"/>
        <v>0.34994393237105226</v>
      </c>
      <c r="N193">
        <f t="shared" ca="1" si="11"/>
        <v>12</v>
      </c>
    </row>
    <row r="194" spans="1:14" x14ac:dyDescent="0.25">
      <c r="A194" t="str">
        <f t="shared" ref="A194:A257" si="12">"POL"&amp;TEXT(2220+ROW(A1369),0)</f>
        <v>POL3589</v>
      </c>
      <c r="B194" t="str">
        <f>"CUST"&amp;TEXT(1220+ROW(Policies!A1369),0)</f>
        <v>CUST2589</v>
      </c>
      <c r="G194" t="s">
        <v>2266</v>
      </c>
      <c r="J194" t="str">
        <f t="shared" ref="J194:J257" ca="1" si="13">IF(L194&lt;0.4,"Accidental Death",IF(L194&lt;0.8,"Natural Death",IF(L194&gt;0.8,"Natural Disasters","NA")))</f>
        <v>Natural Disasters</v>
      </c>
      <c r="L194">
        <f t="shared" ref="L194:L257" ca="1" si="14">RAND()</f>
        <v>0.95464950715161279</v>
      </c>
      <c r="N194">
        <f t="shared" ref="N194:N257" ca="1" si="15">RANDBETWEEN(11,15)</f>
        <v>12</v>
      </c>
    </row>
    <row r="195" spans="1:14" x14ac:dyDescent="0.25">
      <c r="A195" t="str">
        <f t="shared" si="12"/>
        <v>POL3590</v>
      </c>
      <c r="B195" t="str">
        <f>"CUST"&amp;TEXT(1220+ROW(Policies!A1370),0)</f>
        <v>CUST2590</v>
      </c>
      <c r="G195" t="s">
        <v>2267</v>
      </c>
      <c r="J195" t="str">
        <f t="shared" ca="1" si="13"/>
        <v>Natural Death</v>
      </c>
      <c r="L195">
        <f t="shared" ca="1" si="14"/>
        <v>0.69082571165034901</v>
      </c>
      <c r="N195">
        <f t="shared" ca="1" si="15"/>
        <v>14</v>
      </c>
    </row>
    <row r="196" spans="1:14" x14ac:dyDescent="0.25">
      <c r="A196" t="str">
        <f t="shared" si="12"/>
        <v>POL3591</v>
      </c>
      <c r="B196" t="str">
        <f>"CUST"&amp;TEXT(1220+ROW(Policies!A1371),0)</f>
        <v>CUST2591</v>
      </c>
      <c r="G196" t="s">
        <v>2268</v>
      </c>
      <c r="J196" t="str">
        <f t="shared" ca="1" si="13"/>
        <v>Natural Death</v>
      </c>
      <c r="L196">
        <f t="shared" ca="1" si="14"/>
        <v>0.65081210436223313</v>
      </c>
      <c r="N196">
        <f t="shared" ca="1" si="15"/>
        <v>13</v>
      </c>
    </row>
    <row r="197" spans="1:14" x14ac:dyDescent="0.25">
      <c r="A197" t="str">
        <f t="shared" si="12"/>
        <v>POL3592</v>
      </c>
      <c r="B197" t="str">
        <f>"CUST"&amp;TEXT(1220+ROW(Policies!A1372),0)</f>
        <v>CUST2592</v>
      </c>
      <c r="G197" t="s">
        <v>2269</v>
      </c>
      <c r="J197" t="str">
        <f t="shared" ca="1" si="13"/>
        <v>Natural Disasters</v>
      </c>
      <c r="L197">
        <f t="shared" ca="1" si="14"/>
        <v>0.85262319522819119</v>
      </c>
      <c r="N197">
        <f t="shared" ca="1" si="15"/>
        <v>11</v>
      </c>
    </row>
    <row r="198" spans="1:14" x14ac:dyDescent="0.25">
      <c r="A198" t="str">
        <f t="shared" si="12"/>
        <v>POL3593</v>
      </c>
      <c r="B198" t="str">
        <f>"CUST"&amp;TEXT(1220+ROW(Policies!A1373),0)</f>
        <v>CUST2593</v>
      </c>
      <c r="G198" t="s">
        <v>2270</v>
      </c>
      <c r="J198" t="str">
        <f t="shared" ca="1" si="13"/>
        <v>Natural Death</v>
      </c>
      <c r="L198">
        <f t="shared" ca="1" si="14"/>
        <v>0.46338244543998941</v>
      </c>
      <c r="N198">
        <f t="shared" ca="1" si="15"/>
        <v>13</v>
      </c>
    </row>
    <row r="199" spans="1:14" x14ac:dyDescent="0.25">
      <c r="A199" t="str">
        <f t="shared" si="12"/>
        <v>POL3594</v>
      </c>
      <c r="B199" t="str">
        <f>"CUST"&amp;TEXT(1220+ROW(Policies!A1374),0)</f>
        <v>CUST2594</v>
      </c>
      <c r="G199" t="s">
        <v>2271</v>
      </c>
      <c r="J199" t="str">
        <f t="shared" ca="1" si="13"/>
        <v>Accidental Death</v>
      </c>
      <c r="L199">
        <f t="shared" ca="1" si="14"/>
        <v>0.16248832352705678</v>
      </c>
      <c r="N199">
        <f t="shared" ca="1" si="15"/>
        <v>12</v>
      </c>
    </row>
    <row r="200" spans="1:14" x14ac:dyDescent="0.25">
      <c r="A200" t="str">
        <f t="shared" si="12"/>
        <v>POL3595</v>
      </c>
      <c r="B200" t="str">
        <f>"CUST"&amp;TEXT(1220+ROW(Policies!A1375),0)</f>
        <v>CUST2595</v>
      </c>
      <c r="G200" t="s">
        <v>2272</v>
      </c>
      <c r="J200" t="str">
        <f t="shared" ca="1" si="13"/>
        <v>Accidental Death</v>
      </c>
      <c r="L200">
        <f t="shared" ca="1" si="14"/>
        <v>0.12482761062170566</v>
      </c>
      <c r="N200">
        <f t="shared" ca="1" si="15"/>
        <v>15</v>
      </c>
    </row>
    <row r="201" spans="1:14" x14ac:dyDescent="0.25">
      <c r="A201" t="str">
        <f t="shared" si="12"/>
        <v>POL3596</v>
      </c>
      <c r="B201" t="str">
        <f>"CUST"&amp;TEXT(1220+ROW(Policies!A1376),0)</f>
        <v>CUST2596</v>
      </c>
      <c r="G201" t="s">
        <v>2273</v>
      </c>
      <c r="J201" t="str">
        <f t="shared" ca="1" si="13"/>
        <v>Natural Death</v>
      </c>
      <c r="L201">
        <f t="shared" ca="1" si="14"/>
        <v>0.58935444548802185</v>
      </c>
      <c r="N201">
        <f t="shared" ca="1" si="15"/>
        <v>15</v>
      </c>
    </row>
    <row r="202" spans="1:14" x14ac:dyDescent="0.25">
      <c r="A202" t="str">
        <f t="shared" si="12"/>
        <v>POL3597</v>
      </c>
      <c r="B202" t="str">
        <f>"CUST"&amp;TEXT(1220+ROW(Policies!A1377),0)</f>
        <v>CUST2597</v>
      </c>
      <c r="G202" t="s">
        <v>2274</v>
      </c>
      <c r="J202" t="str">
        <f t="shared" ca="1" si="13"/>
        <v>Accidental Death</v>
      </c>
      <c r="L202">
        <f t="shared" ca="1" si="14"/>
        <v>8.117063027670901E-3</v>
      </c>
      <c r="N202">
        <f t="shared" ca="1" si="15"/>
        <v>13</v>
      </c>
    </row>
    <row r="203" spans="1:14" x14ac:dyDescent="0.25">
      <c r="A203" t="str">
        <f t="shared" si="12"/>
        <v>POL3598</v>
      </c>
      <c r="B203" t="str">
        <f>"CUST"&amp;TEXT(1220+ROW(Policies!A1378),0)</f>
        <v>CUST2598</v>
      </c>
      <c r="G203" t="s">
        <v>2275</v>
      </c>
      <c r="J203" t="str">
        <f t="shared" ca="1" si="13"/>
        <v>Natural Death</v>
      </c>
      <c r="L203">
        <f t="shared" ca="1" si="14"/>
        <v>0.51918861011192952</v>
      </c>
      <c r="N203">
        <f t="shared" ca="1" si="15"/>
        <v>13</v>
      </c>
    </row>
    <row r="204" spans="1:14" x14ac:dyDescent="0.25">
      <c r="A204" t="str">
        <f t="shared" si="12"/>
        <v>POL3599</v>
      </c>
      <c r="B204" t="str">
        <f>"CUST"&amp;TEXT(1220+ROW(Policies!A1379),0)</f>
        <v>CUST2599</v>
      </c>
      <c r="G204" t="s">
        <v>2276</v>
      </c>
      <c r="J204" t="str">
        <f t="shared" ca="1" si="13"/>
        <v>Natural Death</v>
      </c>
      <c r="L204">
        <f t="shared" ca="1" si="14"/>
        <v>0.4737913814497835</v>
      </c>
      <c r="N204">
        <f t="shared" ca="1" si="15"/>
        <v>12</v>
      </c>
    </row>
    <row r="205" spans="1:14" x14ac:dyDescent="0.25">
      <c r="A205" t="str">
        <f t="shared" si="12"/>
        <v>POL3600</v>
      </c>
      <c r="B205" t="str">
        <f>"CUST"&amp;TEXT(1220+ROW(Policies!A1380),0)</f>
        <v>CUST2600</v>
      </c>
      <c r="G205" t="s">
        <v>2277</v>
      </c>
      <c r="J205" t="str">
        <f t="shared" ca="1" si="13"/>
        <v>Accidental Death</v>
      </c>
      <c r="L205">
        <f t="shared" ca="1" si="14"/>
        <v>0.34830348544823853</v>
      </c>
      <c r="N205">
        <f t="shared" ca="1" si="15"/>
        <v>12</v>
      </c>
    </row>
    <row r="206" spans="1:14" x14ac:dyDescent="0.25">
      <c r="A206" t="str">
        <f t="shared" si="12"/>
        <v>POL3601</v>
      </c>
      <c r="B206" t="str">
        <f>"CUST"&amp;TEXT(1220+ROW(Policies!A1381),0)</f>
        <v>CUST2601</v>
      </c>
      <c r="G206" t="s">
        <v>2278</v>
      </c>
      <c r="J206" t="str">
        <f t="shared" ca="1" si="13"/>
        <v>Accidental Death</v>
      </c>
      <c r="L206">
        <f t="shared" ca="1" si="14"/>
        <v>0.28803016379534419</v>
      </c>
      <c r="N206">
        <f t="shared" ca="1" si="15"/>
        <v>13</v>
      </c>
    </row>
    <row r="207" spans="1:14" x14ac:dyDescent="0.25">
      <c r="A207" t="str">
        <f t="shared" si="12"/>
        <v>POL3602</v>
      </c>
      <c r="B207" t="str">
        <f>"CUST"&amp;TEXT(1220+ROW(Policies!A1382),0)</f>
        <v>CUST2602</v>
      </c>
      <c r="G207" t="s">
        <v>2279</v>
      </c>
      <c r="J207" t="str">
        <f t="shared" ca="1" si="13"/>
        <v>Accidental Death</v>
      </c>
      <c r="L207">
        <f t="shared" ca="1" si="14"/>
        <v>0.24945112201197106</v>
      </c>
      <c r="N207">
        <f t="shared" ca="1" si="15"/>
        <v>15</v>
      </c>
    </row>
    <row r="208" spans="1:14" x14ac:dyDescent="0.25">
      <c r="A208" t="str">
        <f t="shared" si="12"/>
        <v>POL3603</v>
      </c>
      <c r="B208" t="str">
        <f>"CUST"&amp;TEXT(1220+ROW(Policies!A1383),0)</f>
        <v>CUST2603</v>
      </c>
      <c r="G208" t="s">
        <v>2280</v>
      </c>
      <c r="J208" t="str">
        <f t="shared" ca="1" si="13"/>
        <v>Natural Disasters</v>
      </c>
      <c r="L208">
        <f t="shared" ca="1" si="14"/>
        <v>0.83080980259315884</v>
      </c>
      <c r="N208">
        <f t="shared" ca="1" si="15"/>
        <v>15</v>
      </c>
    </row>
    <row r="209" spans="1:14" x14ac:dyDescent="0.25">
      <c r="A209" t="str">
        <f t="shared" si="12"/>
        <v>POL3604</v>
      </c>
      <c r="B209" t="str">
        <f>"CUST"&amp;TEXT(1220+ROW(Policies!A1384),0)</f>
        <v>CUST2604</v>
      </c>
      <c r="G209" t="s">
        <v>2281</v>
      </c>
      <c r="J209" t="str">
        <f t="shared" ca="1" si="13"/>
        <v>Natural Death</v>
      </c>
      <c r="L209">
        <f t="shared" ca="1" si="14"/>
        <v>0.51054975705164674</v>
      </c>
      <c r="N209">
        <f t="shared" ca="1" si="15"/>
        <v>11</v>
      </c>
    </row>
    <row r="210" spans="1:14" x14ac:dyDescent="0.25">
      <c r="A210" t="str">
        <f t="shared" si="12"/>
        <v>POL3605</v>
      </c>
      <c r="B210" t="str">
        <f>"CUST"&amp;TEXT(1220+ROW(Policies!A1385),0)</f>
        <v>CUST2605</v>
      </c>
      <c r="G210" t="s">
        <v>2282</v>
      </c>
      <c r="J210" t="str">
        <f t="shared" ca="1" si="13"/>
        <v>Natural Disasters</v>
      </c>
      <c r="L210">
        <f t="shared" ca="1" si="14"/>
        <v>0.84523070005219425</v>
      </c>
      <c r="N210">
        <f t="shared" ca="1" si="15"/>
        <v>12</v>
      </c>
    </row>
    <row r="211" spans="1:14" x14ac:dyDescent="0.25">
      <c r="A211" t="str">
        <f t="shared" si="12"/>
        <v>POL3606</v>
      </c>
      <c r="B211" t="str">
        <f>"CUST"&amp;TEXT(1220+ROW(Policies!A1386),0)</f>
        <v>CUST2606</v>
      </c>
      <c r="G211" t="s">
        <v>2283</v>
      </c>
      <c r="J211" t="str">
        <f t="shared" ca="1" si="13"/>
        <v>Accidental Death</v>
      </c>
      <c r="L211">
        <f t="shared" ca="1" si="14"/>
        <v>1.4485906154282358E-4</v>
      </c>
      <c r="N211">
        <f t="shared" ca="1" si="15"/>
        <v>15</v>
      </c>
    </row>
    <row r="212" spans="1:14" x14ac:dyDescent="0.25">
      <c r="A212" t="str">
        <f t="shared" si="12"/>
        <v>POL3607</v>
      </c>
      <c r="B212" t="str">
        <f>"CUST"&amp;TEXT(1220+ROW(Policies!A1387),0)</f>
        <v>CUST2607</v>
      </c>
      <c r="G212" t="s">
        <v>2284</v>
      </c>
      <c r="J212" t="str">
        <f t="shared" ca="1" si="13"/>
        <v>Natural Death</v>
      </c>
      <c r="L212">
        <f t="shared" ca="1" si="14"/>
        <v>0.4485376017334064</v>
      </c>
      <c r="N212">
        <f t="shared" ca="1" si="15"/>
        <v>14</v>
      </c>
    </row>
    <row r="213" spans="1:14" x14ac:dyDescent="0.25">
      <c r="A213" t="str">
        <f t="shared" si="12"/>
        <v>POL3608</v>
      </c>
      <c r="B213" t="str">
        <f>"CUST"&amp;TEXT(1220+ROW(Policies!A1388),0)</f>
        <v>CUST2608</v>
      </c>
      <c r="G213" t="s">
        <v>2285</v>
      </c>
      <c r="J213" t="str">
        <f t="shared" ca="1" si="13"/>
        <v>Accidental Death</v>
      </c>
      <c r="L213">
        <f t="shared" ca="1" si="14"/>
        <v>0.38860578548167157</v>
      </c>
      <c r="N213">
        <f t="shared" ca="1" si="15"/>
        <v>15</v>
      </c>
    </row>
    <row r="214" spans="1:14" x14ac:dyDescent="0.25">
      <c r="A214" t="str">
        <f t="shared" si="12"/>
        <v>POL3609</v>
      </c>
      <c r="B214" t="str">
        <f>"CUST"&amp;TEXT(1220+ROW(Policies!A1389),0)</f>
        <v>CUST2609</v>
      </c>
      <c r="G214" t="s">
        <v>2286</v>
      </c>
      <c r="J214" t="str">
        <f t="shared" ca="1" si="13"/>
        <v>Natural Disasters</v>
      </c>
      <c r="L214">
        <f t="shared" ca="1" si="14"/>
        <v>0.94026624569499584</v>
      </c>
      <c r="N214">
        <f t="shared" ca="1" si="15"/>
        <v>13</v>
      </c>
    </row>
    <row r="215" spans="1:14" x14ac:dyDescent="0.25">
      <c r="A215" t="str">
        <f t="shared" si="12"/>
        <v>POL3610</v>
      </c>
      <c r="B215" t="str">
        <f>"CUST"&amp;TEXT(1220+ROW(Policies!A1390),0)</f>
        <v>CUST2610</v>
      </c>
      <c r="G215" t="s">
        <v>2287</v>
      </c>
      <c r="J215" t="str">
        <f t="shared" ca="1" si="13"/>
        <v>Natural Disasters</v>
      </c>
      <c r="L215">
        <f t="shared" ca="1" si="14"/>
        <v>0.81162240005473285</v>
      </c>
      <c r="N215">
        <f t="shared" ca="1" si="15"/>
        <v>13</v>
      </c>
    </row>
    <row r="216" spans="1:14" x14ac:dyDescent="0.25">
      <c r="A216" t="str">
        <f t="shared" si="12"/>
        <v>POL3611</v>
      </c>
      <c r="B216" t="str">
        <f>"CUST"&amp;TEXT(1220+ROW(Policies!A1391),0)</f>
        <v>CUST2611</v>
      </c>
      <c r="G216" t="s">
        <v>2288</v>
      </c>
      <c r="J216" t="str">
        <f t="shared" ca="1" si="13"/>
        <v>Natural Death</v>
      </c>
      <c r="L216">
        <f t="shared" ca="1" si="14"/>
        <v>0.70558701354834086</v>
      </c>
      <c r="N216">
        <f t="shared" ca="1" si="15"/>
        <v>12</v>
      </c>
    </row>
    <row r="217" spans="1:14" x14ac:dyDescent="0.25">
      <c r="A217" t="str">
        <f t="shared" si="12"/>
        <v>POL3612</v>
      </c>
      <c r="B217" t="str">
        <f>"CUST"&amp;TEXT(1220+ROW(Policies!A1392),0)</f>
        <v>CUST2612</v>
      </c>
      <c r="G217" t="s">
        <v>2289</v>
      </c>
      <c r="J217" t="str">
        <f t="shared" ca="1" si="13"/>
        <v>Natural Death</v>
      </c>
      <c r="L217">
        <f t="shared" ca="1" si="14"/>
        <v>0.75045594782827818</v>
      </c>
      <c r="N217">
        <f t="shared" ca="1" si="15"/>
        <v>14</v>
      </c>
    </row>
    <row r="218" spans="1:14" x14ac:dyDescent="0.25">
      <c r="A218" t="str">
        <f t="shared" si="12"/>
        <v>POL3613</v>
      </c>
      <c r="B218" t="str">
        <f>"CUST"&amp;TEXT(1220+ROW(Policies!A1393),0)</f>
        <v>CUST2613</v>
      </c>
      <c r="G218" t="s">
        <v>2290</v>
      </c>
      <c r="J218" t="str">
        <f t="shared" ca="1" si="13"/>
        <v>Natural Death</v>
      </c>
      <c r="L218">
        <f t="shared" ca="1" si="14"/>
        <v>0.67799053393771358</v>
      </c>
      <c r="N218">
        <f t="shared" ca="1" si="15"/>
        <v>12</v>
      </c>
    </row>
    <row r="219" spans="1:14" x14ac:dyDescent="0.25">
      <c r="A219" t="str">
        <f t="shared" si="12"/>
        <v>POL3614</v>
      </c>
      <c r="B219" t="str">
        <f>"CUST"&amp;TEXT(1220+ROW(Policies!A1394),0)</f>
        <v>CUST2614</v>
      </c>
      <c r="G219" t="s">
        <v>2291</v>
      </c>
      <c r="J219" t="str">
        <f t="shared" ca="1" si="13"/>
        <v>Accidental Death</v>
      </c>
      <c r="L219">
        <f t="shared" ca="1" si="14"/>
        <v>0.36713077784423587</v>
      </c>
      <c r="N219">
        <f t="shared" ca="1" si="15"/>
        <v>12</v>
      </c>
    </row>
    <row r="220" spans="1:14" x14ac:dyDescent="0.25">
      <c r="A220" t="str">
        <f t="shared" si="12"/>
        <v>POL3615</v>
      </c>
      <c r="B220" t="str">
        <f>"CUST"&amp;TEXT(1220+ROW(Policies!A1395),0)</f>
        <v>CUST2615</v>
      </c>
      <c r="G220" t="s">
        <v>2292</v>
      </c>
      <c r="J220" t="str">
        <f t="shared" ca="1" si="13"/>
        <v>Natural Death</v>
      </c>
      <c r="L220">
        <f t="shared" ca="1" si="14"/>
        <v>0.79044418395023741</v>
      </c>
      <c r="N220">
        <f t="shared" ca="1" si="15"/>
        <v>11</v>
      </c>
    </row>
    <row r="221" spans="1:14" x14ac:dyDescent="0.25">
      <c r="A221" t="str">
        <f t="shared" si="12"/>
        <v>POL3616</v>
      </c>
      <c r="B221" t="str">
        <f>"CUST"&amp;TEXT(1220+ROW(Policies!A1396),0)</f>
        <v>CUST2616</v>
      </c>
      <c r="G221" t="s">
        <v>2293</v>
      </c>
      <c r="J221" t="str">
        <f t="shared" ca="1" si="13"/>
        <v>Natural Death</v>
      </c>
      <c r="L221">
        <f t="shared" ca="1" si="14"/>
        <v>0.71234205555250474</v>
      </c>
      <c r="N221">
        <f t="shared" ca="1" si="15"/>
        <v>15</v>
      </c>
    </row>
    <row r="222" spans="1:14" x14ac:dyDescent="0.25">
      <c r="A222" t="str">
        <f t="shared" si="12"/>
        <v>POL3617</v>
      </c>
      <c r="B222" t="str">
        <f>"CUST"&amp;TEXT(1220+ROW(Policies!A1397),0)</f>
        <v>CUST2617</v>
      </c>
      <c r="G222" t="s">
        <v>2294</v>
      </c>
      <c r="J222" t="str">
        <f t="shared" ca="1" si="13"/>
        <v>Accidental Death</v>
      </c>
      <c r="L222">
        <f t="shared" ca="1" si="14"/>
        <v>0.20021694722141525</v>
      </c>
      <c r="N222">
        <f t="shared" ca="1" si="15"/>
        <v>12</v>
      </c>
    </row>
    <row r="223" spans="1:14" x14ac:dyDescent="0.25">
      <c r="A223" t="str">
        <f t="shared" si="12"/>
        <v>POL3618</v>
      </c>
      <c r="B223" t="str">
        <f>"CUST"&amp;TEXT(1220+ROW(Policies!A1398),0)</f>
        <v>CUST2618</v>
      </c>
      <c r="G223" t="s">
        <v>2295</v>
      </c>
      <c r="J223" t="str">
        <f t="shared" ca="1" si="13"/>
        <v>Accidental Death</v>
      </c>
      <c r="L223">
        <f t="shared" ca="1" si="14"/>
        <v>0.25405232468213479</v>
      </c>
      <c r="N223">
        <f t="shared" ca="1" si="15"/>
        <v>12</v>
      </c>
    </row>
    <row r="224" spans="1:14" x14ac:dyDescent="0.25">
      <c r="A224" t="str">
        <f t="shared" si="12"/>
        <v>POL3619</v>
      </c>
      <c r="B224" t="str">
        <f>"CUST"&amp;TEXT(1220+ROW(Policies!A1399),0)</f>
        <v>CUST2619</v>
      </c>
      <c r="G224" t="s">
        <v>2296</v>
      </c>
      <c r="J224" t="str">
        <f t="shared" ca="1" si="13"/>
        <v>Accidental Death</v>
      </c>
      <c r="L224">
        <f t="shared" ca="1" si="14"/>
        <v>0.25385420708991047</v>
      </c>
      <c r="N224">
        <f t="shared" ca="1" si="15"/>
        <v>12</v>
      </c>
    </row>
    <row r="225" spans="1:14" x14ac:dyDescent="0.25">
      <c r="A225" t="str">
        <f t="shared" si="12"/>
        <v>POL3620</v>
      </c>
      <c r="B225" t="str">
        <f>"CUST"&amp;TEXT(1220+ROW(Policies!A1400),0)</f>
        <v>CUST2620</v>
      </c>
      <c r="G225" t="s">
        <v>2297</v>
      </c>
      <c r="J225" t="str">
        <f t="shared" ca="1" si="13"/>
        <v>Natural Disasters</v>
      </c>
      <c r="L225">
        <f t="shared" ca="1" si="14"/>
        <v>0.9710689988345852</v>
      </c>
      <c r="N225">
        <f t="shared" ca="1" si="15"/>
        <v>15</v>
      </c>
    </row>
    <row r="226" spans="1:14" x14ac:dyDescent="0.25">
      <c r="A226" t="str">
        <f t="shared" si="12"/>
        <v>POL3621</v>
      </c>
      <c r="B226" t="str">
        <f>"CUST"&amp;TEXT(1220+ROW(Policies!A1401),0)</f>
        <v>CUST2621</v>
      </c>
      <c r="G226" t="s">
        <v>2298</v>
      </c>
      <c r="J226" t="str">
        <f t="shared" ca="1" si="13"/>
        <v>Accidental Death</v>
      </c>
      <c r="L226">
        <f t="shared" ca="1" si="14"/>
        <v>0.34690917459705894</v>
      </c>
      <c r="N226">
        <f t="shared" ca="1" si="15"/>
        <v>15</v>
      </c>
    </row>
    <row r="227" spans="1:14" x14ac:dyDescent="0.25">
      <c r="A227" t="str">
        <f t="shared" si="12"/>
        <v>POL3622</v>
      </c>
      <c r="B227" t="str">
        <f>"CUST"&amp;TEXT(1220+ROW(Policies!A1402),0)</f>
        <v>CUST2622</v>
      </c>
      <c r="G227" t="s">
        <v>2299</v>
      </c>
      <c r="J227" t="str">
        <f t="shared" ca="1" si="13"/>
        <v>Accidental Death</v>
      </c>
      <c r="L227">
        <f t="shared" ca="1" si="14"/>
        <v>0.34457465010639332</v>
      </c>
      <c r="N227">
        <f t="shared" ca="1" si="15"/>
        <v>13</v>
      </c>
    </row>
    <row r="228" spans="1:14" x14ac:dyDescent="0.25">
      <c r="A228" t="str">
        <f t="shared" si="12"/>
        <v>POL3623</v>
      </c>
      <c r="B228" t="str">
        <f>"CUST"&amp;TEXT(1220+ROW(Policies!A1403),0)</f>
        <v>CUST2623</v>
      </c>
      <c r="G228" t="s">
        <v>2300</v>
      </c>
      <c r="J228" t="str">
        <f t="shared" ca="1" si="13"/>
        <v>Accidental Death</v>
      </c>
      <c r="L228">
        <f t="shared" ca="1" si="14"/>
        <v>0.34732742580417753</v>
      </c>
      <c r="N228">
        <f t="shared" ca="1" si="15"/>
        <v>13</v>
      </c>
    </row>
    <row r="229" spans="1:14" x14ac:dyDescent="0.25">
      <c r="A229" t="str">
        <f t="shared" si="12"/>
        <v>POL3624</v>
      </c>
      <c r="B229" t="str">
        <f>"CUST"&amp;TEXT(1220+ROW(Policies!A1404),0)</f>
        <v>CUST2624</v>
      </c>
      <c r="G229" t="s">
        <v>2301</v>
      </c>
      <c r="J229" t="str">
        <f t="shared" ca="1" si="13"/>
        <v>Accidental Death</v>
      </c>
      <c r="L229">
        <f t="shared" ca="1" si="14"/>
        <v>1.6370771640816795E-4</v>
      </c>
      <c r="N229">
        <f t="shared" ca="1" si="15"/>
        <v>11</v>
      </c>
    </row>
    <row r="230" spans="1:14" x14ac:dyDescent="0.25">
      <c r="A230" t="str">
        <f t="shared" si="12"/>
        <v>POL3625</v>
      </c>
      <c r="B230" t="str">
        <f>"CUST"&amp;TEXT(1220+ROW(Policies!A1405),0)</f>
        <v>CUST2625</v>
      </c>
      <c r="G230" t="s">
        <v>2302</v>
      </c>
      <c r="J230" t="str">
        <f t="shared" ca="1" si="13"/>
        <v>Natural Death</v>
      </c>
      <c r="L230">
        <f t="shared" ca="1" si="14"/>
        <v>0.79548218665672954</v>
      </c>
      <c r="N230">
        <f t="shared" ca="1" si="15"/>
        <v>13</v>
      </c>
    </row>
    <row r="231" spans="1:14" x14ac:dyDescent="0.25">
      <c r="A231" t="str">
        <f t="shared" si="12"/>
        <v>POL3626</v>
      </c>
      <c r="B231" t="str">
        <f>"CUST"&amp;TEXT(1220+ROW(Policies!A1406),0)</f>
        <v>CUST2626</v>
      </c>
      <c r="G231" t="s">
        <v>2303</v>
      </c>
      <c r="J231" t="str">
        <f t="shared" ca="1" si="13"/>
        <v>Natural Death</v>
      </c>
      <c r="L231">
        <f t="shared" ca="1" si="14"/>
        <v>0.79644052856386838</v>
      </c>
      <c r="N231">
        <f t="shared" ca="1" si="15"/>
        <v>14</v>
      </c>
    </row>
    <row r="232" spans="1:14" x14ac:dyDescent="0.25">
      <c r="A232" t="str">
        <f t="shared" si="12"/>
        <v>POL3627</v>
      </c>
      <c r="B232" t="str">
        <f>"CUST"&amp;TEXT(1220+ROW(Policies!A1407),0)</f>
        <v>CUST2627</v>
      </c>
      <c r="G232" t="s">
        <v>2304</v>
      </c>
      <c r="J232" t="str">
        <f t="shared" ca="1" si="13"/>
        <v>Natural Death</v>
      </c>
      <c r="L232">
        <f t="shared" ca="1" si="14"/>
        <v>0.65626948020149434</v>
      </c>
      <c r="N232">
        <f t="shared" ca="1" si="15"/>
        <v>12</v>
      </c>
    </row>
    <row r="233" spans="1:14" x14ac:dyDescent="0.25">
      <c r="A233" t="str">
        <f t="shared" si="12"/>
        <v>POL3628</v>
      </c>
      <c r="B233" t="str">
        <f>"CUST"&amp;TEXT(1220+ROW(Policies!A1408),0)</f>
        <v>CUST2628</v>
      </c>
      <c r="G233" t="s">
        <v>2305</v>
      </c>
      <c r="J233" t="str">
        <f t="shared" ca="1" si="13"/>
        <v>Accidental Death</v>
      </c>
      <c r="L233">
        <f t="shared" ca="1" si="14"/>
        <v>0.29515984589428845</v>
      </c>
      <c r="N233">
        <f t="shared" ca="1" si="15"/>
        <v>13</v>
      </c>
    </row>
    <row r="234" spans="1:14" x14ac:dyDescent="0.25">
      <c r="A234" t="str">
        <f t="shared" si="12"/>
        <v>POL3629</v>
      </c>
      <c r="B234" t="str">
        <f>"CUST"&amp;TEXT(1220+ROW(Policies!A1409),0)</f>
        <v>CUST2629</v>
      </c>
      <c r="G234" t="s">
        <v>2306</v>
      </c>
      <c r="J234" t="str">
        <f t="shared" ca="1" si="13"/>
        <v>Natural Death</v>
      </c>
      <c r="L234">
        <f t="shared" ca="1" si="14"/>
        <v>0.40442400094599262</v>
      </c>
      <c r="N234">
        <f t="shared" ca="1" si="15"/>
        <v>14</v>
      </c>
    </row>
    <row r="235" spans="1:14" x14ac:dyDescent="0.25">
      <c r="A235" t="str">
        <f t="shared" si="12"/>
        <v>POL3630</v>
      </c>
      <c r="B235" t="str">
        <f>"CUST"&amp;TEXT(1220+ROW(Policies!A1410),0)</f>
        <v>CUST2630</v>
      </c>
      <c r="G235" t="s">
        <v>2307</v>
      </c>
      <c r="J235" t="str">
        <f t="shared" ca="1" si="13"/>
        <v>Accidental Death</v>
      </c>
      <c r="L235">
        <f t="shared" ca="1" si="14"/>
        <v>0.34161389101205419</v>
      </c>
      <c r="N235">
        <f t="shared" ca="1" si="15"/>
        <v>13</v>
      </c>
    </row>
    <row r="236" spans="1:14" x14ac:dyDescent="0.25">
      <c r="A236" t="str">
        <f t="shared" si="12"/>
        <v>POL3631</v>
      </c>
      <c r="B236" t="str">
        <f>"CUST"&amp;TEXT(1220+ROW(Policies!A1411),0)</f>
        <v>CUST2631</v>
      </c>
      <c r="G236" t="s">
        <v>2308</v>
      </c>
      <c r="J236" t="str">
        <f t="shared" ca="1" si="13"/>
        <v>Accidental Death</v>
      </c>
      <c r="L236">
        <f t="shared" ca="1" si="14"/>
        <v>0.29398564088008183</v>
      </c>
      <c r="N236">
        <f t="shared" ca="1" si="15"/>
        <v>13</v>
      </c>
    </row>
    <row r="237" spans="1:14" x14ac:dyDescent="0.25">
      <c r="A237" t="str">
        <f t="shared" si="12"/>
        <v>POL3632</v>
      </c>
      <c r="B237" t="str">
        <f>"CUST"&amp;TEXT(1220+ROW(Policies!A1412),0)</f>
        <v>CUST2632</v>
      </c>
      <c r="G237" t="s">
        <v>2309</v>
      </c>
      <c r="J237" t="str">
        <f t="shared" ca="1" si="13"/>
        <v>Natural Disasters</v>
      </c>
      <c r="L237">
        <f t="shared" ca="1" si="14"/>
        <v>0.870311692548704</v>
      </c>
      <c r="N237">
        <f t="shared" ca="1" si="15"/>
        <v>11</v>
      </c>
    </row>
    <row r="238" spans="1:14" x14ac:dyDescent="0.25">
      <c r="A238" t="str">
        <f t="shared" si="12"/>
        <v>POL3633</v>
      </c>
      <c r="B238" t="str">
        <f>"CUST"&amp;TEXT(1220+ROW(Policies!A1413),0)</f>
        <v>CUST2633</v>
      </c>
      <c r="G238" t="s">
        <v>2310</v>
      </c>
      <c r="J238" t="str">
        <f t="shared" ca="1" si="13"/>
        <v>Accidental Death</v>
      </c>
      <c r="L238">
        <f t="shared" ca="1" si="14"/>
        <v>0.30359276382134881</v>
      </c>
      <c r="N238">
        <f t="shared" ca="1" si="15"/>
        <v>12</v>
      </c>
    </row>
    <row r="239" spans="1:14" x14ac:dyDescent="0.25">
      <c r="A239" t="str">
        <f t="shared" si="12"/>
        <v>POL3634</v>
      </c>
      <c r="B239" t="str">
        <f>"CUST"&amp;TEXT(1220+ROW(Policies!A1414),0)</f>
        <v>CUST2634</v>
      </c>
      <c r="G239" t="s">
        <v>2311</v>
      </c>
      <c r="J239" t="str">
        <f t="shared" ca="1" si="13"/>
        <v>Accidental Death</v>
      </c>
      <c r="L239">
        <f t="shared" ca="1" si="14"/>
        <v>0.21179086557952687</v>
      </c>
      <c r="N239">
        <f t="shared" ca="1" si="15"/>
        <v>15</v>
      </c>
    </row>
    <row r="240" spans="1:14" x14ac:dyDescent="0.25">
      <c r="A240" t="str">
        <f t="shared" si="12"/>
        <v>POL3635</v>
      </c>
      <c r="B240" t="str">
        <f>"CUST"&amp;TEXT(1220+ROW(Policies!A1415),0)</f>
        <v>CUST2635</v>
      </c>
      <c r="G240" t="s">
        <v>2312</v>
      </c>
      <c r="J240" t="str">
        <f t="shared" ca="1" si="13"/>
        <v>Natural Death</v>
      </c>
      <c r="L240">
        <f t="shared" ca="1" si="14"/>
        <v>0.42860273842381291</v>
      </c>
      <c r="N240">
        <f t="shared" ca="1" si="15"/>
        <v>14</v>
      </c>
    </row>
    <row r="241" spans="1:14" x14ac:dyDescent="0.25">
      <c r="A241" t="str">
        <f t="shared" si="12"/>
        <v>POL3636</v>
      </c>
      <c r="B241" t="str">
        <f>"CUST"&amp;TEXT(1220+ROW(Policies!A1416),0)</f>
        <v>CUST2636</v>
      </c>
      <c r="G241" t="s">
        <v>2313</v>
      </c>
      <c r="J241" t="str">
        <f t="shared" ca="1" si="13"/>
        <v>Natural Disasters</v>
      </c>
      <c r="L241">
        <f t="shared" ca="1" si="14"/>
        <v>0.86141816928589987</v>
      </c>
      <c r="N241">
        <f t="shared" ca="1" si="15"/>
        <v>13</v>
      </c>
    </row>
    <row r="242" spans="1:14" x14ac:dyDescent="0.25">
      <c r="A242" t="str">
        <f t="shared" si="12"/>
        <v>POL3637</v>
      </c>
      <c r="B242" t="str">
        <f>"CUST"&amp;TEXT(1220+ROW(Policies!A1417),0)</f>
        <v>CUST2637</v>
      </c>
      <c r="G242" t="s">
        <v>2314</v>
      </c>
      <c r="J242" t="str">
        <f t="shared" ca="1" si="13"/>
        <v>Accidental Death</v>
      </c>
      <c r="L242">
        <f t="shared" ca="1" si="14"/>
        <v>9.815835838048903E-3</v>
      </c>
      <c r="N242">
        <f t="shared" ca="1" si="15"/>
        <v>11</v>
      </c>
    </row>
    <row r="243" spans="1:14" x14ac:dyDescent="0.25">
      <c r="A243" t="str">
        <f t="shared" si="12"/>
        <v>POL3638</v>
      </c>
      <c r="B243" t="str">
        <f>"CUST"&amp;TEXT(1220+ROW(Policies!A1418),0)</f>
        <v>CUST2638</v>
      </c>
      <c r="G243" t="s">
        <v>2315</v>
      </c>
      <c r="J243" t="str">
        <f t="shared" ca="1" si="13"/>
        <v>Natural Death</v>
      </c>
      <c r="L243">
        <f t="shared" ca="1" si="14"/>
        <v>0.62939434010052164</v>
      </c>
      <c r="N243">
        <f t="shared" ca="1" si="15"/>
        <v>11</v>
      </c>
    </row>
    <row r="244" spans="1:14" x14ac:dyDescent="0.25">
      <c r="A244" t="str">
        <f t="shared" si="12"/>
        <v>POL3639</v>
      </c>
      <c r="B244" t="str">
        <f>"CUST"&amp;TEXT(1220+ROW(Policies!A1419),0)</f>
        <v>CUST2639</v>
      </c>
      <c r="G244" t="s">
        <v>2316</v>
      </c>
      <c r="J244" t="str">
        <f t="shared" ca="1" si="13"/>
        <v>Accidental Death</v>
      </c>
      <c r="L244">
        <f t="shared" ca="1" si="14"/>
        <v>0.11645685799651084</v>
      </c>
      <c r="N244">
        <f t="shared" ca="1" si="15"/>
        <v>15</v>
      </c>
    </row>
    <row r="245" spans="1:14" x14ac:dyDescent="0.25">
      <c r="A245" t="str">
        <f t="shared" si="12"/>
        <v>POL3640</v>
      </c>
      <c r="B245" t="str">
        <f>"CUST"&amp;TEXT(1220+ROW(Policies!A1420),0)</f>
        <v>CUST2640</v>
      </c>
      <c r="G245" t="s">
        <v>2317</v>
      </c>
      <c r="J245" t="str">
        <f t="shared" ca="1" si="13"/>
        <v>Natural Disasters</v>
      </c>
      <c r="L245">
        <f t="shared" ca="1" si="14"/>
        <v>0.94779854787949014</v>
      </c>
      <c r="N245">
        <f t="shared" ca="1" si="15"/>
        <v>15</v>
      </c>
    </row>
    <row r="246" spans="1:14" x14ac:dyDescent="0.25">
      <c r="A246" t="str">
        <f t="shared" si="12"/>
        <v>POL3641</v>
      </c>
      <c r="B246" t="str">
        <f>"CUST"&amp;TEXT(1220+ROW(Policies!A1421),0)</f>
        <v>CUST2641</v>
      </c>
      <c r="G246" t="s">
        <v>2318</v>
      </c>
      <c r="J246" t="str">
        <f t="shared" ca="1" si="13"/>
        <v>Natural Disasters</v>
      </c>
      <c r="L246">
        <f t="shared" ca="1" si="14"/>
        <v>0.94132237157954368</v>
      </c>
      <c r="N246">
        <f t="shared" ca="1" si="15"/>
        <v>12</v>
      </c>
    </row>
    <row r="247" spans="1:14" x14ac:dyDescent="0.25">
      <c r="A247" t="str">
        <f t="shared" si="12"/>
        <v>POL3642</v>
      </c>
      <c r="B247" t="str">
        <f>"CUST"&amp;TEXT(1220+ROW(Policies!A1422),0)</f>
        <v>CUST2642</v>
      </c>
      <c r="G247" t="s">
        <v>2319</v>
      </c>
      <c r="J247" t="str">
        <f t="shared" ca="1" si="13"/>
        <v>Accidental Death</v>
      </c>
      <c r="L247">
        <f t="shared" ca="1" si="14"/>
        <v>0.20672826814279854</v>
      </c>
      <c r="N247">
        <f t="shared" ca="1" si="15"/>
        <v>12</v>
      </c>
    </row>
    <row r="248" spans="1:14" x14ac:dyDescent="0.25">
      <c r="A248" t="str">
        <f t="shared" si="12"/>
        <v>POL3643</v>
      </c>
      <c r="B248" t="str">
        <f>"CUST"&amp;TEXT(1220+ROW(Policies!A1423),0)</f>
        <v>CUST2643</v>
      </c>
      <c r="G248" t="s">
        <v>2320</v>
      </c>
      <c r="J248" t="str">
        <f t="shared" ca="1" si="13"/>
        <v>Natural Disasters</v>
      </c>
      <c r="L248">
        <f t="shared" ca="1" si="14"/>
        <v>0.99170942583113497</v>
      </c>
      <c r="N248">
        <f t="shared" ca="1" si="15"/>
        <v>15</v>
      </c>
    </row>
    <row r="249" spans="1:14" x14ac:dyDescent="0.25">
      <c r="A249" t="str">
        <f t="shared" si="12"/>
        <v>POL3644</v>
      </c>
      <c r="B249" t="str">
        <f>"CUST"&amp;TEXT(1220+ROW(Policies!A1424),0)</f>
        <v>CUST2644</v>
      </c>
      <c r="G249" t="s">
        <v>2321</v>
      </c>
      <c r="J249" t="str">
        <f t="shared" ca="1" si="13"/>
        <v>Natural Disasters</v>
      </c>
      <c r="L249">
        <f t="shared" ca="1" si="14"/>
        <v>0.91044930755908771</v>
      </c>
      <c r="N249">
        <f t="shared" ca="1" si="15"/>
        <v>14</v>
      </c>
    </row>
    <row r="250" spans="1:14" x14ac:dyDescent="0.25">
      <c r="A250" t="str">
        <f t="shared" si="12"/>
        <v>POL3645</v>
      </c>
      <c r="B250" t="str">
        <f>"CUST"&amp;TEXT(1220+ROW(Policies!A1425),0)</f>
        <v>CUST2645</v>
      </c>
      <c r="G250" t="s">
        <v>2322</v>
      </c>
      <c r="J250" t="str">
        <f t="shared" ca="1" si="13"/>
        <v>Accidental Death</v>
      </c>
      <c r="L250">
        <f t="shared" ca="1" si="14"/>
        <v>0.15596229156415342</v>
      </c>
      <c r="N250">
        <f t="shared" ca="1" si="15"/>
        <v>11</v>
      </c>
    </row>
    <row r="251" spans="1:14" x14ac:dyDescent="0.25">
      <c r="A251" t="str">
        <f t="shared" si="12"/>
        <v>POL3646</v>
      </c>
      <c r="B251" t="str">
        <f>"CUST"&amp;TEXT(1220+ROW(Policies!A1426),0)</f>
        <v>CUST2646</v>
      </c>
      <c r="G251" t="s">
        <v>2323</v>
      </c>
      <c r="J251" t="str">
        <f t="shared" ca="1" si="13"/>
        <v>Natural Disasters</v>
      </c>
      <c r="L251">
        <f t="shared" ca="1" si="14"/>
        <v>0.96338096065870193</v>
      </c>
      <c r="N251">
        <f t="shared" ca="1" si="15"/>
        <v>13</v>
      </c>
    </row>
    <row r="252" spans="1:14" x14ac:dyDescent="0.25">
      <c r="A252" t="str">
        <f t="shared" si="12"/>
        <v>POL3647</v>
      </c>
      <c r="B252" t="str">
        <f>"CUST"&amp;TEXT(1220+ROW(Policies!A1427),0)</f>
        <v>CUST2647</v>
      </c>
      <c r="G252" t="s">
        <v>2324</v>
      </c>
      <c r="J252" t="str">
        <f t="shared" ca="1" si="13"/>
        <v>Accidental Death</v>
      </c>
      <c r="L252">
        <f t="shared" ca="1" si="14"/>
        <v>0.24913335037443529</v>
      </c>
      <c r="N252">
        <f t="shared" ca="1" si="15"/>
        <v>11</v>
      </c>
    </row>
    <row r="253" spans="1:14" x14ac:dyDescent="0.25">
      <c r="A253" t="str">
        <f t="shared" si="12"/>
        <v>POL3648</v>
      </c>
      <c r="B253" t="str">
        <f>"CUST"&amp;TEXT(1220+ROW(Policies!A1428),0)</f>
        <v>CUST2648</v>
      </c>
      <c r="G253" t="s">
        <v>2325</v>
      </c>
      <c r="J253" t="str">
        <f t="shared" ca="1" si="13"/>
        <v>Accidental Death</v>
      </c>
      <c r="L253">
        <f t="shared" ca="1" si="14"/>
        <v>0.15859319366022373</v>
      </c>
      <c r="N253">
        <f t="shared" ca="1" si="15"/>
        <v>15</v>
      </c>
    </row>
    <row r="254" spans="1:14" x14ac:dyDescent="0.25">
      <c r="A254" t="str">
        <f t="shared" si="12"/>
        <v>POL3649</v>
      </c>
      <c r="B254" t="str">
        <f>"CUST"&amp;TEXT(1220+ROW(Policies!A1429),0)</f>
        <v>CUST2649</v>
      </c>
      <c r="G254" t="s">
        <v>2326</v>
      </c>
      <c r="J254" t="str">
        <f t="shared" ca="1" si="13"/>
        <v>Natural Death</v>
      </c>
      <c r="L254">
        <f t="shared" ca="1" si="14"/>
        <v>0.46885301184468398</v>
      </c>
      <c r="N254">
        <f t="shared" ca="1" si="15"/>
        <v>14</v>
      </c>
    </row>
    <row r="255" spans="1:14" x14ac:dyDescent="0.25">
      <c r="A255" t="str">
        <f t="shared" si="12"/>
        <v>POL3650</v>
      </c>
      <c r="B255" t="str">
        <f>"CUST"&amp;TEXT(1220+ROW(Policies!A1430),0)</f>
        <v>CUST2650</v>
      </c>
      <c r="G255" t="s">
        <v>2327</v>
      </c>
      <c r="J255" t="str">
        <f t="shared" ca="1" si="13"/>
        <v>Accidental Death</v>
      </c>
      <c r="L255">
        <f t="shared" ca="1" si="14"/>
        <v>5.3131883909498412E-2</v>
      </c>
      <c r="N255">
        <f t="shared" ca="1" si="15"/>
        <v>11</v>
      </c>
    </row>
    <row r="256" spans="1:14" x14ac:dyDescent="0.25">
      <c r="A256" t="str">
        <f t="shared" si="12"/>
        <v>POL3651</v>
      </c>
      <c r="B256" t="str">
        <f>"CUST"&amp;TEXT(1220+ROW(Policies!A1431),0)</f>
        <v>CUST2651</v>
      </c>
      <c r="G256" t="s">
        <v>2328</v>
      </c>
      <c r="J256" t="str">
        <f t="shared" ca="1" si="13"/>
        <v>Natural Death</v>
      </c>
      <c r="L256">
        <f t="shared" ca="1" si="14"/>
        <v>0.45123373144083523</v>
      </c>
      <c r="N256">
        <f t="shared" ca="1" si="15"/>
        <v>13</v>
      </c>
    </row>
    <row r="257" spans="1:14" x14ac:dyDescent="0.25">
      <c r="A257" t="str">
        <f t="shared" si="12"/>
        <v>POL3652</v>
      </c>
      <c r="B257" t="str">
        <f>"CUST"&amp;TEXT(1220+ROW(Policies!A1432),0)</f>
        <v>CUST2652</v>
      </c>
      <c r="G257" t="s">
        <v>2329</v>
      </c>
      <c r="J257" t="str">
        <f t="shared" ca="1" si="13"/>
        <v>Accidental Death</v>
      </c>
      <c r="L257">
        <f t="shared" ca="1" si="14"/>
        <v>0.32164646989578083</v>
      </c>
      <c r="N257">
        <f t="shared" ca="1" si="15"/>
        <v>13</v>
      </c>
    </row>
    <row r="258" spans="1:14" x14ac:dyDescent="0.25">
      <c r="A258" t="str">
        <f t="shared" ref="A258:A321" si="16">"POL"&amp;TEXT(2220+ROW(A1433),0)</f>
        <v>POL3653</v>
      </c>
      <c r="B258" t="str">
        <f>"CUST"&amp;TEXT(1220+ROW(Policies!A1433),0)</f>
        <v>CUST2653</v>
      </c>
      <c r="G258" t="s">
        <v>2330</v>
      </c>
      <c r="J258" t="str">
        <f t="shared" ref="J258:J321" ca="1" si="17">IF(L258&lt;0.4,"Accidental Death",IF(L258&lt;0.8,"Natural Death",IF(L258&gt;0.8,"Natural Disasters","NA")))</f>
        <v>Natural Death</v>
      </c>
      <c r="L258">
        <f t="shared" ref="L258:L321" ca="1" si="18">RAND()</f>
        <v>0.55958021273014513</v>
      </c>
      <c r="N258">
        <f t="shared" ref="N258:N321" ca="1" si="19">RANDBETWEEN(11,15)</f>
        <v>11</v>
      </c>
    </row>
    <row r="259" spans="1:14" x14ac:dyDescent="0.25">
      <c r="A259" t="str">
        <f t="shared" si="16"/>
        <v>POL3654</v>
      </c>
      <c r="B259" t="str">
        <f>"CUST"&amp;TEXT(1220+ROW(Policies!A1434),0)</f>
        <v>CUST2654</v>
      </c>
      <c r="G259" t="s">
        <v>2331</v>
      </c>
      <c r="J259" t="str">
        <f t="shared" ca="1" si="17"/>
        <v>Natural Death</v>
      </c>
      <c r="L259">
        <f t="shared" ca="1" si="18"/>
        <v>0.69872263290328263</v>
      </c>
      <c r="N259">
        <f t="shared" ca="1" si="19"/>
        <v>11</v>
      </c>
    </row>
    <row r="260" spans="1:14" x14ac:dyDescent="0.25">
      <c r="A260" t="str">
        <f t="shared" si="16"/>
        <v>POL3655</v>
      </c>
      <c r="B260" t="str">
        <f>"CUST"&amp;TEXT(1220+ROW(Policies!A1435),0)</f>
        <v>CUST2655</v>
      </c>
      <c r="G260" t="s">
        <v>2332</v>
      </c>
      <c r="J260" t="str">
        <f t="shared" ca="1" si="17"/>
        <v>Accidental Death</v>
      </c>
      <c r="L260">
        <f t="shared" ca="1" si="18"/>
        <v>8.2718144762952583E-2</v>
      </c>
      <c r="N260">
        <f t="shared" ca="1" si="19"/>
        <v>15</v>
      </c>
    </row>
    <row r="261" spans="1:14" x14ac:dyDescent="0.25">
      <c r="A261" t="str">
        <f t="shared" si="16"/>
        <v>POL3656</v>
      </c>
      <c r="B261" t="str">
        <f>"CUST"&amp;TEXT(1220+ROW(Policies!A1436),0)</f>
        <v>CUST2656</v>
      </c>
      <c r="G261" t="s">
        <v>2333</v>
      </c>
      <c r="J261" t="str">
        <f t="shared" ca="1" si="17"/>
        <v>Natural Death</v>
      </c>
      <c r="L261">
        <f t="shared" ca="1" si="18"/>
        <v>0.49263387686036164</v>
      </c>
      <c r="N261">
        <f t="shared" ca="1" si="19"/>
        <v>12</v>
      </c>
    </row>
    <row r="262" spans="1:14" x14ac:dyDescent="0.25">
      <c r="A262" t="str">
        <f t="shared" si="16"/>
        <v>POL3657</v>
      </c>
      <c r="B262" t="str">
        <f>"CUST"&amp;TEXT(1220+ROW(Policies!A1437),0)</f>
        <v>CUST2657</v>
      </c>
      <c r="G262" t="s">
        <v>2334</v>
      </c>
      <c r="J262" t="str">
        <f t="shared" ca="1" si="17"/>
        <v>Natural Disasters</v>
      </c>
      <c r="L262">
        <f t="shared" ca="1" si="18"/>
        <v>0.97401926502257385</v>
      </c>
      <c r="N262">
        <f t="shared" ca="1" si="19"/>
        <v>14</v>
      </c>
    </row>
    <row r="263" spans="1:14" x14ac:dyDescent="0.25">
      <c r="A263" t="str">
        <f t="shared" si="16"/>
        <v>POL3658</v>
      </c>
      <c r="B263" t="str">
        <f>"CUST"&amp;TEXT(1220+ROW(Policies!A1438),0)</f>
        <v>CUST2658</v>
      </c>
      <c r="G263" t="s">
        <v>2335</v>
      </c>
      <c r="J263" t="str">
        <f t="shared" ca="1" si="17"/>
        <v>Natural Death</v>
      </c>
      <c r="L263">
        <f t="shared" ca="1" si="18"/>
        <v>0.60078604895504206</v>
      </c>
      <c r="N263">
        <f t="shared" ca="1" si="19"/>
        <v>15</v>
      </c>
    </row>
    <row r="264" spans="1:14" x14ac:dyDescent="0.25">
      <c r="A264" t="str">
        <f t="shared" si="16"/>
        <v>POL3659</v>
      </c>
      <c r="B264" t="str">
        <f>"CUST"&amp;TEXT(1220+ROW(Policies!A1439),0)</f>
        <v>CUST2659</v>
      </c>
      <c r="G264" t="s">
        <v>2336</v>
      </c>
      <c r="J264" t="str">
        <f t="shared" ca="1" si="17"/>
        <v>Natural Death</v>
      </c>
      <c r="L264">
        <f t="shared" ca="1" si="18"/>
        <v>0.52017212580840722</v>
      </c>
      <c r="N264">
        <f t="shared" ca="1" si="19"/>
        <v>15</v>
      </c>
    </row>
    <row r="265" spans="1:14" x14ac:dyDescent="0.25">
      <c r="A265" t="str">
        <f t="shared" si="16"/>
        <v>POL3660</v>
      </c>
      <c r="B265" t="str">
        <f>"CUST"&amp;TEXT(1220+ROW(Policies!A1440),0)</f>
        <v>CUST2660</v>
      </c>
      <c r="G265" t="s">
        <v>2337</v>
      </c>
      <c r="J265" t="str">
        <f t="shared" ca="1" si="17"/>
        <v>Natural Disasters</v>
      </c>
      <c r="L265">
        <f t="shared" ca="1" si="18"/>
        <v>0.89331506922562121</v>
      </c>
      <c r="N265">
        <f t="shared" ca="1" si="19"/>
        <v>13</v>
      </c>
    </row>
    <row r="266" spans="1:14" x14ac:dyDescent="0.25">
      <c r="A266" t="str">
        <f t="shared" si="16"/>
        <v>POL3661</v>
      </c>
      <c r="B266" t="str">
        <f>"CUST"&amp;TEXT(1220+ROW(Policies!A1441),0)</f>
        <v>CUST2661</v>
      </c>
      <c r="G266" t="s">
        <v>2338</v>
      </c>
      <c r="J266" t="str">
        <f t="shared" ca="1" si="17"/>
        <v>Accidental Death</v>
      </c>
      <c r="L266">
        <f t="shared" ca="1" si="18"/>
        <v>0.24526997755451829</v>
      </c>
      <c r="N266">
        <f t="shared" ca="1" si="19"/>
        <v>11</v>
      </c>
    </row>
    <row r="267" spans="1:14" x14ac:dyDescent="0.25">
      <c r="A267" t="str">
        <f t="shared" si="16"/>
        <v>POL3662</v>
      </c>
      <c r="B267" t="str">
        <f>"CUST"&amp;TEXT(1220+ROW(Policies!A1442),0)</f>
        <v>CUST2662</v>
      </c>
      <c r="G267" t="s">
        <v>2339</v>
      </c>
      <c r="J267" t="str">
        <f t="shared" ca="1" si="17"/>
        <v>Natural Death</v>
      </c>
      <c r="L267">
        <f t="shared" ca="1" si="18"/>
        <v>0.71600090240010339</v>
      </c>
      <c r="N267">
        <f t="shared" ca="1" si="19"/>
        <v>13</v>
      </c>
    </row>
    <row r="268" spans="1:14" x14ac:dyDescent="0.25">
      <c r="A268" t="str">
        <f t="shared" si="16"/>
        <v>POL3663</v>
      </c>
      <c r="B268" t="str">
        <f>"CUST"&amp;TEXT(1220+ROW(Policies!A1443),0)</f>
        <v>CUST2663</v>
      </c>
      <c r="G268" t="s">
        <v>2340</v>
      </c>
      <c r="J268" t="str">
        <f t="shared" ca="1" si="17"/>
        <v>Natural Death</v>
      </c>
      <c r="L268">
        <f t="shared" ca="1" si="18"/>
        <v>0.54713529322367482</v>
      </c>
      <c r="N268">
        <f t="shared" ca="1" si="19"/>
        <v>14</v>
      </c>
    </row>
    <row r="269" spans="1:14" x14ac:dyDescent="0.25">
      <c r="A269" t="str">
        <f t="shared" si="16"/>
        <v>POL3664</v>
      </c>
      <c r="B269" t="str">
        <f>"CUST"&amp;TEXT(1220+ROW(Policies!A1444),0)</f>
        <v>CUST2664</v>
      </c>
      <c r="G269" t="s">
        <v>2341</v>
      </c>
      <c r="J269" t="str">
        <f t="shared" ca="1" si="17"/>
        <v>Accidental Death</v>
      </c>
      <c r="L269">
        <f t="shared" ca="1" si="18"/>
        <v>5.162448636193484E-2</v>
      </c>
      <c r="N269">
        <f t="shared" ca="1" si="19"/>
        <v>14</v>
      </c>
    </row>
    <row r="270" spans="1:14" x14ac:dyDescent="0.25">
      <c r="A270" t="str">
        <f t="shared" si="16"/>
        <v>POL3665</v>
      </c>
      <c r="B270" t="str">
        <f>"CUST"&amp;TEXT(1220+ROW(Policies!A1445),0)</f>
        <v>CUST2665</v>
      </c>
      <c r="G270" t="s">
        <v>2342</v>
      </c>
      <c r="J270" t="str">
        <f t="shared" ca="1" si="17"/>
        <v>Accidental Death</v>
      </c>
      <c r="L270">
        <f t="shared" ca="1" si="18"/>
        <v>0.23791740792900762</v>
      </c>
      <c r="N270">
        <f t="shared" ca="1" si="19"/>
        <v>14</v>
      </c>
    </row>
    <row r="271" spans="1:14" x14ac:dyDescent="0.25">
      <c r="A271" t="str">
        <f t="shared" si="16"/>
        <v>POL3666</v>
      </c>
      <c r="B271" t="str">
        <f>"CUST"&amp;TEXT(1220+ROW(Policies!A1446),0)</f>
        <v>CUST2666</v>
      </c>
      <c r="G271" t="s">
        <v>2343</v>
      </c>
      <c r="J271" t="str">
        <f t="shared" ca="1" si="17"/>
        <v>Natural Death</v>
      </c>
      <c r="L271">
        <f t="shared" ca="1" si="18"/>
        <v>0.68108845505546889</v>
      </c>
      <c r="N271">
        <f t="shared" ca="1" si="19"/>
        <v>15</v>
      </c>
    </row>
    <row r="272" spans="1:14" x14ac:dyDescent="0.25">
      <c r="A272" t="str">
        <f t="shared" si="16"/>
        <v>POL3667</v>
      </c>
      <c r="B272" t="str">
        <f>"CUST"&amp;TEXT(1220+ROW(Policies!A1447),0)</f>
        <v>CUST2667</v>
      </c>
      <c r="G272" t="s">
        <v>2344</v>
      </c>
      <c r="J272" t="str">
        <f t="shared" ca="1" si="17"/>
        <v>Natural Disasters</v>
      </c>
      <c r="L272">
        <f t="shared" ca="1" si="18"/>
        <v>0.99743186084355639</v>
      </c>
      <c r="N272">
        <f t="shared" ca="1" si="19"/>
        <v>13</v>
      </c>
    </row>
    <row r="273" spans="1:14" x14ac:dyDescent="0.25">
      <c r="A273" t="str">
        <f t="shared" si="16"/>
        <v>POL3668</v>
      </c>
      <c r="B273" t="str">
        <f>"CUST"&amp;TEXT(1220+ROW(Policies!A1448),0)</f>
        <v>CUST2668</v>
      </c>
      <c r="G273" t="s">
        <v>2345</v>
      </c>
      <c r="J273" t="str">
        <f t="shared" ca="1" si="17"/>
        <v>Accidental Death</v>
      </c>
      <c r="L273">
        <f t="shared" ca="1" si="18"/>
        <v>3.955449041741943E-2</v>
      </c>
      <c r="N273">
        <f t="shared" ca="1" si="19"/>
        <v>14</v>
      </c>
    </row>
    <row r="274" spans="1:14" x14ac:dyDescent="0.25">
      <c r="A274" t="str">
        <f t="shared" si="16"/>
        <v>POL3669</v>
      </c>
      <c r="B274" t="str">
        <f>"CUST"&amp;TEXT(1220+ROW(Policies!A1449),0)</f>
        <v>CUST2669</v>
      </c>
      <c r="G274" t="s">
        <v>2346</v>
      </c>
      <c r="J274" t="str">
        <f t="shared" ca="1" si="17"/>
        <v>Accidental Death</v>
      </c>
      <c r="L274">
        <f t="shared" ca="1" si="18"/>
        <v>0.15740260515207261</v>
      </c>
      <c r="N274">
        <f t="shared" ca="1" si="19"/>
        <v>11</v>
      </c>
    </row>
    <row r="275" spans="1:14" x14ac:dyDescent="0.25">
      <c r="A275" t="str">
        <f t="shared" si="16"/>
        <v>POL3670</v>
      </c>
      <c r="B275" t="str">
        <f>"CUST"&amp;TEXT(1220+ROW(Policies!A1450),0)</f>
        <v>CUST2670</v>
      </c>
      <c r="G275" t="s">
        <v>2347</v>
      </c>
      <c r="J275" t="str">
        <f t="shared" ca="1" si="17"/>
        <v>Accidental Death</v>
      </c>
      <c r="L275">
        <f t="shared" ca="1" si="18"/>
        <v>3.8847922550199088E-2</v>
      </c>
      <c r="N275">
        <f t="shared" ca="1" si="19"/>
        <v>14</v>
      </c>
    </row>
    <row r="276" spans="1:14" x14ac:dyDescent="0.25">
      <c r="A276" t="str">
        <f t="shared" si="16"/>
        <v>POL3671</v>
      </c>
      <c r="B276" t="str">
        <f>"CUST"&amp;TEXT(1220+ROW(Policies!A1451),0)</f>
        <v>CUST2671</v>
      </c>
      <c r="G276" t="s">
        <v>2348</v>
      </c>
      <c r="J276" t="str">
        <f t="shared" ca="1" si="17"/>
        <v>Natural Death</v>
      </c>
      <c r="L276">
        <f t="shared" ca="1" si="18"/>
        <v>0.4983775408359904</v>
      </c>
      <c r="N276">
        <f t="shared" ca="1" si="19"/>
        <v>14</v>
      </c>
    </row>
    <row r="277" spans="1:14" x14ac:dyDescent="0.25">
      <c r="A277" t="str">
        <f t="shared" si="16"/>
        <v>POL3672</v>
      </c>
      <c r="B277" t="str">
        <f>"CUST"&amp;TEXT(1220+ROW(Policies!A1452),0)</f>
        <v>CUST2672</v>
      </c>
      <c r="G277" t="s">
        <v>2349</v>
      </c>
      <c r="J277" t="str">
        <f t="shared" ca="1" si="17"/>
        <v>Natural Death</v>
      </c>
      <c r="L277">
        <f t="shared" ca="1" si="18"/>
        <v>0.55429742169905238</v>
      </c>
      <c r="N277">
        <f t="shared" ca="1" si="19"/>
        <v>11</v>
      </c>
    </row>
    <row r="278" spans="1:14" x14ac:dyDescent="0.25">
      <c r="A278" t="str">
        <f t="shared" si="16"/>
        <v>POL3673</v>
      </c>
      <c r="B278" t="str">
        <f>"CUST"&amp;TEXT(1220+ROW(Policies!A1453),0)</f>
        <v>CUST2673</v>
      </c>
      <c r="G278" t="s">
        <v>2350</v>
      </c>
      <c r="J278" t="str">
        <f t="shared" ca="1" si="17"/>
        <v>Natural Death</v>
      </c>
      <c r="L278">
        <f t="shared" ca="1" si="18"/>
        <v>0.44553253626130418</v>
      </c>
      <c r="N278">
        <f t="shared" ca="1" si="19"/>
        <v>12</v>
      </c>
    </row>
    <row r="279" spans="1:14" x14ac:dyDescent="0.25">
      <c r="A279" t="str">
        <f t="shared" si="16"/>
        <v>POL3674</v>
      </c>
      <c r="B279" t="str">
        <f>"CUST"&amp;TEXT(1220+ROW(Policies!A1454),0)</f>
        <v>CUST2674</v>
      </c>
      <c r="G279" t="s">
        <v>2351</v>
      </c>
      <c r="J279" t="str">
        <f t="shared" ca="1" si="17"/>
        <v>Natural Death</v>
      </c>
      <c r="L279">
        <f t="shared" ca="1" si="18"/>
        <v>0.60159947075097886</v>
      </c>
      <c r="N279">
        <f t="shared" ca="1" si="19"/>
        <v>15</v>
      </c>
    </row>
    <row r="280" spans="1:14" x14ac:dyDescent="0.25">
      <c r="A280" t="str">
        <f t="shared" si="16"/>
        <v>POL3675</v>
      </c>
      <c r="B280" t="str">
        <f>"CUST"&amp;TEXT(1220+ROW(Policies!A1455),0)</f>
        <v>CUST2675</v>
      </c>
      <c r="G280" t="s">
        <v>2352</v>
      </c>
      <c r="J280" t="str">
        <f t="shared" ca="1" si="17"/>
        <v>Natural Disasters</v>
      </c>
      <c r="L280">
        <f t="shared" ca="1" si="18"/>
        <v>0.83259445144941291</v>
      </c>
      <c r="N280">
        <f t="shared" ca="1" si="19"/>
        <v>14</v>
      </c>
    </row>
    <row r="281" spans="1:14" x14ac:dyDescent="0.25">
      <c r="A281" t="str">
        <f t="shared" si="16"/>
        <v>POL3676</v>
      </c>
      <c r="B281" t="str">
        <f>"CUST"&amp;TEXT(1220+ROW(Policies!A1456),0)</f>
        <v>CUST2676</v>
      </c>
      <c r="G281" t="s">
        <v>2353</v>
      </c>
      <c r="J281" t="str">
        <f t="shared" ca="1" si="17"/>
        <v>Accidental Death</v>
      </c>
      <c r="L281">
        <f t="shared" ca="1" si="18"/>
        <v>0.31701898009939367</v>
      </c>
      <c r="N281">
        <f t="shared" ca="1" si="19"/>
        <v>13</v>
      </c>
    </row>
    <row r="282" spans="1:14" x14ac:dyDescent="0.25">
      <c r="A282" t="str">
        <f t="shared" si="16"/>
        <v>POL3677</v>
      </c>
      <c r="B282" t="str">
        <f>"CUST"&amp;TEXT(1220+ROW(Policies!A1457),0)</f>
        <v>CUST2677</v>
      </c>
      <c r="G282" t="s">
        <v>2354</v>
      </c>
      <c r="J282" t="str">
        <f t="shared" ca="1" si="17"/>
        <v>Natural Disasters</v>
      </c>
      <c r="L282">
        <f t="shared" ca="1" si="18"/>
        <v>0.96014874659081006</v>
      </c>
      <c r="N282">
        <f t="shared" ca="1" si="19"/>
        <v>14</v>
      </c>
    </row>
    <row r="283" spans="1:14" x14ac:dyDescent="0.25">
      <c r="A283" t="str">
        <f t="shared" si="16"/>
        <v>POL3678</v>
      </c>
      <c r="B283" t="str">
        <f>"CUST"&amp;TEXT(1220+ROW(Policies!A1458),0)</f>
        <v>CUST2678</v>
      </c>
      <c r="G283" t="s">
        <v>2355</v>
      </c>
      <c r="J283" t="str">
        <f t="shared" ca="1" si="17"/>
        <v>Accidental Death</v>
      </c>
      <c r="L283">
        <f t="shared" ca="1" si="18"/>
        <v>2.6999603872182032E-3</v>
      </c>
      <c r="N283">
        <f t="shared" ca="1" si="19"/>
        <v>14</v>
      </c>
    </row>
    <row r="284" spans="1:14" x14ac:dyDescent="0.25">
      <c r="A284" t="str">
        <f t="shared" si="16"/>
        <v>POL3679</v>
      </c>
      <c r="B284" t="str">
        <f>"CUST"&amp;TEXT(1220+ROW(Policies!A1459),0)</f>
        <v>CUST2679</v>
      </c>
      <c r="G284" t="s">
        <v>2356</v>
      </c>
      <c r="J284" t="str">
        <f t="shared" ca="1" si="17"/>
        <v>Natural Death</v>
      </c>
      <c r="L284">
        <f t="shared" ca="1" si="18"/>
        <v>0.627819111106939</v>
      </c>
      <c r="N284">
        <f t="shared" ca="1" si="19"/>
        <v>12</v>
      </c>
    </row>
    <row r="285" spans="1:14" x14ac:dyDescent="0.25">
      <c r="A285" t="str">
        <f t="shared" si="16"/>
        <v>POL3680</v>
      </c>
      <c r="B285" t="str">
        <f>"CUST"&amp;TEXT(1220+ROW(Policies!A1460),0)</f>
        <v>CUST2680</v>
      </c>
      <c r="G285" t="s">
        <v>2357</v>
      </c>
      <c r="J285" t="str">
        <f t="shared" ca="1" si="17"/>
        <v>Natural Death</v>
      </c>
      <c r="L285">
        <f t="shared" ca="1" si="18"/>
        <v>0.41799229769437551</v>
      </c>
      <c r="N285">
        <f t="shared" ca="1" si="19"/>
        <v>11</v>
      </c>
    </row>
    <row r="286" spans="1:14" x14ac:dyDescent="0.25">
      <c r="A286" t="str">
        <f t="shared" si="16"/>
        <v>POL3681</v>
      </c>
      <c r="B286" t="str">
        <f>"CUST"&amp;TEXT(1220+ROW(Policies!A1461),0)</f>
        <v>CUST2681</v>
      </c>
      <c r="G286" t="s">
        <v>2358</v>
      </c>
      <c r="J286" t="str">
        <f t="shared" ca="1" si="17"/>
        <v>Natural Death</v>
      </c>
      <c r="L286">
        <f t="shared" ca="1" si="18"/>
        <v>0.46366165473732035</v>
      </c>
      <c r="N286">
        <f t="shared" ca="1" si="19"/>
        <v>12</v>
      </c>
    </row>
    <row r="287" spans="1:14" x14ac:dyDescent="0.25">
      <c r="A287" t="str">
        <f t="shared" si="16"/>
        <v>POL3682</v>
      </c>
      <c r="B287" t="str">
        <f>"CUST"&amp;TEXT(1220+ROW(Policies!A1462),0)</f>
        <v>CUST2682</v>
      </c>
      <c r="G287" t="s">
        <v>2359</v>
      </c>
      <c r="J287" t="str">
        <f t="shared" ca="1" si="17"/>
        <v>Natural Death</v>
      </c>
      <c r="L287">
        <f t="shared" ca="1" si="18"/>
        <v>0.41230556890294368</v>
      </c>
      <c r="N287">
        <f t="shared" ca="1" si="19"/>
        <v>14</v>
      </c>
    </row>
    <row r="288" spans="1:14" x14ac:dyDescent="0.25">
      <c r="A288" t="str">
        <f t="shared" si="16"/>
        <v>POL3683</v>
      </c>
      <c r="B288" t="str">
        <f>"CUST"&amp;TEXT(1220+ROW(Policies!A1463),0)</f>
        <v>CUST2683</v>
      </c>
      <c r="G288" t="s">
        <v>2360</v>
      </c>
      <c r="J288" t="str">
        <f t="shared" ca="1" si="17"/>
        <v>Accidental Death</v>
      </c>
      <c r="L288">
        <f t="shared" ca="1" si="18"/>
        <v>7.2712183147305431E-5</v>
      </c>
      <c r="N288">
        <f t="shared" ca="1" si="19"/>
        <v>12</v>
      </c>
    </row>
    <row r="289" spans="1:14" x14ac:dyDescent="0.25">
      <c r="A289" t="str">
        <f t="shared" si="16"/>
        <v>POL3684</v>
      </c>
      <c r="B289" t="str">
        <f>"CUST"&amp;TEXT(1220+ROW(Policies!A1464),0)</f>
        <v>CUST2684</v>
      </c>
      <c r="G289" t="s">
        <v>2361</v>
      </c>
      <c r="J289" t="str">
        <f t="shared" ca="1" si="17"/>
        <v>Accidental Death</v>
      </c>
      <c r="L289">
        <f t="shared" ca="1" si="18"/>
        <v>0.17973107557346302</v>
      </c>
      <c r="N289">
        <f t="shared" ca="1" si="19"/>
        <v>13</v>
      </c>
    </row>
    <row r="290" spans="1:14" x14ac:dyDescent="0.25">
      <c r="A290" t="str">
        <f t="shared" si="16"/>
        <v>POL3685</v>
      </c>
      <c r="B290" t="str">
        <f>"CUST"&amp;TEXT(1220+ROW(Policies!A1465),0)</f>
        <v>CUST2685</v>
      </c>
      <c r="G290" t="s">
        <v>2362</v>
      </c>
      <c r="J290" t="str">
        <f t="shared" ca="1" si="17"/>
        <v>Natural Disasters</v>
      </c>
      <c r="L290">
        <f t="shared" ca="1" si="18"/>
        <v>0.90417648717466703</v>
      </c>
      <c r="N290">
        <f t="shared" ca="1" si="19"/>
        <v>15</v>
      </c>
    </row>
    <row r="291" spans="1:14" x14ac:dyDescent="0.25">
      <c r="A291" t="str">
        <f t="shared" si="16"/>
        <v>POL3686</v>
      </c>
      <c r="B291" t="str">
        <f>"CUST"&amp;TEXT(1220+ROW(Policies!A1466),0)</f>
        <v>CUST2686</v>
      </c>
      <c r="G291" t="s">
        <v>2363</v>
      </c>
      <c r="J291" t="str">
        <f t="shared" ca="1" si="17"/>
        <v>Natural Death</v>
      </c>
      <c r="L291">
        <f t="shared" ca="1" si="18"/>
        <v>0.49757068481173294</v>
      </c>
      <c r="N291">
        <f t="shared" ca="1" si="19"/>
        <v>13</v>
      </c>
    </row>
    <row r="292" spans="1:14" x14ac:dyDescent="0.25">
      <c r="A292" t="str">
        <f t="shared" si="16"/>
        <v>POL3687</v>
      </c>
      <c r="B292" t="str">
        <f>"CUST"&amp;TEXT(1220+ROW(Policies!A1467),0)</f>
        <v>CUST2687</v>
      </c>
      <c r="G292" t="s">
        <v>2364</v>
      </c>
      <c r="J292" t="str">
        <f t="shared" ca="1" si="17"/>
        <v>Accidental Death</v>
      </c>
      <c r="L292">
        <f t="shared" ca="1" si="18"/>
        <v>0.1489268494295688</v>
      </c>
      <c r="N292">
        <f t="shared" ca="1" si="19"/>
        <v>11</v>
      </c>
    </row>
    <row r="293" spans="1:14" x14ac:dyDescent="0.25">
      <c r="A293" t="str">
        <f t="shared" si="16"/>
        <v>POL3688</v>
      </c>
      <c r="B293" t="str">
        <f>"CUST"&amp;TEXT(1220+ROW(Policies!A1468),0)</f>
        <v>CUST2688</v>
      </c>
      <c r="G293" t="s">
        <v>2365</v>
      </c>
      <c r="J293" t="str">
        <f t="shared" ca="1" si="17"/>
        <v>Natural Death</v>
      </c>
      <c r="L293">
        <f t="shared" ca="1" si="18"/>
        <v>0.66251377590602845</v>
      </c>
      <c r="N293">
        <f t="shared" ca="1" si="19"/>
        <v>14</v>
      </c>
    </row>
    <row r="294" spans="1:14" x14ac:dyDescent="0.25">
      <c r="A294" t="str">
        <f t="shared" si="16"/>
        <v>POL3689</v>
      </c>
      <c r="B294" t="str">
        <f>"CUST"&amp;TEXT(1220+ROW(Policies!A1469),0)</f>
        <v>CUST2689</v>
      </c>
      <c r="G294" t="s">
        <v>2366</v>
      </c>
      <c r="J294" t="str">
        <f t="shared" ca="1" si="17"/>
        <v>Natural Disasters</v>
      </c>
      <c r="L294">
        <f t="shared" ca="1" si="18"/>
        <v>0.85151323101542731</v>
      </c>
      <c r="N294">
        <f t="shared" ca="1" si="19"/>
        <v>15</v>
      </c>
    </row>
    <row r="295" spans="1:14" x14ac:dyDescent="0.25">
      <c r="A295" t="str">
        <f t="shared" si="16"/>
        <v>POL3690</v>
      </c>
      <c r="B295" t="str">
        <f>"CUST"&amp;TEXT(1220+ROW(Policies!A1470),0)</f>
        <v>CUST2690</v>
      </c>
      <c r="G295" t="s">
        <v>2367</v>
      </c>
      <c r="J295" t="str">
        <f t="shared" ca="1" si="17"/>
        <v>Natural Disasters</v>
      </c>
      <c r="L295">
        <f t="shared" ca="1" si="18"/>
        <v>0.99764192581805777</v>
      </c>
      <c r="N295">
        <f t="shared" ca="1" si="19"/>
        <v>11</v>
      </c>
    </row>
    <row r="296" spans="1:14" x14ac:dyDescent="0.25">
      <c r="A296" t="str">
        <f t="shared" si="16"/>
        <v>POL3691</v>
      </c>
      <c r="B296" t="str">
        <f>"CUST"&amp;TEXT(1220+ROW(Policies!A1471),0)</f>
        <v>CUST2691</v>
      </c>
      <c r="G296" t="s">
        <v>2368</v>
      </c>
      <c r="J296" t="str">
        <f t="shared" ca="1" si="17"/>
        <v>Accidental Death</v>
      </c>
      <c r="L296">
        <f t="shared" ca="1" si="18"/>
        <v>3.810640935929599E-2</v>
      </c>
      <c r="N296">
        <f t="shared" ca="1" si="19"/>
        <v>13</v>
      </c>
    </row>
    <row r="297" spans="1:14" x14ac:dyDescent="0.25">
      <c r="A297" t="str">
        <f t="shared" si="16"/>
        <v>POL3692</v>
      </c>
      <c r="B297" t="str">
        <f>"CUST"&amp;TEXT(1220+ROW(Policies!A1472),0)</f>
        <v>CUST2692</v>
      </c>
      <c r="G297" t="s">
        <v>2369</v>
      </c>
      <c r="J297" t="str">
        <f t="shared" ca="1" si="17"/>
        <v>Natural Death</v>
      </c>
      <c r="L297">
        <f t="shared" ca="1" si="18"/>
        <v>0.629870875408994</v>
      </c>
      <c r="N297">
        <f t="shared" ca="1" si="19"/>
        <v>14</v>
      </c>
    </row>
    <row r="298" spans="1:14" x14ac:dyDescent="0.25">
      <c r="A298" t="str">
        <f t="shared" si="16"/>
        <v>POL3693</v>
      </c>
      <c r="B298" t="str">
        <f>"CUST"&amp;TEXT(1220+ROW(Policies!A1473),0)</f>
        <v>CUST2693</v>
      </c>
      <c r="G298" t="s">
        <v>2370</v>
      </c>
      <c r="J298" t="str">
        <f t="shared" ca="1" si="17"/>
        <v>Accidental Death</v>
      </c>
      <c r="L298">
        <f t="shared" ca="1" si="18"/>
        <v>0.23689354947994312</v>
      </c>
      <c r="N298">
        <f t="shared" ca="1" si="19"/>
        <v>11</v>
      </c>
    </row>
    <row r="299" spans="1:14" x14ac:dyDescent="0.25">
      <c r="A299" t="str">
        <f t="shared" si="16"/>
        <v>POL3694</v>
      </c>
      <c r="B299" t="str">
        <f>"CUST"&amp;TEXT(1220+ROW(Policies!A1474),0)</f>
        <v>CUST2694</v>
      </c>
      <c r="G299" t="s">
        <v>2371</v>
      </c>
      <c r="J299" t="str">
        <f t="shared" ca="1" si="17"/>
        <v>Natural Death</v>
      </c>
      <c r="L299">
        <f t="shared" ca="1" si="18"/>
        <v>0.74299690858045619</v>
      </c>
      <c r="N299">
        <f t="shared" ca="1" si="19"/>
        <v>13</v>
      </c>
    </row>
    <row r="300" spans="1:14" x14ac:dyDescent="0.25">
      <c r="A300" t="str">
        <f t="shared" si="16"/>
        <v>POL3695</v>
      </c>
      <c r="B300" t="str">
        <f>"CUST"&amp;TEXT(1220+ROW(Policies!A1475),0)</f>
        <v>CUST2695</v>
      </c>
      <c r="G300" t="s">
        <v>2372</v>
      </c>
      <c r="J300" t="str">
        <f t="shared" ca="1" si="17"/>
        <v>Accidental Death</v>
      </c>
      <c r="L300">
        <f t="shared" ca="1" si="18"/>
        <v>0.13291363642313569</v>
      </c>
      <c r="N300">
        <f t="shared" ca="1" si="19"/>
        <v>12</v>
      </c>
    </row>
    <row r="301" spans="1:14" x14ac:dyDescent="0.25">
      <c r="A301" t="str">
        <f t="shared" si="16"/>
        <v>POL3696</v>
      </c>
      <c r="B301" t="str">
        <f>"CUST"&amp;TEXT(1220+ROW(Policies!A1476),0)</f>
        <v>CUST2696</v>
      </c>
      <c r="G301" t="s">
        <v>2373</v>
      </c>
      <c r="J301" t="str">
        <f t="shared" ca="1" si="17"/>
        <v>Accidental Death</v>
      </c>
      <c r="L301">
        <f t="shared" ca="1" si="18"/>
        <v>2.1642859949886906E-2</v>
      </c>
      <c r="N301">
        <f t="shared" ca="1" si="19"/>
        <v>15</v>
      </c>
    </row>
    <row r="302" spans="1:14" x14ac:dyDescent="0.25">
      <c r="A302" t="str">
        <f t="shared" si="16"/>
        <v>POL3697</v>
      </c>
      <c r="B302" t="str">
        <f>"CUST"&amp;TEXT(1220+ROW(Policies!A1477),0)</f>
        <v>CUST2697</v>
      </c>
      <c r="G302" t="s">
        <v>2374</v>
      </c>
      <c r="J302" t="str">
        <f t="shared" ca="1" si="17"/>
        <v>Accidental Death</v>
      </c>
      <c r="L302">
        <f t="shared" ca="1" si="18"/>
        <v>0.11458045190063904</v>
      </c>
      <c r="N302">
        <f t="shared" ca="1" si="19"/>
        <v>14</v>
      </c>
    </row>
    <row r="303" spans="1:14" x14ac:dyDescent="0.25">
      <c r="A303" t="str">
        <f t="shared" si="16"/>
        <v>POL3698</v>
      </c>
      <c r="B303" t="str">
        <f>"CUST"&amp;TEXT(1220+ROW(Policies!A1478),0)</f>
        <v>CUST2698</v>
      </c>
      <c r="G303" t="s">
        <v>2375</v>
      </c>
      <c r="J303" t="str">
        <f t="shared" ca="1" si="17"/>
        <v>Natural Disasters</v>
      </c>
      <c r="L303">
        <f t="shared" ca="1" si="18"/>
        <v>0.96592459847039192</v>
      </c>
      <c r="N303">
        <f t="shared" ca="1" si="19"/>
        <v>14</v>
      </c>
    </row>
    <row r="304" spans="1:14" x14ac:dyDescent="0.25">
      <c r="A304" t="str">
        <f t="shared" si="16"/>
        <v>POL3699</v>
      </c>
      <c r="B304" t="str">
        <f>"CUST"&amp;TEXT(1220+ROW(Policies!A1479),0)</f>
        <v>CUST2699</v>
      </c>
      <c r="G304" t="s">
        <v>2376</v>
      </c>
      <c r="J304" t="str">
        <f t="shared" ca="1" si="17"/>
        <v>Natural Disasters</v>
      </c>
      <c r="L304">
        <f t="shared" ca="1" si="18"/>
        <v>0.86564275742952723</v>
      </c>
      <c r="N304">
        <f t="shared" ca="1" si="19"/>
        <v>15</v>
      </c>
    </row>
    <row r="305" spans="1:14" x14ac:dyDescent="0.25">
      <c r="A305" t="str">
        <f t="shared" si="16"/>
        <v>POL3700</v>
      </c>
      <c r="B305" t="str">
        <f>"CUST"&amp;TEXT(1220+ROW(Policies!A1480),0)</f>
        <v>CUST2700</v>
      </c>
      <c r="G305" t="s">
        <v>2377</v>
      </c>
      <c r="J305" t="str">
        <f t="shared" ca="1" si="17"/>
        <v>Natural Death</v>
      </c>
      <c r="L305">
        <f t="shared" ca="1" si="18"/>
        <v>0.44175484798337983</v>
      </c>
      <c r="N305">
        <f t="shared" ca="1" si="19"/>
        <v>15</v>
      </c>
    </row>
    <row r="306" spans="1:14" x14ac:dyDescent="0.25">
      <c r="A306" t="str">
        <f t="shared" si="16"/>
        <v>POL3701</v>
      </c>
      <c r="B306" t="str">
        <f>"CUST"&amp;TEXT(1220+ROW(Policies!A1481),0)</f>
        <v>CUST2701</v>
      </c>
      <c r="G306" t="s">
        <v>2378</v>
      </c>
      <c r="J306" t="str">
        <f t="shared" ca="1" si="17"/>
        <v>Accidental Death</v>
      </c>
      <c r="L306">
        <f t="shared" ca="1" si="18"/>
        <v>0.13920407763168563</v>
      </c>
      <c r="N306">
        <f t="shared" ca="1" si="19"/>
        <v>12</v>
      </c>
    </row>
    <row r="307" spans="1:14" x14ac:dyDescent="0.25">
      <c r="A307" t="str">
        <f t="shared" si="16"/>
        <v>POL3702</v>
      </c>
      <c r="B307" t="str">
        <f>"CUST"&amp;TEXT(1220+ROW(Policies!A1482),0)</f>
        <v>CUST2702</v>
      </c>
      <c r="G307" t="s">
        <v>2379</v>
      </c>
      <c r="J307" t="str">
        <f t="shared" ca="1" si="17"/>
        <v>Natural Death</v>
      </c>
      <c r="L307">
        <f t="shared" ca="1" si="18"/>
        <v>0.6295196006632956</v>
      </c>
      <c r="N307">
        <f t="shared" ca="1" si="19"/>
        <v>13</v>
      </c>
    </row>
    <row r="308" spans="1:14" x14ac:dyDescent="0.25">
      <c r="A308" t="str">
        <f t="shared" si="16"/>
        <v>POL3703</v>
      </c>
      <c r="B308" t="str">
        <f>"CUST"&amp;TEXT(1220+ROW(Policies!A1483),0)</f>
        <v>CUST2703</v>
      </c>
      <c r="G308" t="s">
        <v>2380</v>
      </c>
      <c r="J308" t="str">
        <f t="shared" ca="1" si="17"/>
        <v>Natural Death</v>
      </c>
      <c r="L308">
        <f t="shared" ca="1" si="18"/>
        <v>0.65129335609522465</v>
      </c>
      <c r="N308">
        <f t="shared" ca="1" si="19"/>
        <v>13</v>
      </c>
    </row>
    <row r="309" spans="1:14" x14ac:dyDescent="0.25">
      <c r="A309" t="str">
        <f t="shared" si="16"/>
        <v>POL3704</v>
      </c>
      <c r="B309" t="str">
        <f>"CUST"&amp;TEXT(1220+ROW(Policies!A1484),0)</f>
        <v>CUST2704</v>
      </c>
      <c r="G309" t="s">
        <v>2381</v>
      </c>
      <c r="J309" t="str">
        <f t="shared" ca="1" si="17"/>
        <v>Accidental Death</v>
      </c>
      <c r="L309">
        <f t="shared" ca="1" si="18"/>
        <v>0.21221436049182385</v>
      </c>
      <c r="N309">
        <f t="shared" ca="1" si="19"/>
        <v>14</v>
      </c>
    </row>
    <row r="310" spans="1:14" x14ac:dyDescent="0.25">
      <c r="A310" t="str">
        <f t="shared" si="16"/>
        <v>POL3705</v>
      </c>
      <c r="B310" t="str">
        <f>"CUST"&amp;TEXT(1220+ROW(Policies!A1485),0)</f>
        <v>CUST2705</v>
      </c>
      <c r="G310" t="s">
        <v>2382</v>
      </c>
      <c r="J310" t="str">
        <f t="shared" ca="1" si="17"/>
        <v>Natural Disasters</v>
      </c>
      <c r="L310">
        <f t="shared" ca="1" si="18"/>
        <v>0.87740169222331788</v>
      </c>
      <c r="N310">
        <f t="shared" ca="1" si="19"/>
        <v>15</v>
      </c>
    </row>
    <row r="311" spans="1:14" x14ac:dyDescent="0.25">
      <c r="A311" t="str">
        <f t="shared" si="16"/>
        <v>POL3706</v>
      </c>
      <c r="B311" t="str">
        <f>"CUST"&amp;TEXT(1220+ROW(Policies!A1486),0)</f>
        <v>CUST2706</v>
      </c>
      <c r="G311" t="s">
        <v>2383</v>
      </c>
      <c r="J311" t="str">
        <f t="shared" ca="1" si="17"/>
        <v>Accidental Death</v>
      </c>
      <c r="L311">
        <f t="shared" ca="1" si="18"/>
        <v>6.6225451506796595E-2</v>
      </c>
      <c r="N311">
        <f t="shared" ca="1" si="19"/>
        <v>13</v>
      </c>
    </row>
    <row r="312" spans="1:14" x14ac:dyDescent="0.25">
      <c r="A312" t="str">
        <f t="shared" si="16"/>
        <v>POL3707</v>
      </c>
      <c r="B312" t="str">
        <f>"CUST"&amp;TEXT(1220+ROW(Policies!A1487),0)</f>
        <v>CUST2707</v>
      </c>
      <c r="G312" t="s">
        <v>2384</v>
      </c>
      <c r="J312" t="str">
        <f t="shared" ca="1" si="17"/>
        <v>Natural Death</v>
      </c>
      <c r="L312">
        <f t="shared" ca="1" si="18"/>
        <v>0.62864036175597071</v>
      </c>
      <c r="N312">
        <f t="shared" ca="1" si="19"/>
        <v>12</v>
      </c>
    </row>
    <row r="313" spans="1:14" x14ac:dyDescent="0.25">
      <c r="A313" t="str">
        <f t="shared" si="16"/>
        <v>POL3708</v>
      </c>
      <c r="B313" t="str">
        <f>"CUST"&amp;TEXT(1220+ROW(Policies!A1488),0)</f>
        <v>CUST2708</v>
      </c>
      <c r="G313" t="s">
        <v>2385</v>
      </c>
      <c r="J313" t="str">
        <f t="shared" ca="1" si="17"/>
        <v>Accidental Death</v>
      </c>
      <c r="L313">
        <f t="shared" ca="1" si="18"/>
        <v>0.30551875458418509</v>
      </c>
      <c r="N313">
        <f t="shared" ca="1" si="19"/>
        <v>12</v>
      </c>
    </row>
    <row r="314" spans="1:14" x14ac:dyDescent="0.25">
      <c r="A314" t="str">
        <f t="shared" si="16"/>
        <v>POL3709</v>
      </c>
      <c r="B314" t="str">
        <f>"CUST"&amp;TEXT(1220+ROW(Policies!A1489),0)</f>
        <v>CUST2709</v>
      </c>
      <c r="G314" t="s">
        <v>2386</v>
      </c>
      <c r="J314" t="str">
        <f t="shared" ca="1" si="17"/>
        <v>Accidental Death</v>
      </c>
      <c r="L314">
        <f t="shared" ca="1" si="18"/>
        <v>0.24691936174415474</v>
      </c>
      <c r="N314">
        <f t="shared" ca="1" si="19"/>
        <v>12</v>
      </c>
    </row>
    <row r="315" spans="1:14" x14ac:dyDescent="0.25">
      <c r="A315" t="str">
        <f t="shared" si="16"/>
        <v>POL3710</v>
      </c>
      <c r="B315" t="str">
        <f>"CUST"&amp;TEXT(1220+ROW(Policies!A1490),0)</f>
        <v>CUST2710</v>
      </c>
      <c r="G315" t="s">
        <v>2387</v>
      </c>
      <c r="J315" t="str">
        <f t="shared" ca="1" si="17"/>
        <v>Accidental Death</v>
      </c>
      <c r="L315">
        <f t="shared" ca="1" si="18"/>
        <v>7.9010249229566343E-3</v>
      </c>
      <c r="N315">
        <f t="shared" ca="1" si="19"/>
        <v>14</v>
      </c>
    </row>
    <row r="316" spans="1:14" x14ac:dyDescent="0.25">
      <c r="A316" t="str">
        <f t="shared" si="16"/>
        <v>POL3711</v>
      </c>
      <c r="B316" t="str">
        <f>"CUST"&amp;TEXT(1220+ROW(Policies!A1491),0)</f>
        <v>CUST2711</v>
      </c>
      <c r="G316" t="s">
        <v>2388</v>
      </c>
      <c r="J316" t="str">
        <f t="shared" ca="1" si="17"/>
        <v>Natural Disasters</v>
      </c>
      <c r="L316">
        <f t="shared" ca="1" si="18"/>
        <v>0.80385071262820129</v>
      </c>
      <c r="N316">
        <f t="shared" ca="1" si="19"/>
        <v>11</v>
      </c>
    </row>
    <row r="317" spans="1:14" x14ac:dyDescent="0.25">
      <c r="A317" t="str">
        <f t="shared" si="16"/>
        <v>POL3712</v>
      </c>
      <c r="B317" t="str">
        <f>"CUST"&amp;TEXT(1220+ROW(Policies!A1492),0)</f>
        <v>CUST2712</v>
      </c>
      <c r="G317" t="s">
        <v>2389</v>
      </c>
      <c r="J317" t="str">
        <f t="shared" ca="1" si="17"/>
        <v>Natural Death</v>
      </c>
      <c r="L317">
        <f t="shared" ca="1" si="18"/>
        <v>0.57562333711349178</v>
      </c>
      <c r="N317">
        <f t="shared" ca="1" si="19"/>
        <v>12</v>
      </c>
    </row>
    <row r="318" spans="1:14" x14ac:dyDescent="0.25">
      <c r="A318" t="str">
        <f t="shared" si="16"/>
        <v>POL3713</v>
      </c>
      <c r="B318" t="str">
        <f>"CUST"&amp;TEXT(1220+ROW(Policies!A1493),0)</f>
        <v>CUST2713</v>
      </c>
      <c r="G318" t="s">
        <v>2390</v>
      </c>
      <c r="J318" t="str">
        <f t="shared" ca="1" si="17"/>
        <v>Accidental Death</v>
      </c>
      <c r="L318">
        <f t="shared" ca="1" si="18"/>
        <v>0.14874081755556878</v>
      </c>
      <c r="N318">
        <f t="shared" ca="1" si="19"/>
        <v>14</v>
      </c>
    </row>
    <row r="319" spans="1:14" x14ac:dyDescent="0.25">
      <c r="A319" t="str">
        <f t="shared" si="16"/>
        <v>POL3714</v>
      </c>
      <c r="B319" t="str">
        <f>"CUST"&amp;TEXT(1220+ROW(Policies!A1494),0)</f>
        <v>CUST2714</v>
      </c>
      <c r="G319" t="s">
        <v>2391</v>
      </c>
      <c r="J319" t="str">
        <f t="shared" ca="1" si="17"/>
        <v>Natural Death</v>
      </c>
      <c r="L319">
        <f t="shared" ca="1" si="18"/>
        <v>0.68821839980562138</v>
      </c>
      <c r="N319">
        <f t="shared" ca="1" si="19"/>
        <v>11</v>
      </c>
    </row>
    <row r="320" spans="1:14" x14ac:dyDescent="0.25">
      <c r="A320" t="str">
        <f t="shared" si="16"/>
        <v>POL3715</v>
      </c>
      <c r="B320" t="str">
        <f>"CUST"&amp;TEXT(1220+ROW(Policies!A1495),0)</f>
        <v>CUST2715</v>
      </c>
      <c r="G320" t="s">
        <v>2392</v>
      </c>
      <c r="J320" t="str">
        <f t="shared" ca="1" si="17"/>
        <v>Natural Death</v>
      </c>
      <c r="L320">
        <f t="shared" ca="1" si="18"/>
        <v>0.6093522320477921</v>
      </c>
      <c r="N320">
        <f t="shared" ca="1" si="19"/>
        <v>11</v>
      </c>
    </row>
    <row r="321" spans="1:14" x14ac:dyDescent="0.25">
      <c r="A321" t="str">
        <f t="shared" si="16"/>
        <v>POL3716</v>
      </c>
      <c r="B321" t="str">
        <f>"CUST"&amp;TEXT(1220+ROW(Policies!A1496),0)</f>
        <v>CUST2716</v>
      </c>
      <c r="G321" t="s">
        <v>2393</v>
      </c>
      <c r="J321" t="str">
        <f t="shared" ca="1" si="17"/>
        <v>Natural Death</v>
      </c>
      <c r="L321">
        <f t="shared" ca="1" si="18"/>
        <v>0.76516379791124933</v>
      </c>
      <c r="N321">
        <f t="shared" ca="1" si="19"/>
        <v>15</v>
      </c>
    </row>
    <row r="322" spans="1:14" x14ac:dyDescent="0.25">
      <c r="A322" t="str">
        <f t="shared" ref="A322:A385" si="20">"POL"&amp;TEXT(2220+ROW(A1497),0)</f>
        <v>POL3717</v>
      </c>
      <c r="B322" t="str">
        <f>"CUST"&amp;TEXT(1220+ROW(Policies!A1497),0)</f>
        <v>CUST2717</v>
      </c>
      <c r="G322" t="s">
        <v>2394</v>
      </c>
      <c r="J322" t="str">
        <f t="shared" ref="J322:J385" ca="1" si="21">IF(L322&lt;0.4,"Accidental Death",IF(L322&lt;0.8,"Natural Death",IF(L322&gt;0.8,"Natural Disasters","NA")))</f>
        <v>Natural Disasters</v>
      </c>
      <c r="L322">
        <f t="shared" ref="L322:L385" ca="1" si="22">RAND()</f>
        <v>0.90359203337077165</v>
      </c>
      <c r="N322">
        <f t="shared" ref="N322:N385" ca="1" si="23">RANDBETWEEN(11,15)</f>
        <v>13</v>
      </c>
    </row>
    <row r="323" spans="1:14" x14ac:dyDescent="0.25">
      <c r="A323" t="str">
        <f t="shared" si="20"/>
        <v>POL3718</v>
      </c>
      <c r="B323" t="str">
        <f>"CUST"&amp;TEXT(1220+ROW(Policies!A1498),0)</f>
        <v>CUST2718</v>
      </c>
      <c r="G323" t="s">
        <v>2395</v>
      </c>
      <c r="J323" t="str">
        <f t="shared" ca="1" si="21"/>
        <v>Accidental Death</v>
      </c>
      <c r="L323">
        <f t="shared" ca="1" si="22"/>
        <v>0.35438723454163179</v>
      </c>
      <c r="N323">
        <f t="shared" ca="1" si="23"/>
        <v>13</v>
      </c>
    </row>
    <row r="324" spans="1:14" x14ac:dyDescent="0.25">
      <c r="A324" t="str">
        <f t="shared" si="20"/>
        <v>POL3719</v>
      </c>
      <c r="B324" t="str">
        <f>"CUST"&amp;TEXT(1220+ROW(Policies!A1499),0)</f>
        <v>CUST2719</v>
      </c>
      <c r="G324" t="s">
        <v>2396</v>
      </c>
      <c r="J324" t="str">
        <f t="shared" ca="1" si="21"/>
        <v>Accidental Death</v>
      </c>
      <c r="L324">
        <f t="shared" ca="1" si="22"/>
        <v>0.21971276082778257</v>
      </c>
      <c r="N324">
        <f t="shared" ca="1" si="23"/>
        <v>11</v>
      </c>
    </row>
    <row r="325" spans="1:14" x14ac:dyDescent="0.25">
      <c r="A325" t="str">
        <f t="shared" si="20"/>
        <v>POL3720</v>
      </c>
      <c r="B325" t="str">
        <f>"CUST"&amp;TEXT(1220+ROW(Policies!A1500),0)</f>
        <v>CUST2720</v>
      </c>
      <c r="G325" t="s">
        <v>2397</v>
      </c>
      <c r="J325" t="str">
        <f t="shared" ca="1" si="21"/>
        <v>Accidental Death</v>
      </c>
      <c r="L325">
        <f t="shared" ca="1" si="22"/>
        <v>0.17217449891047876</v>
      </c>
      <c r="N325">
        <f t="shared" ca="1" si="23"/>
        <v>13</v>
      </c>
    </row>
    <row r="326" spans="1:14" x14ac:dyDescent="0.25">
      <c r="A326" t="str">
        <f t="shared" si="20"/>
        <v>POL3721</v>
      </c>
      <c r="B326" t="str">
        <f>"CUST"&amp;TEXT(1220+ROW(Policies!A1501),0)</f>
        <v>CUST2721</v>
      </c>
      <c r="G326" t="s">
        <v>2398</v>
      </c>
      <c r="J326" t="str">
        <f t="shared" ca="1" si="21"/>
        <v>Natural Death</v>
      </c>
      <c r="L326">
        <f t="shared" ca="1" si="22"/>
        <v>0.50846294131681469</v>
      </c>
      <c r="N326">
        <f t="shared" ca="1" si="23"/>
        <v>13</v>
      </c>
    </row>
    <row r="327" spans="1:14" x14ac:dyDescent="0.25">
      <c r="A327" t="str">
        <f t="shared" si="20"/>
        <v>POL3722</v>
      </c>
      <c r="B327" t="str">
        <f>"CUST"&amp;TEXT(1220+ROW(Policies!A1502),0)</f>
        <v>CUST2722</v>
      </c>
      <c r="G327" t="s">
        <v>2399</v>
      </c>
      <c r="J327" t="str">
        <f t="shared" ca="1" si="21"/>
        <v>Natural Death</v>
      </c>
      <c r="L327">
        <f t="shared" ca="1" si="22"/>
        <v>0.64673881714883463</v>
      </c>
      <c r="N327">
        <f t="shared" ca="1" si="23"/>
        <v>13</v>
      </c>
    </row>
    <row r="328" spans="1:14" x14ac:dyDescent="0.25">
      <c r="A328" t="str">
        <f t="shared" si="20"/>
        <v>POL3723</v>
      </c>
      <c r="B328" t="str">
        <f>"CUST"&amp;TEXT(1220+ROW(Policies!A1503),0)</f>
        <v>CUST2723</v>
      </c>
      <c r="G328" t="s">
        <v>2400</v>
      </c>
      <c r="J328" t="str">
        <f t="shared" ca="1" si="21"/>
        <v>Natural Death</v>
      </c>
      <c r="L328">
        <f t="shared" ca="1" si="22"/>
        <v>0.78680378587140909</v>
      </c>
      <c r="N328">
        <f t="shared" ca="1" si="23"/>
        <v>12</v>
      </c>
    </row>
    <row r="329" spans="1:14" x14ac:dyDescent="0.25">
      <c r="A329" t="str">
        <f t="shared" si="20"/>
        <v>POL3724</v>
      </c>
      <c r="B329" t="str">
        <f>"CUST"&amp;TEXT(1220+ROW(Policies!A1504),0)</f>
        <v>CUST2724</v>
      </c>
      <c r="G329" t="s">
        <v>2401</v>
      </c>
      <c r="J329" t="str">
        <f t="shared" ca="1" si="21"/>
        <v>Natural Death</v>
      </c>
      <c r="L329">
        <f t="shared" ca="1" si="22"/>
        <v>0.52289946394302611</v>
      </c>
      <c r="N329">
        <f t="shared" ca="1" si="23"/>
        <v>13</v>
      </c>
    </row>
    <row r="330" spans="1:14" x14ac:dyDescent="0.25">
      <c r="A330" t="str">
        <f t="shared" si="20"/>
        <v>POL3725</v>
      </c>
      <c r="B330" t="str">
        <f>"CUST"&amp;TEXT(1220+ROW(Policies!A1505),0)</f>
        <v>CUST2725</v>
      </c>
      <c r="G330" t="s">
        <v>2402</v>
      </c>
      <c r="J330" t="str">
        <f t="shared" ca="1" si="21"/>
        <v>Natural Death</v>
      </c>
      <c r="L330">
        <f t="shared" ca="1" si="22"/>
        <v>0.41201664769829482</v>
      </c>
      <c r="N330">
        <f t="shared" ca="1" si="23"/>
        <v>13</v>
      </c>
    </row>
    <row r="331" spans="1:14" x14ac:dyDescent="0.25">
      <c r="A331" t="str">
        <f t="shared" si="20"/>
        <v>POL3726</v>
      </c>
      <c r="B331" t="str">
        <f>"CUST"&amp;TEXT(1220+ROW(Policies!A1506),0)</f>
        <v>CUST2726</v>
      </c>
      <c r="G331" t="s">
        <v>2403</v>
      </c>
      <c r="J331" t="str">
        <f t="shared" ca="1" si="21"/>
        <v>Natural Disasters</v>
      </c>
      <c r="L331">
        <f t="shared" ca="1" si="22"/>
        <v>0.93685027594834747</v>
      </c>
      <c r="N331">
        <f t="shared" ca="1" si="23"/>
        <v>14</v>
      </c>
    </row>
    <row r="332" spans="1:14" x14ac:dyDescent="0.25">
      <c r="A332" t="str">
        <f t="shared" si="20"/>
        <v>POL3727</v>
      </c>
      <c r="B332" t="str">
        <f>"CUST"&amp;TEXT(1220+ROW(Policies!A1507),0)</f>
        <v>CUST2727</v>
      </c>
      <c r="G332" t="s">
        <v>2404</v>
      </c>
      <c r="J332" t="str">
        <f t="shared" ca="1" si="21"/>
        <v>Accidental Death</v>
      </c>
      <c r="L332">
        <f t="shared" ca="1" si="22"/>
        <v>1.2650643766035308E-2</v>
      </c>
      <c r="N332">
        <f t="shared" ca="1" si="23"/>
        <v>14</v>
      </c>
    </row>
    <row r="333" spans="1:14" x14ac:dyDescent="0.25">
      <c r="A333" t="str">
        <f t="shared" si="20"/>
        <v>POL3728</v>
      </c>
      <c r="B333" t="str">
        <f>"CUST"&amp;TEXT(1220+ROW(Policies!A1508),0)</f>
        <v>CUST2728</v>
      </c>
      <c r="G333" t="s">
        <v>2405</v>
      </c>
      <c r="J333" t="str">
        <f t="shared" ca="1" si="21"/>
        <v>Accidental Death</v>
      </c>
      <c r="L333">
        <f t="shared" ca="1" si="22"/>
        <v>6.011705932651723E-2</v>
      </c>
      <c r="N333">
        <f t="shared" ca="1" si="23"/>
        <v>13</v>
      </c>
    </row>
    <row r="334" spans="1:14" x14ac:dyDescent="0.25">
      <c r="A334" t="str">
        <f t="shared" si="20"/>
        <v>POL3729</v>
      </c>
      <c r="B334" t="str">
        <f>"CUST"&amp;TEXT(1220+ROW(Policies!A1509),0)</f>
        <v>CUST2729</v>
      </c>
      <c r="G334" t="s">
        <v>2406</v>
      </c>
      <c r="J334" t="str">
        <f t="shared" ca="1" si="21"/>
        <v>Natural Disasters</v>
      </c>
      <c r="L334">
        <f t="shared" ca="1" si="22"/>
        <v>0.9757264303496066</v>
      </c>
      <c r="N334">
        <f t="shared" ca="1" si="23"/>
        <v>11</v>
      </c>
    </row>
    <row r="335" spans="1:14" x14ac:dyDescent="0.25">
      <c r="A335" t="str">
        <f t="shared" si="20"/>
        <v>POL3730</v>
      </c>
      <c r="B335" t="str">
        <f>"CUST"&amp;TEXT(1220+ROW(Policies!A1510),0)</f>
        <v>CUST2730</v>
      </c>
      <c r="G335" t="s">
        <v>2407</v>
      </c>
      <c r="J335" t="str">
        <f t="shared" ca="1" si="21"/>
        <v>Natural Death</v>
      </c>
      <c r="L335">
        <f t="shared" ca="1" si="22"/>
        <v>0.59172869120901106</v>
      </c>
      <c r="N335">
        <f t="shared" ca="1" si="23"/>
        <v>13</v>
      </c>
    </row>
    <row r="336" spans="1:14" x14ac:dyDescent="0.25">
      <c r="A336" t="str">
        <f t="shared" si="20"/>
        <v>POL3731</v>
      </c>
      <c r="B336" t="str">
        <f>"CUST"&amp;TEXT(1220+ROW(Policies!A1511),0)</f>
        <v>CUST2731</v>
      </c>
      <c r="G336" t="s">
        <v>2408</v>
      </c>
      <c r="J336" t="str">
        <f t="shared" ca="1" si="21"/>
        <v>Accidental Death</v>
      </c>
      <c r="L336">
        <f t="shared" ca="1" si="22"/>
        <v>0.23879569045299243</v>
      </c>
      <c r="N336">
        <f t="shared" ca="1" si="23"/>
        <v>13</v>
      </c>
    </row>
    <row r="337" spans="1:14" x14ac:dyDescent="0.25">
      <c r="A337" t="str">
        <f t="shared" si="20"/>
        <v>POL3732</v>
      </c>
      <c r="B337" t="str">
        <f>"CUST"&amp;TEXT(1220+ROW(Policies!A1512),0)</f>
        <v>CUST2732</v>
      </c>
      <c r="G337" t="s">
        <v>2409</v>
      </c>
      <c r="J337" t="str">
        <f t="shared" ca="1" si="21"/>
        <v>Natural Disasters</v>
      </c>
      <c r="L337">
        <f t="shared" ca="1" si="22"/>
        <v>0.99208223007471019</v>
      </c>
      <c r="N337">
        <f t="shared" ca="1" si="23"/>
        <v>15</v>
      </c>
    </row>
    <row r="338" spans="1:14" x14ac:dyDescent="0.25">
      <c r="A338" t="str">
        <f t="shared" si="20"/>
        <v>POL3733</v>
      </c>
      <c r="B338" t="str">
        <f>"CUST"&amp;TEXT(1220+ROW(Policies!A1513),0)</f>
        <v>CUST2733</v>
      </c>
      <c r="G338" t="s">
        <v>2410</v>
      </c>
      <c r="J338" t="str">
        <f t="shared" ca="1" si="21"/>
        <v>Accidental Death</v>
      </c>
      <c r="L338">
        <f t="shared" ca="1" si="22"/>
        <v>0.3911298086148105</v>
      </c>
      <c r="N338">
        <f t="shared" ca="1" si="23"/>
        <v>15</v>
      </c>
    </row>
    <row r="339" spans="1:14" x14ac:dyDescent="0.25">
      <c r="A339" t="str">
        <f t="shared" si="20"/>
        <v>POL3734</v>
      </c>
      <c r="B339" t="str">
        <f>"CUST"&amp;TEXT(1220+ROW(Policies!A1514),0)</f>
        <v>CUST2734</v>
      </c>
      <c r="G339" t="s">
        <v>2411</v>
      </c>
      <c r="J339" t="str">
        <f t="shared" ca="1" si="21"/>
        <v>Accidental Death</v>
      </c>
      <c r="L339">
        <f t="shared" ca="1" si="22"/>
        <v>1.3190010184440881E-2</v>
      </c>
      <c r="N339">
        <f t="shared" ca="1" si="23"/>
        <v>14</v>
      </c>
    </row>
    <row r="340" spans="1:14" x14ac:dyDescent="0.25">
      <c r="A340" t="str">
        <f t="shared" si="20"/>
        <v>POL3735</v>
      </c>
      <c r="B340" t="str">
        <f>"CUST"&amp;TEXT(1220+ROW(Policies!A1515),0)</f>
        <v>CUST2735</v>
      </c>
      <c r="G340" t="s">
        <v>2412</v>
      </c>
      <c r="J340" t="str">
        <f t="shared" ca="1" si="21"/>
        <v>Accidental Death</v>
      </c>
      <c r="L340">
        <f t="shared" ca="1" si="22"/>
        <v>0.17164513962269479</v>
      </c>
      <c r="N340">
        <f t="shared" ca="1" si="23"/>
        <v>11</v>
      </c>
    </row>
    <row r="341" spans="1:14" x14ac:dyDescent="0.25">
      <c r="A341" t="str">
        <f t="shared" si="20"/>
        <v>POL3736</v>
      </c>
      <c r="B341" t="str">
        <f>"CUST"&amp;TEXT(1220+ROW(Policies!A1516),0)</f>
        <v>CUST2736</v>
      </c>
      <c r="G341" t="s">
        <v>2413</v>
      </c>
      <c r="J341" t="str">
        <f t="shared" ca="1" si="21"/>
        <v>Accidental Death</v>
      </c>
      <c r="L341">
        <f t="shared" ca="1" si="22"/>
        <v>0.38498897464695514</v>
      </c>
      <c r="N341">
        <f t="shared" ca="1" si="23"/>
        <v>14</v>
      </c>
    </row>
    <row r="342" spans="1:14" x14ac:dyDescent="0.25">
      <c r="A342" t="str">
        <f t="shared" si="20"/>
        <v>POL3737</v>
      </c>
      <c r="B342" t="str">
        <f>"CUST"&amp;TEXT(1220+ROW(Policies!A1517),0)</f>
        <v>CUST2737</v>
      </c>
      <c r="G342" t="s">
        <v>2414</v>
      </c>
      <c r="J342" t="str">
        <f t="shared" ca="1" si="21"/>
        <v>Natural Death</v>
      </c>
      <c r="L342">
        <f t="shared" ca="1" si="22"/>
        <v>0.76360477061680632</v>
      </c>
      <c r="N342">
        <f t="shared" ca="1" si="23"/>
        <v>12</v>
      </c>
    </row>
    <row r="343" spans="1:14" x14ac:dyDescent="0.25">
      <c r="A343" t="str">
        <f t="shared" si="20"/>
        <v>POL3738</v>
      </c>
      <c r="B343" t="str">
        <f>"CUST"&amp;TEXT(1220+ROW(Policies!A1518),0)</f>
        <v>CUST2738</v>
      </c>
      <c r="G343" t="s">
        <v>2415</v>
      </c>
      <c r="J343" t="str">
        <f t="shared" ca="1" si="21"/>
        <v>Accidental Death</v>
      </c>
      <c r="L343">
        <f t="shared" ca="1" si="22"/>
        <v>0.35061426870499468</v>
      </c>
      <c r="N343">
        <f t="shared" ca="1" si="23"/>
        <v>12</v>
      </c>
    </row>
    <row r="344" spans="1:14" x14ac:dyDescent="0.25">
      <c r="A344" t="str">
        <f t="shared" si="20"/>
        <v>POL3739</v>
      </c>
      <c r="B344" t="str">
        <f>"CUST"&amp;TEXT(1220+ROW(Policies!A1519),0)</f>
        <v>CUST2739</v>
      </c>
      <c r="G344" t="s">
        <v>2416</v>
      </c>
      <c r="J344" t="str">
        <f t="shared" ca="1" si="21"/>
        <v>Accidental Death</v>
      </c>
      <c r="L344">
        <f t="shared" ca="1" si="22"/>
        <v>0.26018438036606939</v>
      </c>
      <c r="N344">
        <f t="shared" ca="1" si="23"/>
        <v>12</v>
      </c>
    </row>
    <row r="345" spans="1:14" x14ac:dyDescent="0.25">
      <c r="A345" t="str">
        <f t="shared" si="20"/>
        <v>POL3740</v>
      </c>
      <c r="B345" t="str">
        <f>"CUST"&amp;TEXT(1220+ROW(Policies!A1520),0)</f>
        <v>CUST2740</v>
      </c>
      <c r="G345" t="s">
        <v>2417</v>
      </c>
      <c r="J345" t="str">
        <f t="shared" ca="1" si="21"/>
        <v>Accidental Death</v>
      </c>
      <c r="L345">
        <f t="shared" ca="1" si="22"/>
        <v>0.10536575472688803</v>
      </c>
      <c r="N345">
        <f t="shared" ca="1" si="23"/>
        <v>15</v>
      </c>
    </row>
    <row r="346" spans="1:14" x14ac:dyDescent="0.25">
      <c r="A346" t="str">
        <f t="shared" si="20"/>
        <v>POL3741</v>
      </c>
      <c r="B346" t="str">
        <f>"CUST"&amp;TEXT(1220+ROW(Policies!A1521),0)</f>
        <v>CUST2741</v>
      </c>
      <c r="G346" t="s">
        <v>2418</v>
      </c>
      <c r="J346" t="str">
        <f t="shared" ca="1" si="21"/>
        <v>Accidental Death</v>
      </c>
      <c r="L346">
        <f t="shared" ca="1" si="22"/>
        <v>0.34583593283459746</v>
      </c>
      <c r="N346">
        <f t="shared" ca="1" si="23"/>
        <v>11</v>
      </c>
    </row>
    <row r="347" spans="1:14" x14ac:dyDescent="0.25">
      <c r="A347" t="str">
        <f t="shared" si="20"/>
        <v>POL3742</v>
      </c>
      <c r="B347" t="str">
        <f>"CUST"&amp;TEXT(1220+ROW(Policies!A1522),0)</f>
        <v>CUST2742</v>
      </c>
      <c r="G347" t="s">
        <v>2419</v>
      </c>
      <c r="J347" t="str">
        <f t="shared" ca="1" si="21"/>
        <v>Natural Death</v>
      </c>
      <c r="L347">
        <f t="shared" ca="1" si="22"/>
        <v>0.61377252857878883</v>
      </c>
      <c r="N347">
        <f t="shared" ca="1" si="23"/>
        <v>11</v>
      </c>
    </row>
    <row r="348" spans="1:14" x14ac:dyDescent="0.25">
      <c r="A348" t="str">
        <f t="shared" si="20"/>
        <v>POL3743</v>
      </c>
      <c r="B348" t="str">
        <f>"CUST"&amp;TEXT(1220+ROW(Policies!A1523),0)</f>
        <v>CUST2743</v>
      </c>
      <c r="G348" t="s">
        <v>2420</v>
      </c>
      <c r="J348" t="str">
        <f t="shared" ca="1" si="21"/>
        <v>Accidental Death</v>
      </c>
      <c r="L348">
        <f t="shared" ca="1" si="22"/>
        <v>0.1756483060605879</v>
      </c>
      <c r="N348">
        <f t="shared" ca="1" si="23"/>
        <v>11</v>
      </c>
    </row>
    <row r="349" spans="1:14" x14ac:dyDescent="0.25">
      <c r="A349" t="str">
        <f t="shared" si="20"/>
        <v>POL3744</v>
      </c>
      <c r="B349" t="str">
        <f>"CUST"&amp;TEXT(1220+ROW(Policies!A1524),0)</f>
        <v>CUST2744</v>
      </c>
      <c r="G349" t="s">
        <v>2421</v>
      </c>
      <c r="J349" t="str">
        <f t="shared" ca="1" si="21"/>
        <v>Natural Death</v>
      </c>
      <c r="L349">
        <f t="shared" ca="1" si="22"/>
        <v>0.48459983592491906</v>
      </c>
      <c r="N349">
        <f t="shared" ca="1" si="23"/>
        <v>11</v>
      </c>
    </row>
    <row r="350" spans="1:14" x14ac:dyDescent="0.25">
      <c r="A350" t="str">
        <f t="shared" si="20"/>
        <v>POL3745</v>
      </c>
      <c r="B350" t="str">
        <f>"CUST"&amp;TEXT(1220+ROW(Policies!A1525),0)</f>
        <v>CUST2745</v>
      </c>
      <c r="G350" t="s">
        <v>2422</v>
      </c>
      <c r="J350" t="str">
        <f t="shared" ca="1" si="21"/>
        <v>Accidental Death</v>
      </c>
      <c r="L350">
        <f t="shared" ca="1" si="22"/>
        <v>0.39568372819700026</v>
      </c>
      <c r="N350">
        <f t="shared" ca="1" si="23"/>
        <v>11</v>
      </c>
    </row>
    <row r="351" spans="1:14" x14ac:dyDescent="0.25">
      <c r="A351" t="str">
        <f t="shared" si="20"/>
        <v>POL3746</v>
      </c>
      <c r="B351" t="str">
        <f>"CUST"&amp;TEXT(1220+ROW(Policies!A1526),0)</f>
        <v>CUST2746</v>
      </c>
      <c r="G351" t="s">
        <v>2423</v>
      </c>
      <c r="J351" t="str">
        <f t="shared" ca="1" si="21"/>
        <v>Natural Disasters</v>
      </c>
      <c r="L351">
        <f t="shared" ca="1" si="22"/>
        <v>0.87458561356861697</v>
      </c>
      <c r="N351">
        <f t="shared" ca="1" si="23"/>
        <v>13</v>
      </c>
    </row>
    <row r="352" spans="1:14" x14ac:dyDescent="0.25">
      <c r="A352" t="str">
        <f t="shared" si="20"/>
        <v>POL3747</v>
      </c>
      <c r="B352" t="str">
        <f>"CUST"&amp;TEXT(1220+ROW(Policies!A1527),0)</f>
        <v>CUST2747</v>
      </c>
      <c r="G352" t="s">
        <v>2424</v>
      </c>
      <c r="J352" t="str">
        <f t="shared" ca="1" si="21"/>
        <v>Accidental Death</v>
      </c>
      <c r="L352">
        <f t="shared" ca="1" si="22"/>
        <v>0.19567279989951247</v>
      </c>
      <c r="N352">
        <f t="shared" ca="1" si="23"/>
        <v>11</v>
      </c>
    </row>
    <row r="353" spans="1:14" x14ac:dyDescent="0.25">
      <c r="A353" t="str">
        <f t="shared" si="20"/>
        <v>POL3748</v>
      </c>
      <c r="B353" t="str">
        <f>"CUST"&amp;TEXT(1220+ROW(Policies!A1528),0)</f>
        <v>CUST2748</v>
      </c>
      <c r="G353" t="s">
        <v>2425</v>
      </c>
      <c r="J353" t="str">
        <f t="shared" ca="1" si="21"/>
        <v>Accidental Death</v>
      </c>
      <c r="L353">
        <f t="shared" ca="1" si="22"/>
        <v>5.0420967914410086E-2</v>
      </c>
      <c r="N353">
        <f t="shared" ca="1" si="23"/>
        <v>12</v>
      </c>
    </row>
    <row r="354" spans="1:14" x14ac:dyDescent="0.25">
      <c r="A354" t="str">
        <f t="shared" si="20"/>
        <v>POL3749</v>
      </c>
      <c r="B354" t="str">
        <f>"CUST"&amp;TEXT(1220+ROW(Policies!A1529),0)</f>
        <v>CUST2749</v>
      </c>
      <c r="G354" t="s">
        <v>2426</v>
      </c>
      <c r="J354" t="str">
        <f t="shared" ca="1" si="21"/>
        <v>Accidental Death</v>
      </c>
      <c r="L354">
        <f t="shared" ca="1" si="22"/>
        <v>6.7099797818879425E-2</v>
      </c>
      <c r="N354">
        <f t="shared" ca="1" si="23"/>
        <v>14</v>
      </c>
    </row>
    <row r="355" spans="1:14" x14ac:dyDescent="0.25">
      <c r="A355" t="str">
        <f t="shared" si="20"/>
        <v>POL3750</v>
      </c>
      <c r="B355" t="str">
        <f>"CUST"&amp;TEXT(1220+ROW(Policies!A1530),0)</f>
        <v>CUST2750</v>
      </c>
      <c r="G355" t="s">
        <v>2427</v>
      </c>
      <c r="J355" t="str">
        <f t="shared" ca="1" si="21"/>
        <v>Natural Death</v>
      </c>
      <c r="L355">
        <f t="shared" ca="1" si="22"/>
        <v>0.60809801447762069</v>
      </c>
      <c r="N355">
        <f t="shared" ca="1" si="23"/>
        <v>15</v>
      </c>
    </row>
    <row r="356" spans="1:14" x14ac:dyDescent="0.25">
      <c r="A356" t="str">
        <f t="shared" si="20"/>
        <v>POL3751</v>
      </c>
      <c r="B356" t="str">
        <f>"CUST"&amp;TEXT(1220+ROW(Policies!A1531),0)</f>
        <v>CUST2751</v>
      </c>
      <c r="G356" t="s">
        <v>2428</v>
      </c>
      <c r="J356" t="str">
        <f t="shared" ca="1" si="21"/>
        <v>Accidental Death</v>
      </c>
      <c r="L356">
        <f t="shared" ca="1" si="22"/>
        <v>0.18125199381901802</v>
      </c>
      <c r="N356">
        <f t="shared" ca="1" si="23"/>
        <v>11</v>
      </c>
    </row>
    <row r="357" spans="1:14" x14ac:dyDescent="0.25">
      <c r="A357" t="str">
        <f t="shared" si="20"/>
        <v>POL3752</v>
      </c>
      <c r="B357" t="str">
        <f>"CUST"&amp;TEXT(1220+ROW(Policies!A1532),0)</f>
        <v>CUST2752</v>
      </c>
      <c r="G357" t="s">
        <v>2429</v>
      </c>
      <c r="J357" t="str">
        <f t="shared" ca="1" si="21"/>
        <v>Accidental Death</v>
      </c>
      <c r="L357">
        <f t="shared" ca="1" si="22"/>
        <v>0.12553238019819846</v>
      </c>
      <c r="N357">
        <f t="shared" ca="1" si="23"/>
        <v>14</v>
      </c>
    </row>
    <row r="358" spans="1:14" x14ac:dyDescent="0.25">
      <c r="A358" t="str">
        <f t="shared" si="20"/>
        <v>POL3753</v>
      </c>
      <c r="B358" t="str">
        <f>"CUST"&amp;TEXT(1220+ROW(Policies!A1533),0)</f>
        <v>CUST2753</v>
      </c>
      <c r="G358" t="s">
        <v>2430</v>
      </c>
      <c r="J358" t="str">
        <f t="shared" ca="1" si="21"/>
        <v>Accidental Death</v>
      </c>
      <c r="L358">
        <f t="shared" ca="1" si="22"/>
        <v>0.16607467014230048</v>
      </c>
      <c r="N358">
        <f t="shared" ca="1" si="23"/>
        <v>12</v>
      </c>
    </row>
    <row r="359" spans="1:14" x14ac:dyDescent="0.25">
      <c r="A359" t="str">
        <f t="shared" si="20"/>
        <v>POL3754</v>
      </c>
      <c r="B359" t="str">
        <f>"CUST"&amp;TEXT(1220+ROW(Policies!A1534),0)</f>
        <v>CUST2754</v>
      </c>
      <c r="G359" t="s">
        <v>2431</v>
      </c>
      <c r="J359" t="str">
        <f t="shared" ca="1" si="21"/>
        <v>Natural Disasters</v>
      </c>
      <c r="L359">
        <f t="shared" ca="1" si="22"/>
        <v>0.88027106918328102</v>
      </c>
      <c r="N359">
        <f t="shared" ca="1" si="23"/>
        <v>12</v>
      </c>
    </row>
    <row r="360" spans="1:14" x14ac:dyDescent="0.25">
      <c r="A360" t="str">
        <f t="shared" si="20"/>
        <v>POL3755</v>
      </c>
      <c r="B360" t="str">
        <f>"CUST"&amp;TEXT(1220+ROW(Policies!A1535),0)</f>
        <v>CUST2755</v>
      </c>
      <c r="G360" t="s">
        <v>2432</v>
      </c>
      <c r="J360" t="str">
        <f t="shared" ca="1" si="21"/>
        <v>Natural Death</v>
      </c>
      <c r="L360">
        <f t="shared" ca="1" si="22"/>
        <v>0.46294940772650794</v>
      </c>
      <c r="N360">
        <f t="shared" ca="1" si="23"/>
        <v>15</v>
      </c>
    </row>
    <row r="361" spans="1:14" x14ac:dyDescent="0.25">
      <c r="A361" t="str">
        <f t="shared" si="20"/>
        <v>POL3756</v>
      </c>
      <c r="B361" t="str">
        <f>"CUST"&amp;TEXT(1220+ROW(Policies!A1536),0)</f>
        <v>CUST2756</v>
      </c>
      <c r="G361" t="s">
        <v>2433</v>
      </c>
      <c r="J361" t="str">
        <f t="shared" ca="1" si="21"/>
        <v>Natural Death</v>
      </c>
      <c r="L361">
        <f t="shared" ca="1" si="22"/>
        <v>0.48586438152623368</v>
      </c>
      <c r="N361">
        <f t="shared" ca="1" si="23"/>
        <v>14</v>
      </c>
    </row>
    <row r="362" spans="1:14" x14ac:dyDescent="0.25">
      <c r="A362" t="str">
        <f t="shared" si="20"/>
        <v>POL3757</v>
      </c>
      <c r="B362" t="str">
        <f>"CUST"&amp;TEXT(1220+ROW(Policies!A1537),0)</f>
        <v>CUST2757</v>
      </c>
      <c r="G362" t="s">
        <v>2434</v>
      </c>
      <c r="J362" t="str">
        <f t="shared" ca="1" si="21"/>
        <v>Natural Death</v>
      </c>
      <c r="L362">
        <f t="shared" ca="1" si="22"/>
        <v>0.56841234073197466</v>
      </c>
      <c r="N362">
        <f t="shared" ca="1" si="23"/>
        <v>12</v>
      </c>
    </row>
    <row r="363" spans="1:14" x14ac:dyDescent="0.25">
      <c r="A363" t="str">
        <f t="shared" si="20"/>
        <v>POL3758</v>
      </c>
      <c r="B363" t="str">
        <f>"CUST"&amp;TEXT(1220+ROW(Policies!A1538),0)</f>
        <v>CUST2758</v>
      </c>
      <c r="G363" t="s">
        <v>2435</v>
      </c>
      <c r="J363" t="str">
        <f t="shared" ca="1" si="21"/>
        <v>Accidental Death</v>
      </c>
      <c r="L363">
        <f t="shared" ca="1" si="22"/>
        <v>0.17605874576260538</v>
      </c>
      <c r="N363">
        <f t="shared" ca="1" si="23"/>
        <v>13</v>
      </c>
    </row>
    <row r="364" spans="1:14" x14ac:dyDescent="0.25">
      <c r="A364" t="str">
        <f t="shared" si="20"/>
        <v>POL3759</v>
      </c>
      <c r="B364" t="str">
        <f>"CUST"&amp;TEXT(1220+ROW(Policies!A1539),0)</f>
        <v>CUST2759</v>
      </c>
      <c r="G364" t="s">
        <v>2436</v>
      </c>
      <c r="J364" t="str">
        <f t="shared" ca="1" si="21"/>
        <v>Natural Disasters</v>
      </c>
      <c r="L364">
        <f t="shared" ca="1" si="22"/>
        <v>0.99280164699847018</v>
      </c>
      <c r="N364">
        <f t="shared" ca="1" si="23"/>
        <v>12</v>
      </c>
    </row>
    <row r="365" spans="1:14" x14ac:dyDescent="0.25">
      <c r="A365" t="str">
        <f t="shared" si="20"/>
        <v>POL3760</v>
      </c>
      <c r="B365" t="str">
        <f>"CUST"&amp;TEXT(1220+ROW(Policies!A1540),0)</f>
        <v>CUST2760</v>
      </c>
      <c r="G365" t="s">
        <v>2437</v>
      </c>
      <c r="J365" t="str">
        <f t="shared" ca="1" si="21"/>
        <v>Accidental Death</v>
      </c>
      <c r="L365">
        <f t="shared" ca="1" si="22"/>
        <v>0.33680391280331012</v>
      </c>
      <c r="N365">
        <f t="shared" ca="1" si="23"/>
        <v>11</v>
      </c>
    </row>
    <row r="366" spans="1:14" x14ac:dyDescent="0.25">
      <c r="A366" t="str">
        <f t="shared" si="20"/>
        <v>POL3761</v>
      </c>
      <c r="B366" t="str">
        <f>"CUST"&amp;TEXT(1220+ROW(Policies!A1541),0)</f>
        <v>CUST2761</v>
      </c>
      <c r="G366" t="s">
        <v>2438</v>
      </c>
      <c r="J366" t="str">
        <f t="shared" ca="1" si="21"/>
        <v>Natural Death</v>
      </c>
      <c r="L366">
        <f t="shared" ca="1" si="22"/>
        <v>0.43236990390299979</v>
      </c>
      <c r="N366">
        <f t="shared" ca="1" si="23"/>
        <v>11</v>
      </c>
    </row>
    <row r="367" spans="1:14" x14ac:dyDescent="0.25">
      <c r="A367" t="str">
        <f t="shared" si="20"/>
        <v>POL3762</v>
      </c>
      <c r="B367" t="str">
        <f>"CUST"&amp;TEXT(1220+ROW(Policies!A1542),0)</f>
        <v>CUST2762</v>
      </c>
      <c r="G367" t="s">
        <v>2439</v>
      </c>
      <c r="J367" t="str">
        <f t="shared" ca="1" si="21"/>
        <v>Natural Death</v>
      </c>
      <c r="L367">
        <f t="shared" ca="1" si="22"/>
        <v>0.77996115817668143</v>
      </c>
      <c r="N367">
        <f t="shared" ca="1" si="23"/>
        <v>15</v>
      </c>
    </row>
    <row r="368" spans="1:14" x14ac:dyDescent="0.25">
      <c r="A368" t="str">
        <f t="shared" si="20"/>
        <v>POL3763</v>
      </c>
      <c r="B368" t="str">
        <f>"CUST"&amp;TEXT(1220+ROW(Policies!A1543),0)</f>
        <v>CUST2763</v>
      </c>
      <c r="G368" t="s">
        <v>2440</v>
      </c>
      <c r="J368" t="str">
        <f t="shared" ca="1" si="21"/>
        <v>Natural Death</v>
      </c>
      <c r="L368">
        <f t="shared" ca="1" si="22"/>
        <v>0.56970954416316755</v>
      </c>
      <c r="N368">
        <f t="shared" ca="1" si="23"/>
        <v>15</v>
      </c>
    </row>
    <row r="369" spans="1:14" x14ac:dyDescent="0.25">
      <c r="A369" t="str">
        <f t="shared" si="20"/>
        <v>POL3764</v>
      </c>
      <c r="B369" t="str">
        <f>"CUST"&amp;TEXT(1220+ROW(Policies!A1544),0)</f>
        <v>CUST2764</v>
      </c>
      <c r="G369" t="s">
        <v>2441</v>
      </c>
      <c r="J369" t="str">
        <f t="shared" ca="1" si="21"/>
        <v>Accidental Death</v>
      </c>
      <c r="L369">
        <f t="shared" ca="1" si="22"/>
        <v>7.0541569662231018E-2</v>
      </c>
      <c r="N369">
        <f t="shared" ca="1" si="23"/>
        <v>14</v>
      </c>
    </row>
    <row r="370" spans="1:14" x14ac:dyDescent="0.25">
      <c r="A370" t="str">
        <f t="shared" si="20"/>
        <v>POL3765</v>
      </c>
      <c r="B370" t="str">
        <f>"CUST"&amp;TEXT(1220+ROW(Policies!A1545),0)</f>
        <v>CUST2765</v>
      </c>
      <c r="G370" t="s">
        <v>2442</v>
      </c>
      <c r="J370" t="str">
        <f t="shared" ca="1" si="21"/>
        <v>Natural Death</v>
      </c>
      <c r="L370">
        <f t="shared" ca="1" si="22"/>
        <v>0.72958498015062012</v>
      </c>
      <c r="N370">
        <f t="shared" ca="1" si="23"/>
        <v>13</v>
      </c>
    </row>
    <row r="371" spans="1:14" x14ac:dyDescent="0.25">
      <c r="A371" t="str">
        <f t="shared" si="20"/>
        <v>POL3766</v>
      </c>
      <c r="B371" t="str">
        <f>"CUST"&amp;TEXT(1220+ROW(Policies!A1546),0)</f>
        <v>CUST2766</v>
      </c>
      <c r="G371" t="s">
        <v>2443</v>
      </c>
      <c r="J371" t="str">
        <f t="shared" ca="1" si="21"/>
        <v>Natural Disasters</v>
      </c>
      <c r="L371">
        <f t="shared" ca="1" si="22"/>
        <v>0.96006110528467969</v>
      </c>
      <c r="N371">
        <f t="shared" ca="1" si="23"/>
        <v>12</v>
      </c>
    </row>
    <row r="372" spans="1:14" x14ac:dyDescent="0.25">
      <c r="A372" t="str">
        <f t="shared" si="20"/>
        <v>POL3767</v>
      </c>
      <c r="B372" t="str">
        <f>"CUST"&amp;TEXT(1220+ROW(Policies!A1547),0)</f>
        <v>CUST2767</v>
      </c>
      <c r="G372" t="s">
        <v>2444</v>
      </c>
      <c r="J372" t="str">
        <f t="shared" ca="1" si="21"/>
        <v>Accidental Death</v>
      </c>
      <c r="L372">
        <f t="shared" ca="1" si="22"/>
        <v>0.19513326425118549</v>
      </c>
      <c r="N372">
        <f t="shared" ca="1" si="23"/>
        <v>14</v>
      </c>
    </row>
    <row r="373" spans="1:14" x14ac:dyDescent="0.25">
      <c r="A373" t="str">
        <f t="shared" si="20"/>
        <v>POL3768</v>
      </c>
      <c r="B373" t="str">
        <f>"CUST"&amp;TEXT(1220+ROW(Policies!A1548),0)</f>
        <v>CUST2768</v>
      </c>
      <c r="G373" t="s">
        <v>2445</v>
      </c>
      <c r="J373" t="str">
        <f t="shared" ca="1" si="21"/>
        <v>Natural Death</v>
      </c>
      <c r="L373">
        <f t="shared" ca="1" si="22"/>
        <v>0.61544895801479194</v>
      </c>
      <c r="N373">
        <f t="shared" ca="1" si="23"/>
        <v>11</v>
      </c>
    </row>
    <row r="374" spans="1:14" x14ac:dyDescent="0.25">
      <c r="A374" t="str">
        <f t="shared" si="20"/>
        <v>POL3769</v>
      </c>
      <c r="B374" t="str">
        <f>"CUST"&amp;TEXT(1220+ROW(Policies!A1549),0)</f>
        <v>CUST2769</v>
      </c>
      <c r="G374" t="s">
        <v>2446</v>
      </c>
      <c r="J374" t="str">
        <f t="shared" ca="1" si="21"/>
        <v>Accidental Death</v>
      </c>
      <c r="L374">
        <f t="shared" ca="1" si="22"/>
        <v>0.1991737363193824</v>
      </c>
      <c r="N374">
        <f t="shared" ca="1" si="23"/>
        <v>15</v>
      </c>
    </row>
    <row r="375" spans="1:14" x14ac:dyDescent="0.25">
      <c r="A375" t="str">
        <f t="shared" si="20"/>
        <v>POL3770</v>
      </c>
      <c r="B375" t="str">
        <f>"CUST"&amp;TEXT(1220+ROW(Policies!A1550),0)</f>
        <v>CUST2770</v>
      </c>
      <c r="G375" t="s">
        <v>2447</v>
      </c>
      <c r="J375" t="str">
        <f t="shared" ca="1" si="21"/>
        <v>Accidental Death</v>
      </c>
      <c r="L375">
        <f t="shared" ca="1" si="22"/>
        <v>0.15653725126914253</v>
      </c>
      <c r="N375">
        <f t="shared" ca="1" si="23"/>
        <v>13</v>
      </c>
    </row>
    <row r="376" spans="1:14" x14ac:dyDescent="0.25">
      <c r="A376" t="str">
        <f t="shared" si="20"/>
        <v>POL3771</v>
      </c>
      <c r="B376" t="str">
        <f>"CUST"&amp;TEXT(1220+ROW(Policies!A1551),0)</f>
        <v>CUST2771</v>
      </c>
      <c r="G376" t="s">
        <v>2448</v>
      </c>
      <c r="J376" t="str">
        <f t="shared" ca="1" si="21"/>
        <v>Natural Death</v>
      </c>
      <c r="L376">
        <f t="shared" ca="1" si="22"/>
        <v>0.77746118109803397</v>
      </c>
      <c r="N376">
        <f t="shared" ca="1" si="23"/>
        <v>15</v>
      </c>
    </row>
    <row r="377" spans="1:14" x14ac:dyDescent="0.25">
      <c r="A377" t="str">
        <f t="shared" si="20"/>
        <v>POL3772</v>
      </c>
      <c r="B377" t="str">
        <f>"CUST"&amp;TEXT(1220+ROW(Policies!A1552),0)</f>
        <v>CUST2772</v>
      </c>
      <c r="G377" t="s">
        <v>2449</v>
      </c>
      <c r="J377" t="str">
        <f t="shared" ca="1" si="21"/>
        <v>Natural Death</v>
      </c>
      <c r="L377">
        <f t="shared" ca="1" si="22"/>
        <v>0.43660420916947573</v>
      </c>
      <c r="N377">
        <f t="shared" ca="1" si="23"/>
        <v>14</v>
      </c>
    </row>
    <row r="378" spans="1:14" x14ac:dyDescent="0.25">
      <c r="A378" t="str">
        <f t="shared" si="20"/>
        <v>POL3773</v>
      </c>
      <c r="B378" t="str">
        <f>"CUST"&amp;TEXT(1220+ROW(Policies!A1553),0)</f>
        <v>CUST2773</v>
      </c>
      <c r="G378" t="s">
        <v>2450</v>
      </c>
      <c r="J378" t="str">
        <f t="shared" ca="1" si="21"/>
        <v>Natural Disasters</v>
      </c>
      <c r="L378">
        <f t="shared" ca="1" si="22"/>
        <v>0.97442676669811346</v>
      </c>
      <c r="N378">
        <f t="shared" ca="1" si="23"/>
        <v>14</v>
      </c>
    </row>
    <row r="379" spans="1:14" x14ac:dyDescent="0.25">
      <c r="A379" t="str">
        <f t="shared" si="20"/>
        <v>POL3774</v>
      </c>
      <c r="B379" t="str">
        <f>"CUST"&amp;TEXT(1220+ROW(Policies!A1554),0)</f>
        <v>CUST2774</v>
      </c>
      <c r="G379" t="s">
        <v>2451</v>
      </c>
      <c r="J379" t="str">
        <f t="shared" ca="1" si="21"/>
        <v>Natural Death</v>
      </c>
      <c r="L379">
        <f t="shared" ca="1" si="22"/>
        <v>0.55793199400672744</v>
      </c>
      <c r="N379">
        <f t="shared" ca="1" si="23"/>
        <v>14</v>
      </c>
    </row>
    <row r="380" spans="1:14" x14ac:dyDescent="0.25">
      <c r="A380" t="str">
        <f t="shared" si="20"/>
        <v>POL3775</v>
      </c>
      <c r="B380" t="str">
        <f>"CUST"&amp;TEXT(1220+ROW(Policies!A1555),0)</f>
        <v>CUST2775</v>
      </c>
      <c r="G380" t="s">
        <v>2452</v>
      </c>
      <c r="J380" t="str">
        <f t="shared" ca="1" si="21"/>
        <v>Accidental Death</v>
      </c>
      <c r="L380">
        <f t="shared" ca="1" si="22"/>
        <v>4.1864989545276954E-2</v>
      </c>
      <c r="N380">
        <f t="shared" ca="1" si="23"/>
        <v>11</v>
      </c>
    </row>
    <row r="381" spans="1:14" x14ac:dyDescent="0.25">
      <c r="A381" t="str">
        <f t="shared" si="20"/>
        <v>POL3776</v>
      </c>
      <c r="B381" t="str">
        <f>"CUST"&amp;TEXT(1220+ROW(Policies!A1556),0)</f>
        <v>CUST2776</v>
      </c>
      <c r="G381" t="s">
        <v>2453</v>
      </c>
      <c r="J381" t="str">
        <f t="shared" ca="1" si="21"/>
        <v>Accidental Death</v>
      </c>
      <c r="L381">
        <f t="shared" ca="1" si="22"/>
        <v>0.25227473512731202</v>
      </c>
      <c r="N381">
        <f t="shared" ca="1" si="23"/>
        <v>13</v>
      </c>
    </row>
    <row r="382" spans="1:14" x14ac:dyDescent="0.25">
      <c r="A382" t="str">
        <f t="shared" si="20"/>
        <v>POL3777</v>
      </c>
      <c r="B382" t="str">
        <f>"CUST"&amp;TEXT(1220+ROW(Policies!A1557),0)</f>
        <v>CUST2777</v>
      </c>
      <c r="G382" t="s">
        <v>2454</v>
      </c>
      <c r="J382" t="str">
        <f t="shared" ca="1" si="21"/>
        <v>Natural Death</v>
      </c>
      <c r="L382">
        <f t="shared" ca="1" si="22"/>
        <v>0.43818932057973181</v>
      </c>
      <c r="N382">
        <f t="shared" ca="1" si="23"/>
        <v>14</v>
      </c>
    </row>
    <row r="383" spans="1:14" x14ac:dyDescent="0.25">
      <c r="A383" t="str">
        <f t="shared" si="20"/>
        <v>POL3778</v>
      </c>
      <c r="B383" t="str">
        <f>"CUST"&amp;TEXT(1220+ROW(Policies!A1558),0)</f>
        <v>CUST2778</v>
      </c>
      <c r="G383" t="s">
        <v>2455</v>
      </c>
      <c r="J383" t="str">
        <f t="shared" ca="1" si="21"/>
        <v>Natural Death</v>
      </c>
      <c r="L383">
        <f t="shared" ca="1" si="22"/>
        <v>0.78064212478028805</v>
      </c>
      <c r="N383">
        <f t="shared" ca="1" si="23"/>
        <v>12</v>
      </c>
    </row>
    <row r="384" spans="1:14" x14ac:dyDescent="0.25">
      <c r="A384" t="str">
        <f t="shared" si="20"/>
        <v>POL3779</v>
      </c>
      <c r="B384" t="str">
        <f>"CUST"&amp;TEXT(1220+ROW(Policies!A1559),0)</f>
        <v>CUST2779</v>
      </c>
      <c r="G384" t="s">
        <v>2456</v>
      </c>
      <c r="J384" t="str">
        <f t="shared" ca="1" si="21"/>
        <v>Natural Death</v>
      </c>
      <c r="L384">
        <f t="shared" ca="1" si="22"/>
        <v>0.74837545497401514</v>
      </c>
      <c r="N384">
        <f t="shared" ca="1" si="23"/>
        <v>13</v>
      </c>
    </row>
    <row r="385" spans="1:14" x14ac:dyDescent="0.25">
      <c r="A385" t="str">
        <f t="shared" si="20"/>
        <v>POL3780</v>
      </c>
      <c r="B385" t="str">
        <f>"CUST"&amp;TEXT(1220+ROW(Policies!A1560),0)</f>
        <v>CUST2780</v>
      </c>
      <c r="G385" t="s">
        <v>2457</v>
      </c>
      <c r="J385" t="str">
        <f t="shared" ca="1" si="21"/>
        <v>Accidental Death</v>
      </c>
      <c r="L385">
        <f t="shared" ca="1" si="22"/>
        <v>0.39768638732681183</v>
      </c>
      <c r="N385">
        <f t="shared" ca="1" si="23"/>
        <v>13</v>
      </c>
    </row>
    <row r="386" spans="1:14" x14ac:dyDescent="0.25">
      <c r="A386" t="str">
        <f t="shared" ref="A386:A448" si="24">"POL"&amp;TEXT(2220+ROW(A1561),0)</f>
        <v>POL3781</v>
      </c>
      <c r="B386" t="str">
        <f>"CUST"&amp;TEXT(1220+ROW(Policies!A1561),0)</f>
        <v>CUST2781</v>
      </c>
      <c r="G386" t="s">
        <v>2458</v>
      </c>
      <c r="J386" t="str">
        <f t="shared" ref="J386:J449" ca="1" si="25">IF(L386&lt;0.4,"Accidental Death",IF(L386&lt;0.8,"Natural Death",IF(L386&gt;0.8,"Natural Disasters","NA")))</f>
        <v>Natural Death</v>
      </c>
      <c r="L386">
        <f t="shared" ref="L386:L449" ca="1" si="26">RAND()</f>
        <v>0.58212276500788784</v>
      </c>
      <c r="N386">
        <f t="shared" ref="N386:N449" ca="1" si="27">RANDBETWEEN(11,15)</f>
        <v>15</v>
      </c>
    </row>
    <row r="387" spans="1:14" x14ac:dyDescent="0.25">
      <c r="A387" t="str">
        <f t="shared" si="24"/>
        <v>POL3782</v>
      </c>
      <c r="B387" t="str">
        <f>"CUST"&amp;TEXT(1220+ROW(Policies!A1562),0)</f>
        <v>CUST2782</v>
      </c>
      <c r="G387" t="s">
        <v>2459</v>
      </c>
      <c r="J387" t="str">
        <f t="shared" ca="1" si="25"/>
        <v>Natural Disasters</v>
      </c>
      <c r="L387">
        <f t="shared" ca="1" si="26"/>
        <v>0.8189095974792937</v>
      </c>
      <c r="N387">
        <f t="shared" ca="1" si="27"/>
        <v>15</v>
      </c>
    </row>
    <row r="388" spans="1:14" x14ac:dyDescent="0.25">
      <c r="A388" t="str">
        <f t="shared" si="24"/>
        <v>POL3783</v>
      </c>
      <c r="B388" t="str">
        <f>"CUST"&amp;TEXT(1220+ROW(Policies!A1563),0)</f>
        <v>CUST2783</v>
      </c>
      <c r="G388" t="s">
        <v>2460</v>
      </c>
      <c r="J388" t="str">
        <f t="shared" ca="1" si="25"/>
        <v>Natural Death</v>
      </c>
      <c r="L388">
        <f t="shared" ca="1" si="26"/>
        <v>0.52330236401163865</v>
      </c>
      <c r="N388">
        <f t="shared" ca="1" si="27"/>
        <v>15</v>
      </c>
    </row>
    <row r="389" spans="1:14" x14ac:dyDescent="0.25">
      <c r="A389" t="str">
        <f t="shared" si="24"/>
        <v>POL3784</v>
      </c>
      <c r="B389" t="str">
        <f>"CUST"&amp;TEXT(1220+ROW(Policies!A1564),0)</f>
        <v>CUST2784</v>
      </c>
      <c r="G389" t="s">
        <v>2461</v>
      </c>
      <c r="J389" t="str">
        <f t="shared" ca="1" si="25"/>
        <v>Natural Death</v>
      </c>
      <c r="L389">
        <f t="shared" ca="1" si="26"/>
        <v>0.78876100944548633</v>
      </c>
      <c r="N389">
        <f t="shared" ca="1" si="27"/>
        <v>12</v>
      </c>
    </row>
    <row r="390" spans="1:14" x14ac:dyDescent="0.25">
      <c r="A390" t="str">
        <f t="shared" si="24"/>
        <v>POL3785</v>
      </c>
      <c r="B390" t="str">
        <f>"CUST"&amp;TEXT(1220+ROW(Policies!A1565),0)</f>
        <v>CUST2785</v>
      </c>
      <c r="G390" t="s">
        <v>2462</v>
      </c>
      <c r="J390" t="str">
        <f t="shared" ca="1" si="25"/>
        <v>Natural Death</v>
      </c>
      <c r="L390">
        <f t="shared" ca="1" si="26"/>
        <v>0.6649656194443937</v>
      </c>
      <c r="N390">
        <f t="shared" ca="1" si="27"/>
        <v>15</v>
      </c>
    </row>
    <row r="391" spans="1:14" x14ac:dyDescent="0.25">
      <c r="A391" t="str">
        <f t="shared" si="24"/>
        <v>POL3786</v>
      </c>
      <c r="B391" t="str">
        <f>"CUST"&amp;TEXT(1220+ROW(Policies!A1566),0)</f>
        <v>CUST2786</v>
      </c>
      <c r="G391" t="s">
        <v>2463</v>
      </c>
      <c r="J391" t="str">
        <f t="shared" ca="1" si="25"/>
        <v>Natural Death</v>
      </c>
      <c r="L391">
        <f t="shared" ca="1" si="26"/>
        <v>0.44659824618436084</v>
      </c>
      <c r="N391">
        <f t="shared" ca="1" si="27"/>
        <v>13</v>
      </c>
    </row>
    <row r="392" spans="1:14" x14ac:dyDescent="0.25">
      <c r="A392" t="str">
        <f t="shared" si="24"/>
        <v>POL3787</v>
      </c>
      <c r="B392" t="str">
        <f>"CUST"&amp;TEXT(1220+ROW(Policies!A1567),0)</f>
        <v>CUST2787</v>
      </c>
      <c r="G392" t="s">
        <v>2464</v>
      </c>
      <c r="J392" t="str">
        <f t="shared" ca="1" si="25"/>
        <v>Natural Disasters</v>
      </c>
      <c r="L392">
        <f t="shared" ca="1" si="26"/>
        <v>0.86182407990130094</v>
      </c>
      <c r="N392">
        <f t="shared" ca="1" si="27"/>
        <v>14</v>
      </c>
    </row>
    <row r="393" spans="1:14" x14ac:dyDescent="0.25">
      <c r="A393" t="str">
        <f t="shared" si="24"/>
        <v>POL3788</v>
      </c>
      <c r="B393" t="str">
        <f>"CUST"&amp;TEXT(1220+ROW(Policies!A1568),0)</f>
        <v>CUST2788</v>
      </c>
      <c r="G393" t="s">
        <v>2465</v>
      </c>
      <c r="J393" t="str">
        <f t="shared" ca="1" si="25"/>
        <v>Natural Death</v>
      </c>
      <c r="L393">
        <f t="shared" ca="1" si="26"/>
        <v>0.7602443089842672</v>
      </c>
      <c r="N393">
        <f t="shared" ca="1" si="27"/>
        <v>13</v>
      </c>
    </row>
    <row r="394" spans="1:14" x14ac:dyDescent="0.25">
      <c r="A394" t="str">
        <f t="shared" si="24"/>
        <v>POL3789</v>
      </c>
      <c r="B394" t="str">
        <f>"CUST"&amp;TEXT(1220+ROW(Policies!A1569),0)</f>
        <v>CUST2789</v>
      </c>
      <c r="G394" t="s">
        <v>2466</v>
      </c>
      <c r="J394" t="str">
        <f t="shared" ca="1" si="25"/>
        <v>Accidental Death</v>
      </c>
      <c r="L394">
        <f t="shared" ca="1" si="26"/>
        <v>0.23726865252971918</v>
      </c>
      <c r="N394">
        <f t="shared" ca="1" si="27"/>
        <v>14</v>
      </c>
    </row>
    <row r="395" spans="1:14" x14ac:dyDescent="0.25">
      <c r="A395" t="str">
        <f t="shared" si="24"/>
        <v>POL3790</v>
      </c>
      <c r="B395" t="str">
        <f>"CUST"&amp;TEXT(1220+ROW(Policies!A1570),0)</f>
        <v>CUST2790</v>
      </c>
      <c r="G395" t="s">
        <v>2467</v>
      </c>
      <c r="J395" t="str">
        <f t="shared" ca="1" si="25"/>
        <v>Natural Disasters</v>
      </c>
      <c r="L395">
        <f t="shared" ca="1" si="26"/>
        <v>0.80030516457437184</v>
      </c>
      <c r="N395">
        <f t="shared" ca="1" si="27"/>
        <v>13</v>
      </c>
    </row>
    <row r="396" spans="1:14" x14ac:dyDescent="0.25">
      <c r="A396" t="str">
        <f t="shared" si="24"/>
        <v>POL3791</v>
      </c>
      <c r="B396" t="str">
        <f>"CUST"&amp;TEXT(1220+ROW(Policies!A1571),0)</f>
        <v>CUST2791</v>
      </c>
      <c r="G396" t="s">
        <v>2468</v>
      </c>
      <c r="J396" t="str">
        <f t="shared" ca="1" si="25"/>
        <v>Natural Disasters</v>
      </c>
      <c r="L396">
        <f t="shared" ca="1" si="26"/>
        <v>0.87861947783202377</v>
      </c>
      <c r="N396">
        <f t="shared" ca="1" si="27"/>
        <v>13</v>
      </c>
    </row>
    <row r="397" spans="1:14" x14ac:dyDescent="0.25">
      <c r="A397" t="str">
        <f t="shared" si="24"/>
        <v>POL3792</v>
      </c>
      <c r="B397" t="str">
        <f>"CUST"&amp;TEXT(1220+ROW(Policies!A1572),0)</f>
        <v>CUST2792</v>
      </c>
      <c r="G397" t="s">
        <v>2469</v>
      </c>
      <c r="J397" t="str">
        <f t="shared" ca="1" si="25"/>
        <v>Accidental Death</v>
      </c>
      <c r="L397">
        <f t="shared" ca="1" si="26"/>
        <v>0.16333897157266808</v>
      </c>
      <c r="N397">
        <f t="shared" ca="1" si="27"/>
        <v>14</v>
      </c>
    </row>
    <row r="398" spans="1:14" x14ac:dyDescent="0.25">
      <c r="A398" t="str">
        <f t="shared" si="24"/>
        <v>POL3793</v>
      </c>
      <c r="B398" t="str">
        <f>"CUST"&amp;TEXT(1220+ROW(Policies!A1573),0)</f>
        <v>CUST2793</v>
      </c>
      <c r="G398" t="s">
        <v>2470</v>
      </c>
      <c r="J398" t="str">
        <f t="shared" ca="1" si="25"/>
        <v>Accidental Death</v>
      </c>
      <c r="L398">
        <f t="shared" ca="1" si="26"/>
        <v>1.5566693217435867E-2</v>
      </c>
      <c r="N398">
        <f t="shared" ca="1" si="27"/>
        <v>14</v>
      </c>
    </row>
    <row r="399" spans="1:14" x14ac:dyDescent="0.25">
      <c r="A399" t="str">
        <f t="shared" si="24"/>
        <v>POL3794</v>
      </c>
      <c r="B399" t="str">
        <f>"CUST"&amp;TEXT(1220+ROW(Policies!A1574),0)</f>
        <v>CUST2794</v>
      </c>
      <c r="G399" t="s">
        <v>2471</v>
      </c>
      <c r="J399" t="str">
        <f t="shared" ca="1" si="25"/>
        <v>Natural Death</v>
      </c>
      <c r="L399">
        <f t="shared" ca="1" si="26"/>
        <v>0.40339986121917737</v>
      </c>
      <c r="N399">
        <f t="shared" ca="1" si="27"/>
        <v>11</v>
      </c>
    </row>
    <row r="400" spans="1:14" x14ac:dyDescent="0.25">
      <c r="A400" t="str">
        <f t="shared" si="24"/>
        <v>POL3795</v>
      </c>
      <c r="B400" t="str">
        <f>"CUST"&amp;TEXT(1220+ROW(Policies!A1575),0)</f>
        <v>CUST2795</v>
      </c>
      <c r="G400" t="s">
        <v>2472</v>
      </c>
      <c r="J400" t="str">
        <f t="shared" ca="1" si="25"/>
        <v>Natural Death</v>
      </c>
      <c r="L400">
        <f t="shared" ca="1" si="26"/>
        <v>0.69311428027239086</v>
      </c>
      <c r="N400">
        <f t="shared" ca="1" si="27"/>
        <v>15</v>
      </c>
    </row>
    <row r="401" spans="1:14" x14ac:dyDescent="0.25">
      <c r="A401" t="str">
        <f t="shared" si="24"/>
        <v>POL3796</v>
      </c>
      <c r="B401" t="str">
        <f>"CUST"&amp;TEXT(1220+ROW(Policies!A1576),0)</f>
        <v>CUST2796</v>
      </c>
      <c r="G401" t="s">
        <v>2473</v>
      </c>
      <c r="J401" t="str">
        <f t="shared" ca="1" si="25"/>
        <v>Natural Death</v>
      </c>
      <c r="L401">
        <f t="shared" ca="1" si="26"/>
        <v>0.62990977062488451</v>
      </c>
      <c r="N401">
        <f t="shared" ca="1" si="27"/>
        <v>15</v>
      </c>
    </row>
    <row r="402" spans="1:14" x14ac:dyDescent="0.25">
      <c r="A402" t="str">
        <f t="shared" si="24"/>
        <v>POL3797</v>
      </c>
      <c r="B402" t="str">
        <f>"CUST"&amp;TEXT(1220+ROW(Policies!A1577),0)</f>
        <v>CUST2797</v>
      </c>
      <c r="G402" t="s">
        <v>2474</v>
      </c>
      <c r="J402" t="str">
        <f t="shared" ca="1" si="25"/>
        <v>Natural Death</v>
      </c>
      <c r="L402">
        <f t="shared" ca="1" si="26"/>
        <v>0.69074488248571109</v>
      </c>
      <c r="N402">
        <f t="shared" ca="1" si="27"/>
        <v>14</v>
      </c>
    </row>
    <row r="403" spans="1:14" x14ac:dyDescent="0.25">
      <c r="A403" t="str">
        <f t="shared" si="24"/>
        <v>POL3798</v>
      </c>
      <c r="B403" t="str">
        <f>"CUST"&amp;TEXT(1220+ROW(Policies!A1578),0)</f>
        <v>CUST2798</v>
      </c>
      <c r="G403" t="s">
        <v>2475</v>
      </c>
      <c r="J403" t="str">
        <f t="shared" ca="1" si="25"/>
        <v>Natural Death</v>
      </c>
      <c r="L403">
        <f t="shared" ca="1" si="26"/>
        <v>0.55363612519899497</v>
      </c>
      <c r="N403">
        <f t="shared" ca="1" si="27"/>
        <v>13</v>
      </c>
    </row>
    <row r="404" spans="1:14" x14ac:dyDescent="0.25">
      <c r="A404" t="str">
        <f t="shared" si="24"/>
        <v>POL3799</v>
      </c>
      <c r="B404" t="str">
        <f>"CUST"&amp;TEXT(1220+ROW(Policies!A1579),0)</f>
        <v>CUST2799</v>
      </c>
      <c r="G404" t="s">
        <v>2476</v>
      </c>
      <c r="J404" t="str">
        <f t="shared" ca="1" si="25"/>
        <v>Natural Death</v>
      </c>
      <c r="L404">
        <f t="shared" ca="1" si="26"/>
        <v>0.46819054089818035</v>
      </c>
      <c r="N404">
        <f t="shared" ca="1" si="27"/>
        <v>11</v>
      </c>
    </row>
    <row r="405" spans="1:14" x14ac:dyDescent="0.25">
      <c r="A405" t="str">
        <f t="shared" si="24"/>
        <v>POL3800</v>
      </c>
      <c r="B405" t="str">
        <f>"CUST"&amp;TEXT(1220+ROW(Policies!A1580),0)</f>
        <v>CUST2800</v>
      </c>
      <c r="G405" t="s">
        <v>2477</v>
      </c>
      <c r="J405" t="str">
        <f t="shared" ca="1" si="25"/>
        <v>Accidental Death</v>
      </c>
      <c r="L405">
        <f t="shared" ca="1" si="26"/>
        <v>0.17764168404591485</v>
      </c>
      <c r="N405">
        <f t="shared" ca="1" si="27"/>
        <v>15</v>
      </c>
    </row>
    <row r="406" spans="1:14" x14ac:dyDescent="0.25">
      <c r="A406" t="str">
        <f t="shared" si="24"/>
        <v>POL3801</v>
      </c>
      <c r="B406" t="str">
        <f>"CUST"&amp;TEXT(1220+ROW(Policies!A1581),0)</f>
        <v>CUST2801</v>
      </c>
      <c r="G406" t="s">
        <v>2478</v>
      </c>
      <c r="J406" t="str">
        <f t="shared" ca="1" si="25"/>
        <v>Accidental Death</v>
      </c>
      <c r="L406">
        <f t="shared" ca="1" si="26"/>
        <v>9.9967450248027445E-2</v>
      </c>
      <c r="N406">
        <f t="shared" ca="1" si="27"/>
        <v>12</v>
      </c>
    </row>
    <row r="407" spans="1:14" x14ac:dyDescent="0.25">
      <c r="A407" t="str">
        <f t="shared" si="24"/>
        <v>POL3802</v>
      </c>
      <c r="B407" t="str">
        <f>"CUST"&amp;TEXT(1220+ROW(Policies!A1582),0)</f>
        <v>CUST2802</v>
      </c>
      <c r="G407" t="s">
        <v>2479</v>
      </c>
      <c r="J407" t="str">
        <f t="shared" ca="1" si="25"/>
        <v>Accidental Death</v>
      </c>
      <c r="L407">
        <f t="shared" ca="1" si="26"/>
        <v>0.30242839467316729</v>
      </c>
      <c r="N407">
        <f t="shared" ca="1" si="27"/>
        <v>14</v>
      </c>
    </row>
    <row r="408" spans="1:14" x14ac:dyDescent="0.25">
      <c r="A408" t="str">
        <f t="shared" si="24"/>
        <v>POL3803</v>
      </c>
      <c r="B408" t="str">
        <f>"CUST"&amp;TEXT(1220+ROW(Policies!A1583),0)</f>
        <v>CUST2803</v>
      </c>
      <c r="G408" t="s">
        <v>2480</v>
      </c>
      <c r="J408" t="str">
        <f t="shared" ca="1" si="25"/>
        <v>Natural Death</v>
      </c>
      <c r="L408">
        <f t="shared" ca="1" si="26"/>
        <v>0.47466844293394816</v>
      </c>
      <c r="N408">
        <f t="shared" ca="1" si="27"/>
        <v>11</v>
      </c>
    </row>
    <row r="409" spans="1:14" x14ac:dyDescent="0.25">
      <c r="A409" t="str">
        <f t="shared" si="24"/>
        <v>POL3804</v>
      </c>
      <c r="B409" t="str">
        <f>"CUST"&amp;TEXT(1220+ROW(Policies!A1584),0)</f>
        <v>CUST2804</v>
      </c>
      <c r="G409" t="s">
        <v>2481</v>
      </c>
      <c r="J409" t="str">
        <f t="shared" ca="1" si="25"/>
        <v>Natural Death</v>
      </c>
      <c r="L409">
        <f t="shared" ca="1" si="26"/>
        <v>0.77759399873539881</v>
      </c>
      <c r="N409">
        <f t="shared" ca="1" si="27"/>
        <v>15</v>
      </c>
    </row>
    <row r="410" spans="1:14" x14ac:dyDescent="0.25">
      <c r="A410" t="str">
        <f t="shared" si="24"/>
        <v>POL3805</v>
      </c>
      <c r="B410" t="str">
        <f>"CUST"&amp;TEXT(1220+ROW(Policies!A1585),0)</f>
        <v>CUST2805</v>
      </c>
      <c r="G410" t="s">
        <v>2482</v>
      </c>
      <c r="J410" t="str">
        <f t="shared" ca="1" si="25"/>
        <v>Natural Disasters</v>
      </c>
      <c r="L410">
        <f t="shared" ca="1" si="26"/>
        <v>0.90798349110626375</v>
      </c>
      <c r="N410">
        <f t="shared" ca="1" si="27"/>
        <v>15</v>
      </c>
    </row>
    <row r="411" spans="1:14" x14ac:dyDescent="0.25">
      <c r="A411" t="str">
        <f t="shared" si="24"/>
        <v>POL3806</v>
      </c>
      <c r="B411" t="str">
        <f>"CUST"&amp;TEXT(1220+ROW(Policies!A1586),0)</f>
        <v>CUST2806</v>
      </c>
      <c r="G411" t="s">
        <v>2483</v>
      </c>
      <c r="J411" t="str">
        <f t="shared" ca="1" si="25"/>
        <v>Natural Death</v>
      </c>
      <c r="L411">
        <f t="shared" ca="1" si="26"/>
        <v>0.54111522883037388</v>
      </c>
      <c r="N411">
        <f t="shared" ca="1" si="27"/>
        <v>15</v>
      </c>
    </row>
    <row r="412" spans="1:14" x14ac:dyDescent="0.25">
      <c r="A412" t="str">
        <f t="shared" si="24"/>
        <v>POL3807</v>
      </c>
      <c r="B412" t="str">
        <f>"CUST"&amp;TEXT(1220+ROW(Policies!A1587),0)</f>
        <v>CUST2807</v>
      </c>
      <c r="G412" t="s">
        <v>2484</v>
      </c>
      <c r="J412" t="str">
        <f t="shared" ca="1" si="25"/>
        <v>Accidental Death</v>
      </c>
      <c r="L412">
        <f t="shared" ca="1" si="26"/>
        <v>0.20240964069999723</v>
      </c>
      <c r="N412">
        <f t="shared" ca="1" si="27"/>
        <v>15</v>
      </c>
    </row>
    <row r="413" spans="1:14" x14ac:dyDescent="0.25">
      <c r="A413" t="str">
        <f t="shared" si="24"/>
        <v>POL3808</v>
      </c>
      <c r="B413" t="str">
        <f>"CUST"&amp;TEXT(1220+ROW(Policies!A1588),0)</f>
        <v>CUST2808</v>
      </c>
      <c r="G413" t="s">
        <v>2485</v>
      </c>
      <c r="J413" t="str">
        <f t="shared" ca="1" si="25"/>
        <v>Natural Disasters</v>
      </c>
      <c r="L413">
        <f t="shared" ca="1" si="26"/>
        <v>0.91360072876051079</v>
      </c>
      <c r="N413">
        <f t="shared" ca="1" si="27"/>
        <v>11</v>
      </c>
    </row>
    <row r="414" spans="1:14" x14ac:dyDescent="0.25">
      <c r="A414" t="str">
        <f t="shared" si="24"/>
        <v>POL3809</v>
      </c>
      <c r="B414" t="str">
        <f>"CUST"&amp;TEXT(1220+ROW(Policies!A1589),0)</f>
        <v>CUST2809</v>
      </c>
      <c r="G414" t="s">
        <v>2486</v>
      </c>
      <c r="J414" t="str">
        <f t="shared" ca="1" si="25"/>
        <v>Natural Disasters</v>
      </c>
      <c r="L414">
        <f t="shared" ca="1" si="26"/>
        <v>0.953008237080471</v>
      </c>
      <c r="N414">
        <f t="shared" ca="1" si="27"/>
        <v>15</v>
      </c>
    </row>
    <row r="415" spans="1:14" x14ac:dyDescent="0.25">
      <c r="A415" t="str">
        <f t="shared" si="24"/>
        <v>POL3810</v>
      </c>
      <c r="B415" t="str">
        <f>"CUST"&amp;TEXT(1220+ROW(Policies!A1590),0)</f>
        <v>CUST2810</v>
      </c>
      <c r="G415" t="s">
        <v>2487</v>
      </c>
      <c r="J415" t="str">
        <f t="shared" ca="1" si="25"/>
        <v>Accidental Death</v>
      </c>
      <c r="L415">
        <f t="shared" ca="1" si="26"/>
        <v>0.27197414065038694</v>
      </c>
      <c r="N415">
        <f t="shared" ca="1" si="27"/>
        <v>14</v>
      </c>
    </row>
    <row r="416" spans="1:14" x14ac:dyDescent="0.25">
      <c r="A416" t="str">
        <f t="shared" si="24"/>
        <v>POL3811</v>
      </c>
      <c r="B416" t="str">
        <f>"CUST"&amp;TEXT(1220+ROW(Policies!A1591),0)</f>
        <v>CUST2811</v>
      </c>
      <c r="G416" t="s">
        <v>2488</v>
      </c>
      <c r="J416" t="str">
        <f t="shared" ca="1" si="25"/>
        <v>Natural Disasters</v>
      </c>
      <c r="L416">
        <f t="shared" ca="1" si="26"/>
        <v>0.969807754791016</v>
      </c>
      <c r="N416">
        <f t="shared" ca="1" si="27"/>
        <v>13</v>
      </c>
    </row>
    <row r="417" spans="1:14" x14ac:dyDescent="0.25">
      <c r="A417" t="str">
        <f t="shared" si="24"/>
        <v>POL3812</v>
      </c>
      <c r="B417" t="str">
        <f>"CUST"&amp;TEXT(1220+ROW(Policies!A1592),0)</f>
        <v>CUST2812</v>
      </c>
      <c r="G417" t="s">
        <v>2489</v>
      </c>
      <c r="J417" t="str">
        <f t="shared" ca="1" si="25"/>
        <v>Accidental Death</v>
      </c>
      <c r="L417">
        <f t="shared" ca="1" si="26"/>
        <v>0.17990994021525897</v>
      </c>
      <c r="N417">
        <f t="shared" ca="1" si="27"/>
        <v>12</v>
      </c>
    </row>
    <row r="418" spans="1:14" x14ac:dyDescent="0.25">
      <c r="A418" t="str">
        <f t="shared" si="24"/>
        <v>POL3813</v>
      </c>
      <c r="B418" t="str">
        <f>"CUST"&amp;TEXT(1220+ROW(Policies!A1593),0)</f>
        <v>CUST2813</v>
      </c>
      <c r="G418" t="s">
        <v>2490</v>
      </c>
      <c r="J418" t="str">
        <f t="shared" ca="1" si="25"/>
        <v>Natural Disasters</v>
      </c>
      <c r="L418">
        <f t="shared" ca="1" si="26"/>
        <v>0.93125551655742844</v>
      </c>
      <c r="N418">
        <f t="shared" ca="1" si="27"/>
        <v>11</v>
      </c>
    </row>
    <row r="419" spans="1:14" x14ac:dyDescent="0.25">
      <c r="A419" t="str">
        <f t="shared" si="24"/>
        <v>POL3814</v>
      </c>
      <c r="B419" t="str">
        <f>"CUST"&amp;TEXT(1220+ROW(Policies!A1594),0)</f>
        <v>CUST2814</v>
      </c>
      <c r="G419" t="s">
        <v>2491</v>
      </c>
      <c r="J419" t="str">
        <f t="shared" ca="1" si="25"/>
        <v>Natural Death</v>
      </c>
      <c r="L419">
        <f t="shared" ca="1" si="26"/>
        <v>0.48965453216490706</v>
      </c>
      <c r="N419">
        <f t="shared" ca="1" si="27"/>
        <v>15</v>
      </c>
    </row>
    <row r="420" spans="1:14" x14ac:dyDescent="0.25">
      <c r="A420" t="str">
        <f t="shared" si="24"/>
        <v>POL3815</v>
      </c>
      <c r="B420" t="str">
        <f>"CUST"&amp;TEXT(1220+ROW(Policies!A1595),0)</f>
        <v>CUST2815</v>
      </c>
      <c r="G420" t="s">
        <v>2492</v>
      </c>
      <c r="J420" t="str">
        <f t="shared" ca="1" si="25"/>
        <v>Natural Death</v>
      </c>
      <c r="L420">
        <f t="shared" ca="1" si="26"/>
        <v>0.62738924641122806</v>
      </c>
      <c r="N420">
        <f t="shared" ca="1" si="27"/>
        <v>12</v>
      </c>
    </row>
    <row r="421" spans="1:14" x14ac:dyDescent="0.25">
      <c r="A421" t="str">
        <f t="shared" si="24"/>
        <v>POL3816</v>
      </c>
      <c r="B421" t="str">
        <f>"CUST"&amp;TEXT(1220+ROW(Policies!A1596),0)</f>
        <v>CUST2816</v>
      </c>
      <c r="J421" t="str">
        <f t="shared" ca="1" si="25"/>
        <v>Accidental Death</v>
      </c>
      <c r="L421">
        <f t="shared" ca="1" si="26"/>
        <v>0.17705293353688067</v>
      </c>
      <c r="N421">
        <f t="shared" ca="1" si="27"/>
        <v>11</v>
      </c>
    </row>
    <row r="422" spans="1:14" x14ac:dyDescent="0.25">
      <c r="A422" t="str">
        <f t="shared" si="24"/>
        <v>POL3817</v>
      </c>
      <c r="B422" t="str">
        <f>"CUST"&amp;TEXT(1220+ROW(Policies!A1597),0)</f>
        <v>CUST2817</v>
      </c>
      <c r="J422" t="str">
        <f t="shared" ca="1" si="25"/>
        <v>Natural Disasters</v>
      </c>
      <c r="L422">
        <f t="shared" ca="1" si="26"/>
        <v>0.84189798435407992</v>
      </c>
      <c r="N422">
        <f t="shared" ca="1" si="27"/>
        <v>14</v>
      </c>
    </row>
    <row r="423" spans="1:14" x14ac:dyDescent="0.25">
      <c r="A423" t="str">
        <f t="shared" si="24"/>
        <v>POL3818</v>
      </c>
      <c r="B423" t="str">
        <f>"CUST"&amp;TEXT(1220+ROW(Policies!A1598),0)</f>
        <v>CUST2818</v>
      </c>
      <c r="J423" t="str">
        <f t="shared" ca="1" si="25"/>
        <v>Natural Death</v>
      </c>
      <c r="L423">
        <f t="shared" ca="1" si="26"/>
        <v>0.79444052444913194</v>
      </c>
      <c r="N423">
        <f t="shared" ca="1" si="27"/>
        <v>11</v>
      </c>
    </row>
    <row r="424" spans="1:14" x14ac:dyDescent="0.25">
      <c r="A424" t="str">
        <f t="shared" si="24"/>
        <v>POL3819</v>
      </c>
      <c r="B424" t="str">
        <f>"CUST"&amp;TEXT(1220+ROW(Policies!A1599),0)</f>
        <v>CUST2819</v>
      </c>
      <c r="J424" t="str">
        <f t="shared" ca="1" si="25"/>
        <v>Accidental Death</v>
      </c>
      <c r="L424">
        <f t="shared" ca="1" si="26"/>
        <v>0.20104570613460448</v>
      </c>
      <c r="N424">
        <f t="shared" ca="1" si="27"/>
        <v>13</v>
      </c>
    </row>
    <row r="425" spans="1:14" x14ac:dyDescent="0.25">
      <c r="A425" t="str">
        <f t="shared" si="24"/>
        <v>POL3820</v>
      </c>
      <c r="B425" t="str">
        <f>"CUST"&amp;TEXT(1220+ROW(Policies!A1600),0)</f>
        <v>CUST2820</v>
      </c>
      <c r="J425" t="str">
        <f t="shared" ca="1" si="25"/>
        <v>Accidental Death</v>
      </c>
      <c r="L425">
        <f t="shared" ca="1" si="26"/>
        <v>0.29492052195273744</v>
      </c>
      <c r="N425">
        <f t="shared" ca="1" si="27"/>
        <v>14</v>
      </c>
    </row>
    <row r="426" spans="1:14" x14ac:dyDescent="0.25">
      <c r="A426" t="str">
        <f t="shared" si="24"/>
        <v>POL3821</v>
      </c>
      <c r="B426" t="str">
        <f>"CUST"&amp;TEXT(1220+ROW(Policies!A1601),0)</f>
        <v>CUST2821</v>
      </c>
      <c r="J426" t="str">
        <f t="shared" ca="1" si="25"/>
        <v>Natural Disasters</v>
      </c>
      <c r="L426">
        <f t="shared" ca="1" si="26"/>
        <v>0.96089893164099172</v>
      </c>
      <c r="N426">
        <f t="shared" ca="1" si="27"/>
        <v>13</v>
      </c>
    </row>
    <row r="427" spans="1:14" x14ac:dyDescent="0.25">
      <c r="A427" t="str">
        <f t="shared" si="24"/>
        <v>POL3822</v>
      </c>
      <c r="B427" t="str">
        <f>"CUST"&amp;TEXT(1220+ROW(Policies!A1602),0)</f>
        <v>CUST2822</v>
      </c>
      <c r="J427" t="str">
        <f t="shared" ca="1" si="25"/>
        <v>Accidental Death</v>
      </c>
      <c r="L427">
        <f t="shared" ca="1" si="26"/>
        <v>0.20847344074496654</v>
      </c>
      <c r="N427">
        <f t="shared" ca="1" si="27"/>
        <v>13</v>
      </c>
    </row>
    <row r="428" spans="1:14" x14ac:dyDescent="0.25">
      <c r="A428" t="str">
        <f t="shared" si="24"/>
        <v>POL3823</v>
      </c>
      <c r="B428" t="str">
        <f>"CUST"&amp;TEXT(1220+ROW(Policies!A1603),0)</f>
        <v>CUST2823</v>
      </c>
      <c r="J428" t="str">
        <f t="shared" ca="1" si="25"/>
        <v>Natural Disasters</v>
      </c>
      <c r="L428">
        <f t="shared" ca="1" si="26"/>
        <v>0.87620692231603481</v>
      </c>
      <c r="N428">
        <f t="shared" ca="1" si="27"/>
        <v>15</v>
      </c>
    </row>
    <row r="429" spans="1:14" x14ac:dyDescent="0.25">
      <c r="A429" t="str">
        <f t="shared" si="24"/>
        <v>POL3824</v>
      </c>
      <c r="B429" t="str">
        <f>"CUST"&amp;TEXT(1220+ROW(Policies!A1604),0)</f>
        <v>CUST2824</v>
      </c>
      <c r="J429" t="str">
        <f t="shared" ca="1" si="25"/>
        <v>Natural Death</v>
      </c>
      <c r="L429">
        <f t="shared" ca="1" si="26"/>
        <v>0.69002252760701499</v>
      </c>
      <c r="N429">
        <f t="shared" ca="1" si="27"/>
        <v>12</v>
      </c>
    </row>
    <row r="430" spans="1:14" x14ac:dyDescent="0.25">
      <c r="A430" t="str">
        <f t="shared" si="24"/>
        <v>POL3825</v>
      </c>
      <c r="B430" t="str">
        <f>"CUST"&amp;TEXT(1220+ROW(Policies!A1605),0)</f>
        <v>CUST2825</v>
      </c>
      <c r="J430" t="str">
        <f t="shared" ca="1" si="25"/>
        <v>Accidental Death</v>
      </c>
      <c r="L430">
        <f t="shared" ca="1" si="26"/>
        <v>0.17897199850348133</v>
      </c>
      <c r="N430">
        <f t="shared" ca="1" si="27"/>
        <v>12</v>
      </c>
    </row>
    <row r="431" spans="1:14" x14ac:dyDescent="0.25">
      <c r="A431" t="str">
        <f t="shared" si="24"/>
        <v>POL3826</v>
      </c>
      <c r="B431" t="str">
        <f>"CUST"&amp;TEXT(1220+ROW(Policies!A1606),0)</f>
        <v>CUST2826</v>
      </c>
      <c r="J431" t="str">
        <f t="shared" ca="1" si="25"/>
        <v>Accidental Death</v>
      </c>
      <c r="L431">
        <f t="shared" ca="1" si="26"/>
        <v>0.10268627881971537</v>
      </c>
      <c r="N431">
        <f t="shared" ca="1" si="27"/>
        <v>13</v>
      </c>
    </row>
    <row r="432" spans="1:14" x14ac:dyDescent="0.25">
      <c r="A432" t="str">
        <f t="shared" si="24"/>
        <v>POL3827</v>
      </c>
      <c r="B432" t="str">
        <f>"CUST"&amp;TEXT(1220+ROW(Policies!A1607),0)</f>
        <v>CUST2827</v>
      </c>
      <c r="J432" t="str">
        <f t="shared" ca="1" si="25"/>
        <v>Natural Death</v>
      </c>
      <c r="L432">
        <f t="shared" ca="1" si="26"/>
        <v>0.62455922505930939</v>
      </c>
      <c r="N432">
        <f t="shared" ca="1" si="27"/>
        <v>15</v>
      </c>
    </row>
    <row r="433" spans="1:14" x14ac:dyDescent="0.25">
      <c r="A433" t="str">
        <f t="shared" si="24"/>
        <v>POL3828</v>
      </c>
      <c r="B433" t="str">
        <f>"CUST"&amp;TEXT(1220+ROW(Policies!A1608),0)</f>
        <v>CUST2828</v>
      </c>
      <c r="J433" t="str">
        <f t="shared" ca="1" si="25"/>
        <v>Natural Disasters</v>
      </c>
      <c r="L433">
        <f t="shared" ca="1" si="26"/>
        <v>0.92222876907720297</v>
      </c>
      <c r="N433">
        <f t="shared" ca="1" si="27"/>
        <v>15</v>
      </c>
    </row>
    <row r="434" spans="1:14" x14ac:dyDescent="0.25">
      <c r="A434" t="str">
        <f t="shared" si="24"/>
        <v>POL3829</v>
      </c>
      <c r="B434" t="str">
        <f>"CUST"&amp;TEXT(1220+ROW(Policies!A1609),0)</f>
        <v>CUST2829</v>
      </c>
      <c r="J434" t="str">
        <f t="shared" ca="1" si="25"/>
        <v>Accidental Death</v>
      </c>
      <c r="L434">
        <f t="shared" ca="1" si="26"/>
        <v>0.31832564557023679</v>
      </c>
      <c r="N434">
        <f t="shared" ca="1" si="27"/>
        <v>14</v>
      </c>
    </row>
    <row r="435" spans="1:14" x14ac:dyDescent="0.25">
      <c r="A435" t="str">
        <f t="shared" si="24"/>
        <v>POL3830</v>
      </c>
      <c r="B435" t="str">
        <f>"CUST"&amp;TEXT(1220+ROW(Policies!A1610),0)</f>
        <v>CUST2830</v>
      </c>
      <c r="J435" t="str">
        <f t="shared" ca="1" si="25"/>
        <v>Natural Death</v>
      </c>
      <c r="L435">
        <f t="shared" ca="1" si="26"/>
        <v>0.65260218201187592</v>
      </c>
      <c r="N435">
        <f t="shared" ca="1" si="27"/>
        <v>15</v>
      </c>
    </row>
    <row r="436" spans="1:14" x14ac:dyDescent="0.25">
      <c r="A436" t="str">
        <f t="shared" si="24"/>
        <v>POL3831</v>
      </c>
      <c r="B436" t="str">
        <f>"CUST"&amp;TEXT(1220+ROW(Policies!A1611),0)</f>
        <v>CUST2831</v>
      </c>
      <c r="J436" t="str">
        <f t="shared" ca="1" si="25"/>
        <v>Natural Death</v>
      </c>
      <c r="L436">
        <f t="shared" ca="1" si="26"/>
        <v>0.54605099446164262</v>
      </c>
      <c r="N436">
        <f t="shared" ca="1" si="27"/>
        <v>13</v>
      </c>
    </row>
    <row r="437" spans="1:14" x14ac:dyDescent="0.25">
      <c r="A437" t="str">
        <f t="shared" si="24"/>
        <v>POL3832</v>
      </c>
      <c r="B437" t="str">
        <f>"CUST"&amp;TEXT(1220+ROW(Policies!A1612),0)</f>
        <v>CUST2832</v>
      </c>
      <c r="J437" t="str">
        <f t="shared" ca="1" si="25"/>
        <v>Natural Death</v>
      </c>
      <c r="L437">
        <f t="shared" ca="1" si="26"/>
        <v>0.54222390903178763</v>
      </c>
      <c r="N437">
        <f t="shared" ca="1" si="27"/>
        <v>15</v>
      </c>
    </row>
    <row r="438" spans="1:14" x14ac:dyDescent="0.25">
      <c r="A438" t="str">
        <f t="shared" si="24"/>
        <v>POL3833</v>
      </c>
      <c r="B438" t="str">
        <f>"CUST"&amp;TEXT(1220+ROW(Policies!A1613),0)</f>
        <v>CUST2833</v>
      </c>
      <c r="J438" t="str">
        <f t="shared" ca="1" si="25"/>
        <v>Accidental Death</v>
      </c>
      <c r="L438">
        <f t="shared" ca="1" si="26"/>
        <v>0.15745869932464007</v>
      </c>
      <c r="N438">
        <f t="shared" ca="1" si="27"/>
        <v>13</v>
      </c>
    </row>
    <row r="439" spans="1:14" x14ac:dyDescent="0.25">
      <c r="A439" t="str">
        <f t="shared" si="24"/>
        <v>POL3834</v>
      </c>
      <c r="B439" t="str">
        <f>"CUST"&amp;TEXT(1220+ROW(Policies!A1614),0)</f>
        <v>CUST2834</v>
      </c>
      <c r="J439" t="str">
        <f t="shared" ca="1" si="25"/>
        <v>Natural Disasters</v>
      </c>
      <c r="L439">
        <f t="shared" ca="1" si="26"/>
        <v>0.81477000540952438</v>
      </c>
      <c r="N439">
        <f t="shared" ca="1" si="27"/>
        <v>13</v>
      </c>
    </row>
    <row r="440" spans="1:14" x14ac:dyDescent="0.25">
      <c r="A440" t="str">
        <f t="shared" si="24"/>
        <v>POL3835</v>
      </c>
      <c r="B440" t="str">
        <f>"CUST"&amp;TEXT(1220+ROW(Policies!A1615),0)</f>
        <v>CUST2835</v>
      </c>
      <c r="J440" t="str">
        <f t="shared" ca="1" si="25"/>
        <v>Accidental Death</v>
      </c>
      <c r="L440">
        <f t="shared" ca="1" si="26"/>
        <v>3.5157764380949086E-2</v>
      </c>
      <c r="N440">
        <f t="shared" ca="1" si="27"/>
        <v>14</v>
      </c>
    </row>
    <row r="441" spans="1:14" x14ac:dyDescent="0.25">
      <c r="A441" t="str">
        <f t="shared" si="24"/>
        <v>POL3836</v>
      </c>
      <c r="B441" t="str">
        <f>"CUST"&amp;TEXT(1220+ROW(Policies!A1616),0)</f>
        <v>CUST2836</v>
      </c>
      <c r="J441" t="str">
        <f t="shared" ca="1" si="25"/>
        <v>Natural Death</v>
      </c>
      <c r="L441">
        <f t="shared" ca="1" si="26"/>
        <v>0.52495306900025807</v>
      </c>
      <c r="N441">
        <f t="shared" ca="1" si="27"/>
        <v>14</v>
      </c>
    </row>
    <row r="442" spans="1:14" x14ac:dyDescent="0.25">
      <c r="A442" t="str">
        <f t="shared" si="24"/>
        <v>POL3837</v>
      </c>
      <c r="B442" t="str">
        <f>"CUST"&amp;TEXT(1220+ROW(Policies!A1617),0)</f>
        <v>CUST2837</v>
      </c>
      <c r="J442" t="str">
        <f t="shared" ca="1" si="25"/>
        <v>Natural Disasters</v>
      </c>
      <c r="L442">
        <f t="shared" ca="1" si="26"/>
        <v>0.93546162016007761</v>
      </c>
      <c r="N442">
        <f t="shared" ca="1" si="27"/>
        <v>13</v>
      </c>
    </row>
    <row r="443" spans="1:14" x14ac:dyDescent="0.25">
      <c r="A443" t="str">
        <f t="shared" si="24"/>
        <v>POL3838</v>
      </c>
      <c r="B443" t="str">
        <f>"CUST"&amp;TEXT(1220+ROW(Policies!A1618),0)</f>
        <v>CUST2838</v>
      </c>
      <c r="J443" t="str">
        <f t="shared" ca="1" si="25"/>
        <v>Natural Death</v>
      </c>
      <c r="L443">
        <f t="shared" ca="1" si="26"/>
        <v>0.66659205747011097</v>
      </c>
      <c r="N443">
        <f t="shared" ca="1" si="27"/>
        <v>13</v>
      </c>
    </row>
    <row r="444" spans="1:14" x14ac:dyDescent="0.25">
      <c r="A444" t="str">
        <f t="shared" si="24"/>
        <v>POL3839</v>
      </c>
      <c r="B444" t="str">
        <f>"CUST"&amp;TEXT(1220+ROW(Policies!A1619),0)</f>
        <v>CUST2839</v>
      </c>
      <c r="J444" t="str">
        <f t="shared" ca="1" si="25"/>
        <v>Natural Death</v>
      </c>
      <c r="L444">
        <f t="shared" ca="1" si="26"/>
        <v>0.74878391207903539</v>
      </c>
      <c r="N444">
        <f t="shared" ca="1" si="27"/>
        <v>15</v>
      </c>
    </row>
    <row r="445" spans="1:14" x14ac:dyDescent="0.25">
      <c r="A445" t="str">
        <f t="shared" si="24"/>
        <v>POL3840</v>
      </c>
      <c r="B445" t="str">
        <f>"CUST"&amp;TEXT(1220+ROW(Policies!A1620),0)</f>
        <v>CUST2840</v>
      </c>
      <c r="J445" t="str">
        <f t="shared" ca="1" si="25"/>
        <v>Natural Death</v>
      </c>
      <c r="L445">
        <f t="shared" ca="1" si="26"/>
        <v>0.51665806016978788</v>
      </c>
      <c r="N445">
        <f t="shared" ca="1" si="27"/>
        <v>14</v>
      </c>
    </row>
    <row r="446" spans="1:14" x14ac:dyDescent="0.25">
      <c r="A446" t="str">
        <f t="shared" si="24"/>
        <v>POL3841</v>
      </c>
      <c r="B446" t="str">
        <f>"CUST"&amp;TEXT(1220+ROW(Policies!A1621),0)</f>
        <v>CUST2841</v>
      </c>
      <c r="J446" t="str">
        <f t="shared" ca="1" si="25"/>
        <v>Accidental Death</v>
      </c>
      <c r="L446">
        <f t="shared" ca="1" si="26"/>
        <v>7.7625416663263835E-2</v>
      </c>
      <c r="N446">
        <f t="shared" ca="1" si="27"/>
        <v>13</v>
      </c>
    </row>
    <row r="447" spans="1:14" x14ac:dyDescent="0.25">
      <c r="A447" t="str">
        <f t="shared" si="24"/>
        <v>POL3842</v>
      </c>
      <c r="B447" t="str">
        <f>"CUST"&amp;TEXT(1220+ROW(Policies!A1622),0)</f>
        <v>CUST2842</v>
      </c>
      <c r="J447" t="str">
        <f t="shared" ca="1" si="25"/>
        <v>Accidental Death</v>
      </c>
      <c r="L447">
        <f t="shared" ca="1" si="26"/>
        <v>0.32659911859033564</v>
      </c>
      <c r="N447">
        <f t="shared" ca="1" si="27"/>
        <v>11</v>
      </c>
    </row>
    <row r="448" spans="1:14" x14ac:dyDescent="0.25">
      <c r="A448" t="str">
        <f t="shared" si="24"/>
        <v>POL3843</v>
      </c>
      <c r="B448" t="str">
        <f>"CUST"&amp;TEXT(1220+ROW(Policies!A1623),0)</f>
        <v>CUST2843</v>
      </c>
      <c r="J448" t="str">
        <f t="shared" ca="1" si="25"/>
        <v>Accidental Death</v>
      </c>
      <c r="L448">
        <f t="shared" ca="1" si="26"/>
        <v>0.30111726006853445</v>
      </c>
      <c r="N448">
        <f t="shared" ca="1" si="27"/>
        <v>11</v>
      </c>
    </row>
    <row r="449" spans="1:14" x14ac:dyDescent="0.25">
      <c r="A449" t="str">
        <f>"POL"&amp;TEXT(2220+ROW(A1624),0)</f>
        <v>POL3844</v>
      </c>
      <c r="B449" t="str">
        <f>"CUST"&amp;TEXT(1220+ROW(Policies!A1624),0)</f>
        <v>CUST2844</v>
      </c>
      <c r="J449" t="str">
        <f t="shared" ca="1" si="25"/>
        <v>Natural Death</v>
      </c>
      <c r="L449">
        <f t="shared" ca="1" si="26"/>
        <v>0.72040395565434179</v>
      </c>
      <c r="N449">
        <f t="shared" ca="1" si="27"/>
        <v>11</v>
      </c>
    </row>
    <row r="450" spans="1:14" x14ac:dyDescent="0.25">
      <c r="A450" t="str">
        <f t="shared" ref="A450:A513" si="28">"POL"&amp;TEXT(2220+ROW(A1625),0)</f>
        <v>POL3845</v>
      </c>
      <c r="B450" t="str">
        <f>"CUST"&amp;TEXT(1220+ROW(Policies!A1625),0)</f>
        <v>CUST2845</v>
      </c>
      <c r="J450" t="str">
        <f t="shared" ref="J450:J513" ca="1" si="29">IF(L450&lt;0.4,"Accidental Death",IF(L450&lt;0.8,"Natural Death",IF(L450&gt;0.8,"Natural Disasters","NA")))</f>
        <v>Natural Death</v>
      </c>
      <c r="L450">
        <f t="shared" ref="L450:L513" ca="1" si="30">RAND()</f>
        <v>0.54964790288069187</v>
      </c>
      <c r="N450">
        <f t="shared" ref="N450:N513" ca="1" si="31">RANDBETWEEN(11,15)</f>
        <v>14</v>
      </c>
    </row>
    <row r="451" spans="1:14" x14ac:dyDescent="0.25">
      <c r="A451" t="str">
        <f t="shared" si="28"/>
        <v>POL3846</v>
      </c>
      <c r="B451" t="str">
        <f>"CUST"&amp;TEXT(1220+ROW(Policies!A1626),0)</f>
        <v>CUST2846</v>
      </c>
      <c r="J451" t="str">
        <f t="shared" ca="1" si="29"/>
        <v>Accidental Death</v>
      </c>
      <c r="L451">
        <f t="shared" ca="1" si="30"/>
        <v>2.096396647877008E-2</v>
      </c>
      <c r="N451">
        <f t="shared" ca="1" si="31"/>
        <v>12</v>
      </c>
    </row>
    <row r="452" spans="1:14" x14ac:dyDescent="0.25">
      <c r="A452" t="str">
        <f t="shared" si="28"/>
        <v>POL3847</v>
      </c>
      <c r="B452" t="str">
        <f>"CUST"&amp;TEXT(1220+ROW(Policies!A1627),0)</f>
        <v>CUST2847</v>
      </c>
      <c r="J452" t="str">
        <f t="shared" ca="1" si="29"/>
        <v>Natural Death</v>
      </c>
      <c r="L452">
        <f t="shared" ca="1" si="30"/>
        <v>0.70633811833034588</v>
      </c>
      <c r="N452">
        <f t="shared" ca="1" si="31"/>
        <v>11</v>
      </c>
    </row>
    <row r="453" spans="1:14" x14ac:dyDescent="0.25">
      <c r="A453" t="str">
        <f t="shared" si="28"/>
        <v>POL3848</v>
      </c>
      <c r="B453" t="str">
        <f>"CUST"&amp;TEXT(1220+ROW(Policies!A1628),0)</f>
        <v>CUST2848</v>
      </c>
      <c r="J453" t="str">
        <f t="shared" ca="1" si="29"/>
        <v>Natural Disasters</v>
      </c>
      <c r="L453">
        <f t="shared" ca="1" si="30"/>
        <v>0.97567360424906446</v>
      </c>
      <c r="N453">
        <f t="shared" ca="1" si="31"/>
        <v>12</v>
      </c>
    </row>
    <row r="454" spans="1:14" x14ac:dyDescent="0.25">
      <c r="A454" t="str">
        <f t="shared" si="28"/>
        <v>POL3849</v>
      </c>
      <c r="B454" t="str">
        <f>"CUST"&amp;TEXT(1220+ROW(Policies!A1629),0)</f>
        <v>CUST2849</v>
      </c>
      <c r="J454" t="str">
        <f t="shared" ca="1" si="29"/>
        <v>Accidental Death</v>
      </c>
      <c r="L454">
        <f t="shared" ca="1" si="30"/>
        <v>0.1861032883900321</v>
      </c>
      <c r="N454">
        <f t="shared" ca="1" si="31"/>
        <v>13</v>
      </c>
    </row>
    <row r="455" spans="1:14" x14ac:dyDescent="0.25">
      <c r="A455" t="str">
        <f t="shared" si="28"/>
        <v>POL3850</v>
      </c>
      <c r="B455" t="str">
        <f>"CUST"&amp;TEXT(1220+ROW(Policies!A1630),0)</f>
        <v>CUST2850</v>
      </c>
      <c r="J455" t="str">
        <f t="shared" ca="1" si="29"/>
        <v>Natural Death</v>
      </c>
      <c r="L455">
        <f t="shared" ca="1" si="30"/>
        <v>0.42588251539120359</v>
      </c>
      <c r="N455">
        <f t="shared" ca="1" si="31"/>
        <v>15</v>
      </c>
    </row>
    <row r="456" spans="1:14" x14ac:dyDescent="0.25">
      <c r="A456" t="str">
        <f t="shared" si="28"/>
        <v>POL3851</v>
      </c>
      <c r="B456" t="str">
        <f>"CUST"&amp;TEXT(1220+ROW(Policies!A1631),0)</f>
        <v>CUST2851</v>
      </c>
      <c r="J456" t="str">
        <f t="shared" ca="1" si="29"/>
        <v>Natural Death</v>
      </c>
      <c r="L456">
        <f t="shared" ca="1" si="30"/>
        <v>0.41253300740067</v>
      </c>
      <c r="N456">
        <f t="shared" ca="1" si="31"/>
        <v>14</v>
      </c>
    </row>
    <row r="457" spans="1:14" x14ac:dyDescent="0.25">
      <c r="A457" t="str">
        <f t="shared" si="28"/>
        <v>POL3852</v>
      </c>
      <c r="B457" t="str">
        <f>"CUST"&amp;TEXT(1220+ROW(Policies!A1632),0)</f>
        <v>CUST2852</v>
      </c>
      <c r="J457" t="str">
        <f t="shared" ca="1" si="29"/>
        <v>Accidental Death</v>
      </c>
      <c r="L457">
        <f t="shared" ca="1" si="30"/>
        <v>0.28228643560182387</v>
      </c>
      <c r="N457">
        <f t="shared" ca="1" si="31"/>
        <v>13</v>
      </c>
    </row>
    <row r="458" spans="1:14" x14ac:dyDescent="0.25">
      <c r="A458" t="str">
        <f t="shared" si="28"/>
        <v>POL3853</v>
      </c>
      <c r="B458" t="str">
        <f>"CUST"&amp;TEXT(1220+ROW(Policies!A1633),0)</f>
        <v>CUST2853</v>
      </c>
      <c r="J458" t="str">
        <f t="shared" ca="1" si="29"/>
        <v>Natural Death</v>
      </c>
      <c r="L458">
        <f t="shared" ca="1" si="30"/>
        <v>0.57433427921855928</v>
      </c>
      <c r="N458">
        <f t="shared" ca="1" si="31"/>
        <v>13</v>
      </c>
    </row>
    <row r="459" spans="1:14" x14ac:dyDescent="0.25">
      <c r="A459" t="str">
        <f t="shared" si="28"/>
        <v>POL3854</v>
      </c>
      <c r="B459" t="str">
        <f>"CUST"&amp;TEXT(1220+ROW(Policies!A1634),0)</f>
        <v>CUST2854</v>
      </c>
      <c r="J459" t="str">
        <f t="shared" ca="1" si="29"/>
        <v>Accidental Death</v>
      </c>
      <c r="L459">
        <f t="shared" ca="1" si="30"/>
        <v>0.38968877526035983</v>
      </c>
      <c r="N459">
        <f t="shared" ca="1" si="31"/>
        <v>15</v>
      </c>
    </row>
    <row r="460" spans="1:14" x14ac:dyDescent="0.25">
      <c r="A460" t="str">
        <f t="shared" si="28"/>
        <v>POL3855</v>
      </c>
      <c r="B460" t="str">
        <f>"CUST"&amp;TEXT(1220+ROW(Policies!A1635),0)</f>
        <v>CUST2855</v>
      </c>
      <c r="J460" t="str">
        <f t="shared" ca="1" si="29"/>
        <v>Accidental Death</v>
      </c>
      <c r="L460">
        <f t="shared" ca="1" si="30"/>
        <v>0.29558840893294114</v>
      </c>
      <c r="N460">
        <f t="shared" ca="1" si="31"/>
        <v>13</v>
      </c>
    </row>
    <row r="461" spans="1:14" x14ac:dyDescent="0.25">
      <c r="A461" t="str">
        <f t="shared" si="28"/>
        <v>POL3856</v>
      </c>
      <c r="B461" t="str">
        <f>"CUST"&amp;TEXT(1220+ROW(Policies!A1636),0)</f>
        <v>CUST2856</v>
      </c>
      <c r="J461" t="str">
        <f t="shared" ca="1" si="29"/>
        <v>Natural Death</v>
      </c>
      <c r="L461">
        <f t="shared" ca="1" si="30"/>
        <v>0.50729353628334328</v>
      </c>
      <c r="N461">
        <f t="shared" ca="1" si="31"/>
        <v>12</v>
      </c>
    </row>
    <row r="462" spans="1:14" x14ac:dyDescent="0.25">
      <c r="A462" t="str">
        <f t="shared" si="28"/>
        <v>POL3857</v>
      </c>
      <c r="B462" t="str">
        <f>"CUST"&amp;TEXT(1220+ROW(Policies!A1637),0)</f>
        <v>CUST2857</v>
      </c>
      <c r="J462" t="str">
        <f t="shared" ca="1" si="29"/>
        <v>Natural Death</v>
      </c>
      <c r="L462">
        <f t="shared" ca="1" si="30"/>
        <v>0.58143624206056843</v>
      </c>
      <c r="N462">
        <f t="shared" ca="1" si="31"/>
        <v>12</v>
      </c>
    </row>
    <row r="463" spans="1:14" x14ac:dyDescent="0.25">
      <c r="A463" t="str">
        <f t="shared" si="28"/>
        <v>POL3858</v>
      </c>
      <c r="B463" t="str">
        <f>"CUST"&amp;TEXT(1220+ROW(Policies!A1638),0)</f>
        <v>CUST2858</v>
      </c>
      <c r="J463" t="str">
        <f t="shared" ca="1" si="29"/>
        <v>Accidental Death</v>
      </c>
      <c r="L463">
        <f t="shared" ca="1" si="30"/>
        <v>9.1593750804929819E-2</v>
      </c>
      <c r="N463">
        <f t="shared" ca="1" si="31"/>
        <v>14</v>
      </c>
    </row>
    <row r="464" spans="1:14" x14ac:dyDescent="0.25">
      <c r="A464" t="str">
        <f t="shared" si="28"/>
        <v>POL3859</v>
      </c>
      <c r="B464" t="str">
        <f>"CUST"&amp;TEXT(1220+ROW(Policies!A1639),0)</f>
        <v>CUST2859</v>
      </c>
      <c r="J464" t="str">
        <f t="shared" ca="1" si="29"/>
        <v>Natural Disasters</v>
      </c>
      <c r="L464">
        <f t="shared" ca="1" si="30"/>
        <v>0.94424684052199381</v>
      </c>
      <c r="N464">
        <f t="shared" ca="1" si="31"/>
        <v>12</v>
      </c>
    </row>
    <row r="465" spans="1:14" x14ac:dyDescent="0.25">
      <c r="A465" t="str">
        <f t="shared" si="28"/>
        <v>POL3860</v>
      </c>
      <c r="B465" t="str">
        <f>"CUST"&amp;TEXT(1220+ROW(Policies!A1640),0)</f>
        <v>CUST2860</v>
      </c>
      <c r="J465" t="str">
        <f t="shared" ca="1" si="29"/>
        <v>Accidental Death</v>
      </c>
      <c r="L465">
        <f t="shared" ca="1" si="30"/>
        <v>0.18775800576002788</v>
      </c>
      <c r="N465">
        <f t="shared" ca="1" si="31"/>
        <v>14</v>
      </c>
    </row>
    <row r="466" spans="1:14" x14ac:dyDescent="0.25">
      <c r="A466" t="str">
        <f t="shared" si="28"/>
        <v>POL3861</v>
      </c>
      <c r="B466" t="str">
        <f>"CUST"&amp;TEXT(1220+ROW(Policies!A1641),0)</f>
        <v>CUST2861</v>
      </c>
      <c r="J466" t="str">
        <f t="shared" ca="1" si="29"/>
        <v>Natural Death</v>
      </c>
      <c r="L466">
        <f t="shared" ca="1" si="30"/>
        <v>0.74432181421195476</v>
      </c>
      <c r="N466">
        <f t="shared" ca="1" si="31"/>
        <v>13</v>
      </c>
    </row>
    <row r="467" spans="1:14" x14ac:dyDescent="0.25">
      <c r="A467" t="str">
        <f t="shared" si="28"/>
        <v>POL3862</v>
      </c>
      <c r="B467" t="str">
        <f>"CUST"&amp;TEXT(1220+ROW(Policies!A1642),0)</f>
        <v>CUST2862</v>
      </c>
      <c r="J467" t="str">
        <f t="shared" ca="1" si="29"/>
        <v>Natural Death</v>
      </c>
      <c r="L467">
        <f t="shared" ca="1" si="30"/>
        <v>0.43997147884046006</v>
      </c>
      <c r="N467">
        <f t="shared" ca="1" si="31"/>
        <v>15</v>
      </c>
    </row>
    <row r="468" spans="1:14" x14ac:dyDescent="0.25">
      <c r="A468" t="str">
        <f t="shared" si="28"/>
        <v>POL3863</v>
      </c>
      <c r="B468" t="str">
        <f>"CUST"&amp;TEXT(1220+ROW(Policies!A1643),0)</f>
        <v>CUST2863</v>
      </c>
      <c r="J468" t="str">
        <f t="shared" ca="1" si="29"/>
        <v>Accidental Death</v>
      </c>
      <c r="L468">
        <f t="shared" ca="1" si="30"/>
        <v>6.0747551403416145E-2</v>
      </c>
      <c r="N468">
        <f t="shared" ca="1" si="31"/>
        <v>14</v>
      </c>
    </row>
    <row r="469" spans="1:14" x14ac:dyDescent="0.25">
      <c r="A469" t="str">
        <f t="shared" si="28"/>
        <v>POL3864</v>
      </c>
      <c r="B469" t="str">
        <f>"CUST"&amp;TEXT(1220+ROW(Policies!A1644),0)</f>
        <v>CUST2864</v>
      </c>
      <c r="J469" t="str">
        <f t="shared" ca="1" si="29"/>
        <v>Natural Death</v>
      </c>
      <c r="L469">
        <f t="shared" ca="1" si="30"/>
        <v>0.79313627419549626</v>
      </c>
      <c r="N469">
        <f t="shared" ca="1" si="31"/>
        <v>14</v>
      </c>
    </row>
    <row r="470" spans="1:14" x14ac:dyDescent="0.25">
      <c r="A470" t="str">
        <f t="shared" si="28"/>
        <v>POL3865</v>
      </c>
      <c r="B470" t="str">
        <f>"CUST"&amp;TEXT(1220+ROW(Policies!A1645),0)</f>
        <v>CUST2865</v>
      </c>
      <c r="J470" t="str">
        <f t="shared" ca="1" si="29"/>
        <v>Natural Disasters</v>
      </c>
      <c r="L470">
        <f t="shared" ca="1" si="30"/>
        <v>0.96956925983390796</v>
      </c>
      <c r="N470">
        <f t="shared" ca="1" si="31"/>
        <v>11</v>
      </c>
    </row>
    <row r="471" spans="1:14" x14ac:dyDescent="0.25">
      <c r="A471" t="str">
        <f t="shared" si="28"/>
        <v>POL3866</v>
      </c>
      <c r="B471" t="str">
        <f>"CUST"&amp;TEXT(1220+ROW(Policies!A1646),0)</f>
        <v>CUST2866</v>
      </c>
      <c r="J471" t="str">
        <f t="shared" ca="1" si="29"/>
        <v>Natural Death</v>
      </c>
      <c r="L471">
        <f t="shared" ca="1" si="30"/>
        <v>0.56782611987778231</v>
      </c>
      <c r="N471">
        <f t="shared" ca="1" si="31"/>
        <v>12</v>
      </c>
    </row>
    <row r="472" spans="1:14" x14ac:dyDescent="0.25">
      <c r="A472" t="str">
        <f t="shared" si="28"/>
        <v>POL3867</v>
      </c>
      <c r="B472" t="str">
        <f>"CUST"&amp;TEXT(1220+ROW(Policies!A1647),0)</f>
        <v>CUST2867</v>
      </c>
      <c r="J472" t="str">
        <f t="shared" ca="1" si="29"/>
        <v>Natural Death</v>
      </c>
      <c r="L472">
        <f t="shared" ca="1" si="30"/>
        <v>0.64103779950150419</v>
      </c>
      <c r="N472">
        <f t="shared" ca="1" si="31"/>
        <v>15</v>
      </c>
    </row>
    <row r="473" spans="1:14" x14ac:dyDescent="0.25">
      <c r="A473" t="str">
        <f t="shared" si="28"/>
        <v>POL3868</v>
      </c>
      <c r="B473" t="str">
        <f>"CUST"&amp;TEXT(1220+ROW(Policies!A1648),0)</f>
        <v>CUST2868</v>
      </c>
      <c r="J473" t="str">
        <f t="shared" ca="1" si="29"/>
        <v>Natural Death</v>
      </c>
      <c r="L473">
        <f t="shared" ca="1" si="30"/>
        <v>0.66623489244244893</v>
      </c>
      <c r="N473">
        <f t="shared" ca="1" si="31"/>
        <v>12</v>
      </c>
    </row>
    <row r="474" spans="1:14" x14ac:dyDescent="0.25">
      <c r="A474" t="str">
        <f t="shared" si="28"/>
        <v>POL3869</v>
      </c>
      <c r="B474" t="str">
        <f>"CUST"&amp;TEXT(1220+ROW(Policies!A1649),0)</f>
        <v>CUST2869</v>
      </c>
      <c r="J474" t="str">
        <f t="shared" ca="1" si="29"/>
        <v>Natural Death</v>
      </c>
      <c r="L474">
        <f t="shared" ca="1" si="30"/>
        <v>0.76182385482817783</v>
      </c>
      <c r="N474">
        <f t="shared" ca="1" si="31"/>
        <v>12</v>
      </c>
    </row>
    <row r="475" spans="1:14" x14ac:dyDescent="0.25">
      <c r="A475" t="str">
        <f t="shared" si="28"/>
        <v>POL3870</v>
      </c>
      <c r="B475" t="str">
        <f>"CUST"&amp;TEXT(1220+ROW(Policies!A1650),0)</f>
        <v>CUST2870</v>
      </c>
      <c r="J475" t="str">
        <f t="shared" ca="1" si="29"/>
        <v>Accidental Death</v>
      </c>
      <c r="L475">
        <f t="shared" ca="1" si="30"/>
        <v>4.3781175525104077E-2</v>
      </c>
      <c r="N475">
        <f t="shared" ca="1" si="31"/>
        <v>13</v>
      </c>
    </row>
    <row r="476" spans="1:14" x14ac:dyDescent="0.25">
      <c r="A476" t="str">
        <f t="shared" si="28"/>
        <v>POL3871</v>
      </c>
      <c r="B476" t="str">
        <f>"CUST"&amp;TEXT(1220+ROW(Policies!A1651),0)</f>
        <v>CUST2871</v>
      </c>
      <c r="J476" t="str">
        <f t="shared" ca="1" si="29"/>
        <v>Natural Death</v>
      </c>
      <c r="L476">
        <f t="shared" ca="1" si="30"/>
        <v>0.67143358735618996</v>
      </c>
      <c r="N476">
        <f t="shared" ca="1" si="31"/>
        <v>14</v>
      </c>
    </row>
    <row r="477" spans="1:14" x14ac:dyDescent="0.25">
      <c r="A477" t="str">
        <f t="shared" si="28"/>
        <v>POL3872</v>
      </c>
      <c r="B477" t="str">
        <f>"CUST"&amp;TEXT(1220+ROW(Policies!A1652),0)</f>
        <v>CUST2872</v>
      </c>
      <c r="J477" t="str">
        <f t="shared" ca="1" si="29"/>
        <v>Natural Death</v>
      </c>
      <c r="L477">
        <f t="shared" ca="1" si="30"/>
        <v>0.58112101016136342</v>
      </c>
      <c r="N477">
        <f t="shared" ca="1" si="31"/>
        <v>13</v>
      </c>
    </row>
    <row r="478" spans="1:14" x14ac:dyDescent="0.25">
      <c r="A478" t="str">
        <f t="shared" si="28"/>
        <v>POL3873</v>
      </c>
      <c r="B478" t="str">
        <f>"CUST"&amp;TEXT(1220+ROW(Policies!A1653),0)</f>
        <v>CUST2873</v>
      </c>
      <c r="J478" t="str">
        <f t="shared" ca="1" si="29"/>
        <v>Accidental Death</v>
      </c>
      <c r="L478">
        <f t="shared" ca="1" si="30"/>
        <v>5.3433021590459928E-3</v>
      </c>
      <c r="N478">
        <f t="shared" ca="1" si="31"/>
        <v>12</v>
      </c>
    </row>
    <row r="479" spans="1:14" x14ac:dyDescent="0.25">
      <c r="A479" t="str">
        <f t="shared" si="28"/>
        <v>POL3874</v>
      </c>
      <c r="B479" t="str">
        <f>"CUST"&amp;TEXT(1220+ROW(Policies!A1654),0)</f>
        <v>CUST2874</v>
      </c>
      <c r="J479" t="str">
        <f t="shared" ca="1" si="29"/>
        <v>Accidental Death</v>
      </c>
      <c r="L479">
        <f t="shared" ca="1" si="30"/>
        <v>0.201650390298862</v>
      </c>
      <c r="N479">
        <f t="shared" ca="1" si="31"/>
        <v>14</v>
      </c>
    </row>
    <row r="480" spans="1:14" x14ac:dyDescent="0.25">
      <c r="A480" t="str">
        <f t="shared" si="28"/>
        <v>POL3875</v>
      </c>
      <c r="B480" t="str">
        <f>"CUST"&amp;TEXT(1220+ROW(Policies!A1655),0)</f>
        <v>CUST2875</v>
      </c>
      <c r="J480" t="str">
        <f t="shared" ca="1" si="29"/>
        <v>Natural Disasters</v>
      </c>
      <c r="L480">
        <f t="shared" ca="1" si="30"/>
        <v>0.86790656920798814</v>
      </c>
      <c r="N480">
        <f t="shared" ca="1" si="31"/>
        <v>15</v>
      </c>
    </row>
    <row r="481" spans="1:14" x14ac:dyDescent="0.25">
      <c r="A481" t="str">
        <f t="shared" si="28"/>
        <v>POL3876</v>
      </c>
      <c r="B481" t="str">
        <f>"CUST"&amp;TEXT(1220+ROW(Policies!A1656),0)</f>
        <v>CUST2876</v>
      </c>
      <c r="J481" t="str">
        <f t="shared" ca="1" si="29"/>
        <v>Accidental Death</v>
      </c>
      <c r="L481">
        <f t="shared" ca="1" si="30"/>
        <v>0.34384623631151401</v>
      </c>
      <c r="N481">
        <f t="shared" ca="1" si="31"/>
        <v>15</v>
      </c>
    </row>
    <row r="482" spans="1:14" x14ac:dyDescent="0.25">
      <c r="A482" t="str">
        <f t="shared" si="28"/>
        <v>POL3877</v>
      </c>
      <c r="B482" t="str">
        <f>"CUST"&amp;TEXT(1220+ROW(Policies!A1657),0)</f>
        <v>CUST2877</v>
      </c>
      <c r="J482" t="str">
        <f t="shared" ca="1" si="29"/>
        <v>Natural Disasters</v>
      </c>
      <c r="L482">
        <f t="shared" ca="1" si="30"/>
        <v>0.86345012872720639</v>
      </c>
      <c r="N482">
        <f t="shared" ca="1" si="31"/>
        <v>14</v>
      </c>
    </row>
    <row r="483" spans="1:14" x14ac:dyDescent="0.25">
      <c r="A483" t="str">
        <f t="shared" si="28"/>
        <v>POL3878</v>
      </c>
      <c r="B483" t="str">
        <f>"CUST"&amp;TEXT(1220+ROW(Policies!A1658),0)</f>
        <v>CUST2878</v>
      </c>
      <c r="J483" t="str">
        <f t="shared" ca="1" si="29"/>
        <v>Natural Death</v>
      </c>
      <c r="L483">
        <f t="shared" ca="1" si="30"/>
        <v>0.72618248432891208</v>
      </c>
      <c r="N483">
        <f t="shared" ca="1" si="31"/>
        <v>11</v>
      </c>
    </row>
    <row r="484" spans="1:14" x14ac:dyDescent="0.25">
      <c r="A484" t="str">
        <f t="shared" si="28"/>
        <v>POL3879</v>
      </c>
      <c r="B484" t="str">
        <f>"CUST"&amp;TEXT(1220+ROW(Policies!A1659),0)</f>
        <v>CUST2879</v>
      </c>
      <c r="J484" t="str">
        <f t="shared" ca="1" si="29"/>
        <v>Natural Death</v>
      </c>
      <c r="L484">
        <f t="shared" ca="1" si="30"/>
        <v>0.512794891393764</v>
      </c>
      <c r="N484">
        <f t="shared" ca="1" si="31"/>
        <v>15</v>
      </c>
    </row>
    <row r="485" spans="1:14" x14ac:dyDescent="0.25">
      <c r="A485" t="str">
        <f t="shared" si="28"/>
        <v>POL3880</v>
      </c>
      <c r="B485" t="str">
        <f>"CUST"&amp;TEXT(1220+ROW(Policies!A1660),0)</f>
        <v>CUST2880</v>
      </c>
      <c r="J485" t="str">
        <f t="shared" ca="1" si="29"/>
        <v>Natural Death</v>
      </c>
      <c r="L485">
        <f t="shared" ca="1" si="30"/>
        <v>0.53176466755177221</v>
      </c>
      <c r="N485">
        <f t="shared" ca="1" si="31"/>
        <v>11</v>
      </c>
    </row>
    <row r="486" spans="1:14" x14ac:dyDescent="0.25">
      <c r="A486" t="str">
        <f t="shared" si="28"/>
        <v>POL3881</v>
      </c>
      <c r="B486" t="str">
        <f>"CUST"&amp;TEXT(1220+ROW(Policies!A1661),0)</f>
        <v>CUST2881</v>
      </c>
      <c r="J486" t="str">
        <f t="shared" ca="1" si="29"/>
        <v>Accidental Death</v>
      </c>
      <c r="L486">
        <f t="shared" ca="1" si="30"/>
        <v>0.20405127515437615</v>
      </c>
      <c r="N486">
        <f t="shared" ca="1" si="31"/>
        <v>15</v>
      </c>
    </row>
    <row r="487" spans="1:14" x14ac:dyDescent="0.25">
      <c r="A487" t="str">
        <f t="shared" si="28"/>
        <v>POL3882</v>
      </c>
      <c r="B487" t="str">
        <f>"CUST"&amp;TEXT(1220+ROW(Policies!A1662),0)</f>
        <v>CUST2882</v>
      </c>
      <c r="J487" t="str">
        <f t="shared" ca="1" si="29"/>
        <v>Natural Death</v>
      </c>
      <c r="L487">
        <f t="shared" ca="1" si="30"/>
        <v>0.61269223996169797</v>
      </c>
      <c r="N487">
        <f t="shared" ca="1" si="31"/>
        <v>14</v>
      </c>
    </row>
    <row r="488" spans="1:14" x14ac:dyDescent="0.25">
      <c r="A488" t="str">
        <f t="shared" si="28"/>
        <v>POL3883</v>
      </c>
      <c r="B488" t="str">
        <f>"CUST"&amp;TEXT(1220+ROW(Policies!A1663),0)</f>
        <v>CUST2883</v>
      </c>
      <c r="J488" t="str">
        <f t="shared" ca="1" si="29"/>
        <v>Natural Death</v>
      </c>
      <c r="L488">
        <f t="shared" ca="1" si="30"/>
        <v>0.54711814339803644</v>
      </c>
      <c r="N488">
        <f t="shared" ca="1" si="31"/>
        <v>12</v>
      </c>
    </row>
    <row r="489" spans="1:14" x14ac:dyDescent="0.25">
      <c r="A489" t="str">
        <f t="shared" si="28"/>
        <v>POL3884</v>
      </c>
      <c r="B489" t="str">
        <f>"CUST"&amp;TEXT(1220+ROW(Policies!A1664),0)</f>
        <v>CUST2884</v>
      </c>
      <c r="J489" t="str">
        <f t="shared" ca="1" si="29"/>
        <v>Natural Death</v>
      </c>
      <c r="L489">
        <f t="shared" ca="1" si="30"/>
        <v>0.60991071809557629</v>
      </c>
      <c r="N489">
        <f t="shared" ca="1" si="31"/>
        <v>14</v>
      </c>
    </row>
    <row r="490" spans="1:14" x14ac:dyDescent="0.25">
      <c r="A490" t="str">
        <f t="shared" si="28"/>
        <v>POL3885</v>
      </c>
      <c r="B490" t="str">
        <f>"CUST"&amp;TEXT(1220+ROW(Policies!A1665),0)</f>
        <v>CUST2885</v>
      </c>
      <c r="J490" t="str">
        <f t="shared" ca="1" si="29"/>
        <v>Natural Disasters</v>
      </c>
      <c r="L490">
        <f t="shared" ca="1" si="30"/>
        <v>0.80620957469337029</v>
      </c>
      <c r="N490">
        <f t="shared" ca="1" si="31"/>
        <v>14</v>
      </c>
    </row>
    <row r="491" spans="1:14" x14ac:dyDescent="0.25">
      <c r="A491" t="str">
        <f t="shared" si="28"/>
        <v>POL3886</v>
      </c>
      <c r="B491" t="str">
        <f>"CUST"&amp;TEXT(1220+ROW(Policies!A1666),0)</f>
        <v>CUST2886</v>
      </c>
      <c r="J491" t="str">
        <f t="shared" ca="1" si="29"/>
        <v>Accidental Death</v>
      </c>
      <c r="L491">
        <f t="shared" ca="1" si="30"/>
        <v>6.9726290051629891E-2</v>
      </c>
      <c r="N491">
        <f t="shared" ca="1" si="31"/>
        <v>13</v>
      </c>
    </row>
    <row r="492" spans="1:14" x14ac:dyDescent="0.25">
      <c r="A492" t="str">
        <f t="shared" si="28"/>
        <v>POL3887</v>
      </c>
      <c r="B492" t="str">
        <f>"CUST"&amp;TEXT(1220+ROW(Policies!A1667),0)</f>
        <v>CUST2887</v>
      </c>
      <c r="J492" t="str">
        <f t="shared" ca="1" si="29"/>
        <v>Natural Death</v>
      </c>
      <c r="L492">
        <f t="shared" ca="1" si="30"/>
        <v>0.4735562511917345</v>
      </c>
      <c r="N492">
        <f t="shared" ca="1" si="31"/>
        <v>15</v>
      </c>
    </row>
    <row r="493" spans="1:14" x14ac:dyDescent="0.25">
      <c r="A493" t="str">
        <f t="shared" si="28"/>
        <v>POL3888</v>
      </c>
      <c r="B493" t="str">
        <f>"CUST"&amp;TEXT(1220+ROW(Policies!A1668),0)</f>
        <v>CUST2888</v>
      </c>
      <c r="J493" t="str">
        <f t="shared" ca="1" si="29"/>
        <v>Accidental Death</v>
      </c>
      <c r="L493">
        <f t="shared" ca="1" si="30"/>
        <v>0.2580080374052296</v>
      </c>
      <c r="N493">
        <f t="shared" ca="1" si="31"/>
        <v>15</v>
      </c>
    </row>
    <row r="494" spans="1:14" x14ac:dyDescent="0.25">
      <c r="A494" t="str">
        <f t="shared" si="28"/>
        <v>POL3889</v>
      </c>
      <c r="B494" t="str">
        <f>"CUST"&amp;TEXT(1220+ROW(Policies!A1669),0)</f>
        <v>CUST2889</v>
      </c>
      <c r="J494" t="str">
        <f t="shared" ca="1" si="29"/>
        <v>Accidental Death</v>
      </c>
      <c r="L494">
        <f t="shared" ca="1" si="30"/>
        <v>0.24203558057397334</v>
      </c>
      <c r="N494">
        <f t="shared" ca="1" si="31"/>
        <v>12</v>
      </c>
    </row>
    <row r="495" spans="1:14" x14ac:dyDescent="0.25">
      <c r="A495" t="str">
        <f t="shared" si="28"/>
        <v>POL3890</v>
      </c>
      <c r="B495" t="str">
        <f>"CUST"&amp;TEXT(1220+ROW(Policies!A1670),0)</f>
        <v>CUST2890</v>
      </c>
      <c r="J495" t="str">
        <f t="shared" ca="1" si="29"/>
        <v>Natural Death</v>
      </c>
      <c r="L495">
        <f t="shared" ca="1" si="30"/>
        <v>0.79570955419570655</v>
      </c>
      <c r="N495">
        <f t="shared" ca="1" si="31"/>
        <v>12</v>
      </c>
    </row>
    <row r="496" spans="1:14" x14ac:dyDescent="0.25">
      <c r="A496" t="str">
        <f t="shared" si="28"/>
        <v>POL3891</v>
      </c>
      <c r="B496" t="str">
        <f>"CUST"&amp;TEXT(1220+ROW(Policies!A1671),0)</f>
        <v>CUST2891</v>
      </c>
      <c r="J496" t="str">
        <f t="shared" ca="1" si="29"/>
        <v>Accidental Death</v>
      </c>
      <c r="L496">
        <f t="shared" ca="1" si="30"/>
        <v>0.12835254069151614</v>
      </c>
      <c r="N496">
        <f t="shared" ca="1" si="31"/>
        <v>12</v>
      </c>
    </row>
    <row r="497" spans="1:14" x14ac:dyDescent="0.25">
      <c r="A497" t="str">
        <f t="shared" si="28"/>
        <v>POL3892</v>
      </c>
      <c r="B497" t="str">
        <f>"CUST"&amp;TEXT(1220+ROW(Policies!A1672),0)</f>
        <v>CUST2892</v>
      </c>
      <c r="J497" t="str">
        <f t="shared" ca="1" si="29"/>
        <v>Accidental Death</v>
      </c>
      <c r="L497">
        <f t="shared" ca="1" si="30"/>
        <v>0.31855607203495107</v>
      </c>
      <c r="N497">
        <f t="shared" ca="1" si="31"/>
        <v>13</v>
      </c>
    </row>
    <row r="498" spans="1:14" x14ac:dyDescent="0.25">
      <c r="A498" t="str">
        <f t="shared" si="28"/>
        <v>POL3893</v>
      </c>
      <c r="B498" t="str">
        <f>"CUST"&amp;TEXT(1220+ROW(Policies!A1673),0)</f>
        <v>CUST2893</v>
      </c>
      <c r="J498" t="str">
        <f t="shared" ca="1" si="29"/>
        <v>Natural Death</v>
      </c>
      <c r="L498">
        <f t="shared" ca="1" si="30"/>
        <v>0.55817752766027551</v>
      </c>
      <c r="N498">
        <f t="shared" ca="1" si="31"/>
        <v>14</v>
      </c>
    </row>
    <row r="499" spans="1:14" x14ac:dyDescent="0.25">
      <c r="A499" t="str">
        <f t="shared" si="28"/>
        <v>POL3894</v>
      </c>
      <c r="B499" t="str">
        <f>"CUST"&amp;TEXT(1220+ROW(Policies!A1674),0)</f>
        <v>CUST2894</v>
      </c>
      <c r="J499" t="str">
        <f t="shared" ca="1" si="29"/>
        <v>Natural Death</v>
      </c>
      <c r="L499">
        <f t="shared" ca="1" si="30"/>
        <v>0.62144487778272672</v>
      </c>
      <c r="N499">
        <f t="shared" ca="1" si="31"/>
        <v>11</v>
      </c>
    </row>
    <row r="500" spans="1:14" x14ac:dyDescent="0.25">
      <c r="A500" t="str">
        <f t="shared" si="28"/>
        <v>POL3895</v>
      </c>
      <c r="B500" t="str">
        <f>"CUST"&amp;TEXT(1220+ROW(Policies!A1675),0)</f>
        <v>CUST2895</v>
      </c>
      <c r="J500" t="str">
        <f t="shared" ca="1" si="29"/>
        <v>Natural Death</v>
      </c>
      <c r="L500">
        <f t="shared" ca="1" si="30"/>
        <v>0.40282812301940218</v>
      </c>
      <c r="N500">
        <f t="shared" ca="1" si="31"/>
        <v>12</v>
      </c>
    </row>
    <row r="501" spans="1:14" x14ac:dyDescent="0.25">
      <c r="A501" t="str">
        <f t="shared" si="28"/>
        <v>POL3896</v>
      </c>
      <c r="B501" t="str">
        <f>"CUST"&amp;TEXT(1220+ROW(Policies!A1676),0)</f>
        <v>CUST2896</v>
      </c>
      <c r="J501" t="str">
        <f t="shared" ca="1" si="29"/>
        <v>Natural Death</v>
      </c>
      <c r="L501">
        <f t="shared" ca="1" si="30"/>
        <v>0.60217750574936957</v>
      </c>
      <c r="N501">
        <f t="shared" ca="1" si="31"/>
        <v>12</v>
      </c>
    </row>
    <row r="502" spans="1:14" x14ac:dyDescent="0.25">
      <c r="A502" t="str">
        <f t="shared" si="28"/>
        <v>POL3897</v>
      </c>
      <c r="B502" t="str">
        <f>"CUST"&amp;TEXT(1220+ROW(Policies!A1677),0)</f>
        <v>CUST2897</v>
      </c>
      <c r="J502" t="str">
        <f t="shared" ca="1" si="29"/>
        <v>Accidental Death</v>
      </c>
      <c r="L502">
        <f t="shared" ca="1" si="30"/>
        <v>0.15593660808014476</v>
      </c>
      <c r="N502">
        <f t="shared" ca="1" si="31"/>
        <v>12</v>
      </c>
    </row>
    <row r="503" spans="1:14" x14ac:dyDescent="0.25">
      <c r="A503" t="str">
        <f t="shared" si="28"/>
        <v>POL3898</v>
      </c>
      <c r="B503" t="str">
        <f>"CUST"&amp;TEXT(1220+ROW(Policies!A1678),0)</f>
        <v>CUST2898</v>
      </c>
      <c r="J503" t="str">
        <f t="shared" ca="1" si="29"/>
        <v>Natural Death</v>
      </c>
      <c r="L503">
        <f t="shared" ca="1" si="30"/>
        <v>0.71823401533880316</v>
      </c>
      <c r="N503">
        <f t="shared" ca="1" si="31"/>
        <v>14</v>
      </c>
    </row>
    <row r="504" spans="1:14" x14ac:dyDescent="0.25">
      <c r="A504" t="str">
        <f t="shared" si="28"/>
        <v>POL3899</v>
      </c>
      <c r="B504" t="str">
        <f>"CUST"&amp;TEXT(1220+ROW(Policies!A1679),0)</f>
        <v>CUST2899</v>
      </c>
      <c r="J504" t="str">
        <f t="shared" ca="1" si="29"/>
        <v>Natural Death</v>
      </c>
      <c r="L504">
        <f t="shared" ca="1" si="30"/>
        <v>0.60380872339232672</v>
      </c>
      <c r="N504">
        <f t="shared" ca="1" si="31"/>
        <v>13</v>
      </c>
    </row>
    <row r="505" spans="1:14" x14ac:dyDescent="0.25">
      <c r="A505" t="str">
        <f t="shared" si="28"/>
        <v>POL3900</v>
      </c>
      <c r="B505" t="str">
        <f>"CUST"&amp;TEXT(1220+ROW(Policies!A1680),0)</f>
        <v>CUST2900</v>
      </c>
      <c r="J505" t="str">
        <f t="shared" ca="1" si="29"/>
        <v>Accidental Death</v>
      </c>
      <c r="L505">
        <f t="shared" ca="1" si="30"/>
        <v>0.1609378407106411</v>
      </c>
      <c r="N505">
        <f t="shared" ca="1" si="31"/>
        <v>15</v>
      </c>
    </row>
    <row r="506" spans="1:14" x14ac:dyDescent="0.25">
      <c r="A506" t="str">
        <f t="shared" si="28"/>
        <v>POL3901</v>
      </c>
      <c r="B506" t="str">
        <f>"CUST"&amp;TEXT(1220+ROW(Policies!A1681),0)</f>
        <v>CUST2901</v>
      </c>
      <c r="J506" t="str">
        <f t="shared" ca="1" si="29"/>
        <v>Natural Death</v>
      </c>
      <c r="L506">
        <f t="shared" ca="1" si="30"/>
        <v>0.48547842109048345</v>
      </c>
      <c r="N506">
        <f t="shared" ca="1" si="31"/>
        <v>13</v>
      </c>
    </row>
    <row r="507" spans="1:14" x14ac:dyDescent="0.25">
      <c r="A507" t="str">
        <f t="shared" si="28"/>
        <v>POL3902</v>
      </c>
      <c r="B507" t="str">
        <f>"CUST"&amp;TEXT(1220+ROW(Policies!A1682),0)</f>
        <v>CUST2902</v>
      </c>
      <c r="J507" t="str">
        <f t="shared" ca="1" si="29"/>
        <v>Natural Disasters</v>
      </c>
      <c r="L507">
        <f t="shared" ca="1" si="30"/>
        <v>0.98948444315685169</v>
      </c>
      <c r="N507">
        <f t="shared" ca="1" si="31"/>
        <v>13</v>
      </c>
    </row>
    <row r="508" spans="1:14" x14ac:dyDescent="0.25">
      <c r="A508" t="str">
        <f t="shared" si="28"/>
        <v>POL3903</v>
      </c>
      <c r="B508" t="str">
        <f>"CUST"&amp;TEXT(1220+ROW(Policies!A1683),0)</f>
        <v>CUST2903</v>
      </c>
      <c r="J508" t="str">
        <f t="shared" ca="1" si="29"/>
        <v>Accidental Death</v>
      </c>
      <c r="L508">
        <f t="shared" ca="1" si="30"/>
        <v>0.29628387640061427</v>
      </c>
      <c r="N508">
        <f t="shared" ca="1" si="31"/>
        <v>15</v>
      </c>
    </row>
    <row r="509" spans="1:14" x14ac:dyDescent="0.25">
      <c r="A509" t="str">
        <f t="shared" si="28"/>
        <v>POL3904</v>
      </c>
      <c r="B509" t="str">
        <f>"CUST"&amp;TEXT(1220+ROW(Policies!A1684),0)</f>
        <v>CUST2904</v>
      </c>
      <c r="J509" t="str">
        <f t="shared" ca="1" si="29"/>
        <v>Natural Disasters</v>
      </c>
      <c r="L509">
        <f t="shared" ca="1" si="30"/>
        <v>0.98125775631311507</v>
      </c>
      <c r="N509">
        <f t="shared" ca="1" si="31"/>
        <v>15</v>
      </c>
    </row>
    <row r="510" spans="1:14" x14ac:dyDescent="0.25">
      <c r="A510" t="str">
        <f t="shared" si="28"/>
        <v>POL3905</v>
      </c>
      <c r="B510" t="str">
        <f>"CUST"&amp;TEXT(1220+ROW(Policies!A1685),0)</f>
        <v>CUST2905</v>
      </c>
      <c r="J510" t="str">
        <f t="shared" ca="1" si="29"/>
        <v>Accidental Death</v>
      </c>
      <c r="L510">
        <f t="shared" ca="1" si="30"/>
        <v>0.12542426990363797</v>
      </c>
      <c r="N510">
        <f t="shared" ca="1" si="31"/>
        <v>14</v>
      </c>
    </row>
    <row r="511" spans="1:14" x14ac:dyDescent="0.25">
      <c r="A511" t="str">
        <f t="shared" si="28"/>
        <v>POL3906</v>
      </c>
      <c r="B511" t="str">
        <f>"CUST"&amp;TEXT(1220+ROW(Policies!A1686),0)</f>
        <v>CUST2906</v>
      </c>
      <c r="J511" t="str">
        <f t="shared" ca="1" si="29"/>
        <v>Accidental Death</v>
      </c>
      <c r="L511">
        <f t="shared" ca="1" si="30"/>
        <v>0.21420856448683512</v>
      </c>
      <c r="N511">
        <f t="shared" ca="1" si="31"/>
        <v>12</v>
      </c>
    </row>
    <row r="512" spans="1:14" x14ac:dyDescent="0.25">
      <c r="A512" t="str">
        <f t="shared" si="28"/>
        <v>POL3907</v>
      </c>
      <c r="B512" t="str">
        <f>"CUST"&amp;TEXT(1220+ROW(Policies!A1687),0)</f>
        <v>CUST2907</v>
      </c>
      <c r="J512" t="str">
        <f t="shared" ca="1" si="29"/>
        <v>Accidental Death</v>
      </c>
      <c r="L512">
        <f t="shared" ca="1" si="30"/>
        <v>0.36192795753345153</v>
      </c>
      <c r="N512">
        <f t="shared" ca="1" si="31"/>
        <v>14</v>
      </c>
    </row>
    <row r="513" spans="1:14" x14ac:dyDescent="0.25">
      <c r="A513" t="str">
        <f t="shared" si="28"/>
        <v>POL3908</v>
      </c>
      <c r="B513" t="str">
        <f>"CUST"&amp;TEXT(1220+ROW(Policies!A1688),0)</f>
        <v>CUST2908</v>
      </c>
      <c r="J513" t="str">
        <f t="shared" ca="1" si="29"/>
        <v>Natural Disasters</v>
      </c>
      <c r="L513">
        <f t="shared" ca="1" si="30"/>
        <v>0.87876945157221986</v>
      </c>
      <c r="N513">
        <f t="shared" ca="1" si="31"/>
        <v>15</v>
      </c>
    </row>
    <row r="514" spans="1:14" x14ac:dyDescent="0.25">
      <c r="A514" t="str">
        <f t="shared" ref="A514:A532" si="32">"POL"&amp;TEXT(2220+ROW(A1689),0)</f>
        <v>POL3909</v>
      </c>
      <c r="B514" t="str">
        <f>"CUST"&amp;TEXT(1220+ROW(Policies!A1689),0)</f>
        <v>CUST2909</v>
      </c>
      <c r="J514" t="str">
        <f t="shared" ref="J514:J532" ca="1" si="33">IF(L514&lt;0.4,"Accidental Death",IF(L514&lt;0.8,"Natural Death",IF(L514&gt;0.8,"Natural Disasters","NA")))</f>
        <v>Natural Death</v>
      </c>
      <c r="L514">
        <f t="shared" ref="L514:L532" ca="1" si="34">RAND()</f>
        <v>0.42562404270552257</v>
      </c>
      <c r="N514">
        <f t="shared" ref="N514:N531" ca="1" si="35">RANDBETWEEN(11,15)</f>
        <v>12</v>
      </c>
    </row>
    <row r="515" spans="1:14" x14ac:dyDescent="0.25">
      <c r="A515" t="str">
        <f t="shared" si="32"/>
        <v>POL3910</v>
      </c>
      <c r="B515" t="str">
        <f>"CUST"&amp;TEXT(1220+ROW(Policies!A1690),0)</f>
        <v>CUST2910</v>
      </c>
      <c r="J515" t="str">
        <f t="shared" ca="1" si="33"/>
        <v>Accidental Death</v>
      </c>
      <c r="L515">
        <f t="shared" ca="1" si="34"/>
        <v>3.0124855960306229E-2</v>
      </c>
      <c r="N515">
        <f t="shared" ca="1" si="35"/>
        <v>11</v>
      </c>
    </row>
    <row r="516" spans="1:14" x14ac:dyDescent="0.25">
      <c r="A516" t="str">
        <f t="shared" si="32"/>
        <v>POL3911</v>
      </c>
      <c r="B516" t="str">
        <f>"CUST"&amp;TEXT(1220+ROW(Policies!A1691),0)</f>
        <v>CUST2911</v>
      </c>
      <c r="J516" t="str">
        <f t="shared" ca="1" si="33"/>
        <v>Accidental Death</v>
      </c>
      <c r="L516">
        <f t="shared" ca="1" si="34"/>
        <v>3.7842112938392236E-2</v>
      </c>
      <c r="N516">
        <f t="shared" ca="1" si="35"/>
        <v>13</v>
      </c>
    </row>
    <row r="517" spans="1:14" x14ac:dyDescent="0.25">
      <c r="A517" t="str">
        <f t="shared" si="32"/>
        <v>POL3912</v>
      </c>
      <c r="B517" t="str">
        <f>"CUST"&amp;TEXT(1220+ROW(Policies!A1692),0)</f>
        <v>CUST2912</v>
      </c>
      <c r="J517" t="str">
        <f t="shared" ca="1" si="33"/>
        <v>Natural Death</v>
      </c>
      <c r="L517">
        <f t="shared" ca="1" si="34"/>
        <v>0.71343048185878011</v>
      </c>
      <c r="N517">
        <f t="shared" ca="1" si="35"/>
        <v>14</v>
      </c>
    </row>
    <row r="518" spans="1:14" x14ac:dyDescent="0.25">
      <c r="A518" t="str">
        <f t="shared" si="32"/>
        <v>POL3913</v>
      </c>
      <c r="B518" t="str">
        <f>"CUST"&amp;TEXT(1220+ROW(Policies!A1693),0)</f>
        <v>CUST2913</v>
      </c>
      <c r="J518" t="str">
        <f t="shared" ca="1" si="33"/>
        <v>Natural Death</v>
      </c>
      <c r="L518">
        <f t="shared" ca="1" si="34"/>
        <v>0.54331655864908024</v>
      </c>
      <c r="N518">
        <f t="shared" ca="1" si="35"/>
        <v>12</v>
      </c>
    </row>
    <row r="519" spans="1:14" x14ac:dyDescent="0.25">
      <c r="A519" t="str">
        <f t="shared" si="32"/>
        <v>POL3914</v>
      </c>
      <c r="B519" t="str">
        <f>"CUST"&amp;TEXT(1220+ROW(Policies!A1694),0)</f>
        <v>CUST2914</v>
      </c>
      <c r="J519" t="str">
        <f t="shared" ca="1" si="33"/>
        <v>Natural Death</v>
      </c>
      <c r="L519">
        <f t="shared" ca="1" si="34"/>
        <v>0.70361589400671576</v>
      </c>
      <c r="N519">
        <f t="shared" ca="1" si="35"/>
        <v>14</v>
      </c>
    </row>
    <row r="520" spans="1:14" x14ac:dyDescent="0.25">
      <c r="A520" t="str">
        <f t="shared" si="32"/>
        <v>POL3915</v>
      </c>
      <c r="B520" t="str">
        <f>"CUST"&amp;TEXT(1220+ROW(Policies!A1695),0)</f>
        <v>CUST2915</v>
      </c>
      <c r="J520" t="str">
        <f t="shared" ca="1" si="33"/>
        <v>Accidental Death</v>
      </c>
      <c r="L520">
        <f t="shared" ca="1" si="34"/>
        <v>0.11971795317334455</v>
      </c>
      <c r="N520">
        <f t="shared" ca="1" si="35"/>
        <v>12</v>
      </c>
    </row>
    <row r="521" spans="1:14" x14ac:dyDescent="0.25">
      <c r="A521" t="str">
        <f t="shared" si="32"/>
        <v>POL3916</v>
      </c>
      <c r="B521" t="str">
        <f>"CUST"&amp;TEXT(1220+ROW(Policies!A1696),0)</f>
        <v>CUST2916</v>
      </c>
      <c r="J521" t="str">
        <f t="shared" ca="1" si="33"/>
        <v>Natural Death</v>
      </c>
      <c r="L521">
        <f t="shared" ca="1" si="34"/>
        <v>0.51749803731464017</v>
      </c>
      <c r="N521">
        <f t="shared" ca="1" si="35"/>
        <v>15</v>
      </c>
    </row>
    <row r="522" spans="1:14" x14ac:dyDescent="0.25">
      <c r="A522" t="str">
        <f t="shared" si="32"/>
        <v>POL3917</v>
      </c>
      <c r="B522" t="str">
        <f>"CUST"&amp;TEXT(1220+ROW(Policies!A1697),0)</f>
        <v>CUST2917</v>
      </c>
      <c r="J522" t="str">
        <f t="shared" ca="1" si="33"/>
        <v>Natural Death</v>
      </c>
      <c r="L522">
        <f t="shared" ca="1" si="34"/>
        <v>0.59958307149178991</v>
      </c>
      <c r="N522">
        <f t="shared" ca="1" si="35"/>
        <v>11</v>
      </c>
    </row>
    <row r="523" spans="1:14" x14ac:dyDescent="0.25">
      <c r="A523" t="str">
        <f t="shared" si="32"/>
        <v>POL3918</v>
      </c>
      <c r="B523" t="str">
        <f>"CUST"&amp;TEXT(1220+ROW(Policies!A1698),0)</f>
        <v>CUST2918</v>
      </c>
      <c r="J523" t="str">
        <f t="shared" ca="1" si="33"/>
        <v>Accidental Death</v>
      </c>
      <c r="L523">
        <f t="shared" ca="1" si="34"/>
        <v>0.34284441647337727</v>
      </c>
      <c r="N523">
        <f t="shared" ca="1" si="35"/>
        <v>12</v>
      </c>
    </row>
    <row r="524" spans="1:14" x14ac:dyDescent="0.25">
      <c r="A524" t="str">
        <f t="shared" si="32"/>
        <v>POL3919</v>
      </c>
      <c r="B524" t="str">
        <f>"CUST"&amp;TEXT(1220+ROW(Policies!A1699),0)</f>
        <v>CUST2919</v>
      </c>
      <c r="J524" t="str">
        <f t="shared" ca="1" si="33"/>
        <v>Natural Death</v>
      </c>
      <c r="L524">
        <f t="shared" ca="1" si="34"/>
        <v>0.70688676616313184</v>
      </c>
      <c r="N524">
        <f t="shared" ca="1" si="35"/>
        <v>15</v>
      </c>
    </row>
    <row r="525" spans="1:14" x14ac:dyDescent="0.25">
      <c r="A525" t="str">
        <f t="shared" si="32"/>
        <v>POL3920</v>
      </c>
      <c r="B525" t="str">
        <f>"CUST"&amp;TEXT(1220+ROW(Policies!A1700),0)</f>
        <v>CUST2920</v>
      </c>
      <c r="J525" t="str">
        <f t="shared" ca="1" si="33"/>
        <v>Natural Disasters</v>
      </c>
      <c r="L525">
        <f t="shared" ca="1" si="34"/>
        <v>0.92431906542114795</v>
      </c>
      <c r="N525">
        <f t="shared" ca="1" si="35"/>
        <v>15</v>
      </c>
    </row>
    <row r="526" spans="1:14" x14ac:dyDescent="0.25">
      <c r="A526" t="str">
        <f t="shared" si="32"/>
        <v>POL3921</v>
      </c>
      <c r="B526" t="str">
        <f>"CUST"&amp;TEXT(1220+ROW(Policies!A1701),0)</f>
        <v>CUST2921</v>
      </c>
      <c r="J526" t="str">
        <f t="shared" ca="1" si="33"/>
        <v>Natural Death</v>
      </c>
      <c r="L526">
        <f t="shared" ca="1" si="34"/>
        <v>0.63627182562972151</v>
      </c>
      <c r="N526">
        <f t="shared" ca="1" si="35"/>
        <v>12</v>
      </c>
    </row>
    <row r="527" spans="1:14" x14ac:dyDescent="0.25">
      <c r="A527" t="str">
        <f t="shared" si="32"/>
        <v>POL3922</v>
      </c>
      <c r="B527" t="str">
        <f>"CUST"&amp;TEXT(1220+ROW(Policies!A1702),0)</f>
        <v>CUST2922</v>
      </c>
      <c r="J527" t="str">
        <f t="shared" ca="1" si="33"/>
        <v>Natural Death</v>
      </c>
      <c r="L527">
        <f t="shared" ca="1" si="34"/>
        <v>0.55515639071026124</v>
      </c>
      <c r="N527">
        <f t="shared" ca="1" si="35"/>
        <v>14</v>
      </c>
    </row>
    <row r="528" spans="1:14" x14ac:dyDescent="0.25">
      <c r="A528" t="str">
        <f t="shared" si="32"/>
        <v>POL3923</v>
      </c>
      <c r="B528" t="str">
        <f>"CUST"&amp;TEXT(1220+ROW(Policies!A1703),0)</f>
        <v>CUST2923</v>
      </c>
      <c r="J528" t="str">
        <f t="shared" ca="1" si="33"/>
        <v>Natural Death</v>
      </c>
      <c r="L528">
        <f t="shared" ca="1" si="34"/>
        <v>0.46056222472257458</v>
      </c>
      <c r="N528">
        <f t="shared" ca="1" si="35"/>
        <v>15</v>
      </c>
    </row>
    <row r="529" spans="1:14" x14ac:dyDescent="0.25">
      <c r="A529" t="str">
        <f t="shared" si="32"/>
        <v>POL3924</v>
      </c>
      <c r="B529" t="str">
        <f>"CUST"&amp;TEXT(1220+ROW(Policies!A1704),0)</f>
        <v>CUST2924</v>
      </c>
      <c r="J529" t="str">
        <f t="shared" ca="1" si="33"/>
        <v>Natural Death</v>
      </c>
      <c r="L529">
        <f t="shared" ca="1" si="34"/>
        <v>0.58488059168995721</v>
      </c>
      <c r="N529">
        <f t="shared" ca="1" si="35"/>
        <v>11</v>
      </c>
    </row>
    <row r="530" spans="1:14" x14ac:dyDescent="0.25">
      <c r="A530" t="str">
        <f t="shared" si="32"/>
        <v>POL3925</v>
      </c>
      <c r="B530" t="str">
        <f>"CUST"&amp;TEXT(1220+ROW(Policies!A1705),0)</f>
        <v>CUST2925</v>
      </c>
      <c r="J530" t="str">
        <f t="shared" ca="1" si="33"/>
        <v>Natural Death</v>
      </c>
      <c r="L530">
        <f t="shared" ca="1" si="34"/>
        <v>0.7654375158418868</v>
      </c>
      <c r="N530">
        <f t="shared" ca="1" si="35"/>
        <v>11</v>
      </c>
    </row>
    <row r="531" spans="1:14" x14ac:dyDescent="0.25">
      <c r="A531" t="str">
        <f t="shared" si="32"/>
        <v>POL3926</v>
      </c>
      <c r="B531" t="str">
        <f>"CUST"&amp;TEXT(1220+ROW(Policies!A1706),0)</f>
        <v>CUST2926</v>
      </c>
      <c r="J531" t="str">
        <f t="shared" ca="1" si="33"/>
        <v>Accidental Death</v>
      </c>
      <c r="L531">
        <f t="shared" ca="1" si="34"/>
        <v>2.6385424039123695E-2</v>
      </c>
      <c r="N531">
        <f t="shared" ca="1" si="35"/>
        <v>13</v>
      </c>
    </row>
    <row r="532" spans="1:14" x14ac:dyDescent="0.25">
      <c r="A532" t="str">
        <f t="shared" si="32"/>
        <v>POL3927</v>
      </c>
      <c r="B532" t="str">
        <f>"CUST"&amp;TEXT(1220+ROW(Policies!A1707),0)</f>
        <v>CUST2927</v>
      </c>
      <c r="J532" t="str">
        <f t="shared" ca="1" si="33"/>
        <v>Natural Disasters</v>
      </c>
      <c r="L532">
        <f t="shared" ca="1" si="34"/>
        <v>0.93946112597351006</v>
      </c>
      <c r="N532">
        <f ca="1">RANDBETWEEN(11,15)</f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Policies</vt:lpstr>
      <vt:lpstr>Claims</vt:lpstr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John Abraham</dc:creator>
  <cp:lastModifiedBy>Abraham George</cp:lastModifiedBy>
  <cp:lastPrinted>2025-08-20T05:49:48Z</cp:lastPrinted>
  <dcterms:created xsi:type="dcterms:W3CDTF">2025-07-26T05:22:49Z</dcterms:created>
  <dcterms:modified xsi:type="dcterms:W3CDTF">2025-09-09T09:33:57Z</dcterms:modified>
</cp:coreProperties>
</file>