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USD" sheetId="1" r:id="rId1"/>
    <sheet name="RMB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G21" i="1"/>
  <c r="H18" i="2" l="1"/>
  <c r="F22" i="1"/>
  <c r="G20" i="1"/>
  <c r="G7" i="1"/>
  <c r="F20" i="3" l="1"/>
  <c r="G20" i="3"/>
  <c r="G19" i="3"/>
  <c r="G12" i="3"/>
  <c r="G13" i="3" s="1"/>
  <c r="G11" i="3"/>
  <c r="G15" i="3" s="1"/>
  <c r="I15" i="3" s="1"/>
  <c r="G8" i="3"/>
  <c r="G7" i="3"/>
  <c r="G16" i="3" l="1"/>
  <c r="I16" i="3" s="1"/>
  <c r="G9" i="3"/>
  <c r="G21" i="3"/>
  <c r="H8" i="3"/>
  <c r="I8" i="3"/>
  <c r="K20" i="3" s="1"/>
  <c r="K21" i="3" s="1"/>
  <c r="G17" i="2"/>
  <c r="L7" i="2"/>
  <c r="G12" i="2"/>
  <c r="G3" i="2"/>
  <c r="G8" i="2"/>
  <c r="G16" i="2"/>
  <c r="G11" i="2"/>
  <c r="G19" i="1"/>
  <c r="G12" i="1"/>
  <c r="G13" i="1" s="1"/>
  <c r="G11" i="1"/>
  <c r="G15" i="1" s="1"/>
  <c r="I15" i="1" s="1"/>
  <c r="G8" i="1"/>
  <c r="G13" i="2" l="1"/>
  <c r="G18" i="2"/>
  <c r="G9" i="2"/>
  <c r="G19" i="2"/>
  <c r="L8" i="2"/>
  <c r="G9" i="1"/>
  <c r="G16" i="1"/>
  <c r="I16" i="1" s="1"/>
  <c r="H8" i="1"/>
  <c r="L11" i="2"/>
  <c r="J8" i="3"/>
  <c r="I8" i="1"/>
  <c r="K20" i="1" s="1"/>
  <c r="K21" i="1" s="1"/>
  <c r="J8" i="1" l="1"/>
</calcChain>
</file>

<file path=xl/sharedStrings.xml><?xml version="1.0" encoding="utf-8"?>
<sst xmlns="http://schemas.openxmlformats.org/spreadsheetml/2006/main" count="58" uniqueCount="22">
  <si>
    <t>Số tiền</t>
  </si>
  <si>
    <t>Tỉ giá mua vào</t>
  </si>
  <si>
    <t>Tỉ giá bán ra</t>
  </si>
  <si>
    <t>VCB</t>
  </si>
  <si>
    <t>ACB</t>
  </si>
  <si>
    <t xml:space="preserve">So sánh </t>
  </si>
  <si>
    <t>XK được thêm</t>
  </si>
  <si>
    <t>NK tiết kiệm</t>
  </si>
  <si>
    <t>Số lượng container</t>
  </si>
  <si>
    <t>Tổng</t>
  </si>
  <si>
    <t>Tỉ giá đàm phán</t>
  </si>
  <si>
    <t>NK Tiết kiệm</t>
  </si>
  <si>
    <t>RMB</t>
  </si>
  <si>
    <t>Vietin</t>
  </si>
  <si>
    <t>Tiểu ngạch</t>
  </si>
  <si>
    <t>SHB</t>
  </si>
  <si>
    <t>Gói theo năm</t>
  </si>
  <si>
    <t>50 lần chuyển tiền</t>
  </si>
  <si>
    <t>Gói theo lô</t>
  </si>
  <si>
    <t>Tỉ giá nội bộ</t>
  </si>
  <si>
    <t>Tỉ giá đàm phán, chiết khấu, nội bộ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</si>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</sst>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  <numFmt numFmtId="166" formatCode="_(* #,##0_);_(* \(#,##0\);_(* &quot;-&quot;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3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2" borderId="0" xfId="0" applyNumberFormat="1" applyFill="1"/>
    <xf numFmtId="0" fontId="0" fillId="2" borderId="0" xfId="0" applyFill="1"/>
    <xf numFmtId="164" fontId="2" fillId="0" borderId="0" xfId="0" applyNumberFormat="1" applyFont="1"/>
    <xf numFmtId="43" fontId="0" fillId="0" borderId="0" xfId="0" applyNumberFormat="1"/>
    <xf numFmtId="0" fontId="0" fillId="0" borderId="1" xfId="0" applyBorder="1" applyAlignment="1">
      <alignment horizontal="center" vertical="center"/>
    </xf>
    <xf numFmtId="1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3"/>
  <sheetViews>
    <sheetView tabSelected="1" topLeftCell="C13" zoomScale="205" zoomScaleNormal="205" workbookViewId="0">
      <selection activeCell="G19" sqref="G19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5.140625" bestFit="1" customWidth="1"/>
    <col min="10" max="10" width="16.5703125" customWidth="1"/>
    <col min="11" max="11" width="15.140625" bestFit="1" customWidth="1"/>
  </cols>
  <sheetData>
    <row r="6" spans="4:10" x14ac:dyDescent="0.25">
      <c r="D6" s="4"/>
      <c r="E6" s="8" t="s">
        <v>0</v>
      </c>
      <c r="F6" s="9">
        <v>269695</v>
      </c>
      <c r="G6" s="8"/>
      <c r="H6" s="17">
        <v>5.0000000000000001E-4</v>
      </c>
      <c r="I6" s="2">
        <f>G8*H6</f>
        <v>3106886.4</v>
      </c>
    </row>
    <row r="7" spans="4:10" x14ac:dyDescent="0.25">
      <c r="D7" s="16" t="s">
        <v>3</v>
      </c>
      <c r="E7" s="4" t="s">
        <v>1</v>
      </c>
      <c r="F7" s="5">
        <v>22730</v>
      </c>
      <c r="G7" s="6">
        <f>F6*F7</f>
        <v>6130167350</v>
      </c>
    </row>
    <row r="8" spans="4:10" x14ac:dyDescent="0.25">
      <c r="D8" s="16"/>
      <c r="E8" s="4" t="s">
        <v>2</v>
      </c>
      <c r="F8" s="5">
        <v>23040</v>
      </c>
      <c r="G8" s="6">
        <f>F6*F8</f>
        <v>6213772800</v>
      </c>
      <c r="H8" s="11">
        <f>G8*0.22%</f>
        <v>13670300.16</v>
      </c>
      <c r="I8" s="10">
        <f>G8*0.11%</f>
        <v>6835150.0800000001</v>
      </c>
      <c r="J8" s="12">
        <f>H8-I8</f>
        <v>6835150.0800000001</v>
      </c>
    </row>
    <row r="9" spans="4:10" x14ac:dyDescent="0.25">
      <c r="D9" s="4"/>
      <c r="E9" s="4"/>
      <c r="F9" s="4"/>
      <c r="G9" s="7">
        <f>G8-G7</f>
        <v>83605450</v>
      </c>
    </row>
    <row r="11" spans="4:10" x14ac:dyDescent="0.25">
      <c r="D11" s="16" t="s">
        <v>4</v>
      </c>
      <c r="E11" s="4" t="s">
        <v>1</v>
      </c>
      <c r="F11" s="5">
        <v>22780</v>
      </c>
      <c r="G11" s="6">
        <f>F11*$F$6</f>
        <v>6143652100</v>
      </c>
    </row>
    <row r="12" spans="4:10" x14ac:dyDescent="0.25">
      <c r="D12" s="16"/>
      <c r="E12" s="4" t="s">
        <v>2</v>
      </c>
      <c r="F12" s="5">
        <v>22960</v>
      </c>
      <c r="G12" s="6">
        <f>F12*$F$6</f>
        <v>6192197200</v>
      </c>
    </row>
    <row r="13" spans="4:10" x14ac:dyDescent="0.25">
      <c r="D13" s="4"/>
      <c r="E13" s="4"/>
      <c r="F13" s="4"/>
      <c r="G13" s="7">
        <f>G12-G11</f>
        <v>48545100</v>
      </c>
    </row>
    <row r="14" spans="4:10" x14ac:dyDescent="0.25">
      <c r="H14" t="s">
        <v>8</v>
      </c>
      <c r="I14" t="s">
        <v>9</v>
      </c>
    </row>
    <row r="15" spans="4:10" x14ac:dyDescent="0.25">
      <c r="D15" t="s">
        <v>5</v>
      </c>
      <c r="F15" s="4" t="s">
        <v>6</v>
      </c>
      <c r="G15" s="7">
        <f>G11-G7</f>
        <v>13484750</v>
      </c>
      <c r="H15" s="4">
        <v>5</v>
      </c>
      <c r="I15" s="6">
        <f>G15*H15</f>
        <v>67423750</v>
      </c>
    </row>
    <row r="16" spans="4:10" x14ac:dyDescent="0.25">
      <c r="F16" s="4" t="s">
        <v>7</v>
      </c>
      <c r="G16" s="7">
        <f>G8-G12</f>
        <v>21575600</v>
      </c>
      <c r="H16" s="4">
        <v>5</v>
      </c>
      <c r="I16" s="6">
        <f>G16*H16</f>
        <v>107878000</v>
      </c>
    </row>
    <row r="18" spans="4:11" x14ac:dyDescent="0.25">
      <c r="D18" t="s">
        <v>20</v>
      </c>
    </row>
    <row r="19" spans="4:11" x14ac:dyDescent="0.25">
      <c r="D19" s="16" t="s">
        <v>4</v>
      </c>
      <c r="E19" s="4"/>
      <c r="F19" s="5"/>
      <c r="G19" s="6">
        <f>F19*$F$6</f>
        <v>0</v>
      </c>
    </row>
    <row r="20" spans="4:11" x14ac:dyDescent="0.25">
      <c r="D20" s="16"/>
      <c r="E20" s="4" t="s">
        <v>2</v>
      </c>
      <c r="F20" s="5">
        <v>22928</v>
      </c>
      <c r="G20" s="6">
        <f>F20*$F$6</f>
        <v>6183566960</v>
      </c>
      <c r="I20" s="13" t="s">
        <v>18</v>
      </c>
      <c r="J20" t="s">
        <v>17</v>
      </c>
      <c r="K20" s="11">
        <f>I8*50</f>
        <v>341757504</v>
      </c>
    </row>
    <row r="21" spans="4:11" x14ac:dyDescent="0.25">
      <c r="F21" t="s">
        <v>11</v>
      </c>
      <c r="G21" s="3">
        <f>G8-G20</f>
        <v>30205840</v>
      </c>
      <c r="I21" t="s">
        <v>16</v>
      </c>
      <c r="K21" s="11">
        <f>K20/2</f>
        <v>170878752</v>
      </c>
    </row>
    <row r="22" spans="4:11" x14ac:dyDescent="0.25">
      <c r="F22" s="1">
        <f>F8-F20</f>
        <v>112</v>
      </c>
    </row>
    <row r="23" spans="4:11" x14ac:dyDescent="0.25">
      <c r="G23" s="14"/>
    </row>
  </sheetData>
  <mergeCells count="3">
    <mergeCell ref="D7:D8"/>
    <mergeCell ref="D11:D12"/>
    <mergeCell ref="D19:D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19"/>
  <sheetViews>
    <sheetView topLeftCell="C4" zoomScale="175" zoomScaleNormal="175" workbookViewId="0">
      <selection activeCell="F17" sqref="F17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6.85546875" bestFit="1" customWidth="1"/>
    <col min="10" max="10" width="13.5703125" bestFit="1" customWidth="1"/>
    <col min="12" max="12" width="15.140625" bestFit="1" customWidth="1"/>
  </cols>
  <sheetData>
    <row r="2" spans="4:12" x14ac:dyDescent="0.25">
      <c r="D2" s="16" t="s">
        <v>14</v>
      </c>
      <c r="E2" s="4" t="s">
        <v>1</v>
      </c>
      <c r="F2" s="5"/>
      <c r="G2" s="6"/>
    </row>
    <row r="3" spans="4:12" x14ac:dyDescent="0.25">
      <c r="D3" s="16"/>
      <c r="E3" s="4" t="s">
        <v>2</v>
      </c>
      <c r="F3" s="5">
        <v>3730</v>
      </c>
      <c r="G3" s="6">
        <f>F3*$F$6</f>
        <v>1229150630</v>
      </c>
    </row>
    <row r="4" spans="4:12" x14ac:dyDescent="0.25">
      <c r="D4" s="4"/>
      <c r="E4" s="4"/>
      <c r="F4" s="4"/>
      <c r="G4" s="7"/>
    </row>
    <row r="6" spans="4:12" x14ac:dyDescent="0.25">
      <c r="D6" s="4"/>
      <c r="E6" s="8" t="s">
        <v>0</v>
      </c>
      <c r="F6" s="9">
        <v>329531</v>
      </c>
      <c r="G6" s="8" t="s">
        <v>12</v>
      </c>
      <c r="I6" s="16" t="s">
        <v>15</v>
      </c>
      <c r="J6" s="4" t="s">
        <v>1</v>
      </c>
      <c r="K6" s="5"/>
      <c r="L6" s="6"/>
    </row>
    <row r="7" spans="4:12" x14ac:dyDescent="0.25">
      <c r="D7" s="16" t="s">
        <v>3</v>
      </c>
      <c r="E7" s="4" t="s">
        <v>1</v>
      </c>
      <c r="F7" s="5"/>
      <c r="G7" s="6"/>
      <c r="I7" s="16"/>
      <c r="J7" s="4" t="s">
        <v>2</v>
      </c>
      <c r="K7" s="5">
        <v>3620</v>
      </c>
      <c r="L7" s="6">
        <f>K7*$F$6</f>
        <v>1192902220</v>
      </c>
    </row>
    <row r="8" spans="4:12" x14ac:dyDescent="0.25">
      <c r="D8" s="16"/>
      <c r="E8" s="4" t="s">
        <v>2</v>
      </c>
      <c r="F8" s="5">
        <v>3673</v>
      </c>
      <c r="G8" s="6">
        <f>F6*F8</f>
        <v>1210367363</v>
      </c>
      <c r="I8" s="4"/>
      <c r="J8" s="4" t="s">
        <v>19</v>
      </c>
      <c r="K8" s="4"/>
      <c r="L8" s="7">
        <f>G8-L7</f>
        <v>17465143</v>
      </c>
    </row>
    <row r="9" spans="4:12" x14ac:dyDescent="0.25">
      <c r="D9" s="4"/>
      <c r="E9" s="4" t="s">
        <v>21</v>
      </c>
      <c r="F9" s="4"/>
      <c r="G9" s="7">
        <f>G3-G8</f>
        <v>18783267</v>
      </c>
    </row>
    <row r="10" spans="4:12" x14ac:dyDescent="0.25">
      <c r="K10" s="1"/>
    </row>
    <row r="11" spans="4:12" x14ac:dyDescent="0.25">
      <c r="D11" s="16" t="s">
        <v>13</v>
      </c>
      <c r="E11" s="4" t="s">
        <v>1</v>
      </c>
      <c r="F11" s="5"/>
      <c r="G11" s="6">
        <f>F11*$F$6</f>
        <v>0</v>
      </c>
      <c r="L11" s="14">
        <f>G3-L7</f>
        <v>36248410</v>
      </c>
    </row>
    <row r="12" spans="4:12" x14ac:dyDescent="0.25">
      <c r="D12" s="16"/>
      <c r="E12" s="4" t="s">
        <v>2</v>
      </c>
      <c r="F12" s="5">
        <v>3663</v>
      </c>
      <c r="G12" s="6">
        <f>F12*$F$6</f>
        <v>1207072053</v>
      </c>
    </row>
    <row r="13" spans="4:12" x14ac:dyDescent="0.25">
      <c r="D13" s="4"/>
      <c r="E13" s="4"/>
      <c r="F13" s="4"/>
      <c r="G13" s="7">
        <f>G8-G12</f>
        <v>3295310</v>
      </c>
      <c r="L13" s="2"/>
    </row>
    <row r="14" spans="4:12" x14ac:dyDescent="0.25">
      <c r="L14" s="3"/>
    </row>
    <row r="15" spans="4:12" x14ac:dyDescent="0.25">
      <c r="D15" t="s">
        <v>10</v>
      </c>
    </row>
    <row r="16" spans="4:12" x14ac:dyDescent="0.25">
      <c r="D16" s="16" t="s">
        <v>15</v>
      </c>
      <c r="E16" s="4"/>
      <c r="F16" s="5"/>
      <c r="G16" s="6">
        <f>F16*$F$6</f>
        <v>0</v>
      </c>
    </row>
    <row r="17" spans="4:8" x14ac:dyDescent="0.25">
      <c r="D17" s="16"/>
      <c r="E17" s="4" t="s">
        <v>2</v>
      </c>
      <c r="F17" s="5">
        <v>3600</v>
      </c>
      <c r="G17" s="6">
        <f>F17*$F$6</f>
        <v>1186311600</v>
      </c>
    </row>
    <row r="18" spans="4:8" x14ac:dyDescent="0.25">
      <c r="F18" t="s">
        <v>11</v>
      </c>
      <c r="G18" s="3">
        <f>G8-G17</f>
        <v>24055763</v>
      </c>
      <c r="H18" s="15">
        <f>G18/3</f>
        <v>8018587.666666667</v>
      </c>
    </row>
    <row r="19" spans="4:8" x14ac:dyDescent="0.25">
      <c r="G19" s="14">
        <f>G3-G17</f>
        <v>42839030</v>
      </c>
    </row>
  </sheetData>
  <mergeCells count="5">
    <mergeCell ref="D7:D8"/>
    <mergeCell ref="D11:D12"/>
    <mergeCell ref="D16:D17"/>
    <mergeCell ref="I6:I7"/>
    <mergeCell ref="D2:D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K21"/>
  <sheetViews>
    <sheetView topLeftCell="A10" zoomScale="160" zoomScaleNormal="160" workbookViewId="0">
      <selection activeCell="G21" sqref="G21"/>
    </sheetView>
  </sheetViews>
  <sheetFormatPr defaultRowHeight="15" x14ac:dyDescent="0.25"/>
  <cols>
    <col min="4" max="4" width="14.28515625" customWidth="1"/>
    <col min="5" max="5" width="13.140625" customWidth="1"/>
    <col min="6" max="6" width="14.28515625" bestFit="1" customWidth="1"/>
    <col min="7" max="7" width="16.42578125" bestFit="1" customWidth="1"/>
    <col min="8" max="8" width="17" customWidth="1"/>
    <col min="9" max="9" width="15.140625" bestFit="1" customWidth="1"/>
    <col min="10" max="10" width="16.5703125" customWidth="1"/>
    <col min="11" max="11" width="15.140625" bestFit="1" customWidth="1"/>
  </cols>
  <sheetData>
    <row r="6" spans="4:10" x14ac:dyDescent="0.25">
      <c r="D6" s="4"/>
      <c r="E6" s="8" t="s">
        <v>0</v>
      </c>
      <c r="F6" s="9">
        <v>423850</v>
      </c>
      <c r="G6" s="8"/>
    </row>
    <row r="7" spans="4:10" x14ac:dyDescent="0.25">
      <c r="D7" s="16" t="s">
        <v>3</v>
      </c>
      <c r="E7" s="4" t="s">
        <v>1</v>
      </c>
      <c r="F7" s="5">
        <v>22730</v>
      </c>
      <c r="G7" s="6">
        <f>F6*F7</f>
        <v>9634110500</v>
      </c>
    </row>
    <row r="8" spans="4:10" x14ac:dyDescent="0.25">
      <c r="D8" s="16"/>
      <c r="E8" s="4" t="s">
        <v>2</v>
      </c>
      <c r="F8" s="5">
        <v>23010</v>
      </c>
      <c r="G8" s="6">
        <f>F6*F8</f>
        <v>9752788500</v>
      </c>
      <c r="H8" s="11">
        <f>G8*0.22%</f>
        <v>21456134.700000003</v>
      </c>
      <c r="I8" s="10">
        <f>G8*0.11%</f>
        <v>10728067.350000001</v>
      </c>
      <c r="J8" s="12">
        <f>H8-I8</f>
        <v>10728067.350000001</v>
      </c>
    </row>
    <row r="9" spans="4:10" x14ac:dyDescent="0.25">
      <c r="D9" s="4"/>
      <c r="E9" s="4"/>
      <c r="F9" s="4"/>
      <c r="G9" s="7">
        <f>G8-G7</f>
        <v>118678000</v>
      </c>
    </row>
    <row r="11" spans="4:10" x14ac:dyDescent="0.25">
      <c r="D11" s="16" t="s">
        <v>4</v>
      </c>
      <c r="E11" s="4" t="s">
        <v>1</v>
      </c>
      <c r="F11" s="5">
        <v>22780</v>
      </c>
      <c r="G11" s="6">
        <f>F11*$F$6</f>
        <v>9655303000</v>
      </c>
    </row>
    <row r="12" spans="4:10" x14ac:dyDescent="0.25">
      <c r="D12" s="16"/>
      <c r="E12" s="4" t="s">
        <v>2</v>
      </c>
      <c r="F12" s="5">
        <v>22960</v>
      </c>
      <c r="G12" s="6">
        <f>F12*$F$6</f>
        <v>9731596000</v>
      </c>
    </row>
    <row r="13" spans="4:10" x14ac:dyDescent="0.25">
      <c r="D13" s="4"/>
      <c r="E13" s="4"/>
      <c r="F13" s="4"/>
      <c r="G13" s="7">
        <f>G12-G11</f>
        <v>76293000</v>
      </c>
    </row>
    <row r="14" spans="4:10" x14ac:dyDescent="0.25">
      <c r="H14" t="s">
        <v>8</v>
      </c>
      <c r="I14" t="s">
        <v>9</v>
      </c>
    </row>
    <row r="15" spans="4:10" x14ac:dyDescent="0.25">
      <c r="D15" t="s">
        <v>5</v>
      </c>
      <c r="F15" s="4" t="s">
        <v>6</v>
      </c>
      <c r="G15" s="7">
        <f>G11-G7</f>
        <v>21192500</v>
      </c>
      <c r="H15" s="4">
        <v>5</v>
      </c>
      <c r="I15" s="6">
        <f>G15*H15</f>
        <v>105962500</v>
      </c>
    </row>
    <row r="16" spans="4:10" x14ac:dyDescent="0.25">
      <c r="F16" s="4" t="s">
        <v>7</v>
      </c>
      <c r="G16" s="7">
        <f>G8-G12</f>
        <v>21192500</v>
      </c>
      <c r="H16" s="4">
        <v>5</v>
      </c>
      <c r="I16" s="6">
        <f>G16*H16</f>
        <v>105962500</v>
      </c>
    </row>
    <row r="18" spans="4:11" x14ac:dyDescent="0.25">
      <c r="D18" t="s">
        <v>10</v>
      </c>
    </row>
    <row r="19" spans="4:11" x14ac:dyDescent="0.25">
      <c r="D19" s="16" t="s">
        <v>4</v>
      </c>
      <c r="E19" s="4"/>
      <c r="F19" s="5"/>
      <c r="G19" s="6">
        <f>F19*$F$6</f>
        <v>0</v>
      </c>
    </row>
    <row r="20" spans="4:11" x14ac:dyDescent="0.25">
      <c r="D20" s="16"/>
      <c r="E20" s="4" t="s">
        <v>2</v>
      </c>
      <c r="F20" s="5">
        <f>F12-70</f>
        <v>22890</v>
      </c>
      <c r="G20" s="6">
        <f>F20*$F$6</f>
        <v>9701926500</v>
      </c>
      <c r="I20" s="13" t="s">
        <v>18</v>
      </c>
      <c r="J20" t="s">
        <v>17</v>
      </c>
      <c r="K20" s="11">
        <f>I8*50</f>
        <v>536403367.50000006</v>
      </c>
    </row>
    <row r="21" spans="4:11" x14ac:dyDescent="0.25">
      <c r="F21" s="13" t="s">
        <v>11</v>
      </c>
      <c r="G21" s="3">
        <f>G8-G20</f>
        <v>50862000</v>
      </c>
      <c r="I21" t="s">
        <v>16</v>
      </c>
      <c r="K21" s="11">
        <f>K20/2</f>
        <v>268201683.75000003</v>
      </c>
    </row>
  </sheetData>
  <mergeCells count="3">
    <mergeCell ref="D7:D8"/>
    <mergeCell ref="D11:D12"/>
    <mergeCell ref="D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RMB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2022-04-14T13:49:46Z</dcterms:modified>
</cp:coreProperties>
</file>