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ryanlee/Library/Application Support/Microsoft/"/>
    </mc:Choice>
  </mc:AlternateContent>
  <xr:revisionPtr revIDLastSave="0" documentId="13_ncr:1_{762FAF4C-DBFE-8948-ABC7-1458FC21A865}" xr6:coauthVersionLast="47" xr6:coauthVersionMax="47" xr10:uidLastSave="{00000000-0000-0000-0000-000000000000}"/>
  <bookViews>
    <workbookView xWindow="-40" yWindow="740" windowWidth="29400" windowHeight="18380" xr2:uid="{AFD4460F-8EAF-CE4E-AD95-417BA4BD8B15}"/>
  </bookViews>
  <sheets>
    <sheet name="PPL" sheetId="1" r:id="rId1"/>
    <sheet name="Arnold" sheetId="2" r:id="rId2"/>
    <sheet name="Full Body" sheetId="3" r:id="rId3"/>
    <sheet name="Upper and Lower" sheetId="4" r:id="rId4"/>
    <sheet name="Bro Split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5" l="1"/>
  <c r="P15" i="5"/>
  <c r="P14" i="5"/>
  <c r="P4" i="5"/>
  <c r="P5" i="5"/>
  <c r="P6" i="5"/>
  <c r="P3" i="5"/>
  <c r="G25" i="5"/>
  <c r="G26" i="5"/>
  <c r="G27" i="5"/>
  <c r="G28" i="5"/>
  <c r="G29" i="5"/>
  <c r="G24" i="5"/>
  <c r="G14" i="5"/>
  <c r="G15" i="5"/>
  <c r="G16" i="5"/>
  <c r="G13" i="5"/>
  <c r="G4" i="5"/>
  <c r="G5" i="5"/>
  <c r="G6" i="5"/>
  <c r="G3" i="5"/>
  <c r="G50" i="4"/>
  <c r="G47" i="4"/>
  <c r="G48" i="4"/>
  <c r="G49" i="4"/>
  <c r="G51" i="4"/>
  <c r="G52" i="4"/>
  <c r="G46" i="4"/>
  <c r="G33" i="4"/>
  <c r="G34" i="4"/>
  <c r="G35" i="4"/>
  <c r="G36" i="4"/>
  <c r="G37" i="4"/>
  <c r="G32" i="4"/>
  <c r="G17" i="4"/>
  <c r="G18" i="4"/>
  <c r="G19" i="4"/>
  <c r="G20" i="4"/>
  <c r="G21" i="4"/>
  <c r="G22" i="4"/>
  <c r="G23" i="4"/>
  <c r="G24" i="4"/>
  <c r="G4" i="4"/>
  <c r="G5" i="4"/>
  <c r="G6" i="4"/>
  <c r="G7" i="4"/>
  <c r="G8" i="4"/>
  <c r="G9" i="4"/>
  <c r="G10" i="4"/>
  <c r="G11" i="4"/>
  <c r="G12" i="4"/>
  <c r="G3" i="4"/>
  <c r="G17" i="3"/>
  <c r="G18" i="3"/>
  <c r="G19" i="3"/>
  <c r="G20" i="3"/>
  <c r="G21" i="3"/>
  <c r="G22" i="3"/>
  <c r="G16" i="3"/>
  <c r="G4" i="3"/>
  <c r="G5" i="3"/>
  <c r="G6" i="3"/>
  <c r="G7" i="3"/>
  <c r="G8" i="3"/>
  <c r="G9" i="3"/>
  <c r="P22" i="2"/>
  <c r="P21" i="2"/>
  <c r="P20" i="2"/>
  <c r="P19" i="2"/>
  <c r="P18" i="2"/>
  <c r="P17" i="2"/>
  <c r="P16" i="2"/>
  <c r="P9" i="2"/>
  <c r="P8" i="2"/>
  <c r="P7" i="2"/>
  <c r="P6" i="2"/>
  <c r="P5" i="2"/>
  <c r="P4" i="2"/>
  <c r="P3" i="2"/>
  <c r="G44" i="2"/>
  <c r="G45" i="2"/>
  <c r="G46" i="2"/>
  <c r="G47" i="2"/>
  <c r="G48" i="2"/>
  <c r="G49" i="2"/>
  <c r="G32" i="2"/>
  <c r="G33" i="2"/>
  <c r="G34" i="2"/>
  <c r="G35" i="2"/>
  <c r="G36" i="2"/>
  <c r="G31" i="2"/>
  <c r="G17" i="2"/>
  <c r="G18" i="2"/>
  <c r="G19" i="2"/>
  <c r="G20" i="2"/>
  <c r="G21" i="2"/>
  <c r="G22" i="2"/>
  <c r="G16" i="2"/>
  <c r="G4" i="2"/>
  <c r="G5" i="2"/>
  <c r="G6" i="2"/>
  <c r="G7" i="2"/>
  <c r="G8" i="2"/>
  <c r="G9" i="2"/>
  <c r="G3" i="2"/>
  <c r="O17" i="1"/>
  <c r="O6" i="1"/>
  <c r="O16" i="1"/>
  <c r="O18" i="1"/>
  <c r="O19" i="1"/>
  <c r="O20" i="1"/>
  <c r="O21" i="1"/>
  <c r="O22" i="1"/>
  <c r="O5" i="1"/>
  <c r="O4" i="1"/>
  <c r="O3" i="1"/>
  <c r="O7" i="1"/>
  <c r="O8" i="1"/>
  <c r="O9" i="1"/>
  <c r="G43" i="1"/>
  <c r="G44" i="1"/>
  <c r="G45" i="1"/>
  <c r="G46" i="1"/>
  <c r="G47" i="1"/>
  <c r="G31" i="1"/>
  <c r="G32" i="1"/>
  <c r="G33" i="1"/>
  <c r="G34" i="1"/>
  <c r="G30" i="1"/>
  <c r="G16" i="1"/>
  <c r="G17" i="1"/>
  <c r="G18" i="1"/>
  <c r="G19" i="1"/>
  <c r="G20" i="1"/>
  <c r="G21" i="1"/>
  <c r="G22" i="1"/>
  <c r="G23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<sst xmlns="http://schemas.openxmlformats.org/spreadsheetml/2006/main" count="922" uniqueCount="134">
  <si>
    <t>Workout Name</t>
  </si>
  <si>
    <t>Sets</t>
  </si>
  <si>
    <t>Reps</t>
  </si>
  <si>
    <t>Muscle Group</t>
  </si>
  <si>
    <t>Dumbbell Chest Press</t>
  </si>
  <si>
    <t>Middle Chest</t>
  </si>
  <si>
    <t>Failure</t>
  </si>
  <si>
    <t>Upper Chest</t>
  </si>
  <si>
    <t>10~12</t>
  </si>
  <si>
    <t>8~10</t>
  </si>
  <si>
    <t>Dumbbell Shoulder Press</t>
  </si>
  <si>
    <t>Front Delt</t>
  </si>
  <si>
    <t>Rear Delt Pulls</t>
  </si>
  <si>
    <t>Rear Delt</t>
  </si>
  <si>
    <t>Lower Chest</t>
  </si>
  <si>
    <t>Single Arm Pulldowns</t>
  </si>
  <si>
    <t>Tricep</t>
  </si>
  <si>
    <t>Lateral Raises</t>
  </si>
  <si>
    <t>Side Delt</t>
  </si>
  <si>
    <t>Skull Crushers</t>
  </si>
  <si>
    <t>Crunch Machine</t>
  </si>
  <si>
    <t>Abs</t>
  </si>
  <si>
    <t>Hanging Leg Raises</t>
  </si>
  <si>
    <t>Barbell Chest Press</t>
  </si>
  <si>
    <t>Barbell Shoulder Press</t>
  </si>
  <si>
    <t>Low-to-High Cable Flies</t>
  </si>
  <si>
    <t>Seated Dips</t>
  </si>
  <si>
    <t>Bent-Over Cable Flies</t>
  </si>
  <si>
    <t>Cable Lateral Raises</t>
  </si>
  <si>
    <t>Tricep Pushdown</t>
  </si>
  <si>
    <t>Single Arm Pulldown</t>
  </si>
  <si>
    <t>Kneeling Cable Crunches</t>
  </si>
  <si>
    <t>Chair Leg Raises</t>
  </si>
  <si>
    <t>Incline Dumbbell Press</t>
  </si>
  <si>
    <t>Dips</t>
  </si>
  <si>
    <t>Dips (Weighted if Possible)</t>
  </si>
  <si>
    <t>Lats</t>
  </si>
  <si>
    <t>Wide Grip Pull-Ups</t>
  </si>
  <si>
    <t>Warmup</t>
  </si>
  <si>
    <t>Upper Back</t>
  </si>
  <si>
    <t>8~12</t>
  </si>
  <si>
    <t>Seated Cable Row</t>
  </si>
  <si>
    <t>Middle Back</t>
  </si>
  <si>
    <t>Barbell Bent-Over Rows (Heavy)</t>
  </si>
  <si>
    <t>Lat Pulldowns</t>
  </si>
  <si>
    <t>Incline Dumbbell Curls</t>
  </si>
  <si>
    <t>Bicep</t>
  </si>
  <si>
    <t>Hammer Curls</t>
  </si>
  <si>
    <t>EZ Bar Curls</t>
  </si>
  <si>
    <r>
      <t>Sample Pull (Back+Biceps) Day #1:</t>
    </r>
    <r>
      <rPr>
        <b/>
        <sz val="12"/>
        <color rgb="FF000000"/>
        <rFont val="Aptos Narrow (Body)"/>
      </rPr>
      <t xml:space="preserve"> (Lat Focused)</t>
    </r>
  </si>
  <si>
    <r>
      <t>Sample Pull (Back+Biceps) Day #1:</t>
    </r>
    <r>
      <rPr>
        <b/>
        <sz val="12"/>
        <color rgb="FF000000"/>
        <rFont val="Aptos Narrow (Body)"/>
      </rPr>
      <t xml:space="preserve"> (Upper+Middle Back Focused)</t>
    </r>
  </si>
  <si>
    <t>Close Grip Pull-Ups</t>
  </si>
  <si>
    <t>T-Bar Rows</t>
  </si>
  <si>
    <t>Face Pulls</t>
  </si>
  <si>
    <t>Straight Arm Pulldowns</t>
  </si>
  <si>
    <t>Deadlifts (Heavy)</t>
  </si>
  <si>
    <t>6~8</t>
  </si>
  <si>
    <t>Preacher Curls</t>
  </si>
  <si>
    <t>Standing Dumbbell Curls</t>
  </si>
  <si>
    <r>
      <t>Sample Leg Day #1:</t>
    </r>
    <r>
      <rPr>
        <b/>
        <sz val="12"/>
        <color rgb="FF000000"/>
        <rFont val="Aptos Narrow (Body)"/>
      </rPr>
      <t xml:space="preserve"> (Quad Focused)</t>
    </r>
  </si>
  <si>
    <t>Squats</t>
  </si>
  <si>
    <t>Leg Extensions</t>
  </si>
  <si>
    <t>Quads</t>
  </si>
  <si>
    <t>Sissy Squats</t>
  </si>
  <si>
    <t>Lying Leg Curls</t>
  </si>
  <si>
    <t>Hamstrings</t>
  </si>
  <si>
    <t>Everything</t>
  </si>
  <si>
    <t>Hip Abductor (Closing)</t>
  </si>
  <si>
    <t>Abductors</t>
  </si>
  <si>
    <t>Sitting Calf Raises</t>
  </si>
  <si>
    <t>Calves</t>
  </si>
  <si>
    <r>
      <t>Sample Leg Day #1:</t>
    </r>
    <r>
      <rPr>
        <b/>
        <sz val="12"/>
        <color rgb="FF000000"/>
        <rFont val="Aptos Narrow (Body)"/>
      </rPr>
      <t xml:space="preserve"> (Hamstring/ Glutes Focused)</t>
    </r>
  </si>
  <si>
    <t>Front Squats</t>
  </si>
  <si>
    <t>Quads/ Hamstrings</t>
  </si>
  <si>
    <t>Hip Thrusts</t>
  </si>
  <si>
    <t>Glutes</t>
  </si>
  <si>
    <t>Cable Kick Backs</t>
  </si>
  <si>
    <t>Romanian Deadlifts</t>
  </si>
  <si>
    <t>Hip Abductor (Open)</t>
  </si>
  <si>
    <t>Standing Calf Raises</t>
  </si>
  <si>
    <t>Glutes/ Abductors</t>
  </si>
  <si>
    <t>Incline Dumbbell Chest Press</t>
  </si>
  <si>
    <t>Reverse Pec Deck Flies</t>
  </si>
  <si>
    <t>Pec Deck Flies</t>
  </si>
  <si>
    <t>Sample Chest+Back Day #1: (Chest Favored)</t>
  </si>
  <si>
    <t>Sample Chest+Back Day #2: (Back Favored)</t>
  </si>
  <si>
    <t>Bent Over Rows</t>
  </si>
  <si>
    <t>Barbell Bench Press</t>
  </si>
  <si>
    <t>Incline Smith Machine Bench Press</t>
  </si>
  <si>
    <t>Sample SARMS Day #1:</t>
  </si>
  <si>
    <t>Sample SARMS Day #2:</t>
  </si>
  <si>
    <t>Overhead Tricep Extensions</t>
  </si>
  <si>
    <t>Sample Chest+Back Day #1: (Upper-Body Favored)</t>
  </si>
  <si>
    <t>Sample Chest+Back Day #2: (Lower-Body Favored)</t>
  </si>
  <si>
    <t>Barbell Squats</t>
  </si>
  <si>
    <t>Legs</t>
  </si>
  <si>
    <t>Deadlift</t>
  </si>
  <si>
    <t>Dumbbell Bench Press</t>
  </si>
  <si>
    <t>Chest</t>
  </si>
  <si>
    <t>Back (Lats)</t>
  </si>
  <si>
    <t>Shoulders</t>
  </si>
  <si>
    <t xml:space="preserve">Chest </t>
  </si>
  <si>
    <t>Pull-Ups</t>
  </si>
  <si>
    <t>Back</t>
  </si>
  <si>
    <t>Bent-Over Rows</t>
  </si>
  <si>
    <t>Leg Press</t>
  </si>
  <si>
    <t>Overhead Shoulder Press</t>
  </si>
  <si>
    <t>Single Arm Tricep Pulldowns</t>
  </si>
  <si>
    <t>Planks</t>
  </si>
  <si>
    <t>1:00-2:00</t>
  </si>
  <si>
    <t>Sample Push (Chest+Shoulders+Triceps) Day #1: (Dumbbell + Machine)</t>
  </si>
  <si>
    <r>
      <t>Sample Push (Chest+Shoulders+Triceps) Day #2:</t>
    </r>
    <r>
      <rPr>
        <b/>
        <sz val="12"/>
        <color rgb="FF000000"/>
        <rFont val="Aptos Narrow (Body)"/>
      </rPr>
      <t xml:space="preserve"> (Barbell + Cable)</t>
    </r>
  </si>
  <si>
    <t>Sample Upper Body Day #1: (Push Favored)</t>
  </si>
  <si>
    <r>
      <t>Sample Lower Body Day #1:</t>
    </r>
    <r>
      <rPr>
        <b/>
        <sz val="12"/>
        <color rgb="FF000000"/>
        <rFont val="Aptos Narrow (Body)"/>
      </rPr>
      <t xml:space="preserve"> (Quad Focused)</t>
    </r>
  </si>
  <si>
    <r>
      <t>Sample Lower Body Day #2:</t>
    </r>
    <r>
      <rPr>
        <b/>
        <sz val="12"/>
        <color rgb="FF000000"/>
        <rFont val="Aptos Narrow (Body)"/>
      </rPr>
      <t xml:space="preserve"> (Hamstring/ Glutes Focused)</t>
    </r>
  </si>
  <si>
    <t>Sample Upper Body Day #2: (Pull Favored)</t>
  </si>
  <si>
    <t>Sample Chest Day:</t>
  </si>
  <si>
    <t>Push-Ups (Weighted if Possible)</t>
  </si>
  <si>
    <t>Sample Back Day:</t>
  </si>
  <si>
    <t>Deadlifts</t>
  </si>
  <si>
    <t>Bent-Over Barbell Rows</t>
  </si>
  <si>
    <t xml:space="preserve">Close Grip Pull-Ups </t>
  </si>
  <si>
    <t>Single Arm Cable Rows</t>
  </si>
  <si>
    <t>Face Pull</t>
  </si>
  <si>
    <t>Sample Shoulder Day:</t>
  </si>
  <si>
    <t>Overhead Barbell Press</t>
  </si>
  <si>
    <t>Dumbbell Lateral Raises</t>
  </si>
  <si>
    <t>Front Dumbbell Raises</t>
  </si>
  <si>
    <t>Reverse Pec-Deck Flies</t>
  </si>
  <si>
    <t xml:space="preserve">Side Delt </t>
  </si>
  <si>
    <t>Sample Arm Day:</t>
  </si>
  <si>
    <t>Incline Bicep Curls</t>
  </si>
  <si>
    <t>Cable Pushdowns</t>
  </si>
  <si>
    <t>Sample Leg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</si>
</sst>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sz val="8"/>
      <name val="Aptos Narrow"/>
      <family val="2"/>
      <scheme val="minor"/>
    </font>
    <font>
      <b/>
      <u/>
      <sz val="12"/>
      <color rgb="FF000000"/>
      <name val="Aptos Narrow"/>
      <scheme val="minor"/>
    </font>
    <font>
      <b/>
      <sz val="12"/>
      <color rgb="FF000000"/>
      <name val="Aptos Narrow (Body)"/>
    </font>
    <font>
      <sz val="12"/>
      <color rgb="FF000000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12"/>
      <color rgb="FF00000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theme="0"/>
        <bgColor rgb="FFA6A6A6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4" fillId="0" borderId="0" xfId="0" applyFont="1"/>
    <xf numFmtId="0" fontId="6" fillId="0" borderId="0" xfId="0" applyFont="1"/>
    <xf numFmtId="0" fontId="6" fillId="3" borderId="4" xfId="0" applyFont="1" applyFill="1" applyBorder="1"/>
    <xf numFmtId="0" fontId="6" fillId="0" borderId="4" xfId="0" applyFont="1" applyBorder="1"/>
    <xf numFmtId="0" fontId="6" fillId="4" borderId="4" xfId="0" applyFont="1" applyFill="1" applyBorder="1"/>
    <xf numFmtId="16" fontId="6" fillId="3" borderId="5" xfId="0" applyNumberFormat="1" applyFont="1" applyFill="1" applyBorder="1"/>
    <xf numFmtId="0" fontId="7" fillId="5" borderId="4" xfId="0" applyFont="1" applyFill="1" applyBorder="1"/>
    <xf numFmtId="0" fontId="7" fillId="5" borderId="6" xfId="0" applyFont="1" applyFill="1" applyBorder="1"/>
    <xf numFmtId="0" fontId="7" fillId="5" borderId="5" xfId="0" applyFont="1" applyFill="1" applyBorder="1"/>
    <xf numFmtId="0" fontId="6" fillId="3" borderId="6" xfId="0" applyFont="1" applyFill="1" applyBorder="1"/>
    <xf numFmtId="0" fontId="6" fillId="3" borderId="5" xfId="0" applyFont="1" applyFill="1" applyBorder="1"/>
    <xf numFmtId="0" fontId="6" fillId="0" borderId="6" xfId="0" applyFont="1" applyBorder="1"/>
    <xf numFmtId="0" fontId="6" fillId="0" borderId="5" xfId="0" applyFont="1" applyBorder="1"/>
    <xf numFmtId="0" fontId="8" fillId="3" borderId="4" xfId="0" applyFont="1" applyFill="1" applyBorder="1"/>
    <xf numFmtId="0" fontId="0" fillId="7" borderId="0" xfId="0" applyFill="1"/>
    <xf numFmtId="0" fontId="8" fillId="4" borderId="4" xfId="0" applyFont="1" applyFill="1" applyBorder="1"/>
    <xf numFmtId="0" fontId="6" fillId="4" borderId="6" xfId="0" applyFont="1" applyFill="1" applyBorder="1"/>
    <xf numFmtId="0" fontId="6" fillId="4" borderId="5" xfId="0" applyFont="1" applyFill="1" applyBorder="1"/>
    <xf numFmtId="0" fontId="6" fillId="7" borderId="5" xfId="0" applyFont="1" applyFill="1" applyBorder="1"/>
    <xf numFmtId="0" fontId="6" fillId="7" borderId="4" xfId="0" applyFont="1" applyFill="1" applyBorder="1"/>
    <xf numFmtId="0" fontId="6" fillId="7" borderId="6" xfId="0" applyFont="1" applyFill="1" applyBorder="1"/>
    <xf numFmtId="0" fontId="6" fillId="6" borderId="6" xfId="0" applyFont="1" applyFill="1" applyBorder="1"/>
    <xf numFmtId="0" fontId="6" fillId="6" borderId="5" xfId="0" applyFont="1" applyFill="1" applyBorder="1"/>
    <xf numFmtId="0" fontId="6" fillId="6" borderId="4" xfId="0" applyFont="1" applyFill="1" applyBorder="1"/>
    <xf numFmtId="0" fontId="6" fillId="8" borderId="4" xfId="0" applyFont="1" applyFill="1" applyBorder="1"/>
    <xf numFmtId="0" fontId="7" fillId="5" borderId="7" xfId="0" applyFont="1" applyFill="1" applyBorder="1"/>
    <xf numFmtId="0" fontId="7" fillId="5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3" borderId="9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10" borderId="9" xfId="0" applyFont="1" applyFill="1" applyBorder="1"/>
    <xf numFmtId="0" fontId="7" fillId="5" borderId="0" xfId="0" applyFont="1" applyFill="1"/>
    <xf numFmtId="0" fontId="6" fillId="3" borderId="0" xfId="0" applyFont="1" applyFill="1"/>
    <xf numFmtId="0" fontId="0" fillId="11" borderId="0" xfId="0" applyFill="1"/>
  </cellXfs>
  <cellStyles count="1">
    <cellStyle name="Normal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A6A6A6"/>
          <bgColor rgb="FFA6A6A6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A6A6A6"/>
          <bgColor rgb="FFA6A6A6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A6A6A6"/>
          <bgColor rgb="FFA6A6A6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D43DE-BDEA-104C-8BD4-4C5DC57555D0}" name="Table1" displayName="Table1" ref="A2:D12" totalsRowShown="0" headerRowDxfId="49">
  <autoFilter ref="A2:D12" xr:uid="{27DD43DE-BDEA-104C-8BD4-4C5DC57555D0}"/>
  <tableColumns count="4">
    <tableColumn id="1" xr3:uid="{4F57D47E-2560-6A48-B2E3-96D7500DEE80}" name="Workout Name"/>
    <tableColumn id="2" xr3:uid="{BEAF2BD0-4F04-EA4A-A6F3-3C37AFC21616}" name="Muscle Group"/>
    <tableColumn id="3" xr3:uid="{3EC54405-0F7C-BD43-8313-6BA759F768C3}" name="Sets"/>
    <tableColumn id="4" xr3:uid="{06582D5A-9137-5C48-B477-850D9E576AA2}" name="Reps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89C22A5-8BCB-9E49-BDE9-8361A6AFB250}" name="Table3162425" displayName="Table3162425" ref="F42:G47" totalsRowShown="0" headerRowDxfId="38">
  <autoFilter ref="F42:G47" xr:uid="{C89C22A5-8BCB-9E49-BDE9-8361A6AFB250}"/>
  <tableColumns count="2">
    <tableColumn id="1" xr3:uid="{6F1F9BBA-F83E-BD4E-B529-06C159D80BE0}" name="Muscle Group"/>
    <tableColumn id="2" xr3:uid="{CA5C879E-0731-3748-931D-A4CE76E52A15}" name="Sets" dataDxfId="37">
      <calculatedColumnFormula>SUMIF(Table1356[Muscle Group],Table3162425[[#This Row],[Muscle Group]],Table1356[Sets])</calculatedColumnFormula>
    </tableColumn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6AF8B2A-6DE4-BB45-84E5-6F929AB92388}" name="Table3162426" displayName="Table3162426" ref="N2:O9" totalsRowShown="0" headerRowDxfId="36">
  <autoFilter ref="N2:O9" xr:uid="{86AF8B2A-6DE4-BB45-84E5-6F929AB92388}"/>
  <tableColumns count="2">
    <tableColumn id="1" xr3:uid="{443B48CD-D103-074C-A36D-53B398AC7F46}" name="Muscle Group"/>
    <tableColumn id="2" xr3:uid="{28C660D1-50F7-F74E-8DB6-30BA13E28893}" name="Sets" dataDxfId="35">
      <calculatedColumnFormula>SUMIF(Table1357[Muscle Group],Table3162426[[#This Row],[Muscle Group]],Table1357[Sets])</calculatedColumnFormula>
    </tableColumn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34F4EB-E1E3-514A-AD96-9C4BD4E7DC21}" name="Table316242627" displayName="Table316242627" ref="N15:O22" totalsRowShown="0" headerRowDxfId="34">
  <autoFilter ref="N15:O22" xr:uid="{2F34F4EB-E1E3-514A-AD96-9C4BD4E7DC21}"/>
  <tableColumns count="2">
    <tableColumn id="1" xr3:uid="{6DDCA619-4831-5649-A930-355B681D6926}" name="Muscle Group"/>
    <tableColumn id="2" xr3:uid="{8B1556C0-79E2-0643-9C43-E672EC7D9ECA}" name="Sets" dataDxfId="33">
      <calculatedColumnFormula>SUMIF(Table13578[Muscle Group],Table316242627[[#This Row],[Muscle Group]],Table13578[Sets])</calculatedColumnFormula>
    </tableColumn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B9A6B9-AF0F-814F-B842-4AB44769B2F2}" name="Table110" displayName="Table110" ref="A2:D12" totalsRowShown="0" headerRowDxfId="32">
  <autoFilter ref="A2:D12" xr:uid="{F5B9A6B9-AF0F-814F-B842-4AB44769B2F2}"/>
  <tableColumns count="4">
    <tableColumn id="1" xr3:uid="{22D7F660-8391-CB4B-B30F-BF71AA622079}" name="Workout Name"/>
    <tableColumn id="2" xr3:uid="{FAB42D64-FCE7-3F45-8EC5-D560FB0FA225}" name="Muscle Group"/>
    <tableColumn id="3" xr3:uid="{4546B686-4DF4-2246-AE02-5E3935F294F5}" name="Sets"/>
    <tableColumn id="4" xr3:uid="{605896DD-A2EC-AF4E-BF2C-3D39D279726B}" name="Reps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771A85-220E-C840-806D-DBFF44C12AA3}" name="Table11011" displayName="Table11011" ref="A15:D25" totalsRowShown="0" headerRowDxfId="31">
  <autoFilter ref="A15:D25" xr:uid="{52771A85-220E-C840-806D-DBFF44C12AA3}"/>
  <tableColumns count="4">
    <tableColumn id="1" xr3:uid="{43106D42-50C7-CE4D-B8BF-C727554428E0}" name="Workout Name"/>
    <tableColumn id="2" xr3:uid="{712C0831-2027-2545-B518-86AEAEA66548}" name="Muscle Group"/>
    <tableColumn id="3" xr3:uid="{7C8869CE-B6AB-8D4C-8EA7-749E6CBE0CDC}" name="Sets"/>
    <tableColumn id="4" xr3:uid="{9BC71746-21C2-A943-BCFF-5D5298528E7C}" name="Reps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7735D7-7C22-6149-A5F2-1A2961CAE83C}" name="Table11012" displayName="Table11012" ref="A30:D39" totalsRowShown="0" headerRowDxfId="30">
  <autoFilter ref="A30:D39" xr:uid="{FF7735D7-7C22-6149-A5F2-1A2961CAE83C}"/>
  <tableColumns count="4">
    <tableColumn id="1" xr3:uid="{F0F3B4B5-4561-0F4D-93B2-82863E8D35AF}" name="Workout Name"/>
    <tableColumn id="2" xr3:uid="{4B95D4A5-A06A-6641-AE9D-7A1D85421EC9}" name="Muscle Group"/>
    <tableColumn id="3" xr3:uid="{114FC4CB-784D-A145-BA27-804EC63794DA}" name="Sets"/>
    <tableColumn id="4" xr3:uid="{869D7B7E-AEEB-7C47-882F-F83610713BFE}" name="Reps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27503D-4594-A042-8D5F-1F430B599589}" name="Table1101213" displayName="Table1101213" ref="A43:D52" totalsRowShown="0" headerRowDxfId="29">
  <autoFilter ref="A43:D52" xr:uid="{2227503D-4594-A042-8D5F-1F430B599589}"/>
  <tableColumns count="4">
    <tableColumn id="1" xr3:uid="{60DD8D59-7BBD-4A4D-8A1F-19EA02A9D794}" name="Workout Name"/>
    <tableColumn id="2" xr3:uid="{B0DE8907-CDB8-CB49-8D46-CE3817E03E89}" name="Muscle Group"/>
    <tableColumn id="3" xr3:uid="{4D62DF84-5F4C-F64A-85C0-A6E91870E9A9}" name="Sets"/>
    <tableColumn id="4" xr3:uid="{7F00BCB9-0C97-E441-8628-3D6236783601}" name="Reps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BC276F7-25B4-1A4F-8787-D7E34D6DBC80}" name="Table135714" displayName="Table135714" ref="J2:M10" totalsRowShown="0" headerRowDxfId="28">
  <autoFilter ref="J2:M10" xr:uid="{ABC276F7-25B4-1A4F-8787-D7E34D6DBC80}"/>
  <tableColumns count="4">
    <tableColumn id="1" xr3:uid="{D29AD87A-C2F5-3443-8CD1-046BF112B2A4}" name="Workout Name"/>
    <tableColumn id="2" xr3:uid="{99E0B452-5DF8-8249-93BC-34C8951B0EAB}" name="Muscle Group"/>
    <tableColumn id="3" xr3:uid="{433099B4-FEE4-1741-9814-C548385943A0}" name="Sets"/>
    <tableColumn id="4" xr3:uid="{E047E50D-84AB-844F-9969-881D7767FD8D}" name="Reps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BF7C85-7F8E-FF41-A29F-51FDEDBF690A}" name="Table1357815" displayName="Table1357815" ref="J15:M23" totalsRowShown="0" headerRowDxfId="27">
  <autoFilter ref="J15:M23" xr:uid="{E8BF7C85-7F8E-FF41-A29F-51FDEDBF690A}"/>
  <tableColumns count="4">
    <tableColumn id="1" xr3:uid="{33E6A70C-C677-9947-9A6A-22AC9EE8322F}" name="Workout Name"/>
    <tableColumn id="2" xr3:uid="{35A4736C-612A-CC4A-845B-1C710F9F08BE}" name="Muscle Group"/>
    <tableColumn id="3" xr3:uid="{4162813C-856B-7F42-96E4-DC32A034B984}" name="Sets"/>
    <tableColumn id="4" xr3:uid="{F8873601-8096-1E44-A7A6-B43A5E71CCF3}" name="Reps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71F6A96-31C1-E041-A0DB-4F1CC12E7156}" name="Table31624262728" displayName="Table31624262728" ref="F15:G22" totalsRowShown="0" headerRowDxfId="26">
  <autoFilter ref="F15:G22" xr:uid="{871F6A96-31C1-E041-A0DB-4F1CC12E7156}"/>
  <tableColumns count="2">
    <tableColumn id="1" xr3:uid="{6676B4A0-3B3F-C443-A35D-B461D871868E}" name="Muscle Group" dataDxfId="25"/>
    <tableColumn id="2" xr3:uid="{D11166DD-A7E5-1B48-A367-CE3C719275D0}" name="Sets" dataDxfId="24">
      <calculatedColumnFormula>SUMIF(Table11011[Muscle Group],Table31624262728[[#This Row],[Muscle Group]],Table11011[Sets])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4DF64-D66D-9544-8B6D-38236ACF0775}" name="Table13" displayName="Table13" ref="A15:D25" totalsRowShown="0" headerRowDxfId="48">
  <autoFilter ref="A15:D25" xr:uid="{AEF4DF64-D66D-9544-8B6D-38236ACF0775}"/>
  <tableColumns count="4">
    <tableColumn id="1" xr3:uid="{14ABE675-6E9A-7740-BEFB-04650A3E6DFB}" name="Workout Name"/>
    <tableColumn id="2" xr3:uid="{57A218B3-57A9-6447-B370-21BDF6026C43}" name="Muscle Group"/>
    <tableColumn id="3" xr3:uid="{1FF1B983-C68B-8C45-A578-2A6D696E04E3}" name="Sets"/>
    <tableColumn id="4" xr3:uid="{1D1E3115-B3AE-5345-9BA0-235E2E92B0B5}" name="Reps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7E0AB9D-8C9C-134B-9BE6-032A840E6A47}" name="Table3162426272830" displayName="Table3162426272830" ref="F30:G36" totalsRowShown="0" headerRowDxfId="23">
  <autoFilter ref="F30:G36" xr:uid="{B7E0AB9D-8C9C-134B-9BE6-032A840E6A47}"/>
  <tableColumns count="2">
    <tableColumn id="1" xr3:uid="{7F55B0B1-3004-E54F-A56D-3E7E05BA7DFA}" name="Muscle Group" dataDxfId="22"/>
    <tableColumn id="2" xr3:uid="{B82BC058-E067-AF40-8A62-4DF6ECAEAD62}" name="Sets" dataDxfId="21">
      <calculatedColumnFormula>SUMIF(Table11012[Muscle Group],Table3162426272830[[#This Row],[Muscle Group]],Table11012[Sets])</calculatedColumnFormula>
    </tableColumn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74EC310-259A-EF45-95DD-F92CDE9671AA}" name="Table316242627283031" displayName="Table316242627283031" ref="F43:G49" totalsRowShown="0" headerRowDxfId="20">
  <autoFilter ref="F43:G49" xr:uid="{574EC310-259A-EF45-95DD-F92CDE9671AA}"/>
  <tableColumns count="2">
    <tableColumn id="1" xr3:uid="{506AD165-F524-9045-B354-A2963E5FA1CC}" name="Muscle Group" dataDxfId="19"/>
    <tableColumn id="2" xr3:uid="{85C72AE8-A9BE-9447-87EF-502C378B3B76}" name="Sets" dataDxfId="18">
      <calculatedColumnFormula>SUMIF(Table1101213[Muscle Group],Table316242627283031[[#This Row],[Muscle Group]],Table1101213[Sets])</calculatedColumnFormula>
    </tableColumn>
  </tableColumns>
  <tableStyleInfo name="TableStyleMedium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39D4DBD-D58C-7D4E-9026-1DDD7DB3E0EB}" name="Table316242632" displayName="Table316242632" ref="O2:P9" totalsRowShown="0" headerRowDxfId="17">
  <autoFilter ref="O2:P9" xr:uid="{D39D4DBD-D58C-7D4E-9026-1DDD7DB3E0EB}"/>
  <tableColumns count="2">
    <tableColumn id="1" xr3:uid="{07CA0DCC-A446-9D4F-82FB-B834A09B934C}" name="Muscle Group"/>
    <tableColumn id="2" xr3:uid="{1A462CFC-7131-894C-B3F0-C29D461E3D37}" name="Sets" dataDxfId="16">
      <calculatedColumnFormula>SUMIF(Table1357[Muscle Group],Table316242632[[#This Row],[Muscle Group]],Table1357[Sets])</calculatedColumnFormula>
    </tableColumn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48ACD8E-A933-F44A-83D3-1FF2F62EC092}" name="Table31624262733" displayName="Table31624262733" ref="O15:P22" totalsRowShown="0" headerRowDxfId="15">
  <autoFilter ref="O15:P22" xr:uid="{448ACD8E-A933-F44A-83D3-1FF2F62EC092}"/>
  <tableColumns count="2">
    <tableColumn id="1" xr3:uid="{C283EE35-AD66-EB4D-852B-9108E9351DEB}" name="Muscle Group"/>
    <tableColumn id="2" xr3:uid="{BF461F8A-FEFD-5A49-83D6-3887999AD48E}" name="Sets" dataDxfId="14">
      <calculatedColumnFormula>SUMIF(Table13578[Muscle Group],Table31624262733[[#This Row],[Muscle Group]],Table13578[Sets])</calculatedColumnFormula>
    </tableColumn>
  </tableColumns>
  <tableStyleInfo name="TableStyleMedium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19976B-0E63-6745-9664-DBB0086BFB2D}" name="Table11017" displayName="Table11017" ref="A2:D11" totalsRowShown="0" headerRowDxfId="13">
  <autoFilter ref="A2:D11" xr:uid="{3519976B-0E63-6745-9664-DBB0086BFB2D}"/>
  <tableColumns count="4">
    <tableColumn id="1" xr3:uid="{55340B24-7291-D64C-A635-6677424D04E5}" name="Workout Name"/>
    <tableColumn id="2" xr3:uid="{9738DD9C-D008-2A48-BB97-E1C089BD8A5A}" name="Muscle Group"/>
    <tableColumn id="3" xr3:uid="{DFEEFB1C-1560-9040-BF84-F7878D80E1B7}" name="Sets"/>
    <tableColumn id="4" xr3:uid="{788DFD89-1ED3-7741-9742-8661C4352B28}" name="Reps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0CAC977-E593-B442-8D0A-46A04FB71094}" name="Table1101718" displayName="Table1101718" ref="A15:D25" totalsRowShown="0" headerRowDxfId="12">
  <autoFilter ref="A15:D25" xr:uid="{80CAC977-E593-B442-8D0A-46A04FB71094}"/>
  <tableColumns count="4">
    <tableColumn id="1" xr3:uid="{CC50FE4F-2B76-C74C-9785-08AC2E69205B}" name="Workout Name"/>
    <tableColumn id="2" xr3:uid="{9E6424F7-FF91-C241-A1CF-6DBF4AEA2B6F}" name="Muscle Group"/>
    <tableColumn id="3" xr3:uid="{16DD133F-4C8D-A84B-9A95-E133C3230F6E}" name="Sets"/>
    <tableColumn id="4" xr3:uid="{003BAA51-4C77-6C41-BCDD-C5A6B006E024}" name="Reps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2FED2EB-7FD0-FE4C-8A44-FAAEEA86301F}" name="Table33" displayName="Table33" ref="F2:G9" totalsRowShown="0">
  <autoFilter ref="F2:G9" xr:uid="{62FED2EB-7FD0-FE4C-8A44-FAAEEA86301F}"/>
  <tableColumns count="2">
    <tableColumn id="1" xr3:uid="{98D7E96F-D610-0341-A663-5D88BB6763F1}" name="Muscle Group"/>
    <tableColumn id="2" xr3:uid="{7E471EE4-5C7F-0E4A-8B01-CF86E198A661}" name="Sets">
      <calculatedColumnFormula>SUMIF(Table11017[Muscle Group],F3,Table11017[Sets])</calculatedColumnFormula>
    </tableColumn>
  </tableColumns>
  <tableStyleInfo name="TableStyleMedium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5B823AC-238A-4C40-B868-34B44934B910}" name="Table3335" displayName="Table3335" ref="F15:G22" totalsRowShown="0">
  <autoFilter ref="F15:G22" xr:uid="{75B823AC-238A-4C40-B868-34B44934B910}"/>
  <tableColumns count="2">
    <tableColumn id="1" xr3:uid="{CCA7B0C9-5AC6-5541-A0D2-9E986DFD5602}" name="Muscle Group"/>
    <tableColumn id="2" xr3:uid="{3BB27792-1D53-234F-9E14-1487832CBDCB}" name="Sets" dataDxfId="11">
      <calculatedColumnFormula>SUMIF(Table1101718[Muscle Group],F16,Table1101718[Sets])</calculatedColumnFormula>
    </tableColumn>
  </tableColumns>
  <tableStyleInfo name="TableStyleMedium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3A0D9A-1AB7-D747-96BE-C0E0AD45AFAB}" name="Table119" displayName="Table119" ref="A2:D13" totalsRowShown="0" headerRowDxfId="10">
  <autoFilter ref="A2:D13" xr:uid="{E03A0D9A-1AB7-D747-96BE-C0E0AD45AFAB}"/>
  <tableColumns count="4">
    <tableColumn id="1" xr3:uid="{DCFCBB6E-78A9-CE4E-9C04-21FBDD712757}" name="Workout Name"/>
    <tableColumn id="2" xr3:uid="{B3FAA807-E956-E04A-834F-802F79D7FACB}" name="Muscle Group"/>
    <tableColumn id="3" xr3:uid="{9403A612-4FB1-3541-AFFB-A6A392E25BA2}" name="Sets"/>
    <tableColumn id="4" xr3:uid="{9DF22044-8B17-F64F-B47B-BB10683919DC}" name="Reps"/>
  </tableColumns>
  <tableStyleInfo name="TableStyleMedium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60D8B4C-3FA4-6049-AE0C-B330E1683BA6}" name="Table13521" displayName="Table13521" ref="A16:D27" totalsRowShown="0" headerRowDxfId="9">
  <autoFilter ref="A16:D27" xr:uid="{E60D8B4C-3FA4-6049-AE0C-B330E1683BA6}"/>
  <tableColumns count="4">
    <tableColumn id="1" xr3:uid="{85F522C8-1536-934B-8220-DEE038BBF760}" name="Workout Name"/>
    <tableColumn id="2" xr3:uid="{BF75A4C2-C0B1-4E41-80FB-755A41FA1D7D}" name="Muscle Group"/>
    <tableColumn id="3" xr3:uid="{450CC39A-D2FE-7E42-8DD8-C242A562787A}" name="Sets"/>
    <tableColumn id="4" xr3:uid="{FB3A57BF-CDA5-FA44-A250-5D04F4F859F0}" name="Rep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1DE7DA-83B5-1941-8F3D-C4F84F11219D}" name="Table135" displayName="Table135" ref="A29:D39" totalsRowShown="0" headerRowDxfId="47">
  <autoFilter ref="A29:D39" xr:uid="{8B1DE7DA-83B5-1941-8F3D-C4F84F11219D}"/>
  <tableColumns count="4">
    <tableColumn id="1" xr3:uid="{ED765E78-9C46-864C-973F-14FDCDEE3807}" name="Workout Name"/>
    <tableColumn id="2" xr3:uid="{2412F7CA-1214-BC41-8C73-DCDE62E769A6}" name="Muscle Group"/>
    <tableColumn id="3" xr3:uid="{6B27F2F1-F531-E246-A198-E7D685F68429}" name="Sets"/>
    <tableColumn id="4" xr3:uid="{C29C9AC7-899A-9042-A4D7-CC16A4694BBC}" name="Reps"/>
  </tableColumns>
  <tableStyleInfo name="TableStyleMedium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3D6E468-6524-5349-8245-7D879A46CDEE}" name="Table135722" displayName="Table135722" ref="A31:D39" totalsRowShown="0" headerRowDxfId="8">
  <autoFilter ref="A31:D39" xr:uid="{53D6E468-6524-5349-8245-7D879A46CDEE}"/>
  <tableColumns count="4">
    <tableColumn id="1" xr3:uid="{F7F7DBB4-E3F2-B548-8394-D1F5D3CD3A10}" name="Workout Name"/>
    <tableColumn id="2" xr3:uid="{793BD77D-8F76-2B46-8DFA-2155DC375F71}" name="Muscle Group"/>
    <tableColumn id="3" xr3:uid="{6849D847-EEF9-4C45-8E1B-4307189789A3}" name="Sets"/>
    <tableColumn id="4" xr3:uid="{768DDFBD-66AC-C443-956E-D3AE26EF707B}" name="Reps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B3885A0-EE07-3749-A094-80E812CAC32A}" name="Table1357823" displayName="Table1357823" ref="A45:D53" totalsRowShown="0" headerRowDxfId="7">
  <autoFilter ref="A45:D53" xr:uid="{0B3885A0-EE07-3749-A094-80E812CAC32A}"/>
  <tableColumns count="4">
    <tableColumn id="1" xr3:uid="{8E6ED0AB-4C88-0843-B57C-4829391AAB69}" name="Workout Name"/>
    <tableColumn id="2" xr3:uid="{C6A2EDC9-8F7E-B644-B905-7C90C0EB6C58}" name="Muscle Group"/>
    <tableColumn id="3" xr3:uid="{997F9DA5-AA49-CC48-9D6F-A7BC8E4D6DB5}" name="Sets"/>
    <tableColumn id="4" xr3:uid="{DE09D70D-64E1-724E-9660-3379BF7905B1}" name="Reps"/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808DE0A-49EE-BB43-9F19-FBC649EBE9BD}" name="Table35" displayName="Table35" ref="F2:G12" totalsRowShown="0">
  <autoFilter ref="F2:G12" xr:uid="{D808DE0A-49EE-BB43-9F19-FBC649EBE9BD}"/>
  <tableColumns count="2">
    <tableColumn id="1" xr3:uid="{3DBBFB2D-0A89-534B-A6FA-0A586F6D63F2}" name="Muscle Group"/>
    <tableColumn id="2" xr3:uid="{0126B673-C618-D448-B971-853E1958BF47}" name="Sets">
      <calculatedColumnFormula>SUMIF(Table119[Muscle Group],F3,Table119[Sets])</calculatedColumnFormula>
    </tableColumn>
  </tableColumns>
  <tableStyleInfo name="TableStyleMedium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1A2B707-C3A4-A043-AF18-96AEDD1F89B2}" name="Table3537" displayName="Table3537" ref="F16:G24" totalsRowShown="0">
  <autoFilter ref="F16:G24" xr:uid="{A1A2B707-C3A4-A043-AF18-96AEDD1F89B2}"/>
  <tableColumns count="2">
    <tableColumn id="1" xr3:uid="{A5A7E18A-5071-A74B-B01D-B6F34BBD88BD}" name="Muscle Group"/>
    <tableColumn id="2" xr3:uid="{50634E7D-716F-7F48-BC90-9362B784FA72}" name="Sets" dataDxfId="6">
      <calculatedColumnFormula>SUMIF(Table13521[Muscle Group],Table3537[[#This Row],[Muscle Group]],Table13521[Sets])</calculatedColumnFormula>
    </tableColumn>
  </tableColumns>
  <tableStyleInfo name="TableStyleMedium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AD44582-1ADA-3C43-BE67-A19CB0BBADE5}" name="Table353738" displayName="Table353738" ref="F31:G37" totalsRowShown="0">
  <autoFilter ref="F31:G37" xr:uid="{2AD44582-1ADA-3C43-BE67-A19CB0BBADE5}"/>
  <tableColumns count="2">
    <tableColumn id="1" xr3:uid="{EC18F40E-BCF7-B441-B66A-E79AAE7D98FE}" name="Muscle Group"/>
    <tableColumn id="2" xr3:uid="{8DAD5949-8426-B946-B3D2-1A6A12BC21A6}" name="Sets" dataDxfId="5">
      <calculatedColumnFormula>SUMIF(Table135722[Muscle Group],Table353738[[#This Row],[Muscle Group]],Table135722[Sets])</calculatedColumnFormula>
    </tableColumn>
  </tableColumns>
  <tableStyleInfo name="TableStyleMedium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98602A4-9037-9F4B-9667-C6DD2DCFB364}" name="Table35373839" displayName="Table35373839" ref="F45:G52" totalsRowShown="0">
  <autoFilter ref="F45:G52" xr:uid="{898602A4-9037-9F4B-9667-C6DD2DCFB364}"/>
  <tableColumns count="2">
    <tableColumn id="1" xr3:uid="{2F81D2BF-3631-0D48-ADAE-CCEEFB529310}" name="Muscle Group"/>
    <tableColumn id="2" xr3:uid="{CDC2A8AC-8707-854D-8E4A-EA53EE39ED0A}" name="Sets" dataDxfId="4">
      <calculatedColumnFormula>SUMIF(Table1357823[Muscle Group],Table35373839[[#This Row],[Muscle Group]],Table1357823[Sets])</calculatedColumnFormula>
    </tableColumn>
  </tableColumns>
  <tableStyleInfo name="TableStyleMedium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E4D2F0-F079-8947-BAEA-BF31940BEBC2}" name="Table1357229" displayName="Table1357229" ref="A23:D30" totalsRowShown="0" headerRowDxfId="3">
  <autoFilter ref="A23:D30" xr:uid="{C6E4D2F0-F079-8947-BAEA-BF31940BEBC2}"/>
  <tableColumns count="4">
    <tableColumn id="1" xr3:uid="{279D2008-BB78-5C46-9D1A-C22F7AE3AA21}" name="Workout Name"/>
    <tableColumn id="2" xr3:uid="{A502A17F-522A-BB40-AD2B-A208B978FF33}" name="Muscle Group"/>
    <tableColumn id="3" xr3:uid="{188C9A52-13E9-D24D-B893-0623490847F0}" name="Sets"/>
    <tableColumn id="4" xr3:uid="{C713AC46-4496-E247-9B53-CD670E67B638}" name="Reps"/>
  </tableColumns>
  <tableStyleInfo name="TableStyleMedium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B691FE4-599C-DB44-8519-66FF7843754F}" name="Table39" displayName="Table39" ref="F12:G16" totalsRowShown="0">
  <autoFilter ref="F12:G16" xr:uid="{DB691FE4-599C-DB44-8519-66FF7843754F}"/>
  <tableColumns count="2">
    <tableColumn id="1" xr3:uid="{B9E55CF7-8342-6E45-9154-951260F64C0A}" name="Muscle Group"/>
    <tableColumn id="2" xr3:uid="{B98255F6-A7A3-884D-AE80-E233313CBE14}" name="Sets">
      <calculatedColumnFormula>SUMIF(B13:B20,F13,C13:C20)</calculatedColumnFormula>
    </tableColumn>
  </tableColumns>
  <tableStyleInfo name="TableStyleMedium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B8F9C68-D296-294D-9D02-29B354B6E028}" name="Table3941" displayName="Table3941" ref="F23:G29" totalsRowShown="0">
  <autoFilter ref="F23:G29" xr:uid="{7B8F9C68-D296-294D-9D02-29B354B6E028}"/>
  <tableColumns count="2">
    <tableColumn id="1" xr3:uid="{BD560645-2DEC-0048-B37B-4DDCA394E860}" name="Muscle Group"/>
    <tableColumn id="2" xr3:uid="{A52EACBC-5FB3-994C-ABDD-006152347A8A}" name="Sets" dataDxfId="2">
      <calculatedColumnFormula>SUMIF(Table1357229[Muscle Group],Table3941[[#This Row],[Muscle Group]],Table1357229[Sets])</calculatedColumnFormula>
    </tableColumn>
  </tableColumns>
  <tableStyleInfo name="TableStyleMedium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C60A8FE-6777-4840-8BA6-1DC146114778}" name="Table3942" displayName="Table3942" ref="O2:P6" totalsRowShown="0">
  <autoFilter ref="O2:P6" xr:uid="{EC60A8FE-6777-4840-8BA6-1DC146114778}"/>
  <tableColumns count="2">
    <tableColumn id="1" xr3:uid="{8AA407F9-4D74-3A46-B87C-C48E04909299}" name="Muscle Group"/>
    <tableColumn id="2" xr3:uid="{6FC6C2EC-CE16-9D46-AC83-1E26FD450A33}" name="Sets" dataDxfId="1">
      <calculatedColumnFormula>SUMIF(K3:K10,Table3942[[#This Row],[Muscle Group]],L3:L10)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08C146-D44E-A24F-B12C-F00A4FEF6147}" name="Table1356" displayName="Table1356" ref="A42:D52" totalsRowShown="0" headerRowDxfId="46">
  <autoFilter ref="A42:D52" xr:uid="{7C08C146-D44E-A24F-B12C-F00A4FEF6147}"/>
  <tableColumns count="4">
    <tableColumn id="1" xr3:uid="{ACE1DE65-1D4D-124E-983E-3A44A8587EFE}" name="Workout Name"/>
    <tableColumn id="2" xr3:uid="{AFB7E398-ACD6-F849-A121-D9813AF13DF0}" name="Muscle Group"/>
    <tableColumn id="3" xr3:uid="{56342B7B-2AEB-FB41-B2B9-64E5A73D861F}" name="Sets"/>
    <tableColumn id="4" xr3:uid="{DA029C23-07D7-9E46-B386-DDD5A1D92DA3}" name="Reps"/>
  </tableColumns>
  <tableStyleInfo name="TableStyleMedium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E959C9B-333F-F840-A277-F88827374D03}" name="Table394243" displayName="Table394243" ref="O13:P16" totalsRowShown="0">
  <autoFilter ref="O13:P16" xr:uid="{DE959C9B-333F-F840-A277-F88827374D03}"/>
  <tableColumns count="2">
    <tableColumn id="1" xr3:uid="{F864D3B2-FC0C-C641-BC09-6AB49B92346F}" name="Muscle Group"/>
    <tableColumn id="2" xr3:uid="{871F5D20-799F-4343-BD26-099113032CE6}" name="Sets" dataDxfId="0">
      <calculatedColumnFormula>SUMIF(K14:K21,Table394243[[#This Row],[Muscle Group]],L14:L21)</calculatedColumn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F25EA0-5329-AF42-A416-1E595E123ADF}" name="Table1357" displayName="Table1357" ref="I2:L10" totalsRowShown="0" headerRowDxfId="45">
  <autoFilter ref="I2:L10" xr:uid="{EBF25EA0-5329-AF42-A416-1E595E123ADF}"/>
  <tableColumns count="4">
    <tableColumn id="1" xr3:uid="{7184CB99-8080-734A-9B39-4C57E106D35D}" name="Workout Name"/>
    <tableColumn id="2" xr3:uid="{57222B75-50EC-B04F-B11E-E8DCC98A820F}" name="Muscle Group"/>
    <tableColumn id="3" xr3:uid="{A98810AD-6951-B049-939A-B3CEDB865CE3}" name="Sets"/>
    <tableColumn id="4" xr3:uid="{9A67604C-8A49-984E-83F8-013200C72768}" name="Reps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40273F-1A5A-E24E-80C5-886EA8FEA713}" name="Table13578" displayName="Table13578" ref="I15:L23" totalsRowShown="0" headerRowDxfId="44">
  <autoFilter ref="I15:L23" xr:uid="{7240273F-1A5A-E24E-80C5-886EA8FEA713}"/>
  <tableColumns count="4">
    <tableColumn id="1" xr3:uid="{6B5C7832-4006-8D43-A6A2-4E03D8E15453}" name="Workout Name"/>
    <tableColumn id="2" xr3:uid="{745A9475-3AD0-6D44-A01B-1D265C68AA8D}" name="Muscle Group"/>
    <tableColumn id="3" xr3:uid="{FC5E4534-7606-5F44-91DE-E08DB2B7E459}" name="Sets"/>
    <tableColumn id="4" xr3:uid="{9DD50C15-7875-5E45-9729-B79D0D2950A0}" name="Reps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A5B759-8D75-094D-896A-A02381C300FC}" name="Table3" displayName="Table3" ref="F2:G10" totalsRowShown="0" headerRowDxfId="43">
  <autoFilter ref="F2:G10" xr:uid="{4BA5B759-8D75-094D-896A-A02381C300FC}"/>
  <tableColumns count="2">
    <tableColumn id="1" xr3:uid="{8EC8AAA3-2C92-5540-A394-5C262F3403CA}" name="Muscle Group"/>
    <tableColumn id="2" xr3:uid="{4C176E3F-F3AD-C846-98FE-9BC3FC9A4FD5}" name="Sets">
      <calculatedColumnFormula>_xlfn.XLOOKUP(F3,Table1[Muscle Group],Table1[Sets])</calculatedColumnFormula>
    </tableColumn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CA9D9D-8A33-F244-8FC1-D9220D5F502F}" name="Table316" displayName="Table316" ref="F15:G23" totalsRowShown="0" headerRowDxfId="42">
  <autoFilter ref="F15:G23" xr:uid="{6DCA9D9D-8A33-F244-8FC1-D9220D5F502F}"/>
  <tableColumns count="2">
    <tableColumn id="1" xr3:uid="{94D8C48C-2A86-6A42-87E7-B4AAAEE8B244}" name="Muscle Group"/>
    <tableColumn id="2" xr3:uid="{0CD6CE3C-7374-6D42-B6FD-1975ECDAA142}" name="Sets" dataDxfId="41">
      <calculatedColumnFormula>_xlfn.XLOOKUP(F16,Table13[Muscle Group],Table13[Sets])</calculatedColumnFormula>
    </tableColumn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C234645-C005-6E42-AF4B-4B8B12168587}" name="Table31624" displayName="Table31624" ref="F29:G34" totalsRowShown="0" headerRowDxfId="40">
  <autoFilter ref="F29:G34" xr:uid="{4C234645-C005-6E42-AF4B-4B8B12168587}"/>
  <tableColumns count="2">
    <tableColumn id="1" xr3:uid="{0794C6AD-6B11-A64D-9129-744678CDAE68}" name="Muscle Group"/>
    <tableColumn id="2" xr3:uid="{56372D63-D768-FE48-8A00-0367BF70401A}" name="Sets" dataDxfId="39">
      <calculatedColumnFormula>SUMIF(Table135[Muscle Group],Table31624[[#This Row],[Muscle Group]],Table135[Sets])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.xml"/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5AA1-74C1-CB41-956F-8A8E1E778ADB}">
  <dimension ref="A1:O52"/>
  <sheetViews>
    <sheetView tabSelected="1" zoomScale="137" zoomScaleNormal="75" workbookViewId="0">
      <selection activeCell="A3" sqref="A3"/>
    </sheetView>
  </sheetViews>
  <sheetFormatPr baseColWidth="10" defaultRowHeight="16" x14ac:dyDescent="0.2"/>
  <cols>
    <col min="1" max="1" width="37.33203125" bestFit="1" customWidth="1"/>
    <col min="2" max="2" width="13.5" customWidth="1"/>
    <col min="3" max="3" width="12" bestFit="1" customWidth="1"/>
    <col min="6" max="6" width="16" customWidth="1"/>
    <col min="7" max="7" width="15" bestFit="1" customWidth="1"/>
    <col min="8" max="8" width="9.6640625" customWidth="1"/>
    <col min="9" max="9" width="42.33203125" bestFit="1" customWidth="1"/>
    <col min="10" max="10" width="16.6640625" bestFit="1" customWidth="1"/>
    <col min="11" max="11" width="7.33203125" bestFit="1" customWidth="1"/>
    <col min="12" max="12" width="17" bestFit="1" customWidth="1"/>
    <col min="13" max="13" width="7.33203125" bestFit="1" customWidth="1"/>
    <col min="14" max="14" width="16.6640625" bestFit="1" customWidth="1"/>
  </cols>
  <sheetData>
    <row r="1" spans="1:15" x14ac:dyDescent="0.2">
      <c r="A1" s="2" t="s">
        <v>110</v>
      </c>
      <c r="I1" s="10" t="s">
        <v>59</v>
      </c>
    </row>
    <row r="2" spans="1:15" x14ac:dyDescent="0.2">
      <c r="A2" s="1" t="s">
        <v>0</v>
      </c>
      <c r="B2" s="1" t="s">
        <v>3</v>
      </c>
      <c r="C2" s="1" t="s">
        <v>1</v>
      </c>
      <c r="D2" s="1" t="s">
        <v>2</v>
      </c>
      <c r="F2" s="1" t="s">
        <v>3</v>
      </c>
      <c r="G2" s="1" t="s">
        <v>1</v>
      </c>
      <c r="I2" s="1" t="s">
        <v>0</v>
      </c>
      <c r="J2" s="1" t="s">
        <v>3</v>
      </c>
      <c r="K2" s="1" t="s">
        <v>1</v>
      </c>
      <c r="L2" s="1" t="s">
        <v>2</v>
      </c>
      <c r="N2" s="1" t="s">
        <v>3</v>
      </c>
      <c r="O2" s="1" t="s">
        <v>1</v>
      </c>
    </row>
    <row r="3" spans="1:15" x14ac:dyDescent="0.2">
      <c r="A3" t="s">
        <v>4</v>
      </c>
      <c r="B3" t="s">
        <v>5</v>
      </c>
      <c r="C3">
        <v>2</v>
      </c>
      <c r="D3" s="3" t="s">
        <v>8</v>
      </c>
      <c r="F3" t="s">
        <v>7</v>
      </c>
      <c r="G3">
        <f>_xlfn.XLOOKUP(F3,Table1[Muscle Group],Table1[Sets])</f>
        <v>3</v>
      </c>
      <c r="I3" t="s">
        <v>72</v>
      </c>
      <c r="J3" t="s">
        <v>73</v>
      </c>
      <c r="K3">
        <v>5</v>
      </c>
      <c r="L3" t="s">
        <v>9</v>
      </c>
      <c r="N3" t="s">
        <v>62</v>
      </c>
      <c r="O3">
        <f>SUMIF(Table1357[Muscle Group],Table3162426[[#This Row],[Muscle Group]],Table1357[Sets])</f>
        <v>6</v>
      </c>
    </row>
    <row r="4" spans="1:15" x14ac:dyDescent="0.2">
      <c r="A4" t="s">
        <v>33</v>
      </c>
      <c r="B4" t="s">
        <v>7</v>
      </c>
      <c r="C4">
        <v>3</v>
      </c>
      <c r="D4" t="s">
        <v>9</v>
      </c>
      <c r="F4" t="s">
        <v>5</v>
      </c>
      <c r="G4">
        <f>_xlfn.XLOOKUP(F4,Table1[Muscle Group],Table1[Sets])</f>
        <v>2</v>
      </c>
      <c r="I4" t="s">
        <v>61</v>
      </c>
      <c r="J4" t="s">
        <v>62</v>
      </c>
      <c r="K4">
        <v>3</v>
      </c>
      <c r="L4" t="s">
        <v>6</v>
      </c>
      <c r="N4" t="s">
        <v>65</v>
      </c>
      <c r="O4">
        <f>SUMIF(Table1357[Muscle Group],Table3162426[[#This Row],[Muscle Group]],Table1357[Sets])</f>
        <v>3</v>
      </c>
    </row>
    <row r="5" spans="1:15" x14ac:dyDescent="0.2">
      <c r="A5" t="s">
        <v>10</v>
      </c>
      <c r="B5" t="s">
        <v>11</v>
      </c>
      <c r="C5">
        <v>3</v>
      </c>
      <c r="D5" t="s">
        <v>9</v>
      </c>
      <c r="F5" t="s">
        <v>14</v>
      </c>
      <c r="G5">
        <f>_xlfn.XLOOKUP(F5,Table1[Muscle Group],Table1[Sets])</f>
        <v>2</v>
      </c>
      <c r="I5" t="s">
        <v>63</v>
      </c>
      <c r="J5" t="s">
        <v>62</v>
      </c>
      <c r="K5">
        <v>3</v>
      </c>
      <c r="L5" t="s">
        <v>6</v>
      </c>
      <c r="N5" t="s">
        <v>73</v>
      </c>
      <c r="O5">
        <f>SUMIF(Table1357[Muscle Group],Table3162426[[#This Row],[Muscle Group]],Table1357[Sets])</f>
        <v>5</v>
      </c>
    </row>
    <row r="6" spans="1:15" x14ac:dyDescent="0.2">
      <c r="A6" t="s">
        <v>12</v>
      </c>
      <c r="B6" t="s">
        <v>13</v>
      </c>
      <c r="C6">
        <v>3</v>
      </c>
      <c r="D6" t="s">
        <v>8</v>
      </c>
      <c r="F6" t="s">
        <v>11</v>
      </c>
      <c r="G6">
        <f>_xlfn.XLOOKUP(F6,Table1[Muscle Group],Table1[Sets])</f>
        <v>3</v>
      </c>
      <c r="I6" t="s">
        <v>64</v>
      </c>
      <c r="J6" t="s">
        <v>65</v>
      </c>
      <c r="K6">
        <v>3</v>
      </c>
      <c r="L6" t="s">
        <v>9</v>
      </c>
      <c r="N6" t="s">
        <v>75</v>
      </c>
      <c r="O6">
        <f>SUMIF(Table1357[Muscle Group],Table3162426[[#This Row],[Muscle Group]],Table1357[Sets])</f>
        <v>0</v>
      </c>
    </row>
    <row r="7" spans="1:15" x14ac:dyDescent="0.2">
      <c r="A7" t="s">
        <v>26</v>
      </c>
      <c r="B7" t="s">
        <v>14</v>
      </c>
      <c r="C7">
        <v>2</v>
      </c>
      <c r="D7" t="s">
        <v>6</v>
      </c>
      <c r="F7" t="s">
        <v>18</v>
      </c>
      <c r="G7">
        <f>_xlfn.XLOOKUP(F7,Table1[Muscle Group],Table1[Sets])</f>
        <v>4</v>
      </c>
      <c r="I7" t="s">
        <v>67</v>
      </c>
      <c r="J7" t="s">
        <v>68</v>
      </c>
      <c r="K7">
        <v>3</v>
      </c>
      <c r="L7" t="s">
        <v>8</v>
      </c>
      <c r="N7" t="s">
        <v>68</v>
      </c>
      <c r="O7">
        <f>SUMIF(Table1357[Muscle Group],Table3162426[[#This Row],[Muscle Group]],Table1357[Sets])</f>
        <v>3</v>
      </c>
    </row>
    <row r="8" spans="1:15" x14ac:dyDescent="0.2">
      <c r="A8" t="s">
        <v>15</v>
      </c>
      <c r="B8" t="s">
        <v>16</v>
      </c>
      <c r="C8">
        <v>3</v>
      </c>
      <c r="D8" t="s">
        <v>6</v>
      </c>
      <c r="F8" t="s">
        <v>13</v>
      </c>
      <c r="G8">
        <f>_xlfn.XLOOKUP(F8,Table1[Muscle Group],Table1[Sets])</f>
        <v>3</v>
      </c>
      <c r="I8" t="s">
        <v>69</v>
      </c>
      <c r="J8" t="s">
        <v>70</v>
      </c>
      <c r="K8">
        <v>3</v>
      </c>
      <c r="L8" t="s">
        <v>6</v>
      </c>
      <c r="N8" t="s">
        <v>70</v>
      </c>
      <c r="O8">
        <f>SUMIF(Table1357[Muscle Group],Table3162426[[#This Row],[Muscle Group]],Table1357[Sets])</f>
        <v>3</v>
      </c>
    </row>
    <row r="9" spans="1:15" x14ac:dyDescent="0.2">
      <c r="A9" t="s">
        <v>17</v>
      </c>
      <c r="B9" t="s">
        <v>18</v>
      </c>
      <c r="C9">
        <v>4</v>
      </c>
      <c r="D9" t="s">
        <v>6</v>
      </c>
      <c r="F9" t="s">
        <v>16</v>
      </c>
      <c r="G9">
        <f>_xlfn.XLOOKUP(F9,Table1[Muscle Group],Table1[Sets])</f>
        <v>3</v>
      </c>
      <c r="I9" t="s">
        <v>31</v>
      </c>
      <c r="J9" t="s">
        <v>21</v>
      </c>
      <c r="K9">
        <v>2</v>
      </c>
      <c r="L9" t="s">
        <v>6</v>
      </c>
      <c r="N9" t="s">
        <v>21</v>
      </c>
      <c r="O9">
        <f>SUMIF(Table1357[Muscle Group],Table3162426[[#This Row],[Muscle Group]],Table1357[Sets])</f>
        <v>4</v>
      </c>
    </row>
    <row r="10" spans="1:15" x14ac:dyDescent="0.2">
      <c r="A10" t="s">
        <v>19</v>
      </c>
      <c r="B10" t="s">
        <v>16</v>
      </c>
      <c r="C10">
        <v>2</v>
      </c>
      <c r="D10" t="s">
        <v>6</v>
      </c>
      <c r="F10" t="s">
        <v>21</v>
      </c>
      <c r="G10">
        <f>_xlfn.XLOOKUP(F10,Table1[Muscle Group],Table1[Sets])</f>
        <v>2</v>
      </c>
      <c r="I10" t="s">
        <v>32</v>
      </c>
      <c r="J10" t="s">
        <v>21</v>
      </c>
      <c r="K10">
        <v>2</v>
      </c>
      <c r="L10" t="s">
        <v>6</v>
      </c>
    </row>
    <row r="11" spans="1:15" x14ac:dyDescent="0.2">
      <c r="A11" t="s">
        <v>20</v>
      </c>
      <c r="B11" t="s">
        <v>21</v>
      </c>
      <c r="C11">
        <v>2</v>
      </c>
      <c r="D11" t="s">
        <v>6</v>
      </c>
    </row>
    <row r="12" spans="1:15" x14ac:dyDescent="0.2">
      <c r="A12" t="s">
        <v>22</v>
      </c>
      <c r="B12" t="s">
        <v>21</v>
      </c>
      <c r="C12">
        <v>2</v>
      </c>
      <c r="D12" t="s">
        <v>6</v>
      </c>
    </row>
    <row r="14" spans="1:15" x14ac:dyDescent="0.2">
      <c r="A14" s="10" t="s">
        <v>111</v>
      </c>
      <c r="I14" s="10" t="s">
        <v>71</v>
      </c>
    </row>
    <row r="15" spans="1:15" x14ac:dyDescent="0.2">
      <c r="A15" s="1" t="s">
        <v>0</v>
      </c>
      <c r="B15" s="1" t="s">
        <v>3</v>
      </c>
      <c r="C15" s="1" t="s">
        <v>1</v>
      </c>
      <c r="D15" s="1" t="s">
        <v>2</v>
      </c>
      <c r="F15" s="1" t="s">
        <v>3</v>
      </c>
      <c r="G15" s="1" t="s">
        <v>1</v>
      </c>
      <c r="I15" s="1" t="s">
        <v>0</v>
      </c>
      <c r="J15" s="1" t="s">
        <v>3</v>
      </c>
      <c r="K15" s="1" t="s">
        <v>1</v>
      </c>
      <c r="L15" s="1" t="s">
        <v>2</v>
      </c>
      <c r="N15" s="1" t="s">
        <v>3</v>
      </c>
      <c r="O15" s="1" t="s">
        <v>1</v>
      </c>
    </row>
    <row r="16" spans="1:15" x14ac:dyDescent="0.2">
      <c r="A16" t="s">
        <v>23</v>
      </c>
      <c r="B16" t="s">
        <v>5</v>
      </c>
      <c r="C16">
        <v>3</v>
      </c>
      <c r="D16" t="s">
        <v>8</v>
      </c>
      <c r="F16" t="s">
        <v>7</v>
      </c>
      <c r="G16">
        <f>_xlfn.XLOOKUP(F16,Table13[Muscle Group],Table13[Sets])</f>
        <v>3</v>
      </c>
      <c r="I16" t="s">
        <v>60</v>
      </c>
      <c r="J16" t="s">
        <v>66</v>
      </c>
      <c r="K16">
        <v>5</v>
      </c>
      <c r="L16" t="s">
        <v>9</v>
      </c>
      <c r="N16" t="s">
        <v>66</v>
      </c>
      <c r="O16">
        <f>SUMIF(Table13578[Muscle Group],Table316242627[[#This Row],[Muscle Group]],Table13578[Sets])</f>
        <v>5</v>
      </c>
    </row>
    <row r="17" spans="1:15" x14ac:dyDescent="0.2">
      <c r="A17" t="s">
        <v>24</v>
      </c>
      <c r="B17" t="s">
        <v>11</v>
      </c>
      <c r="C17">
        <v>3</v>
      </c>
      <c r="D17" t="s">
        <v>9</v>
      </c>
      <c r="F17" t="s">
        <v>5</v>
      </c>
      <c r="G17">
        <f>_xlfn.XLOOKUP(F17,Table13[Muscle Group],Table13[Sets])</f>
        <v>3</v>
      </c>
      <c r="I17" t="s">
        <v>74</v>
      </c>
      <c r="J17" t="s">
        <v>75</v>
      </c>
      <c r="K17">
        <v>4</v>
      </c>
      <c r="L17" t="s">
        <v>9</v>
      </c>
      <c r="N17" t="s">
        <v>62</v>
      </c>
      <c r="O17">
        <f>SUMIF(Table13578[Muscle Group],Table316242627[[#This Row],[Muscle Group]],Table13578[Sets])</f>
        <v>0</v>
      </c>
    </row>
    <row r="18" spans="1:15" x14ac:dyDescent="0.2">
      <c r="A18" t="s">
        <v>25</v>
      </c>
      <c r="B18" t="s">
        <v>7</v>
      </c>
      <c r="C18">
        <v>3</v>
      </c>
      <c r="D18" t="s">
        <v>9</v>
      </c>
      <c r="F18" t="s">
        <v>14</v>
      </c>
      <c r="G18">
        <f>_xlfn.XLOOKUP(F18,Table13[Muscle Group],Table13[Sets])</f>
        <v>2</v>
      </c>
      <c r="I18" t="s">
        <v>76</v>
      </c>
      <c r="J18" t="s">
        <v>75</v>
      </c>
      <c r="K18">
        <v>3</v>
      </c>
      <c r="L18" t="s">
        <v>8</v>
      </c>
      <c r="N18" t="s">
        <v>75</v>
      </c>
      <c r="O18">
        <f>SUMIF(Table13578[Muscle Group],Table316242627[[#This Row],[Muscle Group]],Table13578[Sets])</f>
        <v>7</v>
      </c>
    </row>
    <row r="19" spans="1:15" x14ac:dyDescent="0.2">
      <c r="A19" t="s">
        <v>27</v>
      </c>
      <c r="B19" t="s">
        <v>13</v>
      </c>
      <c r="C19">
        <v>2</v>
      </c>
      <c r="D19" t="s">
        <v>9</v>
      </c>
      <c r="F19" t="s">
        <v>11</v>
      </c>
      <c r="G19">
        <f>_xlfn.XLOOKUP(F19,Table13[Muscle Group],Table13[Sets])</f>
        <v>3</v>
      </c>
      <c r="I19" t="s">
        <v>77</v>
      </c>
      <c r="J19" t="s">
        <v>65</v>
      </c>
      <c r="K19">
        <v>3</v>
      </c>
      <c r="L19" t="s">
        <v>8</v>
      </c>
      <c r="N19" t="s">
        <v>65</v>
      </c>
      <c r="O19">
        <f>SUMIF(Table13578[Muscle Group],Table316242627[[#This Row],[Muscle Group]],Table13578[Sets])</f>
        <v>3</v>
      </c>
    </row>
    <row r="20" spans="1:15" x14ac:dyDescent="0.2">
      <c r="A20" t="s">
        <v>28</v>
      </c>
      <c r="B20" t="s">
        <v>18</v>
      </c>
      <c r="C20">
        <v>3</v>
      </c>
      <c r="D20" t="s">
        <v>6</v>
      </c>
      <c r="F20" t="s">
        <v>18</v>
      </c>
      <c r="G20">
        <f>_xlfn.XLOOKUP(F20,Table13[Muscle Group],Table13[Sets])</f>
        <v>3</v>
      </c>
      <c r="I20" t="s">
        <v>78</v>
      </c>
      <c r="J20" t="s">
        <v>80</v>
      </c>
      <c r="K20">
        <v>2</v>
      </c>
      <c r="L20" t="s">
        <v>9</v>
      </c>
      <c r="N20" t="s">
        <v>80</v>
      </c>
      <c r="O20">
        <f>SUMIF(Table13578[Muscle Group],Table316242627[[#This Row],[Muscle Group]],Table13578[Sets])</f>
        <v>2</v>
      </c>
    </row>
    <row r="21" spans="1:15" x14ac:dyDescent="0.2">
      <c r="A21" t="s">
        <v>35</v>
      </c>
      <c r="B21" t="s">
        <v>14</v>
      </c>
      <c r="C21">
        <v>2</v>
      </c>
      <c r="D21" t="s">
        <v>6</v>
      </c>
      <c r="F21" t="s">
        <v>13</v>
      </c>
      <c r="G21">
        <f>_xlfn.XLOOKUP(F21,Table13[Muscle Group],Table13[Sets])</f>
        <v>2</v>
      </c>
      <c r="I21" t="s">
        <v>79</v>
      </c>
      <c r="J21" t="s">
        <v>70</v>
      </c>
      <c r="K21">
        <v>3</v>
      </c>
      <c r="L21" t="s">
        <v>6</v>
      </c>
      <c r="N21" t="s">
        <v>70</v>
      </c>
      <c r="O21">
        <f>SUMIF(Table13578[Muscle Group],Table316242627[[#This Row],[Muscle Group]],Table13578[Sets])</f>
        <v>3</v>
      </c>
    </row>
    <row r="22" spans="1:15" x14ac:dyDescent="0.2">
      <c r="A22" t="s">
        <v>29</v>
      </c>
      <c r="B22" t="s">
        <v>16</v>
      </c>
      <c r="C22">
        <v>3</v>
      </c>
      <c r="D22" t="s">
        <v>9</v>
      </c>
      <c r="F22" t="s">
        <v>16</v>
      </c>
      <c r="G22">
        <f>_xlfn.XLOOKUP(F22,Table13[Muscle Group],Table13[Sets])</f>
        <v>3</v>
      </c>
      <c r="I22" t="s">
        <v>31</v>
      </c>
      <c r="J22" t="s">
        <v>21</v>
      </c>
      <c r="K22">
        <v>2</v>
      </c>
      <c r="L22" t="s">
        <v>6</v>
      </c>
      <c r="N22" t="s">
        <v>21</v>
      </c>
      <c r="O22">
        <f>SUMIF(Table13578[Muscle Group],Table316242627[[#This Row],[Muscle Group]],Table13578[Sets])</f>
        <v>4</v>
      </c>
    </row>
    <row r="23" spans="1:15" x14ac:dyDescent="0.2">
      <c r="A23" t="s">
        <v>30</v>
      </c>
      <c r="B23" t="s">
        <v>16</v>
      </c>
      <c r="C23">
        <v>2</v>
      </c>
      <c r="D23" t="s">
        <v>6</v>
      </c>
      <c r="F23" t="s">
        <v>21</v>
      </c>
      <c r="G23">
        <f>_xlfn.XLOOKUP(F23,Table13[Muscle Group],Table13[Sets])</f>
        <v>2</v>
      </c>
      <c r="I23" t="s">
        <v>32</v>
      </c>
      <c r="J23" t="s">
        <v>21</v>
      </c>
      <c r="K23">
        <v>2</v>
      </c>
      <c r="L23" t="s">
        <v>6</v>
      </c>
    </row>
    <row r="24" spans="1:15" x14ac:dyDescent="0.2">
      <c r="A24" t="s">
        <v>31</v>
      </c>
      <c r="B24" t="s">
        <v>21</v>
      </c>
      <c r="C24">
        <v>2</v>
      </c>
      <c r="D24" t="s">
        <v>6</v>
      </c>
    </row>
    <row r="25" spans="1:15" x14ac:dyDescent="0.2">
      <c r="A25" t="s">
        <v>32</v>
      </c>
      <c r="B25" t="s">
        <v>21</v>
      </c>
      <c r="C25">
        <v>2</v>
      </c>
      <c r="D25" t="s">
        <v>6</v>
      </c>
    </row>
    <row r="28" spans="1:15" x14ac:dyDescent="0.2">
      <c r="A28" s="10" t="s">
        <v>49</v>
      </c>
    </row>
    <row r="29" spans="1:15" x14ac:dyDescent="0.2">
      <c r="A29" s="1" t="s">
        <v>0</v>
      </c>
      <c r="B29" s="1" t="s">
        <v>3</v>
      </c>
      <c r="C29" s="1" t="s">
        <v>1</v>
      </c>
      <c r="D29" s="1" t="s">
        <v>2</v>
      </c>
      <c r="F29" s="1" t="s">
        <v>3</v>
      </c>
      <c r="G29" s="1" t="s">
        <v>1</v>
      </c>
    </row>
    <row r="30" spans="1:15" x14ac:dyDescent="0.2">
      <c r="A30" t="s">
        <v>37</v>
      </c>
      <c r="B30" t="s">
        <v>36</v>
      </c>
      <c r="C30">
        <v>2</v>
      </c>
      <c r="D30" t="s">
        <v>38</v>
      </c>
      <c r="F30" t="s">
        <v>39</v>
      </c>
      <c r="G30">
        <f>SUMIF(Table135[Muscle Group],Table31624[[#This Row],[Muscle Group]],Table135[Sets])</f>
        <v>3</v>
      </c>
    </row>
    <row r="31" spans="1:15" x14ac:dyDescent="0.2">
      <c r="A31" t="s">
        <v>43</v>
      </c>
      <c r="B31" t="s">
        <v>39</v>
      </c>
      <c r="C31">
        <v>3</v>
      </c>
      <c r="D31" t="s">
        <v>40</v>
      </c>
      <c r="F31" t="s">
        <v>42</v>
      </c>
      <c r="G31">
        <f>SUMIF(Table135[Muscle Group],Table31624[[#This Row],[Muscle Group]],Table135[Sets])</f>
        <v>3</v>
      </c>
    </row>
    <row r="32" spans="1:15" x14ac:dyDescent="0.2">
      <c r="A32" t="s">
        <v>44</v>
      </c>
      <c r="B32" t="s">
        <v>36</v>
      </c>
      <c r="C32">
        <v>3</v>
      </c>
      <c r="D32" t="s">
        <v>9</v>
      </c>
      <c r="F32" t="s">
        <v>36</v>
      </c>
      <c r="G32">
        <f>SUMIF(Table135[Muscle Group],Table31624[[#This Row],[Muscle Group]],Table135[Sets])</f>
        <v>7</v>
      </c>
    </row>
    <row r="33" spans="1:7" x14ac:dyDescent="0.2">
      <c r="A33" t="s">
        <v>41</v>
      </c>
      <c r="B33" t="s">
        <v>42</v>
      </c>
      <c r="C33">
        <v>3</v>
      </c>
      <c r="D33" t="s">
        <v>9</v>
      </c>
      <c r="F33" t="s">
        <v>46</v>
      </c>
      <c r="G33">
        <f>SUMIF(Table135[Muscle Group],Table31624[[#This Row],[Muscle Group]],Table135[Sets])</f>
        <v>8</v>
      </c>
    </row>
    <row r="34" spans="1:7" x14ac:dyDescent="0.2">
      <c r="A34" t="s">
        <v>30</v>
      </c>
      <c r="B34" t="s">
        <v>36</v>
      </c>
      <c r="C34">
        <v>2</v>
      </c>
      <c r="D34" t="s">
        <v>8</v>
      </c>
      <c r="F34" t="s">
        <v>21</v>
      </c>
      <c r="G34">
        <f>SUMIF(Table135[Muscle Group],Table31624[[#This Row],[Muscle Group]],Table135[Sets])</f>
        <v>4</v>
      </c>
    </row>
    <row r="35" spans="1:7" x14ac:dyDescent="0.2">
      <c r="A35" t="s">
        <v>45</v>
      </c>
      <c r="B35" t="s">
        <v>46</v>
      </c>
      <c r="C35">
        <v>3</v>
      </c>
      <c r="D35" t="s">
        <v>6</v>
      </c>
    </row>
    <row r="36" spans="1:7" x14ac:dyDescent="0.2">
      <c r="A36" t="s">
        <v>47</v>
      </c>
      <c r="B36" t="s">
        <v>46</v>
      </c>
      <c r="C36">
        <v>3</v>
      </c>
      <c r="D36" t="s">
        <v>6</v>
      </c>
    </row>
    <row r="37" spans="1:7" x14ac:dyDescent="0.2">
      <c r="A37" t="s">
        <v>48</v>
      </c>
      <c r="B37" t="s">
        <v>46</v>
      </c>
      <c r="C37">
        <v>2</v>
      </c>
      <c r="D37" t="s">
        <v>6</v>
      </c>
    </row>
    <row r="38" spans="1:7" x14ac:dyDescent="0.2">
      <c r="A38" t="s">
        <v>31</v>
      </c>
      <c r="B38" t="s">
        <v>21</v>
      </c>
      <c r="C38">
        <v>2</v>
      </c>
      <c r="D38" t="s">
        <v>6</v>
      </c>
    </row>
    <row r="39" spans="1:7" x14ac:dyDescent="0.2">
      <c r="A39" t="s">
        <v>32</v>
      </c>
      <c r="B39" t="s">
        <v>21</v>
      </c>
      <c r="C39">
        <v>2</v>
      </c>
      <c r="D39" t="s">
        <v>6</v>
      </c>
    </row>
    <row r="41" spans="1:7" x14ac:dyDescent="0.2">
      <c r="A41" s="10" t="s">
        <v>50</v>
      </c>
    </row>
    <row r="42" spans="1:7" x14ac:dyDescent="0.2">
      <c r="A42" s="1" t="s">
        <v>0</v>
      </c>
      <c r="B42" s="1" t="s">
        <v>3</v>
      </c>
      <c r="C42" s="1" t="s">
        <v>1</v>
      </c>
      <c r="D42" s="1" t="s">
        <v>2</v>
      </c>
      <c r="F42" s="1" t="s">
        <v>3</v>
      </c>
      <c r="G42" s="1" t="s">
        <v>1</v>
      </c>
    </row>
    <row r="43" spans="1:7" x14ac:dyDescent="0.2">
      <c r="A43" t="s">
        <v>51</v>
      </c>
      <c r="B43" t="s">
        <v>39</v>
      </c>
      <c r="C43">
        <v>2</v>
      </c>
      <c r="D43" t="s">
        <v>38</v>
      </c>
      <c r="F43" t="s">
        <v>39</v>
      </c>
      <c r="G43">
        <f>SUMIF(Table1356[Muscle Group],Table3162425[[#This Row],[Muscle Group]],Table1356[Sets])</f>
        <v>5</v>
      </c>
    </row>
    <row r="44" spans="1:7" x14ac:dyDescent="0.2">
      <c r="A44" t="s">
        <v>55</v>
      </c>
      <c r="B44" t="s">
        <v>42</v>
      </c>
      <c r="C44">
        <v>4</v>
      </c>
      <c r="D44" t="s">
        <v>56</v>
      </c>
      <c r="F44" t="s">
        <v>42</v>
      </c>
      <c r="G44">
        <f>SUMIF(Table1356[Muscle Group],Table3162425[[#This Row],[Muscle Group]],Table1356[Sets])</f>
        <v>7</v>
      </c>
    </row>
    <row r="45" spans="1:7" x14ac:dyDescent="0.2">
      <c r="A45" t="s">
        <v>52</v>
      </c>
      <c r="B45" t="s">
        <v>42</v>
      </c>
      <c r="C45">
        <v>3</v>
      </c>
      <c r="D45" t="s">
        <v>9</v>
      </c>
      <c r="F45" t="s">
        <v>36</v>
      </c>
      <c r="G45">
        <f>SUMIF(Table1356[Muscle Group],Table3162425[[#This Row],[Muscle Group]],Table1356[Sets])</f>
        <v>3</v>
      </c>
    </row>
    <row r="46" spans="1:7" x14ac:dyDescent="0.2">
      <c r="A46" t="s">
        <v>53</v>
      </c>
      <c r="B46" t="s">
        <v>39</v>
      </c>
      <c r="C46">
        <v>3</v>
      </c>
      <c r="D46" t="s">
        <v>9</v>
      </c>
      <c r="F46" t="s">
        <v>46</v>
      </c>
      <c r="G46">
        <f>SUMIF(Table1356[Muscle Group],Table3162425[[#This Row],[Muscle Group]],Table1356[Sets])</f>
        <v>7</v>
      </c>
    </row>
    <row r="47" spans="1:7" x14ac:dyDescent="0.2">
      <c r="A47" t="s">
        <v>54</v>
      </c>
      <c r="B47" t="s">
        <v>36</v>
      </c>
      <c r="C47">
        <v>3</v>
      </c>
      <c r="D47" t="s">
        <v>9</v>
      </c>
      <c r="F47" t="s">
        <v>21</v>
      </c>
      <c r="G47">
        <f>SUMIF(Table1356[Muscle Group],Table3162425[[#This Row],[Muscle Group]],Table1356[Sets])</f>
        <v>4</v>
      </c>
    </row>
    <row r="48" spans="1:7" x14ac:dyDescent="0.2">
      <c r="A48" t="s">
        <v>57</v>
      </c>
      <c r="B48" t="s">
        <v>46</v>
      </c>
      <c r="C48">
        <v>3</v>
      </c>
      <c r="D48" t="s">
        <v>6</v>
      </c>
    </row>
    <row r="49" spans="1:4" x14ac:dyDescent="0.2">
      <c r="A49" t="s">
        <v>47</v>
      </c>
      <c r="B49" t="s">
        <v>46</v>
      </c>
      <c r="C49">
        <v>2</v>
      </c>
      <c r="D49" t="s">
        <v>6</v>
      </c>
    </row>
    <row r="50" spans="1:4" x14ac:dyDescent="0.2">
      <c r="A50" t="s">
        <v>58</v>
      </c>
      <c r="B50" t="s">
        <v>46</v>
      </c>
      <c r="C50">
        <v>2</v>
      </c>
      <c r="D50" t="s">
        <v>6</v>
      </c>
    </row>
    <row r="51" spans="1:4" x14ac:dyDescent="0.2">
      <c r="A51" t="s">
        <v>20</v>
      </c>
      <c r="B51" t="s">
        <v>21</v>
      </c>
      <c r="C51">
        <v>2</v>
      </c>
      <c r="D51" t="s">
        <v>6</v>
      </c>
    </row>
    <row r="52" spans="1:4" x14ac:dyDescent="0.2">
      <c r="A52" t="s">
        <v>22</v>
      </c>
      <c r="B52" t="s">
        <v>21</v>
      </c>
      <c r="C52">
        <v>2</v>
      </c>
      <c r="D52" t="s">
        <v>6</v>
      </c>
    </row>
  </sheetData>
  <phoneticPr fontId="3" type="noConversion"/>
  <pageMargins left="0.7" right="0.7" top="0.75" bottom="0.75" header="0.3" footer="0.3"/>
  <pageSetup orientation="portrait" horizontalDpi="0" verticalDpi="0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C042-CA05-8949-9FF6-810C1AD8E99D}">
  <dimension ref="A1:P52"/>
  <sheetViews>
    <sheetView zoomScaleNormal="100" workbookViewId="0">
      <selection activeCell="P26" sqref="P26"/>
    </sheetView>
  </sheetViews>
  <sheetFormatPr baseColWidth="10" defaultRowHeight="16" x14ac:dyDescent="0.2"/>
  <cols>
    <col min="1" max="1" width="34.1640625" customWidth="1"/>
    <col min="2" max="2" width="15" bestFit="1" customWidth="1"/>
    <col min="6" max="6" width="15.6640625" bestFit="1" customWidth="1"/>
    <col min="10" max="10" width="42.33203125" bestFit="1" customWidth="1"/>
    <col min="11" max="11" width="16.6640625" bestFit="1" customWidth="1"/>
    <col min="12" max="12" width="19" customWidth="1"/>
    <col min="15" max="15" width="16.6640625" bestFit="1" customWidth="1"/>
  </cols>
  <sheetData>
    <row r="1" spans="1:16" x14ac:dyDescent="0.2">
      <c r="A1" s="2" t="s">
        <v>84</v>
      </c>
      <c r="J1" s="10" t="s">
        <v>59</v>
      </c>
    </row>
    <row r="2" spans="1:16" ht="17" thickBot="1" x14ac:dyDescent="0.25">
      <c r="A2" s="1" t="s">
        <v>0</v>
      </c>
      <c r="B2" s="1" t="s">
        <v>3</v>
      </c>
      <c r="C2" s="1" t="s">
        <v>1</v>
      </c>
      <c r="D2" s="1" t="s">
        <v>2</v>
      </c>
      <c r="F2" s="35" t="s">
        <v>3</v>
      </c>
      <c r="G2" s="36" t="s">
        <v>1</v>
      </c>
      <c r="J2" s="1" t="s">
        <v>0</v>
      </c>
      <c r="K2" s="1" t="s">
        <v>3</v>
      </c>
      <c r="L2" s="1" t="s">
        <v>1</v>
      </c>
      <c r="M2" s="1" t="s">
        <v>2</v>
      </c>
      <c r="O2" s="1" t="s">
        <v>3</v>
      </c>
      <c r="P2" s="1" t="s">
        <v>1</v>
      </c>
    </row>
    <row r="3" spans="1:16" ht="17" thickTop="1" x14ac:dyDescent="0.2">
      <c r="A3" t="s">
        <v>37</v>
      </c>
      <c r="B3" t="s">
        <v>36</v>
      </c>
      <c r="C3">
        <v>2</v>
      </c>
      <c r="D3" s="3" t="s">
        <v>38</v>
      </c>
      <c r="F3" s="37" t="s">
        <v>7</v>
      </c>
      <c r="G3" s="38">
        <f>SUMIF(Table110[Muscle Group],F3,Table110[Sets])</f>
        <v>2</v>
      </c>
      <c r="J3" t="s">
        <v>72</v>
      </c>
      <c r="K3" t="s">
        <v>73</v>
      </c>
      <c r="L3">
        <v>5</v>
      </c>
      <c r="M3" t="s">
        <v>9</v>
      </c>
      <c r="O3" t="s">
        <v>62</v>
      </c>
      <c r="P3">
        <f>SUMIF(Table1357[Muscle Group],Table316242632[[#This Row],[Muscle Group]],Table1357[Sets])</f>
        <v>6</v>
      </c>
    </row>
    <row r="4" spans="1:16" x14ac:dyDescent="0.2">
      <c r="A4" t="s">
        <v>4</v>
      </c>
      <c r="B4" t="s">
        <v>5</v>
      </c>
      <c r="C4">
        <v>2</v>
      </c>
      <c r="D4" t="s">
        <v>8</v>
      </c>
      <c r="F4" s="39" t="s">
        <v>5</v>
      </c>
      <c r="G4" s="38">
        <f>SUMIF(Table110[Muscle Group],F4,Table110[Sets])</f>
        <v>4</v>
      </c>
      <c r="J4" t="s">
        <v>61</v>
      </c>
      <c r="K4" t="s">
        <v>62</v>
      </c>
      <c r="L4">
        <v>3</v>
      </c>
      <c r="M4" t="s">
        <v>6</v>
      </c>
      <c r="O4" t="s">
        <v>65</v>
      </c>
      <c r="P4">
        <f>SUMIF(Table1357[Muscle Group],Table316242632[[#This Row],[Muscle Group]],Table1357[Sets])</f>
        <v>3</v>
      </c>
    </row>
    <row r="5" spans="1:16" x14ac:dyDescent="0.2">
      <c r="A5" t="s">
        <v>81</v>
      </c>
      <c r="B5" t="s">
        <v>7</v>
      </c>
      <c r="C5">
        <v>2</v>
      </c>
      <c r="D5" t="s">
        <v>9</v>
      </c>
      <c r="F5" s="37" t="s">
        <v>14</v>
      </c>
      <c r="G5" s="38">
        <f>SUMIF(Table110[Muscle Group],F5,Table110[Sets])</f>
        <v>3</v>
      </c>
      <c r="J5" t="s">
        <v>63</v>
      </c>
      <c r="K5" t="s">
        <v>62</v>
      </c>
      <c r="L5">
        <v>3</v>
      </c>
      <c r="M5" t="s">
        <v>6</v>
      </c>
      <c r="O5" t="s">
        <v>73</v>
      </c>
      <c r="P5">
        <f>SUMIF(Table1357[Muscle Group],Table316242632[[#This Row],[Muscle Group]],Table1357[Sets])</f>
        <v>5</v>
      </c>
    </row>
    <row r="6" spans="1:16" x14ac:dyDescent="0.2">
      <c r="A6" t="s">
        <v>44</v>
      </c>
      <c r="B6" t="s">
        <v>36</v>
      </c>
      <c r="C6">
        <v>3</v>
      </c>
      <c r="D6" t="s">
        <v>8</v>
      </c>
      <c r="F6" s="39" t="s">
        <v>39</v>
      </c>
      <c r="G6" s="38">
        <f>SUMIF(Table110[Muscle Group],F6,Table110[Sets])</f>
        <v>2</v>
      </c>
      <c r="J6" t="s">
        <v>64</v>
      </c>
      <c r="K6" t="s">
        <v>65</v>
      </c>
      <c r="L6">
        <v>3</v>
      </c>
      <c r="M6" t="s">
        <v>9</v>
      </c>
      <c r="O6" t="s">
        <v>75</v>
      </c>
      <c r="P6">
        <f>SUMIF(Table1357[Muscle Group],Table316242632[[#This Row],[Muscle Group]],Table1357[Sets])</f>
        <v>0</v>
      </c>
    </row>
    <row r="7" spans="1:16" x14ac:dyDescent="0.2">
      <c r="A7" t="s">
        <v>41</v>
      </c>
      <c r="B7" t="s">
        <v>42</v>
      </c>
      <c r="C7">
        <v>2</v>
      </c>
      <c r="D7" t="s">
        <v>9</v>
      </c>
      <c r="F7" s="37" t="s">
        <v>42</v>
      </c>
      <c r="G7" s="38">
        <f>SUMIF(Table110[Muscle Group],F7,Table110[Sets])</f>
        <v>2</v>
      </c>
      <c r="J7" t="s">
        <v>67</v>
      </c>
      <c r="K7" t="s">
        <v>68</v>
      </c>
      <c r="L7">
        <v>3</v>
      </c>
      <c r="M7" t="s">
        <v>8</v>
      </c>
      <c r="O7" t="s">
        <v>68</v>
      </c>
      <c r="P7">
        <f>SUMIF(Table1357[Muscle Group],Table316242632[[#This Row],[Muscle Group]],Table1357[Sets])</f>
        <v>3</v>
      </c>
    </row>
    <row r="8" spans="1:16" x14ac:dyDescent="0.2">
      <c r="A8" t="s">
        <v>26</v>
      </c>
      <c r="B8" t="s">
        <v>14</v>
      </c>
      <c r="C8">
        <v>3</v>
      </c>
      <c r="D8" t="s">
        <v>6</v>
      </c>
      <c r="F8" s="39" t="s">
        <v>36</v>
      </c>
      <c r="G8" s="38">
        <f>SUMIF(Table110[Muscle Group],F8,Table110[Sets])</f>
        <v>5</v>
      </c>
      <c r="J8" t="s">
        <v>69</v>
      </c>
      <c r="K8" t="s">
        <v>70</v>
      </c>
      <c r="L8">
        <v>3</v>
      </c>
      <c r="M8" t="s">
        <v>6</v>
      </c>
      <c r="O8" t="s">
        <v>70</v>
      </c>
      <c r="P8">
        <f>SUMIF(Table1357[Muscle Group],Table316242632[[#This Row],[Muscle Group]],Table1357[Sets])</f>
        <v>3</v>
      </c>
    </row>
    <row r="9" spans="1:16" x14ac:dyDescent="0.2">
      <c r="A9" t="s">
        <v>82</v>
      </c>
      <c r="B9" t="s">
        <v>39</v>
      </c>
      <c r="C9">
        <v>2</v>
      </c>
      <c r="D9" t="s">
        <v>9</v>
      </c>
      <c r="F9" s="37" t="s">
        <v>21</v>
      </c>
      <c r="G9" s="38">
        <f>SUMIF(Table110[Muscle Group],F9,Table110[Sets])</f>
        <v>4</v>
      </c>
      <c r="J9" t="s">
        <v>31</v>
      </c>
      <c r="K9" t="s">
        <v>21</v>
      </c>
      <c r="L9">
        <v>2</v>
      </c>
      <c r="M9" t="s">
        <v>6</v>
      </c>
      <c r="O9" t="s">
        <v>21</v>
      </c>
      <c r="P9">
        <f>SUMIF(Table1357[Muscle Group],Table316242632[[#This Row],[Muscle Group]],Table1357[Sets])</f>
        <v>4</v>
      </c>
    </row>
    <row r="10" spans="1:16" x14ac:dyDescent="0.2">
      <c r="A10" t="s">
        <v>83</v>
      </c>
      <c r="B10" t="s">
        <v>5</v>
      </c>
      <c r="C10">
        <v>2</v>
      </c>
      <c r="D10" t="s">
        <v>9</v>
      </c>
      <c r="F10" s="40"/>
      <c r="G10" s="41"/>
      <c r="J10" t="s">
        <v>32</v>
      </c>
      <c r="K10" t="s">
        <v>21</v>
      </c>
      <c r="L10">
        <v>2</v>
      </c>
      <c r="M10" t="s">
        <v>6</v>
      </c>
    </row>
    <row r="11" spans="1:16" x14ac:dyDescent="0.2">
      <c r="A11" t="s">
        <v>20</v>
      </c>
      <c r="B11" t="s">
        <v>21</v>
      </c>
      <c r="C11">
        <v>2</v>
      </c>
      <c r="D11" t="s">
        <v>6</v>
      </c>
    </row>
    <row r="12" spans="1:16" x14ac:dyDescent="0.2">
      <c r="A12" t="s">
        <v>22</v>
      </c>
      <c r="B12" t="s">
        <v>21</v>
      </c>
      <c r="C12">
        <v>2</v>
      </c>
      <c r="D12" t="s">
        <v>6</v>
      </c>
    </row>
    <row r="14" spans="1:16" x14ac:dyDescent="0.2">
      <c r="A14" s="2" t="s">
        <v>85</v>
      </c>
      <c r="J14" s="10" t="s">
        <v>71</v>
      </c>
    </row>
    <row r="15" spans="1:16" x14ac:dyDescent="0.2">
      <c r="A15" s="1" t="s">
        <v>0</v>
      </c>
      <c r="B15" s="1" t="s">
        <v>3</v>
      </c>
      <c r="C15" s="1" t="s">
        <v>1</v>
      </c>
      <c r="D15" s="1" t="s">
        <v>2</v>
      </c>
      <c r="F15" s="1" t="s">
        <v>3</v>
      </c>
      <c r="G15" s="1" t="s">
        <v>1</v>
      </c>
      <c r="J15" s="1" t="s">
        <v>0</v>
      </c>
      <c r="K15" s="1" t="s">
        <v>3</v>
      </c>
      <c r="L15" s="1" t="s">
        <v>1</v>
      </c>
      <c r="M15" s="1" t="s">
        <v>2</v>
      </c>
      <c r="O15" s="1" t="s">
        <v>3</v>
      </c>
      <c r="P15" s="1" t="s">
        <v>1</v>
      </c>
    </row>
    <row r="16" spans="1:16" x14ac:dyDescent="0.2">
      <c r="A16" t="s">
        <v>51</v>
      </c>
      <c r="B16" t="s">
        <v>39</v>
      </c>
      <c r="C16">
        <v>2</v>
      </c>
      <c r="D16" s="3" t="s">
        <v>38</v>
      </c>
      <c r="F16" s="37" t="s">
        <v>7</v>
      </c>
      <c r="G16">
        <f>SUMIF(Table11011[Muscle Group],Table31624262728[[#This Row],[Muscle Group]],Table11011[Sets])</f>
        <v>2</v>
      </c>
      <c r="J16" t="s">
        <v>60</v>
      </c>
      <c r="K16" t="s">
        <v>66</v>
      </c>
      <c r="L16">
        <v>5</v>
      </c>
      <c r="M16" t="s">
        <v>9</v>
      </c>
      <c r="O16" t="s">
        <v>66</v>
      </c>
      <c r="P16">
        <f>SUMIF(Table13578[Muscle Group],Table31624262733[[#This Row],[Muscle Group]],Table13578[Sets])</f>
        <v>5</v>
      </c>
    </row>
    <row r="17" spans="1:16" x14ac:dyDescent="0.2">
      <c r="A17" t="s">
        <v>86</v>
      </c>
      <c r="B17" t="s">
        <v>39</v>
      </c>
      <c r="C17">
        <v>3</v>
      </c>
      <c r="D17" t="s">
        <v>8</v>
      </c>
      <c r="F17" s="39" t="s">
        <v>5</v>
      </c>
      <c r="G17">
        <f>SUMIF(Table11011[Muscle Group],Table31624262728[[#This Row],[Muscle Group]],Table11011[Sets])</f>
        <v>2</v>
      </c>
      <c r="J17" t="s">
        <v>74</v>
      </c>
      <c r="K17" t="s">
        <v>75</v>
      </c>
      <c r="L17">
        <v>4</v>
      </c>
      <c r="M17" t="s">
        <v>9</v>
      </c>
      <c r="O17" t="s">
        <v>62</v>
      </c>
      <c r="P17">
        <f>SUMIF(Table13578[Muscle Group],Table31624262733[[#This Row],[Muscle Group]],Table13578[Sets])</f>
        <v>0</v>
      </c>
    </row>
    <row r="18" spans="1:16" x14ac:dyDescent="0.2">
      <c r="A18" t="s">
        <v>87</v>
      </c>
      <c r="B18" t="s">
        <v>5</v>
      </c>
      <c r="C18">
        <v>2</v>
      </c>
      <c r="D18" t="s">
        <v>9</v>
      </c>
      <c r="F18" s="37" t="s">
        <v>14</v>
      </c>
      <c r="G18">
        <f>SUMIF(Table11011[Muscle Group],Table31624262728[[#This Row],[Muscle Group]],Table11011[Sets])</f>
        <v>3</v>
      </c>
      <c r="J18" t="s">
        <v>76</v>
      </c>
      <c r="K18" t="s">
        <v>75</v>
      </c>
      <c r="L18">
        <v>3</v>
      </c>
      <c r="M18" t="s">
        <v>8</v>
      </c>
      <c r="O18" t="s">
        <v>75</v>
      </c>
      <c r="P18">
        <f>SUMIF(Table13578[Muscle Group],Table31624262733[[#This Row],[Muscle Group]],Table13578[Sets])</f>
        <v>7</v>
      </c>
    </row>
    <row r="19" spans="1:16" x14ac:dyDescent="0.2">
      <c r="A19" t="s">
        <v>88</v>
      </c>
      <c r="B19" t="s">
        <v>7</v>
      </c>
      <c r="C19">
        <v>2</v>
      </c>
      <c r="D19" t="s">
        <v>9</v>
      </c>
      <c r="F19" s="39" t="s">
        <v>39</v>
      </c>
      <c r="G19">
        <f>SUMIF(Table11011[Muscle Group],Table31624262728[[#This Row],[Muscle Group]],Table11011[Sets])</f>
        <v>5</v>
      </c>
      <c r="J19" t="s">
        <v>77</v>
      </c>
      <c r="K19" t="s">
        <v>65</v>
      </c>
      <c r="L19">
        <v>3</v>
      </c>
      <c r="M19" t="s">
        <v>8</v>
      </c>
      <c r="O19" t="s">
        <v>65</v>
      </c>
      <c r="P19">
        <f>SUMIF(Table13578[Muscle Group],Table31624262733[[#This Row],[Muscle Group]],Table13578[Sets])</f>
        <v>3</v>
      </c>
    </row>
    <row r="20" spans="1:16" x14ac:dyDescent="0.2">
      <c r="A20" t="s">
        <v>41</v>
      </c>
      <c r="B20" t="s">
        <v>42</v>
      </c>
      <c r="C20">
        <v>3</v>
      </c>
      <c r="D20" t="s">
        <v>9</v>
      </c>
      <c r="F20" s="37" t="s">
        <v>42</v>
      </c>
      <c r="G20">
        <f>SUMIF(Table11011[Muscle Group],Table31624262728[[#This Row],[Muscle Group]],Table11011[Sets])</f>
        <v>3</v>
      </c>
      <c r="J20" t="s">
        <v>78</v>
      </c>
      <c r="K20" t="s">
        <v>80</v>
      </c>
      <c r="L20">
        <v>2</v>
      </c>
      <c r="M20" t="s">
        <v>9</v>
      </c>
      <c r="O20" t="s">
        <v>80</v>
      </c>
      <c r="P20">
        <f>SUMIF(Table13578[Muscle Group],Table31624262733[[#This Row],[Muscle Group]],Table13578[Sets])</f>
        <v>2</v>
      </c>
    </row>
    <row r="21" spans="1:16" x14ac:dyDescent="0.2">
      <c r="A21" t="s">
        <v>54</v>
      </c>
      <c r="B21" t="s">
        <v>36</v>
      </c>
      <c r="C21">
        <v>3</v>
      </c>
      <c r="D21" t="s">
        <v>9</v>
      </c>
      <c r="F21" s="39" t="s">
        <v>36</v>
      </c>
      <c r="G21">
        <f>SUMIF(Table11011[Muscle Group],Table31624262728[[#This Row],[Muscle Group]],Table11011[Sets])</f>
        <v>5</v>
      </c>
      <c r="J21" t="s">
        <v>79</v>
      </c>
      <c r="K21" t="s">
        <v>70</v>
      </c>
      <c r="L21">
        <v>3</v>
      </c>
      <c r="M21" t="s">
        <v>6</v>
      </c>
      <c r="O21" t="s">
        <v>70</v>
      </c>
      <c r="P21">
        <f>SUMIF(Table13578[Muscle Group],Table31624262733[[#This Row],[Muscle Group]],Table13578[Sets])</f>
        <v>3</v>
      </c>
    </row>
    <row r="22" spans="1:16" x14ac:dyDescent="0.2">
      <c r="A22" t="s">
        <v>34</v>
      </c>
      <c r="B22" t="s">
        <v>14</v>
      </c>
      <c r="C22">
        <v>3</v>
      </c>
      <c r="D22" t="s">
        <v>9</v>
      </c>
      <c r="F22" s="37" t="s">
        <v>21</v>
      </c>
      <c r="G22">
        <f>SUMIF(Table11011[Muscle Group],Table31624262728[[#This Row],[Muscle Group]],Table11011[Sets])</f>
        <v>4</v>
      </c>
      <c r="J22" t="s">
        <v>31</v>
      </c>
      <c r="K22" t="s">
        <v>21</v>
      </c>
      <c r="L22">
        <v>2</v>
      </c>
      <c r="M22" t="s">
        <v>6</v>
      </c>
      <c r="O22" t="s">
        <v>21</v>
      </c>
      <c r="P22">
        <f>SUMIF(Table13578[Muscle Group],Table31624262733[[#This Row],[Muscle Group]],Table13578[Sets])</f>
        <v>4</v>
      </c>
    </row>
    <row r="23" spans="1:16" x14ac:dyDescent="0.2">
      <c r="A23" t="s">
        <v>37</v>
      </c>
      <c r="B23" t="s">
        <v>36</v>
      </c>
      <c r="C23">
        <v>2</v>
      </c>
      <c r="D23" t="s">
        <v>6</v>
      </c>
      <c r="J23" t="s">
        <v>32</v>
      </c>
      <c r="K23" t="s">
        <v>21</v>
      </c>
      <c r="L23">
        <v>2</v>
      </c>
      <c r="M23" t="s">
        <v>6</v>
      </c>
    </row>
    <row r="24" spans="1:16" x14ac:dyDescent="0.2">
      <c r="A24" t="s">
        <v>31</v>
      </c>
      <c r="B24" t="s">
        <v>21</v>
      </c>
      <c r="C24">
        <v>2</v>
      </c>
      <c r="D24" t="s">
        <v>6</v>
      </c>
    </row>
    <row r="25" spans="1:16" x14ac:dyDescent="0.2">
      <c r="A25" t="s">
        <v>32</v>
      </c>
      <c r="B25" t="s">
        <v>21</v>
      </c>
      <c r="C25">
        <v>2</v>
      </c>
      <c r="D25" t="s">
        <v>6</v>
      </c>
    </row>
    <row r="29" spans="1:16" x14ac:dyDescent="0.2">
      <c r="A29" s="2" t="s">
        <v>89</v>
      </c>
    </row>
    <row r="30" spans="1:16" x14ac:dyDescent="0.2">
      <c r="A30" s="1" t="s">
        <v>0</v>
      </c>
      <c r="B30" s="1" t="s">
        <v>3</v>
      </c>
      <c r="C30" s="1" t="s">
        <v>1</v>
      </c>
      <c r="D30" s="1" t="s">
        <v>2</v>
      </c>
      <c r="F30" s="1" t="s">
        <v>3</v>
      </c>
      <c r="G30" s="1" t="s">
        <v>1</v>
      </c>
    </row>
    <row r="31" spans="1:16" x14ac:dyDescent="0.2">
      <c r="A31" t="s">
        <v>10</v>
      </c>
      <c r="B31" t="s">
        <v>11</v>
      </c>
      <c r="C31">
        <v>3</v>
      </c>
      <c r="D31" t="s">
        <v>9</v>
      </c>
      <c r="F31" s="37" t="s">
        <v>11</v>
      </c>
      <c r="G31">
        <f>SUMIF(Table11012[Muscle Group],Table3162426272830[[#This Row],[Muscle Group]],Table11012[Sets])</f>
        <v>3</v>
      </c>
    </row>
    <row r="32" spans="1:16" x14ac:dyDescent="0.2">
      <c r="A32" t="s">
        <v>45</v>
      </c>
      <c r="B32" t="s">
        <v>46</v>
      </c>
      <c r="C32">
        <v>3</v>
      </c>
      <c r="D32" t="s">
        <v>8</v>
      </c>
      <c r="F32" s="39" t="s">
        <v>18</v>
      </c>
      <c r="G32">
        <f>SUMIF(Table11012[Muscle Group],Table3162426272830[[#This Row],[Muscle Group]],Table11012[Sets])</f>
        <v>4</v>
      </c>
    </row>
    <row r="33" spans="1:7" x14ac:dyDescent="0.2">
      <c r="A33" t="s">
        <v>29</v>
      </c>
      <c r="B33" t="s">
        <v>16</v>
      </c>
      <c r="C33">
        <v>3</v>
      </c>
      <c r="D33" t="s">
        <v>8</v>
      </c>
      <c r="F33" s="37" t="s">
        <v>13</v>
      </c>
      <c r="G33">
        <f>SUMIF(Table11012[Muscle Group],Table3162426272830[[#This Row],[Muscle Group]],Table11012[Sets])</f>
        <v>3</v>
      </c>
    </row>
    <row r="34" spans="1:7" x14ac:dyDescent="0.2">
      <c r="A34" t="s">
        <v>17</v>
      </c>
      <c r="B34" t="s">
        <v>18</v>
      </c>
      <c r="C34">
        <v>4</v>
      </c>
      <c r="D34" t="s">
        <v>8</v>
      </c>
      <c r="F34" s="39" t="s">
        <v>16</v>
      </c>
      <c r="G34">
        <f>SUMIF(Table11012[Muscle Group],Table3162426272830[[#This Row],[Muscle Group]],Table11012[Sets])</f>
        <v>5</v>
      </c>
    </row>
    <row r="35" spans="1:7" x14ac:dyDescent="0.2">
      <c r="A35" t="s">
        <v>15</v>
      </c>
      <c r="B35" t="s">
        <v>16</v>
      </c>
      <c r="C35">
        <v>2</v>
      </c>
      <c r="D35" t="s">
        <v>9</v>
      </c>
      <c r="F35" s="37" t="s">
        <v>46</v>
      </c>
      <c r="G35">
        <f>SUMIF(Table11012[Muscle Group],Table3162426272830[[#This Row],[Muscle Group]],Table11012[Sets])</f>
        <v>6</v>
      </c>
    </row>
    <row r="36" spans="1:7" x14ac:dyDescent="0.2">
      <c r="A36" t="s">
        <v>12</v>
      </c>
      <c r="B36" t="s">
        <v>13</v>
      </c>
      <c r="C36">
        <v>3</v>
      </c>
      <c r="D36" t="s">
        <v>9</v>
      </c>
      <c r="F36" s="39" t="s">
        <v>21</v>
      </c>
      <c r="G36">
        <f>SUMIF(Table11012[Muscle Group],Table3162426272830[[#This Row],[Muscle Group]],Table11012[Sets])</f>
        <v>4</v>
      </c>
    </row>
    <row r="37" spans="1:7" x14ac:dyDescent="0.2">
      <c r="A37" t="s">
        <v>47</v>
      </c>
      <c r="B37" t="s">
        <v>46</v>
      </c>
      <c r="C37">
        <v>3</v>
      </c>
      <c r="D37" t="s">
        <v>6</v>
      </c>
      <c r="F37" s="42"/>
    </row>
    <row r="38" spans="1:7" x14ac:dyDescent="0.2">
      <c r="A38" s="14" t="s">
        <v>31</v>
      </c>
      <c r="B38" t="s">
        <v>21</v>
      </c>
      <c r="C38">
        <v>2</v>
      </c>
      <c r="D38" t="s">
        <v>6</v>
      </c>
    </row>
    <row r="39" spans="1:7" x14ac:dyDescent="0.2">
      <c r="A39" s="13" t="s">
        <v>32</v>
      </c>
      <c r="B39" t="s">
        <v>21</v>
      </c>
      <c r="C39">
        <v>2</v>
      </c>
      <c r="D39" t="s">
        <v>6</v>
      </c>
    </row>
    <row r="42" spans="1:7" x14ac:dyDescent="0.2">
      <c r="A42" s="2" t="s">
        <v>90</v>
      </c>
    </row>
    <row r="43" spans="1:7" x14ac:dyDescent="0.2">
      <c r="A43" s="1" t="s">
        <v>0</v>
      </c>
      <c r="B43" s="1" t="s">
        <v>3</v>
      </c>
      <c r="C43" s="1" t="s">
        <v>1</v>
      </c>
      <c r="D43" s="1" t="s">
        <v>2</v>
      </c>
      <c r="F43" s="1" t="s">
        <v>3</v>
      </c>
      <c r="G43" s="1" t="s">
        <v>1</v>
      </c>
    </row>
    <row r="44" spans="1:7" x14ac:dyDescent="0.2">
      <c r="A44" t="s">
        <v>24</v>
      </c>
      <c r="B44" t="s">
        <v>11</v>
      </c>
      <c r="C44">
        <v>3</v>
      </c>
      <c r="D44" t="s">
        <v>9</v>
      </c>
      <c r="F44" s="37" t="s">
        <v>11</v>
      </c>
      <c r="G44">
        <f>SUMIF(Table1101213[Muscle Group],Table316242627283031[[#This Row],[Muscle Group]],Table1101213[Sets])</f>
        <v>3</v>
      </c>
    </row>
    <row r="45" spans="1:7" x14ac:dyDescent="0.2">
      <c r="A45" t="s">
        <v>82</v>
      </c>
      <c r="B45" t="s">
        <v>13</v>
      </c>
      <c r="C45">
        <v>2</v>
      </c>
      <c r="D45" t="s">
        <v>8</v>
      </c>
      <c r="F45" s="39" t="s">
        <v>18</v>
      </c>
      <c r="G45">
        <f>SUMIF(Table1101213[Muscle Group],Table316242627283031[[#This Row],[Muscle Group]],Table1101213[Sets])</f>
        <v>4</v>
      </c>
    </row>
    <row r="46" spans="1:7" x14ac:dyDescent="0.2">
      <c r="A46" t="s">
        <v>17</v>
      </c>
      <c r="B46" t="s">
        <v>18</v>
      </c>
      <c r="C46">
        <v>4</v>
      </c>
      <c r="D46" t="s">
        <v>8</v>
      </c>
      <c r="F46" s="37" t="s">
        <v>13</v>
      </c>
      <c r="G46">
        <f>SUMIF(Table1101213[Muscle Group],Table316242627283031[[#This Row],[Muscle Group]],Table1101213[Sets])</f>
        <v>2</v>
      </c>
    </row>
    <row r="47" spans="1:7" x14ac:dyDescent="0.2">
      <c r="A47" t="s">
        <v>57</v>
      </c>
      <c r="B47" t="s">
        <v>46</v>
      </c>
      <c r="C47">
        <v>3</v>
      </c>
      <c r="D47" t="s">
        <v>8</v>
      </c>
      <c r="F47" s="39" t="s">
        <v>16</v>
      </c>
      <c r="G47">
        <f>SUMIF(Table1101213[Muscle Group],Table316242627283031[[#This Row],[Muscle Group]],Table1101213[Sets])</f>
        <v>5</v>
      </c>
    </row>
    <row r="48" spans="1:7" x14ac:dyDescent="0.2">
      <c r="A48" t="s">
        <v>15</v>
      </c>
      <c r="B48" t="s">
        <v>16</v>
      </c>
      <c r="C48">
        <v>2</v>
      </c>
      <c r="D48" t="s">
        <v>9</v>
      </c>
      <c r="F48" s="37" t="s">
        <v>46</v>
      </c>
      <c r="G48">
        <f>SUMIF(Table1101213[Muscle Group],Table316242627283031[[#This Row],[Muscle Group]],Table1101213[Sets])</f>
        <v>6</v>
      </c>
    </row>
    <row r="49" spans="1:7" x14ac:dyDescent="0.2">
      <c r="A49" t="s">
        <v>48</v>
      </c>
      <c r="B49" t="s">
        <v>46</v>
      </c>
      <c r="C49">
        <v>3</v>
      </c>
      <c r="D49" t="s">
        <v>9</v>
      </c>
      <c r="F49" s="39" t="s">
        <v>21</v>
      </c>
      <c r="G49">
        <f>SUMIF(Table1101213[Muscle Group],Table316242627283031[[#This Row],[Muscle Group]],Table1101213[Sets])</f>
        <v>4</v>
      </c>
    </row>
    <row r="50" spans="1:7" x14ac:dyDescent="0.2">
      <c r="A50" t="s">
        <v>91</v>
      </c>
      <c r="B50" t="s">
        <v>16</v>
      </c>
      <c r="C50">
        <v>3</v>
      </c>
      <c r="D50" t="s">
        <v>9</v>
      </c>
    </row>
    <row r="51" spans="1:7" x14ac:dyDescent="0.2">
      <c r="A51" s="14" t="s">
        <v>20</v>
      </c>
      <c r="B51" t="s">
        <v>21</v>
      </c>
      <c r="C51">
        <v>2</v>
      </c>
      <c r="D51" t="s">
        <v>6</v>
      </c>
    </row>
    <row r="52" spans="1:7" x14ac:dyDescent="0.2">
      <c r="A52" s="13" t="s">
        <v>22</v>
      </c>
      <c r="B52" t="s">
        <v>21</v>
      </c>
      <c r="C52">
        <v>2</v>
      </c>
      <c r="D52" t="s">
        <v>6</v>
      </c>
    </row>
  </sheetData>
  <pageMargins left="0.7" right="0.7" top="0.75" bottom="0.75" header="0.3" footer="0.3"/>
  <pageSetup orientation="portrait" horizontalDpi="0" verticalDpi="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06B5-9892-9643-92B1-4C58C823646E}">
  <dimension ref="A1:G25"/>
  <sheetViews>
    <sheetView zoomScale="114" workbookViewId="0">
      <selection activeCell="J19" sqref="J19"/>
    </sheetView>
  </sheetViews>
  <sheetFormatPr baseColWidth="10" defaultRowHeight="16" x14ac:dyDescent="0.2"/>
  <cols>
    <col min="1" max="1" width="37.6640625" customWidth="1"/>
    <col min="2" max="2" width="17.33203125" bestFit="1" customWidth="1"/>
    <col min="3" max="3" width="10.6640625" customWidth="1"/>
    <col min="6" max="6" width="14.6640625" customWidth="1"/>
  </cols>
  <sheetData>
    <row r="1" spans="1:7" x14ac:dyDescent="0.2">
      <c r="A1" s="2" t="s">
        <v>92</v>
      </c>
    </row>
    <row r="2" spans="1:7" x14ac:dyDescent="0.2">
      <c r="A2" s="1" t="s">
        <v>0</v>
      </c>
      <c r="B2" s="1" t="s">
        <v>3</v>
      </c>
      <c r="C2" s="1" t="s">
        <v>1</v>
      </c>
      <c r="D2" s="1" t="s">
        <v>2</v>
      </c>
      <c r="F2" t="s">
        <v>3</v>
      </c>
      <c r="G2" t="s">
        <v>1</v>
      </c>
    </row>
    <row r="3" spans="1:7" x14ac:dyDescent="0.2">
      <c r="A3" t="s">
        <v>87</v>
      </c>
      <c r="B3" t="s">
        <v>101</v>
      </c>
      <c r="C3">
        <v>4</v>
      </c>
      <c r="D3" s="15" t="s">
        <v>8</v>
      </c>
      <c r="F3" t="s">
        <v>98</v>
      </c>
      <c r="G3">
        <v>4</v>
      </c>
    </row>
    <row r="4" spans="1:7" x14ac:dyDescent="0.2">
      <c r="A4" t="s">
        <v>102</v>
      </c>
      <c r="B4" t="s">
        <v>103</v>
      </c>
      <c r="C4">
        <v>3</v>
      </c>
      <c r="D4" t="s">
        <v>8</v>
      </c>
      <c r="F4" t="s">
        <v>103</v>
      </c>
      <c r="G4">
        <f>SUMIF(Table11017[Muscle Group],F4,Table11017[Sets])</f>
        <v>5</v>
      </c>
    </row>
    <row r="5" spans="1:7" x14ac:dyDescent="0.2">
      <c r="A5" t="s">
        <v>104</v>
      </c>
      <c r="B5" t="s">
        <v>103</v>
      </c>
      <c r="C5">
        <v>2</v>
      </c>
      <c r="D5" t="s">
        <v>9</v>
      </c>
      <c r="F5" t="s">
        <v>100</v>
      </c>
      <c r="G5">
        <f>SUMIF(Table11017[Muscle Group],F5,Table11017[Sets])</f>
        <v>3</v>
      </c>
    </row>
    <row r="6" spans="1:7" x14ac:dyDescent="0.2">
      <c r="A6" t="s">
        <v>105</v>
      </c>
      <c r="B6" t="s">
        <v>95</v>
      </c>
      <c r="C6">
        <v>3</v>
      </c>
      <c r="D6" t="s">
        <v>8</v>
      </c>
      <c r="F6" t="s">
        <v>95</v>
      </c>
      <c r="G6">
        <f>SUMIF(Table11017[Muscle Group],F6,Table11017[Sets])</f>
        <v>6</v>
      </c>
    </row>
    <row r="7" spans="1:7" x14ac:dyDescent="0.2">
      <c r="A7" t="s">
        <v>106</v>
      </c>
      <c r="B7" t="s">
        <v>100</v>
      </c>
      <c r="C7">
        <v>3</v>
      </c>
      <c r="D7" t="s">
        <v>9</v>
      </c>
      <c r="F7" t="s">
        <v>46</v>
      </c>
      <c r="G7">
        <f>SUMIF(Table11017[Muscle Group],F7,Table11017[Sets])</f>
        <v>3</v>
      </c>
    </row>
    <row r="8" spans="1:7" x14ac:dyDescent="0.2">
      <c r="A8" t="s">
        <v>45</v>
      </c>
      <c r="B8" t="s">
        <v>46</v>
      </c>
      <c r="C8">
        <v>3</v>
      </c>
      <c r="D8" t="s">
        <v>6</v>
      </c>
      <c r="F8" t="s">
        <v>16</v>
      </c>
      <c r="G8">
        <f>SUMIF(Table11017[Muscle Group],F8,Table11017[Sets])</f>
        <v>3</v>
      </c>
    </row>
    <row r="9" spans="1:7" x14ac:dyDescent="0.2">
      <c r="A9" t="s">
        <v>61</v>
      </c>
      <c r="B9" t="s">
        <v>95</v>
      </c>
      <c r="C9">
        <v>3</v>
      </c>
      <c r="D9" t="s">
        <v>6</v>
      </c>
      <c r="F9" t="s">
        <v>21</v>
      </c>
      <c r="G9">
        <f>SUMIF(Table11017[Muscle Group],F9,Table11017[Sets])</f>
        <v>2</v>
      </c>
    </row>
    <row r="10" spans="1:7" x14ac:dyDescent="0.2">
      <c r="A10" t="s">
        <v>107</v>
      </c>
      <c r="B10" t="s">
        <v>16</v>
      </c>
      <c r="C10">
        <v>3</v>
      </c>
      <c r="D10" t="s">
        <v>6</v>
      </c>
    </row>
    <row r="11" spans="1:7" x14ac:dyDescent="0.2">
      <c r="A11" t="s">
        <v>108</v>
      </c>
      <c r="B11" t="s">
        <v>21</v>
      </c>
      <c r="C11">
        <v>2</v>
      </c>
      <c r="D11" t="s">
        <v>109</v>
      </c>
    </row>
    <row r="14" spans="1:7" x14ac:dyDescent="0.2">
      <c r="A14" s="2" t="s">
        <v>93</v>
      </c>
    </row>
    <row r="15" spans="1:7" x14ac:dyDescent="0.2">
      <c r="A15" s="1" t="s">
        <v>0</v>
      </c>
      <c r="B15" s="1" t="s">
        <v>3</v>
      </c>
      <c r="C15" s="1" t="s">
        <v>1</v>
      </c>
      <c r="D15" s="1" t="s">
        <v>2</v>
      </c>
      <c r="F15" t="s">
        <v>3</v>
      </c>
      <c r="G15" t="s">
        <v>1</v>
      </c>
    </row>
    <row r="16" spans="1:7" x14ac:dyDescent="0.2">
      <c r="A16" t="s">
        <v>94</v>
      </c>
      <c r="B16" t="s">
        <v>95</v>
      </c>
      <c r="C16">
        <v>4</v>
      </c>
      <c r="D16" s="3" t="s">
        <v>8</v>
      </c>
      <c r="F16" t="s">
        <v>98</v>
      </c>
      <c r="G16">
        <f>SUMIF(Table1101718[Muscle Group],F16,Table1101718[Sets])</f>
        <v>3</v>
      </c>
    </row>
    <row r="17" spans="1:7" x14ac:dyDescent="0.2">
      <c r="A17" t="s">
        <v>96</v>
      </c>
      <c r="B17" t="s">
        <v>95</v>
      </c>
      <c r="C17">
        <v>3</v>
      </c>
      <c r="D17" t="s">
        <v>8</v>
      </c>
      <c r="F17" t="s">
        <v>103</v>
      </c>
      <c r="G17">
        <f>SUMIF(Table1101718[Muscle Group],F17,Table1101718[Sets])</f>
        <v>3</v>
      </c>
    </row>
    <row r="18" spans="1:7" x14ac:dyDescent="0.2">
      <c r="A18" t="s">
        <v>97</v>
      </c>
      <c r="B18" t="s">
        <v>98</v>
      </c>
      <c r="C18">
        <v>3</v>
      </c>
      <c r="D18" t="s">
        <v>9</v>
      </c>
      <c r="F18" t="s">
        <v>100</v>
      </c>
      <c r="G18">
        <f>SUMIF(Table1101718[Muscle Group],F18,Table1101718[Sets])</f>
        <v>3</v>
      </c>
    </row>
    <row r="19" spans="1:7" x14ac:dyDescent="0.2">
      <c r="A19" t="s">
        <v>44</v>
      </c>
      <c r="B19" t="s">
        <v>103</v>
      </c>
      <c r="C19">
        <v>3</v>
      </c>
      <c r="D19" t="s">
        <v>8</v>
      </c>
      <c r="F19" t="s">
        <v>95</v>
      </c>
      <c r="G19">
        <f>SUMIF(Table1101718[Muscle Group],F19,Table1101718[Sets])</f>
        <v>10</v>
      </c>
    </row>
    <row r="20" spans="1:7" x14ac:dyDescent="0.2">
      <c r="A20" t="s">
        <v>10</v>
      </c>
      <c r="B20" t="s">
        <v>100</v>
      </c>
      <c r="C20">
        <v>3</v>
      </c>
      <c r="D20" t="s">
        <v>9</v>
      </c>
      <c r="F20" t="s">
        <v>46</v>
      </c>
      <c r="G20">
        <f>SUMIF(Table1101718[Muscle Group],F20,Table1101718[Sets])</f>
        <v>2</v>
      </c>
    </row>
    <row r="21" spans="1:7" x14ac:dyDescent="0.2">
      <c r="A21" t="s">
        <v>61</v>
      </c>
      <c r="B21" t="s">
        <v>95</v>
      </c>
      <c r="C21">
        <v>3</v>
      </c>
      <c r="D21" t="s">
        <v>6</v>
      </c>
      <c r="F21" t="s">
        <v>16</v>
      </c>
      <c r="G21">
        <f>SUMIF(Table1101718[Muscle Group],F21,Table1101718[Sets])</f>
        <v>2</v>
      </c>
    </row>
    <row r="22" spans="1:7" x14ac:dyDescent="0.2">
      <c r="A22" t="s">
        <v>48</v>
      </c>
      <c r="B22" t="s">
        <v>46</v>
      </c>
      <c r="C22">
        <v>2</v>
      </c>
      <c r="D22" t="s">
        <v>6</v>
      </c>
      <c r="F22" t="s">
        <v>21</v>
      </c>
      <c r="G22">
        <f>SUMIF(Table1101718[Muscle Group],F22,Table1101718[Sets])</f>
        <v>4</v>
      </c>
    </row>
    <row r="23" spans="1:7" x14ac:dyDescent="0.2">
      <c r="A23" t="s">
        <v>34</v>
      </c>
      <c r="B23" t="s">
        <v>16</v>
      </c>
      <c r="C23">
        <v>2</v>
      </c>
      <c r="D23" t="s">
        <v>9</v>
      </c>
    </row>
    <row r="24" spans="1:7" x14ac:dyDescent="0.2">
      <c r="A24" t="s">
        <v>20</v>
      </c>
      <c r="B24" t="s">
        <v>21</v>
      </c>
      <c r="C24">
        <v>2</v>
      </c>
      <c r="D24" t="s">
        <v>6</v>
      </c>
    </row>
    <row r="25" spans="1:7" x14ac:dyDescent="0.2">
      <c r="A25" t="s">
        <v>22</v>
      </c>
      <c r="B25" t="s">
        <v>21</v>
      </c>
      <c r="C25">
        <v>2</v>
      </c>
      <c r="D25" t="s">
        <v>6</v>
      </c>
    </row>
  </sheetData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194-70F7-494C-9C36-A17EB2D9ED25}">
  <dimension ref="A1:G53"/>
  <sheetViews>
    <sheetView topLeftCell="A18" zoomScale="85" workbookViewId="0">
      <selection activeCell="H51" sqref="H51"/>
    </sheetView>
  </sheetViews>
  <sheetFormatPr baseColWidth="10" defaultRowHeight="16" x14ac:dyDescent="0.2"/>
  <cols>
    <col min="1" max="1" width="60.83203125" bestFit="1" customWidth="1"/>
    <col min="2" max="2" width="15" bestFit="1" customWidth="1"/>
    <col min="6" max="6" width="30.83203125" bestFit="1" customWidth="1"/>
    <col min="7" max="7" width="16.6640625" bestFit="1" customWidth="1"/>
    <col min="11" max="11" width="48.83203125" bestFit="1" customWidth="1"/>
    <col min="12" max="12" width="16.6640625" bestFit="1" customWidth="1"/>
  </cols>
  <sheetData>
    <row r="1" spans="1:7" x14ac:dyDescent="0.2">
      <c r="A1" s="2" t="s">
        <v>112</v>
      </c>
    </row>
    <row r="2" spans="1:7" x14ac:dyDescent="0.2">
      <c r="A2" s="1" t="s">
        <v>0</v>
      </c>
      <c r="B2" s="1" t="s">
        <v>3</v>
      </c>
      <c r="C2" s="1" t="s">
        <v>1</v>
      </c>
      <c r="D2" s="1" t="s">
        <v>2</v>
      </c>
      <c r="F2" t="s">
        <v>3</v>
      </c>
      <c r="G2" t="s">
        <v>1</v>
      </c>
    </row>
    <row r="3" spans="1:7" x14ac:dyDescent="0.2">
      <c r="A3" t="s">
        <v>87</v>
      </c>
      <c r="B3" t="s">
        <v>5</v>
      </c>
      <c r="C3">
        <v>3</v>
      </c>
      <c r="D3" s="3" t="s">
        <v>8</v>
      </c>
      <c r="F3" t="s">
        <v>7</v>
      </c>
      <c r="G3">
        <f>SUMIF(Table119[Muscle Group],F3,Table119[Sets])</f>
        <v>3</v>
      </c>
    </row>
    <row r="4" spans="1:7" x14ac:dyDescent="0.2">
      <c r="A4" t="s">
        <v>33</v>
      </c>
      <c r="B4" t="s">
        <v>7</v>
      </c>
      <c r="C4">
        <v>3</v>
      </c>
      <c r="D4" t="s">
        <v>9</v>
      </c>
      <c r="F4" t="s">
        <v>5</v>
      </c>
      <c r="G4">
        <f>SUMIF(Table119[Muscle Group],F4,Table119[Sets])</f>
        <v>3</v>
      </c>
    </row>
    <row r="5" spans="1:7" x14ac:dyDescent="0.2">
      <c r="A5" t="s">
        <v>10</v>
      </c>
      <c r="B5" t="s">
        <v>11</v>
      </c>
      <c r="C5">
        <v>3</v>
      </c>
      <c r="D5" t="s">
        <v>9</v>
      </c>
      <c r="F5" t="s">
        <v>14</v>
      </c>
      <c r="G5">
        <f>SUMIF(Table119[Muscle Group],F5,Table119[Sets])</f>
        <v>2</v>
      </c>
    </row>
    <row r="6" spans="1:7" x14ac:dyDescent="0.2">
      <c r="A6" t="s">
        <v>17</v>
      </c>
      <c r="B6" t="s">
        <v>18</v>
      </c>
      <c r="C6">
        <v>4</v>
      </c>
      <c r="D6" t="s">
        <v>6</v>
      </c>
      <c r="F6" t="s">
        <v>11</v>
      </c>
      <c r="G6">
        <f>SUMIF(Table119[Muscle Group],F6,Table119[Sets])</f>
        <v>3</v>
      </c>
    </row>
    <row r="7" spans="1:7" x14ac:dyDescent="0.2">
      <c r="A7" t="s">
        <v>44</v>
      </c>
      <c r="B7" t="s">
        <v>99</v>
      </c>
      <c r="C7">
        <v>4</v>
      </c>
      <c r="D7" t="s">
        <v>9</v>
      </c>
      <c r="F7" t="s">
        <v>18</v>
      </c>
      <c r="G7">
        <f>SUMIF(Table119[Muscle Group],F7,Table119[Sets])</f>
        <v>4</v>
      </c>
    </row>
    <row r="8" spans="1:7" x14ac:dyDescent="0.2">
      <c r="A8" t="s">
        <v>26</v>
      </c>
      <c r="B8" t="s">
        <v>14</v>
      </c>
      <c r="C8">
        <v>2</v>
      </c>
      <c r="D8" t="s">
        <v>6</v>
      </c>
      <c r="F8" t="s">
        <v>13</v>
      </c>
      <c r="G8">
        <f>SUMIF(Table119[Muscle Group],F8,Table119[Sets])</f>
        <v>0</v>
      </c>
    </row>
    <row r="9" spans="1:7" x14ac:dyDescent="0.2">
      <c r="A9" t="s">
        <v>15</v>
      </c>
      <c r="B9" t="s">
        <v>16</v>
      </c>
      <c r="C9">
        <v>3</v>
      </c>
      <c r="D9" t="s">
        <v>6</v>
      </c>
      <c r="F9" t="s">
        <v>103</v>
      </c>
      <c r="G9">
        <f>SUMIF(Table119[Muscle Group],F9,Table119[Sets])</f>
        <v>3</v>
      </c>
    </row>
    <row r="10" spans="1:7" x14ac:dyDescent="0.2">
      <c r="A10" t="s">
        <v>41</v>
      </c>
      <c r="B10" t="s">
        <v>103</v>
      </c>
      <c r="C10">
        <v>3</v>
      </c>
      <c r="D10" t="s">
        <v>9</v>
      </c>
      <c r="F10" t="s">
        <v>16</v>
      </c>
      <c r="G10">
        <f>SUMIF(Table119[Muscle Group],F10,Table119[Sets])</f>
        <v>5</v>
      </c>
    </row>
    <row r="11" spans="1:7" x14ac:dyDescent="0.2">
      <c r="A11" t="s">
        <v>19</v>
      </c>
      <c r="B11" t="s">
        <v>16</v>
      </c>
      <c r="C11">
        <v>2</v>
      </c>
      <c r="D11" t="s">
        <v>6</v>
      </c>
      <c r="F11" t="s">
        <v>46</v>
      </c>
      <c r="G11">
        <f>SUMIF(Table119[Muscle Group],F11,Table119[Sets])</f>
        <v>2</v>
      </c>
    </row>
    <row r="12" spans="1:7" x14ac:dyDescent="0.2">
      <c r="A12" t="s">
        <v>48</v>
      </c>
      <c r="B12" t="s">
        <v>46</v>
      </c>
      <c r="C12">
        <v>2</v>
      </c>
      <c r="D12" t="s">
        <v>6</v>
      </c>
      <c r="F12" t="s">
        <v>21</v>
      </c>
      <c r="G12">
        <f>SUMIF(Table119[Muscle Group],F12,Table119[Sets])</f>
        <v>2</v>
      </c>
    </row>
    <row r="13" spans="1:7" x14ac:dyDescent="0.2">
      <c r="A13" t="s">
        <v>20</v>
      </c>
      <c r="B13" t="s">
        <v>21</v>
      </c>
      <c r="C13">
        <v>2</v>
      </c>
      <c r="D13" t="s">
        <v>6</v>
      </c>
    </row>
    <row r="15" spans="1:7" x14ac:dyDescent="0.2">
      <c r="A15" s="2" t="s">
        <v>115</v>
      </c>
    </row>
    <row r="16" spans="1:7" x14ac:dyDescent="0.2">
      <c r="A16" s="1" t="s">
        <v>0</v>
      </c>
      <c r="B16" s="1" t="s">
        <v>3</v>
      </c>
      <c r="C16" s="1" t="s">
        <v>1</v>
      </c>
      <c r="D16" s="1" t="s">
        <v>2</v>
      </c>
      <c r="F16" t="s">
        <v>3</v>
      </c>
      <c r="G16" t="s">
        <v>1</v>
      </c>
    </row>
    <row r="17" spans="1:7" x14ac:dyDescent="0.2">
      <c r="A17" t="s">
        <v>37</v>
      </c>
      <c r="B17" t="s">
        <v>36</v>
      </c>
      <c r="C17">
        <v>2</v>
      </c>
      <c r="D17" t="s">
        <v>38</v>
      </c>
      <c r="F17" t="s">
        <v>39</v>
      </c>
      <c r="G17">
        <f>SUMIF(Table13521[Muscle Group],Table3537[[#This Row],[Muscle Group]],Table13521[Sets])</f>
        <v>3</v>
      </c>
    </row>
    <row r="18" spans="1:7" x14ac:dyDescent="0.2">
      <c r="A18" t="s">
        <v>43</v>
      </c>
      <c r="B18" t="s">
        <v>39</v>
      </c>
      <c r="C18">
        <v>3</v>
      </c>
      <c r="D18" t="s">
        <v>40</v>
      </c>
      <c r="F18" t="s">
        <v>42</v>
      </c>
      <c r="G18">
        <f>SUMIF(Table13521[Muscle Group],Table3537[[#This Row],[Muscle Group]],Table13521[Sets])</f>
        <v>3</v>
      </c>
    </row>
    <row r="19" spans="1:7" x14ac:dyDescent="0.2">
      <c r="A19" t="s">
        <v>44</v>
      </c>
      <c r="B19" t="s">
        <v>36</v>
      </c>
      <c r="C19">
        <v>3</v>
      </c>
      <c r="D19" t="s">
        <v>9</v>
      </c>
      <c r="F19" t="s">
        <v>36</v>
      </c>
      <c r="G19">
        <f>SUMIF(Table13521[Muscle Group],Table3537[[#This Row],[Muscle Group]],Table13521[Sets])</f>
        <v>7</v>
      </c>
    </row>
    <row r="20" spans="1:7" x14ac:dyDescent="0.2">
      <c r="A20" t="s">
        <v>41</v>
      </c>
      <c r="B20" t="s">
        <v>42</v>
      </c>
      <c r="C20">
        <v>3</v>
      </c>
      <c r="D20" t="s">
        <v>9</v>
      </c>
      <c r="F20" t="s">
        <v>100</v>
      </c>
      <c r="G20">
        <f>SUMIF(Table13521[Muscle Group],Table3537[[#This Row],[Muscle Group]],Table13521[Sets])</f>
        <v>4</v>
      </c>
    </row>
    <row r="21" spans="1:7" x14ac:dyDescent="0.2">
      <c r="A21" t="s">
        <v>30</v>
      </c>
      <c r="B21" t="s">
        <v>36</v>
      </c>
      <c r="C21">
        <v>2</v>
      </c>
      <c r="D21" t="s">
        <v>8</v>
      </c>
      <c r="F21" t="s">
        <v>98</v>
      </c>
      <c r="G21">
        <f>SUMIF(Table13521[Muscle Group],Table3537[[#This Row],[Muscle Group]],Table13521[Sets])</f>
        <v>3</v>
      </c>
    </row>
    <row r="22" spans="1:7" x14ac:dyDescent="0.2">
      <c r="A22" t="s">
        <v>97</v>
      </c>
      <c r="B22" t="s">
        <v>98</v>
      </c>
      <c r="C22">
        <v>3</v>
      </c>
      <c r="D22" t="s">
        <v>9</v>
      </c>
      <c r="F22" t="s">
        <v>16</v>
      </c>
      <c r="G22">
        <f>SUMIF(Table13521[Muscle Group],Table3537[[#This Row],[Muscle Group]],Table13521[Sets])</f>
        <v>3</v>
      </c>
    </row>
    <row r="23" spans="1:7" x14ac:dyDescent="0.2">
      <c r="A23" t="s">
        <v>17</v>
      </c>
      <c r="B23" t="s">
        <v>100</v>
      </c>
      <c r="C23">
        <v>4</v>
      </c>
      <c r="D23" t="s">
        <v>8</v>
      </c>
      <c r="F23" t="s">
        <v>46</v>
      </c>
      <c r="G23">
        <f>SUMIF(Table13521[Muscle Group],Table3537[[#This Row],[Muscle Group]],Table13521[Sets])</f>
        <v>5</v>
      </c>
    </row>
    <row r="24" spans="1:7" x14ac:dyDescent="0.2">
      <c r="A24" t="s">
        <v>47</v>
      </c>
      <c r="B24" t="s">
        <v>46</v>
      </c>
      <c r="C24">
        <v>3</v>
      </c>
      <c r="D24" t="s">
        <v>6</v>
      </c>
      <c r="F24" t="s">
        <v>21</v>
      </c>
      <c r="G24">
        <f>SUMIF(Table13521[Muscle Group],Table3537[[#This Row],[Muscle Group]],Table13521[Sets])</f>
        <v>2</v>
      </c>
    </row>
    <row r="25" spans="1:7" x14ac:dyDescent="0.2">
      <c r="A25" t="s">
        <v>30</v>
      </c>
      <c r="B25" t="s">
        <v>16</v>
      </c>
      <c r="C25">
        <v>3</v>
      </c>
      <c r="D25" t="s">
        <v>6</v>
      </c>
    </row>
    <row r="26" spans="1:7" x14ac:dyDescent="0.2">
      <c r="A26" t="s">
        <v>48</v>
      </c>
      <c r="B26" t="s">
        <v>46</v>
      </c>
      <c r="C26">
        <v>2</v>
      </c>
      <c r="D26" t="s">
        <v>6</v>
      </c>
    </row>
    <row r="27" spans="1:7" x14ac:dyDescent="0.2">
      <c r="A27" t="s">
        <v>32</v>
      </c>
      <c r="B27" t="s">
        <v>21</v>
      </c>
      <c r="C27">
        <v>2</v>
      </c>
      <c r="D27" t="s">
        <v>6</v>
      </c>
    </row>
    <row r="30" spans="1:7" x14ac:dyDescent="0.2">
      <c r="A30" s="10" t="s">
        <v>113</v>
      </c>
    </row>
    <row r="31" spans="1:7" x14ac:dyDescent="0.2">
      <c r="A31" s="1" t="s">
        <v>0</v>
      </c>
      <c r="B31" s="1" t="s">
        <v>3</v>
      </c>
      <c r="C31" s="1" t="s">
        <v>1</v>
      </c>
      <c r="D31" s="1" t="s">
        <v>2</v>
      </c>
      <c r="F31" t="s">
        <v>3</v>
      </c>
      <c r="G31" t="s">
        <v>1</v>
      </c>
    </row>
    <row r="32" spans="1:7" x14ac:dyDescent="0.2">
      <c r="A32" t="s">
        <v>72</v>
      </c>
      <c r="B32" t="s">
        <v>73</v>
      </c>
      <c r="C32">
        <v>5</v>
      </c>
      <c r="D32" t="s">
        <v>9</v>
      </c>
      <c r="F32" t="s">
        <v>73</v>
      </c>
      <c r="G32">
        <f>SUMIF(Table135722[Muscle Group],Table353738[[#This Row],[Muscle Group]],Table135722[Sets])</f>
        <v>5</v>
      </c>
    </row>
    <row r="33" spans="1:7" x14ac:dyDescent="0.2">
      <c r="A33" t="s">
        <v>61</v>
      </c>
      <c r="B33" t="s">
        <v>62</v>
      </c>
      <c r="C33">
        <v>3</v>
      </c>
      <c r="D33" t="s">
        <v>6</v>
      </c>
      <c r="F33" t="s">
        <v>62</v>
      </c>
      <c r="G33">
        <f>SUMIF(Table135722[Muscle Group],Table353738[[#This Row],[Muscle Group]],Table135722[Sets])</f>
        <v>6</v>
      </c>
    </row>
    <row r="34" spans="1:7" x14ac:dyDescent="0.2">
      <c r="A34" t="s">
        <v>63</v>
      </c>
      <c r="B34" t="s">
        <v>62</v>
      </c>
      <c r="C34">
        <v>3</v>
      </c>
      <c r="D34" t="s">
        <v>6</v>
      </c>
      <c r="F34" t="s">
        <v>65</v>
      </c>
      <c r="G34">
        <f>SUMIF(Table135722[Muscle Group],Table353738[[#This Row],[Muscle Group]],Table135722[Sets])</f>
        <v>3</v>
      </c>
    </row>
    <row r="35" spans="1:7" x14ac:dyDescent="0.2">
      <c r="A35" t="s">
        <v>64</v>
      </c>
      <c r="B35" t="s">
        <v>65</v>
      </c>
      <c r="C35">
        <v>3</v>
      </c>
      <c r="D35" t="s">
        <v>9</v>
      </c>
      <c r="F35" t="s">
        <v>68</v>
      </c>
      <c r="G35">
        <f>SUMIF(Table135722[Muscle Group],Table353738[[#This Row],[Muscle Group]],Table135722[Sets])</f>
        <v>3</v>
      </c>
    </row>
    <row r="36" spans="1:7" x14ac:dyDescent="0.2">
      <c r="A36" t="s">
        <v>67</v>
      </c>
      <c r="B36" t="s">
        <v>68</v>
      </c>
      <c r="C36">
        <v>3</v>
      </c>
      <c r="D36" t="s">
        <v>8</v>
      </c>
      <c r="F36" t="s">
        <v>70</v>
      </c>
      <c r="G36">
        <f>SUMIF(Table135722[Muscle Group],Table353738[[#This Row],[Muscle Group]],Table135722[Sets])</f>
        <v>3</v>
      </c>
    </row>
    <row r="37" spans="1:7" x14ac:dyDescent="0.2">
      <c r="A37" t="s">
        <v>69</v>
      </c>
      <c r="B37" t="s">
        <v>70</v>
      </c>
      <c r="C37">
        <v>3</v>
      </c>
      <c r="D37" t="s">
        <v>6</v>
      </c>
      <c r="F37" t="s">
        <v>21</v>
      </c>
      <c r="G37">
        <f>SUMIF(Table135722[Muscle Group],Table353738[[#This Row],[Muscle Group]],Table135722[Sets])</f>
        <v>4</v>
      </c>
    </row>
    <row r="38" spans="1:7" x14ac:dyDescent="0.2">
      <c r="A38" t="s">
        <v>31</v>
      </c>
      <c r="B38" t="s">
        <v>21</v>
      </c>
      <c r="C38">
        <v>2</v>
      </c>
      <c r="D38" t="s">
        <v>6</v>
      </c>
    </row>
    <row r="39" spans="1:7" x14ac:dyDescent="0.2">
      <c r="A39" t="s">
        <v>32</v>
      </c>
      <c r="B39" t="s">
        <v>21</v>
      </c>
      <c r="C39">
        <v>2</v>
      </c>
      <c r="D39" t="s">
        <v>6</v>
      </c>
    </row>
    <row r="44" spans="1:7" x14ac:dyDescent="0.2">
      <c r="A44" s="10" t="s">
        <v>114</v>
      </c>
    </row>
    <row r="45" spans="1:7" x14ac:dyDescent="0.2">
      <c r="A45" s="1" t="s">
        <v>0</v>
      </c>
      <c r="B45" s="1" t="s">
        <v>3</v>
      </c>
      <c r="C45" s="1" t="s">
        <v>1</v>
      </c>
      <c r="D45" s="1" t="s">
        <v>2</v>
      </c>
      <c r="F45" t="s">
        <v>3</v>
      </c>
      <c r="G45" t="s">
        <v>1</v>
      </c>
    </row>
    <row r="46" spans="1:7" x14ac:dyDescent="0.2">
      <c r="A46" t="s">
        <v>60</v>
      </c>
      <c r="B46" t="s">
        <v>66</v>
      </c>
      <c r="C46">
        <v>5</v>
      </c>
      <c r="D46" t="s">
        <v>9</v>
      </c>
      <c r="F46" t="s">
        <v>66</v>
      </c>
      <c r="G46">
        <f>SUMIF(Table1357823[Muscle Group],Table35373839[[#This Row],[Muscle Group]],Table1357823[Sets])</f>
        <v>5</v>
      </c>
    </row>
    <row r="47" spans="1:7" x14ac:dyDescent="0.2">
      <c r="A47" t="s">
        <v>74</v>
      </c>
      <c r="B47" t="s">
        <v>75</v>
      </c>
      <c r="C47">
        <v>4</v>
      </c>
      <c r="D47" t="s">
        <v>9</v>
      </c>
      <c r="F47" t="s">
        <v>62</v>
      </c>
      <c r="G47">
        <f>SUMIF(Table1357823[Muscle Group],Table35373839[[#This Row],[Muscle Group]],Table1357823[Sets])</f>
        <v>0</v>
      </c>
    </row>
    <row r="48" spans="1:7" x14ac:dyDescent="0.2">
      <c r="A48" t="s">
        <v>76</v>
      </c>
      <c r="B48" t="s">
        <v>75</v>
      </c>
      <c r="C48">
        <v>3</v>
      </c>
      <c r="D48" t="s">
        <v>8</v>
      </c>
      <c r="F48" t="s">
        <v>65</v>
      </c>
      <c r="G48">
        <f>SUMIF(Table1357823[Muscle Group],Table35373839[[#This Row],[Muscle Group]],Table1357823[Sets])</f>
        <v>3</v>
      </c>
    </row>
    <row r="49" spans="1:7" x14ac:dyDescent="0.2">
      <c r="A49" t="s">
        <v>77</v>
      </c>
      <c r="B49" t="s">
        <v>65</v>
      </c>
      <c r="C49">
        <v>3</v>
      </c>
      <c r="D49" t="s">
        <v>8</v>
      </c>
      <c r="F49" t="s">
        <v>75</v>
      </c>
      <c r="G49">
        <f>SUMIF(Table1357823[Muscle Group],Table35373839[[#This Row],[Muscle Group]],Table1357823[Sets])</f>
        <v>7</v>
      </c>
    </row>
    <row r="50" spans="1:7" x14ac:dyDescent="0.2">
      <c r="A50" t="s">
        <v>78</v>
      </c>
      <c r="B50" t="s">
        <v>80</v>
      </c>
      <c r="C50">
        <v>2</v>
      </c>
      <c r="D50" t="s">
        <v>9</v>
      </c>
      <c r="F50" t="s">
        <v>80</v>
      </c>
      <c r="G50">
        <f>SUMIF(Table1357823[Muscle Group],Table35373839[[#This Row],[Muscle Group]],Table1357823[Sets])</f>
        <v>2</v>
      </c>
    </row>
    <row r="51" spans="1:7" x14ac:dyDescent="0.2">
      <c r="A51" t="s">
        <v>79</v>
      </c>
      <c r="B51" t="s">
        <v>70</v>
      </c>
      <c r="C51">
        <v>3</v>
      </c>
      <c r="D51" t="s">
        <v>6</v>
      </c>
      <c r="F51" t="s">
        <v>70</v>
      </c>
      <c r="G51">
        <f>SUMIF(Table1357823[Muscle Group],Table35373839[[#This Row],[Muscle Group]],Table1357823[Sets])</f>
        <v>3</v>
      </c>
    </row>
    <row r="52" spans="1:7" x14ac:dyDescent="0.2">
      <c r="A52" t="s">
        <v>31</v>
      </c>
      <c r="B52" t="s">
        <v>21</v>
      </c>
      <c r="C52">
        <v>2</v>
      </c>
      <c r="D52" t="s">
        <v>6</v>
      </c>
      <c r="F52" t="s">
        <v>21</v>
      </c>
      <c r="G52">
        <f>SUMIF(Table1357823[Muscle Group],Table35373839[[#This Row],[Muscle Group]],Table1357823[Sets])</f>
        <v>4</v>
      </c>
    </row>
    <row r="53" spans="1:7" x14ac:dyDescent="0.2">
      <c r="A53" t="s">
        <v>32</v>
      </c>
      <c r="B53" t="s">
        <v>21</v>
      </c>
      <c r="C53">
        <v>2</v>
      </c>
      <c r="D53" t="s">
        <v>6</v>
      </c>
    </row>
  </sheetData>
  <pageMargins left="0.7" right="0.7" top="0.75" bottom="0.75" header="0.3" footer="0.3"/>
  <pageSetup orientation="portrait" horizontalDpi="0" verticalDpi="0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234A-BCCD-FB41-8AF0-DE1685322F47}">
  <dimension ref="A1:P30"/>
  <sheetViews>
    <sheetView zoomScale="75" workbookViewId="0">
      <selection activeCell="N27" sqref="N27"/>
    </sheetView>
  </sheetViews>
  <sheetFormatPr baseColWidth="10" defaultRowHeight="16" x14ac:dyDescent="0.2"/>
  <cols>
    <col min="1" max="1" width="37.5" bestFit="1" customWidth="1"/>
    <col min="2" max="2" width="16.6640625" bestFit="1" customWidth="1"/>
    <col min="6" max="6" width="15" bestFit="1" customWidth="1"/>
    <col min="7" max="7" width="13.83203125" customWidth="1"/>
    <col min="11" max="11" width="23.83203125" customWidth="1"/>
    <col min="12" max="12" width="12.5" bestFit="1" customWidth="1"/>
    <col min="16" max="16" width="15" bestFit="1" customWidth="1"/>
  </cols>
  <sheetData>
    <row r="1" spans="1:16" x14ac:dyDescent="0.2">
      <c r="A1" s="10" t="s">
        <v>116</v>
      </c>
      <c r="B1" s="10"/>
      <c r="C1" s="11"/>
      <c r="D1" s="11"/>
      <c r="J1" s="10" t="s">
        <v>124</v>
      </c>
      <c r="K1" s="10"/>
      <c r="L1" s="11"/>
      <c r="M1" s="11"/>
    </row>
    <row r="2" spans="1:16" x14ac:dyDescent="0.2">
      <c r="A2" s="16" t="s">
        <v>0</v>
      </c>
      <c r="B2" s="17" t="s">
        <v>3</v>
      </c>
      <c r="C2" s="17" t="s">
        <v>1</v>
      </c>
      <c r="D2" s="18" t="s">
        <v>2</v>
      </c>
      <c r="F2" s="43" t="s">
        <v>3</v>
      </c>
      <c r="G2" s="43" t="s">
        <v>1</v>
      </c>
      <c r="J2" s="16" t="s">
        <v>0</v>
      </c>
      <c r="K2" s="17" t="s">
        <v>3</v>
      </c>
      <c r="L2" s="17" t="s">
        <v>1</v>
      </c>
      <c r="M2" s="18" t="s">
        <v>2</v>
      </c>
      <c r="O2" t="s">
        <v>3</v>
      </c>
      <c r="P2" t="s">
        <v>1</v>
      </c>
    </row>
    <row r="3" spans="1:16" x14ac:dyDescent="0.2">
      <c r="A3" s="23" t="s">
        <v>87</v>
      </c>
      <c r="B3" s="19" t="s">
        <v>5</v>
      </c>
      <c r="C3" s="19">
        <v>4</v>
      </c>
      <c r="D3" s="20" t="s">
        <v>9</v>
      </c>
      <c r="F3" s="44" t="s">
        <v>5</v>
      </c>
      <c r="G3" s="45">
        <f>SUMIF(B3:B9,F3,C3:C9)</f>
        <v>9</v>
      </c>
      <c r="J3" s="24" t="s">
        <v>125</v>
      </c>
      <c r="K3" s="24" t="s">
        <v>11</v>
      </c>
      <c r="L3" s="24">
        <v>3</v>
      </c>
      <c r="M3" s="24" t="s">
        <v>9</v>
      </c>
      <c r="O3" t="s">
        <v>11</v>
      </c>
      <c r="P3">
        <f>SUMIF(K3:K10,Table3942[[#This Row],[Muscle Group]],L3:L10)</f>
        <v>5</v>
      </c>
    </row>
    <row r="4" spans="1:16" x14ac:dyDescent="0.2">
      <c r="A4" s="13" t="s">
        <v>33</v>
      </c>
      <c r="B4" s="21" t="s">
        <v>7</v>
      </c>
      <c r="C4" s="21">
        <v>3</v>
      </c>
      <c r="D4" s="22" t="s">
        <v>8</v>
      </c>
      <c r="F4" s="11" t="s">
        <v>7</v>
      </c>
      <c r="G4">
        <f t="shared" ref="G4:G6" si="0">SUMIF(B4:B10,F4,C4:C10)</f>
        <v>3</v>
      </c>
      <c r="J4" s="25" t="s">
        <v>126</v>
      </c>
      <c r="K4" s="26" t="s">
        <v>18</v>
      </c>
      <c r="L4" s="26">
        <v>4</v>
      </c>
      <c r="M4" s="27" t="s">
        <v>8</v>
      </c>
      <c r="O4" t="s">
        <v>18</v>
      </c>
      <c r="P4">
        <f>SUMIF(K4:K11,Table3942[[#This Row],[Muscle Group]],L4:L11)</f>
        <v>4</v>
      </c>
    </row>
    <row r="5" spans="1:16" x14ac:dyDescent="0.2">
      <c r="A5" s="12" t="s">
        <v>83</v>
      </c>
      <c r="B5" s="19" t="s">
        <v>5</v>
      </c>
      <c r="C5" s="19">
        <v>3</v>
      </c>
      <c r="D5" s="28" t="s">
        <v>8</v>
      </c>
      <c r="F5" s="44" t="s">
        <v>14</v>
      </c>
      <c r="G5" s="24">
        <f t="shared" si="0"/>
        <v>3</v>
      </c>
      <c r="J5" s="12" t="s">
        <v>127</v>
      </c>
      <c r="K5" s="19" t="s">
        <v>11</v>
      </c>
      <c r="L5" s="19">
        <v>2</v>
      </c>
      <c r="M5" s="28" t="s">
        <v>8</v>
      </c>
      <c r="O5" t="s">
        <v>13</v>
      </c>
      <c r="P5">
        <f>SUMIF(K5:K12,Table3942[[#This Row],[Muscle Group]],L5:L12)</f>
        <v>6</v>
      </c>
    </row>
    <row r="6" spans="1:16" x14ac:dyDescent="0.2">
      <c r="A6" s="13" t="s">
        <v>26</v>
      </c>
      <c r="B6" s="21" t="s">
        <v>14</v>
      </c>
      <c r="C6" s="21">
        <v>3</v>
      </c>
      <c r="D6" s="22" t="s">
        <v>9</v>
      </c>
      <c r="F6" s="11" t="s">
        <v>21</v>
      </c>
      <c r="G6">
        <f t="shared" si="0"/>
        <v>4</v>
      </c>
      <c r="J6" s="13" t="s">
        <v>128</v>
      </c>
      <c r="K6" s="21" t="s">
        <v>13</v>
      </c>
      <c r="L6" s="21">
        <v>3</v>
      </c>
      <c r="M6" s="22" t="s">
        <v>9</v>
      </c>
      <c r="O6" t="s">
        <v>21</v>
      </c>
      <c r="P6">
        <f>SUMIF(K6:K13,Table3942[[#This Row],[Muscle Group]],L6:L13)</f>
        <v>4</v>
      </c>
    </row>
    <row r="7" spans="1:16" x14ac:dyDescent="0.2">
      <c r="A7" s="12" t="s">
        <v>117</v>
      </c>
      <c r="B7" s="19" t="s">
        <v>5</v>
      </c>
      <c r="C7" s="19">
        <v>2</v>
      </c>
      <c r="D7" s="20" t="s">
        <v>6</v>
      </c>
      <c r="J7" s="12" t="s">
        <v>28</v>
      </c>
      <c r="K7" s="19" t="s">
        <v>129</v>
      </c>
      <c r="L7" s="19">
        <v>2</v>
      </c>
      <c r="M7" s="20" t="s">
        <v>6</v>
      </c>
    </row>
    <row r="8" spans="1:16" x14ac:dyDescent="0.2">
      <c r="A8" s="14" t="s">
        <v>31</v>
      </c>
      <c r="B8" s="26" t="s">
        <v>21</v>
      </c>
      <c r="C8" s="26">
        <v>2</v>
      </c>
      <c r="D8" s="27" t="s">
        <v>6</v>
      </c>
      <c r="J8" s="14" t="s">
        <v>123</v>
      </c>
      <c r="K8" s="26" t="s">
        <v>13</v>
      </c>
      <c r="L8" s="31">
        <v>3</v>
      </c>
      <c r="M8" s="32" t="s">
        <v>9</v>
      </c>
    </row>
    <row r="9" spans="1:16" x14ac:dyDescent="0.2">
      <c r="A9" s="29" t="s">
        <v>32</v>
      </c>
      <c r="B9" s="30" t="s">
        <v>21</v>
      </c>
      <c r="C9" s="30">
        <v>2</v>
      </c>
      <c r="D9" s="28" t="s">
        <v>6</v>
      </c>
      <c r="J9" s="4" t="s">
        <v>20</v>
      </c>
      <c r="K9" s="5" t="s">
        <v>21</v>
      </c>
      <c r="L9" s="5">
        <v>2</v>
      </c>
      <c r="M9" s="9" t="s">
        <v>6</v>
      </c>
    </row>
    <row r="10" spans="1:16" x14ac:dyDescent="0.2">
      <c r="J10" s="6" t="s">
        <v>22</v>
      </c>
      <c r="K10" s="7" t="s">
        <v>21</v>
      </c>
      <c r="L10" s="7">
        <v>2</v>
      </c>
      <c r="M10" s="8" t="s">
        <v>6</v>
      </c>
    </row>
    <row r="11" spans="1:16" x14ac:dyDescent="0.2">
      <c r="A11" s="10" t="s">
        <v>118</v>
      </c>
      <c r="B11" s="10"/>
      <c r="C11" s="11"/>
      <c r="D11" s="11"/>
    </row>
    <row r="12" spans="1:16" x14ac:dyDescent="0.2">
      <c r="A12" s="16" t="s">
        <v>0</v>
      </c>
      <c r="B12" s="17" t="s">
        <v>3</v>
      </c>
      <c r="C12" s="17" t="s">
        <v>1</v>
      </c>
      <c r="D12" s="18" t="s">
        <v>2</v>
      </c>
      <c r="F12" t="s">
        <v>3</v>
      </c>
      <c r="G12" t="s">
        <v>1</v>
      </c>
      <c r="J12" s="10" t="s">
        <v>130</v>
      </c>
      <c r="K12" s="10"/>
      <c r="L12" s="11"/>
      <c r="M12" s="11"/>
    </row>
    <row r="13" spans="1:16" x14ac:dyDescent="0.2">
      <c r="A13" s="24" t="s">
        <v>121</v>
      </c>
      <c r="B13" s="24" t="s">
        <v>39</v>
      </c>
      <c r="C13" s="24">
        <v>2</v>
      </c>
      <c r="D13" s="24" t="s">
        <v>38</v>
      </c>
      <c r="F13" t="s">
        <v>39</v>
      </c>
      <c r="G13">
        <f>SUMIF(B13:B20,F13,C13:C20)</f>
        <v>5</v>
      </c>
      <c r="J13" s="16" t="s">
        <v>0</v>
      </c>
      <c r="K13" s="17" t="s">
        <v>3</v>
      </c>
      <c r="L13" s="17" t="s">
        <v>1</v>
      </c>
      <c r="M13" s="18" t="s">
        <v>2</v>
      </c>
      <c r="O13" t="s">
        <v>3</v>
      </c>
      <c r="P13" t="s">
        <v>1</v>
      </c>
    </row>
    <row r="14" spans="1:16" x14ac:dyDescent="0.2">
      <c r="A14" s="25" t="s">
        <v>119</v>
      </c>
      <c r="B14" s="26" t="s">
        <v>42</v>
      </c>
      <c r="C14" s="26">
        <v>4</v>
      </c>
      <c r="D14" s="27" t="s">
        <v>9</v>
      </c>
      <c r="F14" t="s">
        <v>42</v>
      </c>
      <c r="G14">
        <f>SUMIF(B14:B21,F14,C14:C21)</f>
        <v>7</v>
      </c>
      <c r="J14" s="24" t="s">
        <v>131</v>
      </c>
      <c r="K14" s="24" t="s">
        <v>46</v>
      </c>
      <c r="L14" s="24">
        <v>3</v>
      </c>
      <c r="M14" s="24" t="s">
        <v>6</v>
      </c>
      <c r="O14" t="s">
        <v>46</v>
      </c>
      <c r="P14">
        <f>SUMIF(K14:K21,Table394243[[#This Row],[Muscle Group]],L14:L21)</f>
        <v>8</v>
      </c>
    </row>
    <row r="15" spans="1:16" x14ac:dyDescent="0.2">
      <c r="A15" s="12" t="s">
        <v>120</v>
      </c>
      <c r="B15" s="19" t="s">
        <v>42</v>
      </c>
      <c r="C15" s="19">
        <v>3</v>
      </c>
      <c r="D15" s="28" t="s">
        <v>8</v>
      </c>
      <c r="F15" t="s">
        <v>36</v>
      </c>
      <c r="G15">
        <f>SUMIF(B15:B22,F15,C15:C22)</f>
        <v>5</v>
      </c>
      <c r="J15" s="25" t="s">
        <v>19</v>
      </c>
      <c r="K15" s="26" t="s">
        <v>16</v>
      </c>
      <c r="L15" s="26">
        <v>4</v>
      </c>
      <c r="M15" s="27" t="s">
        <v>9</v>
      </c>
      <c r="O15" t="s">
        <v>16</v>
      </c>
      <c r="P15">
        <f>SUMIF(L15:L22,Table394243[[#This Row],[Muscle Group]],M15:M22)</f>
        <v>0</v>
      </c>
    </row>
    <row r="16" spans="1:16" x14ac:dyDescent="0.2">
      <c r="A16" s="13" t="s">
        <v>44</v>
      </c>
      <c r="B16" s="21" t="s">
        <v>36</v>
      </c>
      <c r="C16" s="21">
        <v>3</v>
      </c>
      <c r="D16" s="22" t="s">
        <v>9</v>
      </c>
      <c r="F16" t="s">
        <v>21</v>
      </c>
      <c r="G16">
        <f>SUMIF(B16:B23,F16,C16:C23)</f>
        <v>4</v>
      </c>
      <c r="J16" s="12" t="s">
        <v>47</v>
      </c>
      <c r="K16" s="19" t="s">
        <v>46</v>
      </c>
      <c r="L16" s="19">
        <v>3</v>
      </c>
      <c r="M16" s="28" t="s">
        <v>8</v>
      </c>
      <c r="O16" t="s">
        <v>21</v>
      </c>
      <c r="P16">
        <f>SUMIF(L16:L23,Table394243[[#This Row],[Muscle Group]],M16:M23)</f>
        <v>0</v>
      </c>
    </row>
    <row r="17" spans="1:13" x14ac:dyDescent="0.2">
      <c r="A17" s="12" t="s">
        <v>122</v>
      </c>
      <c r="B17" s="19" t="s">
        <v>36</v>
      </c>
      <c r="C17" s="19">
        <v>2</v>
      </c>
      <c r="D17" s="20" t="s">
        <v>6</v>
      </c>
      <c r="J17" s="13" t="s">
        <v>132</v>
      </c>
      <c r="K17" s="21" t="s">
        <v>16</v>
      </c>
      <c r="L17" s="21">
        <v>3</v>
      </c>
      <c r="M17" s="22" t="s">
        <v>9</v>
      </c>
    </row>
    <row r="18" spans="1:13" x14ac:dyDescent="0.2">
      <c r="A18" s="14" t="s">
        <v>53</v>
      </c>
      <c r="B18" s="26" t="s">
        <v>39</v>
      </c>
      <c r="C18" s="31">
        <v>3</v>
      </c>
      <c r="D18" s="32" t="s">
        <v>9</v>
      </c>
      <c r="J18" s="12" t="s">
        <v>48</v>
      </c>
      <c r="K18" s="19" t="s">
        <v>46</v>
      </c>
      <c r="L18" s="19">
        <v>2</v>
      </c>
      <c r="M18" s="20" t="s">
        <v>6</v>
      </c>
    </row>
    <row r="19" spans="1:13" x14ac:dyDescent="0.2">
      <c r="A19" s="4" t="s">
        <v>20</v>
      </c>
      <c r="B19" s="5" t="s">
        <v>21</v>
      </c>
      <c r="C19" s="5">
        <v>2</v>
      </c>
      <c r="D19" s="9" t="s">
        <v>6</v>
      </c>
      <c r="J19" s="14" t="s">
        <v>15</v>
      </c>
      <c r="K19" s="26" t="s">
        <v>16</v>
      </c>
      <c r="L19" s="31">
        <v>3</v>
      </c>
      <c r="M19" s="32" t="s">
        <v>6</v>
      </c>
    </row>
    <row r="20" spans="1:13" x14ac:dyDescent="0.2">
      <c r="A20" s="6" t="s">
        <v>22</v>
      </c>
      <c r="B20" s="7" t="s">
        <v>21</v>
      </c>
      <c r="C20" s="7">
        <v>2</v>
      </c>
      <c r="D20" s="8" t="s">
        <v>6</v>
      </c>
      <c r="J20" s="34" t="s">
        <v>31</v>
      </c>
      <c r="K20" s="5" t="s">
        <v>21</v>
      </c>
      <c r="L20" s="5">
        <v>2</v>
      </c>
      <c r="M20" s="9" t="s">
        <v>6</v>
      </c>
    </row>
    <row r="21" spans="1:13" x14ac:dyDescent="0.2">
      <c r="J21" s="33" t="s">
        <v>32</v>
      </c>
      <c r="K21" s="7" t="s">
        <v>21</v>
      </c>
      <c r="L21" s="7">
        <v>2</v>
      </c>
      <c r="M21" s="8" t="s">
        <v>6</v>
      </c>
    </row>
    <row r="22" spans="1:13" x14ac:dyDescent="0.2">
      <c r="A22" s="10" t="s">
        <v>133</v>
      </c>
    </row>
    <row r="23" spans="1:13" x14ac:dyDescent="0.2">
      <c r="A23" s="1" t="s">
        <v>0</v>
      </c>
      <c r="B23" s="1" t="s">
        <v>3</v>
      </c>
      <c r="C23" s="1" t="s">
        <v>1</v>
      </c>
      <c r="D23" s="1" t="s">
        <v>2</v>
      </c>
      <c r="F23" t="s">
        <v>3</v>
      </c>
      <c r="G23" t="s">
        <v>1</v>
      </c>
    </row>
    <row r="24" spans="1:13" x14ac:dyDescent="0.2">
      <c r="A24" t="s">
        <v>72</v>
      </c>
      <c r="B24" t="s">
        <v>73</v>
      </c>
      <c r="C24">
        <v>5</v>
      </c>
      <c r="D24" t="s">
        <v>9</v>
      </c>
      <c r="F24" t="s">
        <v>73</v>
      </c>
      <c r="G24">
        <f>SUMIF(Table1357229[Muscle Group],Table3941[[#This Row],[Muscle Group]],Table1357229[Sets])</f>
        <v>5</v>
      </c>
    </row>
    <row r="25" spans="1:13" x14ac:dyDescent="0.2">
      <c r="A25" t="s">
        <v>61</v>
      </c>
      <c r="B25" t="s">
        <v>62</v>
      </c>
      <c r="C25">
        <v>3</v>
      </c>
      <c r="D25" t="s">
        <v>6</v>
      </c>
      <c r="F25" t="s">
        <v>73</v>
      </c>
      <c r="G25">
        <f>SUMIF(Table1357229[Muscle Group],Table3941[[#This Row],[Muscle Group]],Table1357229[Sets])</f>
        <v>5</v>
      </c>
    </row>
    <row r="26" spans="1:13" x14ac:dyDescent="0.2">
      <c r="A26" t="s">
        <v>63</v>
      </c>
      <c r="B26" t="s">
        <v>62</v>
      </c>
      <c r="C26">
        <v>3</v>
      </c>
      <c r="D26" t="s">
        <v>6</v>
      </c>
      <c r="F26" t="s">
        <v>65</v>
      </c>
      <c r="G26">
        <f>SUMIF(Table1357229[Muscle Group],Table3941[[#This Row],[Muscle Group]],Table1357229[Sets])</f>
        <v>3</v>
      </c>
    </row>
    <row r="27" spans="1:13" x14ac:dyDescent="0.2">
      <c r="A27" t="s">
        <v>64</v>
      </c>
      <c r="B27" t="s">
        <v>65</v>
      </c>
      <c r="C27">
        <v>3</v>
      </c>
      <c r="D27" t="s">
        <v>9</v>
      </c>
      <c r="F27" t="s">
        <v>68</v>
      </c>
      <c r="G27">
        <f>SUMIF(Table1357229[Muscle Group],Table3941[[#This Row],[Muscle Group]],Table1357229[Sets])</f>
        <v>3</v>
      </c>
    </row>
    <row r="28" spans="1:13" x14ac:dyDescent="0.2">
      <c r="A28" t="s">
        <v>67</v>
      </c>
      <c r="B28" t="s">
        <v>68</v>
      </c>
      <c r="C28">
        <v>3</v>
      </c>
      <c r="D28" t="s">
        <v>8</v>
      </c>
      <c r="F28" t="s">
        <v>70</v>
      </c>
      <c r="G28">
        <f>SUMIF(Table1357229[Muscle Group],Table3941[[#This Row],[Muscle Group]],Table1357229[Sets])</f>
        <v>3</v>
      </c>
    </row>
    <row r="29" spans="1:13" x14ac:dyDescent="0.2">
      <c r="A29" t="s">
        <v>69</v>
      </c>
      <c r="B29" t="s">
        <v>70</v>
      </c>
      <c r="C29">
        <v>3</v>
      </c>
      <c r="D29" t="s">
        <v>6</v>
      </c>
      <c r="F29" t="s">
        <v>21</v>
      </c>
      <c r="G29">
        <f>SUMIF(Table1357229[Muscle Group],Table3941[[#This Row],[Muscle Group]],Table1357229[Sets])</f>
        <v>2</v>
      </c>
    </row>
    <row r="30" spans="1:13" x14ac:dyDescent="0.2">
      <c r="A30" t="s">
        <v>108</v>
      </c>
      <c r="B30" t="s">
        <v>21</v>
      </c>
      <c r="C30">
        <v>2</v>
      </c>
      <c r="D30" t="s">
        <v>109</v>
      </c>
    </row>
  </sheetData>
  <pageMargins left="0.7" right="0.7" top="0.75" bottom="0.75" header="0.3" footer="0.3"/>
  <pageSetup orientation="portrait" horizontalDpi="0" verticalDpi="0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PPL</vt:lpstr>
      <vt:lpstr>Arnold</vt:lpstr>
      <vt:lpstr>Full Body</vt:lpstr>
      <vt:lpstr>Upper and Lower</vt:lpstr>
      <vt:lpstr>Bro 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Lee</dc:creator>
  <cp:lastModifiedBy>Ryan Lee</cp:lastModifiedBy>
  <cp:lastPrinted>2024-08-27T22:07:38Z</cp:lastPrinted>
  <dcterms:created xsi:type="dcterms:W3CDTF">2024-08-24T08:21:18Z</dcterms:created>
  <dcterms:modified xsi:type="dcterms:W3CDTF">2024-08-27T22:09:31Z</dcterms:modified>
</cp:coreProperties>
</file>