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pinski/PycharmProjects/Finance/Portfolio Optimization/"/>
    </mc:Choice>
  </mc:AlternateContent>
  <xr:revisionPtr revIDLastSave="0" documentId="13_ncr:1_{4045ECFA-93B4-AE42-B191-E6217A9C99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1" r:id="rId1"/>
    <sheet name="Price Data" sheetId="2" r:id="rId2"/>
    <sheet name="200D SMA" sheetId="3" r:id="rId3"/>
    <sheet name="Performance Data" sheetId="4" r:id="rId4"/>
  </sheets>
  <definedNames>
    <definedName name="_xlnm._FilterDatabase" localSheetId="0" hidden="1">Portfolio!$B$2:$P$16</definedName>
    <definedName name="_xlchart.v1.0" hidden="1">Portfolio!$B$4:$F$15</definedName>
    <definedName name="_xlchart.v1.1" hidden="1">Portfolio!$F$4:$F$15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M12" i="1"/>
  <c r="G4" i="1"/>
  <c r="G5" i="1"/>
  <c r="M14" i="1"/>
  <c r="M13" i="1"/>
  <c r="M11" i="1"/>
  <c r="M10" i="1"/>
  <c r="M9" i="1"/>
  <c r="M8" i="1"/>
  <c r="M7" i="1"/>
  <c r="M6" i="1"/>
  <c r="M5" i="1"/>
  <c r="M4" i="1"/>
  <c r="J2" i="1"/>
  <c r="K2" i="1"/>
  <c r="N14" i="1"/>
  <c r="J14" i="1"/>
  <c r="I14" i="1"/>
  <c r="H14" i="1"/>
  <c r="G14" i="1"/>
  <c r="N13" i="1"/>
  <c r="J13" i="1"/>
  <c r="I13" i="1"/>
  <c r="H13" i="1"/>
  <c r="G13" i="1"/>
  <c r="N12" i="1"/>
  <c r="J12" i="1"/>
  <c r="I12" i="1"/>
  <c r="H12" i="1"/>
  <c r="G12" i="1"/>
  <c r="N11" i="1"/>
  <c r="J11" i="1"/>
  <c r="I11" i="1"/>
  <c r="H11" i="1"/>
  <c r="G11" i="1"/>
  <c r="N10" i="1"/>
  <c r="J10" i="1"/>
  <c r="I10" i="1"/>
  <c r="H10" i="1"/>
  <c r="G10" i="1"/>
  <c r="N9" i="1"/>
  <c r="J9" i="1"/>
  <c r="I9" i="1"/>
  <c r="H9" i="1"/>
  <c r="G9" i="1"/>
  <c r="K9" i="1" s="1"/>
  <c r="N8" i="1"/>
  <c r="J8" i="1"/>
  <c r="I8" i="1"/>
  <c r="H8" i="1"/>
  <c r="G8" i="1"/>
  <c r="N7" i="1"/>
  <c r="J7" i="1"/>
  <c r="I7" i="1"/>
  <c r="H7" i="1"/>
  <c r="G7" i="1"/>
  <c r="J6" i="1"/>
  <c r="I6" i="1"/>
  <c r="H6" i="1"/>
  <c r="G6" i="1"/>
  <c r="N5" i="1"/>
  <c r="J5" i="1"/>
  <c r="I5" i="1"/>
  <c r="H5" i="1"/>
  <c r="N4" i="1"/>
  <c r="J4" i="1"/>
  <c r="I4" i="1"/>
  <c r="H4" i="1"/>
  <c r="D16" i="1"/>
  <c r="K5" i="1" l="1"/>
  <c r="O8" i="1"/>
  <c r="O12" i="1"/>
  <c r="O10" i="1"/>
  <c r="O14" i="1"/>
  <c r="O11" i="1"/>
  <c r="O4" i="1"/>
  <c r="O7" i="1"/>
  <c r="O6" i="1"/>
  <c r="K14" i="1"/>
  <c r="K13" i="1"/>
  <c r="K10" i="1"/>
  <c r="K6" i="1"/>
  <c r="K4" i="1"/>
  <c r="O5" i="1"/>
  <c r="K7" i="1"/>
  <c r="O9" i="1"/>
  <c r="K11" i="1"/>
  <c r="O13" i="1"/>
  <c r="K8" i="1"/>
  <c r="K12" i="1"/>
  <c r="L12" i="1" l="1"/>
  <c r="L9" i="1"/>
  <c r="L13" i="1"/>
  <c r="L5" i="1"/>
  <c r="L8" i="1"/>
  <c r="L10" i="1"/>
  <c r="L6" i="1"/>
  <c r="L7" i="1"/>
  <c r="L14" i="1"/>
  <c r="L11" i="1"/>
  <c r="L4" i="1"/>
  <c r="P12" i="1" l="1"/>
  <c r="E12" i="1" s="1"/>
  <c r="F12" i="1" s="1"/>
  <c r="P4" i="1"/>
  <c r="E4" i="1" s="1"/>
  <c r="F4" i="1" s="1"/>
  <c r="P9" i="1"/>
  <c r="E9" i="1" s="1"/>
  <c r="F9" i="1" s="1"/>
  <c r="P7" i="1"/>
  <c r="E7" i="1" s="1"/>
  <c r="F7" i="1" s="1"/>
  <c r="P14" i="1"/>
  <c r="E14" i="1" s="1"/>
  <c r="F14" i="1" s="1"/>
  <c r="P6" i="1"/>
  <c r="E6" i="1" s="1"/>
  <c r="F6" i="1" s="1"/>
  <c r="P11" i="1"/>
  <c r="E11" i="1" s="1"/>
  <c r="F11" i="1" s="1"/>
  <c r="P10" i="1"/>
  <c r="E10" i="1" s="1"/>
  <c r="F10" i="1" s="1"/>
  <c r="P5" i="1"/>
  <c r="E5" i="1" s="1"/>
  <c r="F5" i="1" s="1"/>
  <c r="P8" i="1"/>
  <c r="E8" i="1" s="1"/>
  <c r="F8" i="1" s="1"/>
  <c r="P13" i="1"/>
  <c r="E13" i="1" s="1"/>
  <c r="F13" i="1" s="1"/>
  <c r="E15" i="1" l="1"/>
  <c r="F15" i="1" s="1"/>
  <c r="F16" i="1" s="1"/>
  <c r="E16" i="1" l="1"/>
</calcChain>
</file>

<file path=xl/sharedStrings.xml><?xml version="1.0" encoding="utf-8"?>
<sst xmlns="http://schemas.openxmlformats.org/spreadsheetml/2006/main" count="84" uniqueCount="47">
  <si>
    <t>Rank</t>
  </si>
  <si>
    <t>Price Data</t>
  </si>
  <si>
    <t>200D SMA</t>
  </si>
  <si>
    <t>Action</t>
  </si>
  <si>
    <t>Asset Class</t>
  </si>
  <si>
    <t>Fund</t>
  </si>
  <si>
    <t>Buy &amp; Hold</t>
  </si>
  <si>
    <t>Trend Following</t>
  </si>
  <si>
    <t>Total</t>
  </si>
  <si>
    <t>1m</t>
  </si>
  <si>
    <t>3m</t>
  </si>
  <si>
    <t>6m</t>
  </si>
  <si>
    <t>12m</t>
  </si>
  <si>
    <t>avg</t>
  </si>
  <si>
    <t>Closing Price</t>
  </si>
  <si>
    <t>200MA</t>
  </si>
  <si>
    <t>US Stocks Momentum</t>
  </si>
  <si>
    <t>MTUM</t>
  </si>
  <si>
    <t>US Stocks Value</t>
  </si>
  <si>
    <t>VTV</t>
  </si>
  <si>
    <t>VEU</t>
  </si>
  <si>
    <t>VWO</t>
  </si>
  <si>
    <t>Corporate Bonds</t>
  </si>
  <si>
    <t>VCIT</t>
  </si>
  <si>
    <t>30Y Bonds</t>
  </si>
  <si>
    <t>VGLT</t>
  </si>
  <si>
    <t>10Y Foreign Bonds</t>
  </si>
  <si>
    <t>BNDX</t>
  </si>
  <si>
    <t>TIPS</t>
  </si>
  <si>
    <t>VTIP</t>
  </si>
  <si>
    <t>Commodities</t>
  </si>
  <si>
    <t>DBC</t>
  </si>
  <si>
    <t>Gold</t>
  </si>
  <si>
    <t>IAU</t>
  </si>
  <si>
    <t>REITS</t>
  </si>
  <si>
    <t>VNQ</t>
  </si>
  <si>
    <t>Cash</t>
  </si>
  <si>
    <t>Date</t>
  </si>
  <si>
    <t>Returns</t>
  </si>
  <si>
    <t>1 month</t>
  </si>
  <si>
    <t>3 month</t>
  </si>
  <si>
    <t>6 month</t>
  </si>
  <si>
    <t>1 year</t>
  </si>
  <si>
    <t>Foreign Developed Stocks</t>
  </si>
  <si>
    <t>Foreign Emerging Stocks</t>
  </si>
  <si>
    <t>Performance Data from:</t>
  </si>
  <si>
    <t>Is Closing Price
above 200MA?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</si>
</sst>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5" formatCode="yyyy\-mm\-dd;@"/>
  </numFmts>
  <fonts count="9">
    <font>
      <sz val="12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b/>
      <i/>
      <sz val="10"/>
      <color theme="1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006600"/>
        <bgColor rgb="FF006600"/>
      </patternFill>
    </fill>
    <fill>
      <patternFill patternType="solid">
        <fgColor rgb="FFFFFFFF"/>
        <bgColor rgb="FFFFFFFF"/>
      </patternFill>
    </fill>
    <fill>
      <patternFill patternType="solid">
        <fgColor rgb="FF6699CC"/>
        <bgColor rgb="FF6699CC"/>
      </patternFill>
    </fill>
    <fill>
      <patternFill patternType="solid">
        <fgColor rgb="FF99FF66"/>
        <bgColor rgb="FF99FF6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FF33FF"/>
      </patternFill>
    </fill>
    <fill>
      <patternFill patternType="solid">
        <fgColor theme="5" tint="0.59999389629810485"/>
        <bgColor rgb="FFFF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FF33FF"/>
      </patternFill>
    </fill>
    <fill>
      <patternFill patternType="solid">
        <fgColor theme="7" tint="0.79998168889431442"/>
        <bgColor rgb="FFFF33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3" borderId="0"/>
    <xf numFmtId="0" fontId="1" fillId="6" borderId="0"/>
    <xf numFmtId="0" fontId="1" fillId="3" borderId="0"/>
  </cellStyleXfs>
  <cellXfs count="51">
    <xf numFmtId="0" fontId="0" fillId="0" borderId="0" xfId="0"/>
    <xf numFmtId="0" fontId="6" fillId="10" borderId="1" xfId="0" applyFont="1" applyFill="1" applyBorder="1"/>
    <xf numFmtId="10" fontId="6" fillId="8" borderId="1" xfId="0" applyNumberFormat="1" applyFont="1" applyFill="1" applyBorder="1"/>
    <xf numFmtId="165" fontId="0" fillId="0" borderId="0" xfId="0" applyNumberFormat="1"/>
    <xf numFmtId="10" fontId="6" fillId="11" borderId="1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6" fillId="11" borderId="9" xfId="0" applyNumberFormat="1" applyFont="1" applyFill="1" applyBorder="1" applyAlignment="1">
      <alignment horizontal="center"/>
    </xf>
    <xf numFmtId="164" fontId="6" fillId="12" borderId="8" xfId="0" applyNumberFormat="1" applyFont="1" applyFill="1" applyBorder="1" applyAlignment="1"/>
    <xf numFmtId="164" fontId="6" fillId="12" borderId="9" xfId="0" applyNumberFormat="1" applyFont="1" applyFill="1" applyBorder="1" applyAlignment="1"/>
    <xf numFmtId="164" fontId="6" fillId="12" borderId="11" xfId="0" applyNumberFormat="1" applyFont="1" applyFill="1" applyBorder="1" applyAlignment="1"/>
    <xf numFmtId="0" fontId="4" fillId="0" borderId="6" xfId="0" applyFont="1" applyBorder="1"/>
    <xf numFmtId="0" fontId="4" fillId="0" borderId="17" xfId="0" applyFont="1" applyBorder="1"/>
    <xf numFmtId="10" fontId="6" fillId="8" borderId="17" xfId="0" applyNumberFormat="1" applyFont="1" applyFill="1" applyBorder="1" applyAlignment="1">
      <alignment horizontal="center"/>
    </xf>
    <xf numFmtId="10" fontId="4" fillId="9" borderId="7" xfId="0" applyNumberFormat="1" applyFont="1" applyFill="1" applyBorder="1" applyAlignment="1">
      <alignment horizontal="center"/>
    </xf>
    <xf numFmtId="0" fontId="6" fillId="10" borderId="8" xfId="0" applyFont="1" applyFill="1" applyBorder="1"/>
    <xf numFmtId="10" fontId="4" fillId="9" borderId="9" xfId="0" applyNumberFormat="1" applyFont="1" applyFill="1" applyBorder="1"/>
    <xf numFmtId="0" fontId="6" fillId="10" borderId="10" xfId="0" applyFont="1" applyFill="1" applyBorder="1"/>
    <xf numFmtId="4" fontId="6" fillId="10" borderId="16" xfId="0" applyNumberFormat="1" applyFont="1" applyFill="1" applyBorder="1"/>
    <xf numFmtId="10" fontId="6" fillId="8" borderId="16" xfId="0" applyNumberFormat="1" applyFont="1" applyFill="1" applyBorder="1"/>
    <xf numFmtId="10" fontId="4" fillId="9" borderId="11" xfId="0" applyNumberFormat="1" applyFont="1" applyFill="1" applyBorder="1"/>
    <xf numFmtId="0" fontId="5" fillId="13" borderId="2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164" fontId="6" fillId="12" borderId="10" xfId="0" applyNumberFormat="1" applyFont="1" applyFill="1" applyBorder="1" applyAlignment="1"/>
    <xf numFmtId="0" fontId="5" fillId="13" borderId="18" xfId="0" applyFont="1" applyFill="1" applyBorder="1" applyAlignment="1">
      <alignment horizontal="center"/>
    </xf>
    <xf numFmtId="10" fontId="6" fillId="11" borderId="8" xfId="0" applyNumberFormat="1" applyFont="1" applyFill="1" applyBorder="1" applyAlignment="1">
      <alignment horizontal="center"/>
    </xf>
    <xf numFmtId="10" fontId="6" fillId="11" borderId="10" xfId="0" applyNumberFormat="1" applyFont="1" applyFill="1" applyBorder="1" applyAlignment="1">
      <alignment horizontal="center"/>
    </xf>
    <xf numFmtId="10" fontId="6" fillId="11" borderId="16" xfId="0" applyNumberFormat="1" applyFont="1" applyFill="1" applyBorder="1" applyAlignment="1">
      <alignment horizontal="center"/>
    </xf>
    <xf numFmtId="10" fontId="6" fillId="11" borderId="11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right"/>
    </xf>
    <xf numFmtId="10" fontId="6" fillId="8" borderId="16" xfId="0" applyNumberFormat="1" applyFont="1" applyFill="1" applyBorder="1" applyAlignment="1">
      <alignment horizontal="right"/>
    </xf>
    <xf numFmtId="14" fontId="0" fillId="0" borderId="0" xfId="0" applyNumberFormat="1"/>
    <xf numFmtId="0" fontId="5" fillId="17" borderId="3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8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right"/>
    </xf>
    <xf numFmtId="0" fontId="4" fillId="13" borderId="13" xfId="0" applyFont="1" applyFill="1" applyBorder="1" applyAlignment="1">
      <alignment horizontal="right"/>
    </xf>
    <xf numFmtId="165" fontId="7" fillId="14" borderId="13" xfId="0" applyNumberFormat="1" applyFont="1" applyFill="1" applyBorder="1" applyAlignment="1">
      <alignment horizontal="left"/>
    </xf>
    <xf numFmtId="165" fontId="7" fillId="14" borderId="14" xfId="0" applyNumberFormat="1" applyFont="1" applyFill="1" applyBorder="1" applyAlignment="1">
      <alignment horizontal="left"/>
    </xf>
  </cellXfs>
  <cellStyles count="12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Untitled1" xfId="5" xr:uid="{00000000-0005-0000-0000-000005000000}"/>
    <cellStyle name="Untitled2" xfId="6" xr:uid="{00000000-0005-0000-0000-000006000000}"/>
    <cellStyle name="Untitled3" xfId="7" xr:uid="{00000000-0005-0000-0000-000007000000}"/>
    <cellStyle name="Untitled4" xfId="8" xr:uid="{00000000-0005-0000-0000-000008000000}"/>
    <cellStyle name="Untitled5" xfId="9" xr:uid="{00000000-0005-0000-0000-000009000000}"/>
    <cellStyle name="Untitled6" xfId="10" xr:uid="{00000000-0005-0000-0000-00000A000000}"/>
    <cellStyle name="Untitled7" xfId="11" xr:uid="{00000000-0005-0000-0000-00000B000000}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6600"/>
          <bgColor rgb="FF006600"/>
        </patternFill>
      </fill>
    </dxf>
  </dxfs>
  <tableStyles count="0" defaultTableStyle="TableStyleMedium2" defaultPivotStyle="PivotStyleLight16"/>
  <colors>
    <mruColors>
      <color rgb="FF954E9F"/>
      <color rgb="FFFF9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Portfolio</a:t>
          </a:r>
        </a:p>
      </cx:txPr>
    </cx:title>
    <cx:plotArea>
      <cx:plotAreaRegion>
        <cx:series layoutId="treemap" uniqueId="{7296CCF6-B714-B04B-B365-6100606E4805}">
          <cx:tx>
            <cx:txData>
              <cx:f/>
              <cx:v>Portfolio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accent6">
        <a:lumMod val="20000"/>
        <a:lumOff val="80000"/>
      </a:schemeClr>
    </a:solidFill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15</xdr:col>
      <xdr:colOff>712611</xdr:colOff>
      <xdr:row>38</xdr:row>
      <xdr:rowOff>204611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D79A2-1DDD-A743-FBF1-28FA1106C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467100"/>
              <a:ext cx="13539611" cy="4471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zoomScaleNormal="100" workbookViewId="0">
      <selection activeCell="M16" sqref="M16"/>
    </sheetView>
  </sheetViews>
  <sheetFormatPr baseColWidth="10" defaultRowHeight="16"/>
  <cols>
    <col min="1" max="1" width="2.7109375" customWidth="1"/>
    <col min="2" max="2" width="21.85546875" bestFit="1" customWidth="1"/>
    <col min="3" max="3" width="6.140625" bestFit="1" customWidth="1"/>
    <col min="4" max="4" width="9.7109375" bestFit="1" customWidth="1"/>
    <col min="5" max="5" width="13.5703125" bestFit="1" customWidth="1"/>
    <col min="6" max="6" width="8" bestFit="1" customWidth="1"/>
    <col min="7" max="11" width="9" customWidth="1"/>
    <col min="12" max="12" width="5.5703125" bestFit="1" customWidth="1"/>
    <col min="13" max="13" width="12.140625" bestFit="1" customWidth="1"/>
    <col min="14" max="14" width="9.5703125" bestFit="1" customWidth="1"/>
    <col min="15" max="15" width="12.7109375" bestFit="1" customWidth="1"/>
    <col min="16" max="16" width="8" bestFit="1" customWidth="1"/>
    <col min="17" max="17" width="2.7109375" customWidth="1"/>
  </cols>
  <sheetData>
    <row r="1" spans="2:16" ht="14.5" customHeight="1" thickBot="1"/>
    <row r="2" spans="2:16" ht="17" thickBot="1">
      <c r="G2" s="47" t="s">
        <v>45</v>
      </c>
      <c r="H2" s="48"/>
      <c r="I2" s="48"/>
      <c r="J2" s="49">
        <f>INDEX('Price Data'!$A$2:$A$265,COUNT('Price Data'!$A$2:$A$265))</f>
        <v>44771</v>
      </c>
      <c r="K2" s="50">
        <f>INDEX('Price Data'!$L$2:$L$255,COUNT('Price Data'!$L$2:$L$255))</f>
        <v>98.959999084472599</v>
      </c>
      <c r="L2" s="41" t="s">
        <v>0</v>
      </c>
      <c r="M2" s="34" t="s">
        <v>1</v>
      </c>
      <c r="N2" s="36" t="s">
        <v>2</v>
      </c>
      <c r="O2" s="43" t="s">
        <v>46</v>
      </c>
      <c r="P2" s="45" t="s">
        <v>3</v>
      </c>
    </row>
    <row r="3" spans="2:16">
      <c r="B3" s="16" t="s">
        <v>4</v>
      </c>
      <c r="C3" s="17" t="s">
        <v>5</v>
      </c>
      <c r="D3" s="18" t="s">
        <v>6</v>
      </c>
      <c r="E3" s="18" t="s">
        <v>7</v>
      </c>
      <c r="F3" s="19" t="s">
        <v>8</v>
      </c>
      <c r="G3" s="29" t="s">
        <v>9</v>
      </c>
      <c r="H3" s="26" t="s">
        <v>10</v>
      </c>
      <c r="I3" s="26" t="s">
        <v>11</v>
      </c>
      <c r="J3" s="26" t="s">
        <v>12</v>
      </c>
      <c r="K3" s="27" t="s">
        <v>13</v>
      </c>
      <c r="L3" s="42"/>
      <c r="M3" s="35" t="s">
        <v>14</v>
      </c>
      <c r="N3" s="37" t="s">
        <v>15</v>
      </c>
      <c r="O3" s="44"/>
      <c r="P3" s="46"/>
    </row>
    <row r="4" spans="2:16">
      <c r="B4" s="20" t="s">
        <v>16</v>
      </c>
      <c r="C4" s="1" t="s">
        <v>17</v>
      </c>
      <c r="D4" s="2">
        <v>0.05</v>
      </c>
      <c r="E4" s="38">
        <f>IF(P4="add 10%",0.1,0)</f>
        <v>0</v>
      </c>
      <c r="F4" s="21">
        <f t="shared" ref="F4:F15" si="0">D4+E4</f>
        <v>0.05</v>
      </c>
      <c r="G4" s="30">
        <f>'Performance Data'!$B$2</f>
        <v>5.1697611675497197E-2</v>
      </c>
      <c r="H4" s="4">
        <f>'Performance Data'!$B$3</f>
        <v>-2.14022540546665E-2</v>
      </c>
      <c r="I4" s="4">
        <f>'Performance Data'!$B$4</f>
        <v>-0.12869993280202299</v>
      </c>
      <c r="J4" s="4">
        <f>'Performance Data'!$B$5</f>
        <v>-0.173119133577818</v>
      </c>
      <c r="K4" s="12">
        <f t="shared" ref="K4:K14" si="1">AVERAGE(G4:J4)</f>
        <v>-6.7880927189752568E-2</v>
      </c>
      <c r="L4" s="5">
        <f t="shared" ref="L4:L14" si="2">_xlfn.RANK.EQ(K4,$K$4:$K$14,0)</f>
        <v>9</v>
      </c>
      <c r="M4" s="13">
        <f>INDEX('Price Data'!$B$2:$B$265,COUNT('Price Data'!$B$2:$B$265))</f>
        <v>143.419998168945</v>
      </c>
      <c r="N4" s="14">
        <f>'200D SMA'!$B$2</f>
        <v>162.18560005187899</v>
      </c>
      <c r="O4" s="7" t="str">
        <f t="shared" ref="O4:O14" si="3">IF(M4&gt;N4,"yes","no")</f>
        <v>no</v>
      </c>
      <c r="P4" s="8" t="str">
        <f>IF(L4&gt;5,"n/a",IF(O4="yes","add 10%","n/a"))</f>
        <v>n/a</v>
      </c>
    </row>
    <row r="5" spans="2:16">
      <c r="B5" s="20" t="s">
        <v>18</v>
      </c>
      <c r="C5" s="1" t="s">
        <v>19</v>
      </c>
      <c r="D5" s="2">
        <v>0.05</v>
      </c>
      <c r="E5" s="38">
        <f t="shared" ref="E5:E14" si="4">IF(P5="add 10%",0.1,0)</f>
        <v>0</v>
      </c>
      <c r="F5" s="21">
        <f t="shared" si="0"/>
        <v>0.05</v>
      </c>
      <c r="G5" s="30">
        <f>'Performance Data'!$C$2</f>
        <v>5.0576265711183899E-2</v>
      </c>
      <c r="H5" s="4">
        <f>'Performance Data'!$C$3</f>
        <v>-8.9550821540127501E-3</v>
      </c>
      <c r="I5" s="4">
        <f>'Performance Data'!$C$4</f>
        <v>-3.67159231584719E-2</v>
      </c>
      <c r="J5" s="4">
        <f>'Performance Data'!$C$5</f>
        <v>2.1853107700688702E-2</v>
      </c>
      <c r="K5" s="12">
        <f t="shared" si="1"/>
        <v>6.6895920248469876E-3</v>
      </c>
      <c r="L5" s="5">
        <f t="shared" si="2"/>
        <v>3</v>
      </c>
      <c r="M5" s="13">
        <f>INDEX('Price Data'!$C$2:$C$265,COUNT('Price Data'!$C$2:$C$265))</f>
        <v>138.55000305175699</v>
      </c>
      <c r="N5" s="14">
        <f>'200D SMA'!$C$2</f>
        <v>142.498550109863</v>
      </c>
      <c r="O5" s="9" t="str">
        <f t="shared" si="3"/>
        <v>no</v>
      </c>
      <c r="P5" s="8" t="str">
        <f t="shared" ref="P5:P14" si="5">IF(L5&gt;5,"n/a",IF(O5="yes","add 10%","n/a"))</f>
        <v>n/a</v>
      </c>
    </row>
    <row r="6" spans="2:16">
      <c r="B6" s="20" t="s">
        <v>43</v>
      </c>
      <c r="C6" s="1" t="s">
        <v>20</v>
      </c>
      <c r="D6" s="2">
        <v>6.7500000000000004E-2</v>
      </c>
      <c r="E6" s="38">
        <f t="shared" si="4"/>
        <v>0</v>
      </c>
      <c r="F6" s="21">
        <f t="shared" si="0"/>
        <v>6.7500000000000004E-2</v>
      </c>
      <c r="G6" s="30">
        <f>'Performance Data'!$D$2</f>
        <v>3.3827111136427002E-2</v>
      </c>
      <c r="H6" s="4">
        <f>'Performance Data'!$D$3</f>
        <v>-2.9769108526151399E-2</v>
      </c>
      <c r="I6" s="4">
        <f>'Performance Data'!$D$4</f>
        <v>-0.124685698548593</v>
      </c>
      <c r="J6" s="4">
        <f>'Performance Data'!$D$5</f>
        <v>-0.14540178128477099</v>
      </c>
      <c r="K6" s="12">
        <f t="shared" si="1"/>
        <v>-6.6507369305772099E-2</v>
      </c>
      <c r="L6" s="5">
        <f t="shared" si="2"/>
        <v>8</v>
      </c>
      <c r="M6" s="13">
        <f>INDEX('Price Data'!$D$2:$D$265,COUNT('Price Data'!$D$2:$D$265))</f>
        <v>51.650001525878899</v>
      </c>
      <c r="N6" s="14">
        <f>'200D SMA'!$D$2</f>
        <v>57.180449886322002</v>
      </c>
      <c r="O6" s="9" t="str">
        <f t="shared" si="3"/>
        <v>no</v>
      </c>
      <c r="P6" s="8" t="str">
        <f t="shared" si="5"/>
        <v>n/a</v>
      </c>
    </row>
    <row r="7" spans="2:16">
      <c r="B7" s="20" t="s">
        <v>44</v>
      </c>
      <c r="C7" s="1" t="s">
        <v>21</v>
      </c>
      <c r="D7" s="2">
        <v>2.2499999999999999E-2</v>
      </c>
      <c r="E7" s="38">
        <f t="shared" si="4"/>
        <v>0</v>
      </c>
      <c r="F7" s="21">
        <f t="shared" si="0"/>
        <v>2.2499999999999999E-2</v>
      </c>
      <c r="G7" s="30">
        <f>'Performance Data'!$E$2</f>
        <v>-7.9232129403323803E-3</v>
      </c>
      <c r="H7" s="4">
        <f>'Performance Data'!$E$3</f>
        <v>-4.1728609308223398E-2</v>
      </c>
      <c r="I7" s="4">
        <f>'Performance Data'!$E$4</f>
        <v>-0.159500386542652</v>
      </c>
      <c r="J7" s="4">
        <f>'Performance Data'!$E$5</f>
        <v>-0.16747407567616701</v>
      </c>
      <c r="K7" s="12">
        <f t="shared" si="1"/>
        <v>-9.4156571116843696E-2</v>
      </c>
      <c r="L7" s="5">
        <f t="shared" si="2"/>
        <v>11</v>
      </c>
      <c r="M7" s="13">
        <f>INDEX('Price Data'!$E$2:$E$265,COUNT('Price Data'!$E$2:$E$265))</f>
        <v>41.319999694824197</v>
      </c>
      <c r="N7" s="14">
        <f>'200D SMA'!$E$2</f>
        <v>46.512600002288799</v>
      </c>
      <c r="O7" s="9" t="str">
        <f t="shared" si="3"/>
        <v>no</v>
      </c>
      <c r="P7" s="8" t="str">
        <f t="shared" si="5"/>
        <v>n/a</v>
      </c>
    </row>
    <row r="8" spans="2:16">
      <c r="B8" s="20" t="s">
        <v>22</v>
      </c>
      <c r="C8" s="1" t="s">
        <v>23</v>
      </c>
      <c r="D8" s="2">
        <v>8.8999999999999996E-2</v>
      </c>
      <c r="E8" s="38">
        <f t="shared" si="4"/>
        <v>0</v>
      </c>
      <c r="F8" s="21">
        <f t="shared" si="0"/>
        <v>8.8999999999999996E-2</v>
      </c>
      <c r="G8" s="30">
        <f>'Performance Data'!$F$2</f>
        <v>3.9182361104381301E-2</v>
      </c>
      <c r="H8" s="4">
        <f>'Performance Data'!$F$3</f>
        <v>2.41504447450013E-2</v>
      </c>
      <c r="I8" s="4">
        <f>'Performance Data'!$F$4</f>
        <v>-7.1087314127474197E-2</v>
      </c>
      <c r="J8" s="4">
        <f>'Performance Data'!$F$5</f>
        <v>-0.110153784161086</v>
      </c>
      <c r="K8" s="12">
        <f t="shared" si="1"/>
        <v>-2.9477073109794399E-2</v>
      </c>
      <c r="L8" s="5">
        <f t="shared" si="2"/>
        <v>6</v>
      </c>
      <c r="M8" s="13">
        <f>INDEX('Price Data'!$F$2:$F$265,COUNT('Price Data'!$F$2:$F$265))</f>
        <v>82.959999084472599</v>
      </c>
      <c r="N8" s="14">
        <f>'200D SMA'!$F$2</f>
        <v>87.094549942016599</v>
      </c>
      <c r="O8" s="9" t="str">
        <f t="shared" si="3"/>
        <v>no</v>
      </c>
      <c r="P8" s="8" t="str">
        <f t="shared" si="5"/>
        <v>n/a</v>
      </c>
    </row>
    <row r="9" spans="2:16">
      <c r="B9" s="20" t="s">
        <v>24</v>
      </c>
      <c r="C9" s="1" t="s">
        <v>25</v>
      </c>
      <c r="D9" s="2">
        <v>6.7500000000000004E-2</v>
      </c>
      <c r="E9" s="38">
        <f t="shared" si="4"/>
        <v>0</v>
      </c>
      <c r="F9" s="21">
        <f t="shared" si="0"/>
        <v>6.7500000000000004E-2</v>
      </c>
      <c r="G9" s="30">
        <f>'Performance Data'!$G$2</f>
        <v>2.6193896179832699E-2</v>
      </c>
      <c r="H9" s="4">
        <f>'Performance Data'!$G$3</f>
        <v>-8.2263043543049294E-3</v>
      </c>
      <c r="I9" s="4">
        <f>'Performance Data'!$G$4</f>
        <v>-0.15654624645412099</v>
      </c>
      <c r="J9" s="4">
        <f>'Performance Data'!$G$5</f>
        <v>-0.19245622617515901</v>
      </c>
      <c r="K9" s="12">
        <f t="shared" si="1"/>
        <v>-8.2758720200938052E-2</v>
      </c>
      <c r="L9" s="5">
        <f t="shared" si="2"/>
        <v>10</v>
      </c>
      <c r="M9" s="13">
        <f>INDEX('Price Data'!$G$2:$G$265,COUNT('Price Data'!$G$2:$G$265))</f>
        <v>71.849998474121094</v>
      </c>
      <c r="N9" s="14">
        <f>'200D SMA'!$G$2</f>
        <v>80.300399818420402</v>
      </c>
      <c r="O9" s="9" t="str">
        <f t="shared" si="3"/>
        <v>no</v>
      </c>
      <c r="P9" s="8" t="str">
        <f t="shared" si="5"/>
        <v>n/a</v>
      </c>
    </row>
    <row r="10" spans="2:16">
      <c r="B10" s="20" t="s">
        <v>26</v>
      </c>
      <c r="C10" s="1" t="s">
        <v>27</v>
      </c>
      <c r="D10" s="2">
        <v>7.1999999999999995E-2</v>
      </c>
      <c r="E10" s="38">
        <f t="shared" si="4"/>
        <v>0</v>
      </c>
      <c r="F10" s="21">
        <f t="shared" si="0"/>
        <v>7.1999999999999995E-2</v>
      </c>
      <c r="G10" s="30">
        <f>'Performance Data'!$H$2</f>
        <v>3.2183737430581297E-2</v>
      </c>
      <c r="H10" s="4">
        <f>'Performance Data'!$H$3</f>
        <v>7.5796405813424103E-3</v>
      </c>
      <c r="I10" s="4">
        <f>'Performance Data'!$H$4</f>
        <v>-5.6430086163775602E-2</v>
      </c>
      <c r="J10" s="4">
        <f>'Performance Data'!$H$5</f>
        <v>-8.4708310481688295E-2</v>
      </c>
      <c r="K10" s="12">
        <f t="shared" si="1"/>
        <v>-2.5343754658385047E-2</v>
      </c>
      <c r="L10" s="5">
        <f t="shared" si="2"/>
        <v>5</v>
      </c>
      <c r="M10" s="13">
        <f>INDEX('Price Data'!$H$2:$H$265,COUNT('Price Data'!$H$2:$H$265))</f>
        <v>51.090000152587798</v>
      </c>
      <c r="N10" s="14">
        <f>'200D SMA'!$H$2</f>
        <v>53.206200008392301</v>
      </c>
      <c r="O10" s="9" t="str">
        <f t="shared" si="3"/>
        <v>no</v>
      </c>
      <c r="P10" s="8" t="str">
        <f t="shared" si="5"/>
        <v>n/a</v>
      </c>
    </row>
    <row r="11" spans="2:16">
      <c r="B11" s="20" t="s">
        <v>28</v>
      </c>
      <c r="C11" s="1" t="s">
        <v>29</v>
      </c>
      <c r="D11" s="2">
        <v>8.9999999999999993E-3</v>
      </c>
      <c r="E11" s="38">
        <f t="shared" si="4"/>
        <v>0</v>
      </c>
      <c r="F11" s="21">
        <f t="shared" si="0"/>
        <v>8.9999999999999993E-3</v>
      </c>
      <c r="G11" s="30">
        <f>'Performance Data'!$I$2</f>
        <v>1.83069209808592E-2</v>
      </c>
      <c r="H11" s="4">
        <f>'Performance Data'!$I$3</f>
        <v>7.2537098619862503E-3</v>
      </c>
      <c r="I11" s="4">
        <f>'Performance Data'!$I$4</f>
        <v>9.1570536835843194E-3</v>
      </c>
      <c r="J11" s="4">
        <f>'Performance Data'!$I$5</f>
        <v>1.4615683525303199E-2</v>
      </c>
      <c r="K11" s="12">
        <f t="shared" si="1"/>
        <v>1.2333342012933244E-2</v>
      </c>
      <c r="L11" s="5">
        <f t="shared" si="2"/>
        <v>2</v>
      </c>
      <c r="M11" s="13">
        <f>INDEX('Price Data'!$I$2:$I$265,COUNT('Price Data'!$I$2:$I$265))</f>
        <v>50.340000152587798</v>
      </c>
      <c r="N11" s="14">
        <f>'200D SMA'!$I$2</f>
        <v>51.124649982452297</v>
      </c>
      <c r="O11" s="9" t="str">
        <f t="shared" si="3"/>
        <v>no</v>
      </c>
      <c r="P11" s="8" t="str">
        <f t="shared" si="5"/>
        <v>n/a</v>
      </c>
    </row>
    <row r="12" spans="2:16">
      <c r="B12" s="20" t="s">
        <v>30</v>
      </c>
      <c r="C12" s="1" t="s">
        <v>31</v>
      </c>
      <c r="D12" s="2">
        <v>2.5000000000000001E-2</v>
      </c>
      <c r="E12" s="38">
        <f t="shared" si="4"/>
        <v>0.1</v>
      </c>
      <c r="F12" s="21">
        <f t="shared" si="0"/>
        <v>0.125</v>
      </c>
      <c r="G12" s="30">
        <f>'Performance Data'!$J$2</f>
        <v>-1.9894849528518499E-2</v>
      </c>
      <c r="H12" s="4">
        <f>'Performance Data'!$J$3</f>
        <v>-5.1580095927231097E-2</v>
      </c>
      <c r="I12" s="4">
        <f>'Performance Data'!$J$4</f>
        <v>0.164585215053556</v>
      </c>
      <c r="J12" s="4">
        <f>'Performance Data'!$J$5</f>
        <v>0.33897439027443899</v>
      </c>
      <c r="K12" s="12">
        <f t="shared" si="1"/>
        <v>0.10802116496806136</v>
      </c>
      <c r="L12" s="5">
        <f t="shared" si="2"/>
        <v>1</v>
      </c>
      <c r="M12" s="13">
        <f>INDEX('Price Data'!$J$2:$J$265,COUNT('Price Data'!$J$2:$J$265))</f>
        <v>26.110000610351499</v>
      </c>
      <c r="N12" s="14">
        <f>'200D SMA'!$J$2</f>
        <v>24.467199916839601</v>
      </c>
      <c r="O12" s="9" t="str">
        <f t="shared" si="3"/>
        <v>yes</v>
      </c>
      <c r="P12" s="8" t="str">
        <f t="shared" si="5"/>
        <v>add 10%</v>
      </c>
    </row>
    <row r="13" spans="2:16">
      <c r="B13" s="20" t="s">
        <v>32</v>
      </c>
      <c r="C13" s="1" t="s">
        <v>33</v>
      </c>
      <c r="D13" s="2">
        <v>2.5000000000000001E-2</v>
      </c>
      <c r="E13" s="38">
        <f t="shared" si="4"/>
        <v>0</v>
      </c>
      <c r="F13" s="21">
        <f t="shared" si="0"/>
        <v>2.5000000000000001E-2</v>
      </c>
      <c r="G13" s="30">
        <f>'Performance Data'!$K$2</f>
        <v>-2.50655953345734E-2</v>
      </c>
      <c r="H13" s="4">
        <f>'Performance Data'!$K$3</f>
        <v>-7.1864597302827002E-2</v>
      </c>
      <c r="I13" s="4">
        <f>'Performance Data'!$K$4</f>
        <v>-2.2501473708242899E-2</v>
      </c>
      <c r="J13" s="4">
        <f>'Performance Data'!$K$5</f>
        <v>-3.2118071939934198E-2</v>
      </c>
      <c r="K13" s="12">
        <f t="shared" si="1"/>
        <v>-3.7887434571394374E-2</v>
      </c>
      <c r="L13" s="5">
        <f t="shared" si="2"/>
        <v>7</v>
      </c>
      <c r="M13" s="13">
        <f>INDEX('Price Data'!$K$2:$K$265,COUNT('Price Data'!$K$2:$K$265))</f>
        <v>33.450000762939403</v>
      </c>
      <c r="N13" s="14">
        <f>'200D SMA'!$K$2</f>
        <v>34.989850082397403</v>
      </c>
      <c r="O13" s="9" t="str">
        <f t="shared" si="3"/>
        <v>no</v>
      </c>
      <c r="P13" s="8" t="str">
        <f t="shared" si="5"/>
        <v>n/a</v>
      </c>
    </row>
    <row r="14" spans="2:16" ht="17" thickBot="1">
      <c r="B14" s="20" t="s">
        <v>34</v>
      </c>
      <c r="C14" s="1" t="s">
        <v>35</v>
      </c>
      <c r="D14" s="2">
        <v>2.2499999999999999E-2</v>
      </c>
      <c r="E14" s="38">
        <f t="shared" si="4"/>
        <v>0</v>
      </c>
      <c r="F14" s="21">
        <f t="shared" si="0"/>
        <v>2.2499999999999999E-2</v>
      </c>
      <c r="G14" s="31">
        <f>'Performance Data'!$L$2</f>
        <v>8.6159569987195705E-2</v>
      </c>
      <c r="H14" s="32">
        <f>'Performance Data'!$L$3</f>
        <v>-4.1847360669033197E-2</v>
      </c>
      <c r="I14" s="32">
        <f>'Performance Data'!$L$4</f>
        <v>-5.7460742866456999E-2</v>
      </c>
      <c r="J14" s="32">
        <f>'Performance Data'!$L$5</f>
        <v>-4.3158359322561901E-2</v>
      </c>
      <c r="K14" s="33">
        <f t="shared" si="1"/>
        <v>-1.4076723217714098E-2</v>
      </c>
      <c r="L14" s="6">
        <f t="shared" si="2"/>
        <v>4</v>
      </c>
      <c r="M14" s="28">
        <f>INDEX('Price Data'!$L$2:$L$265,COUNT('Price Data'!$L$2:$L$265))</f>
        <v>98.959999084472599</v>
      </c>
      <c r="N14" s="15">
        <f>'200D SMA'!$L$2</f>
        <v>103.860850105285</v>
      </c>
      <c r="O14" s="10" t="str">
        <f t="shared" si="3"/>
        <v>no</v>
      </c>
      <c r="P14" s="11" t="str">
        <f t="shared" si="5"/>
        <v>n/a</v>
      </c>
    </row>
    <row r="15" spans="2:16">
      <c r="B15" s="20" t="s">
        <v>36</v>
      </c>
      <c r="C15" s="1" t="s">
        <v>36</v>
      </c>
      <c r="D15" s="2">
        <v>0</v>
      </c>
      <c r="E15" s="38">
        <f>0.5-SUM(E4:E14)</f>
        <v>0.4</v>
      </c>
      <c r="F15" s="21">
        <f t="shared" si="0"/>
        <v>0.4</v>
      </c>
    </row>
    <row r="16" spans="2:16" ht="17" thickBot="1">
      <c r="B16" s="22" t="s">
        <v>8</v>
      </c>
      <c r="C16" s="23"/>
      <c r="D16" s="24">
        <f>SUM(D4:D15)</f>
        <v>0.50000000000000011</v>
      </c>
      <c r="E16" s="39">
        <f>SUM(E4:E15)</f>
        <v>0.5</v>
      </c>
      <c r="F16" s="25">
        <f>SUM(F4:F15)</f>
        <v>1</v>
      </c>
    </row>
  </sheetData>
  <mergeCells count="5">
    <mergeCell ref="L2:L3"/>
    <mergeCell ref="O2:O3"/>
    <mergeCell ref="P2:P3"/>
    <mergeCell ref="G2:I2"/>
    <mergeCell ref="J2:K2"/>
  </mergeCells>
  <conditionalFormatting sqref="L2">
    <cfRule type="cellIs" dxfId="15" priority="61" stopIfTrue="1" operator="lessThanOrEqual">
      <formula>5</formula>
    </cfRule>
  </conditionalFormatting>
  <conditionalFormatting sqref="M4:M14">
    <cfRule type="cellIs" dxfId="14" priority="53" operator="greaterThan">
      <formula>$N4</formula>
    </cfRule>
  </conditionalFormatting>
  <conditionalFormatting sqref="G4:K14">
    <cfRule type="colorScale" priority="24">
      <colorScale>
        <cfvo type="percentile" val="10"/>
        <cfvo type="num" val="0"/>
        <cfvo type="percentile" val="90"/>
        <color rgb="FFF8696B"/>
        <color rgb="FFFCFCFF"/>
        <color rgb="FF63BE7B"/>
      </colorScale>
    </cfRule>
  </conditionalFormatting>
  <conditionalFormatting sqref="O4:O14">
    <cfRule type="containsText" dxfId="13" priority="22" operator="containsText" text="yes">
      <formula>NOT(ISERROR(SEARCH("yes",O4)))</formula>
    </cfRule>
  </conditionalFormatting>
  <conditionalFormatting sqref="P4:P14">
    <cfRule type="containsText" dxfId="12" priority="21" operator="containsText" text="add">
      <formula>NOT(ISERROR(SEARCH("add",P4)))</formula>
    </cfRule>
  </conditionalFormatting>
  <conditionalFormatting sqref="L4:L14">
    <cfRule type="cellIs" dxfId="11" priority="20" operator="lessThanOrEqual">
      <formula>5</formula>
    </cfRule>
  </conditionalFormatting>
  <conditionalFormatting sqref="N4">
    <cfRule type="cellIs" dxfId="10" priority="13" operator="lessThan">
      <formula>$M$4</formula>
    </cfRule>
  </conditionalFormatting>
  <conditionalFormatting sqref="N5">
    <cfRule type="cellIs" dxfId="9" priority="12" operator="lessThan">
      <formula>$M$5</formula>
    </cfRule>
  </conditionalFormatting>
  <conditionalFormatting sqref="N6">
    <cfRule type="cellIs" dxfId="8" priority="11" operator="lessThan">
      <formula>$M$6</formula>
    </cfRule>
  </conditionalFormatting>
  <conditionalFormatting sqref="N7">
    <cfRule type="cellIs" dxfId="7" priority="10" operator="lessThan">
      <formula>$M$7</formula>
    </cfRule>
  </conditionalFormatting>
  <conditionalFormatting sqref="N8">
    <cfRule type="cellIs" dxfId="6" priority="9" operator="lessThan">
      <formula>$M$8</formula>
    </cfRule>
  </conditionalFormatting>
  <conditionalFormatting sqref="N9">
    <cfRule type="cellIs" dxfId="5" priority="8" operator="lessThan">
      <formula>$M$9</formula>
    </cfRule>
  </conditionalFormatting>
  <conditionalFormatting sqref="N10">
    <cfRule type="cellIs" dxfId="4" priority="7" operator="lessThan">
      <formula>$M$10</formula>
    </cfRule>
  </conditionalFormatting>
  <conditionalFormatting sqref="N11">
    <cfRule type="cellIs" dxfId="3" priority="6" operator="lessThan">
      <formula>$M$11</formula>
    </cfRule>
  </conditionalFormatting>
  <conditionalFormatting sqref="N12">
    <cfRule type="cellIs" dxfId="2" priority="5" operator="lessThan">
      <formula>$M$12</formula>
    </cfRule>
  </conditionalFormatting>
  <conditionalFormatting sqref="N13">
    <cfRule type="cellIs" dxfId="1" priority="4" operator="lessThan">
      <formula>$M$13</formula>
    </cfRule>
  </conditionalFormatting>
  <conditionalFormatting sqref="N14">
    <cfRule type="cellIs" dxfId="0" priority="3" operator="lessThan">
      <formula>$M$14</formula>
    </cfRule>
  </conditionalFormatting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"/>
  <sheetViews>
    <sheetView zoomScaleNormal="100" workbookViewId="0"/>
  </sheetViews>
  <sheetFormatPr baseColWidth="10" defaultRowHeight="16"/>
  <cols>
    <col min="1" max="1" width="11.28515625" customWidth="1"/>
    <col min="2" max="3" width="15.85546875" customWidth="1"/>
    <col min="4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40">
        <v>44771</v>
      </c>
      <c r="B2">
        <v>143.419998168945</v>
      </c>
      <c r="C2">
        <v>138.55000305175699</v>
      </c>
      <c r="D2">
        <v>51.650001525878899</v>
      </c>
      <c r="E2">
        <v>41.319999694824197</v>
      </c>
      <c r="F2">
        <v>82.959999084472599</v>
      </c>
      <c r="G2">
        <v>71.849998474121094</v>
      </c>
      <c r="H2">
        <v>51.090000152587798</v>
      </c>
      <c r="I2">
        <v>50.340000152587798</v>
      </c>
      <c r="J2">
        <v>26.110000610351499</v>
      </c>
      <c r="K2">
        <v>33.450000762939403</v>
      </c>
      <c r="L2">
        <v>98.959999084472599</v>
      </c>
    </row>
    <row r="3" spans="1:12">
      <c r="A3" s="40"/>
    </row>
    <row r="4" spans="1:12">
      <c r="A4" s="40"/>
    </row>
    <row r="5" spans="1:12">
      <c r="A5" s="40"/>
    </row>
    <row r="6" spans="1:12">
      <c r="A6" s="40"/>
    </row>
    <row r="7" spans="1:12">
      <c r="A7" s="40"/>
    </row>
    <row r="8" spans="1:12">
      <c r="A8" s="40"/>
    </row>
    <row r="9" spans="1:12">
      <c r="A9" s="40"/>
    </row>
    <row r="10" spans="1:12">
      <c r="A10" s="40"/>
    </row>
    <row r="11" spans="1:12">
      <c r="A11" s="40"/>
    </row>
    <row r="12" spans="1:12">
      <c r="A12" s="40"/>
    </row>
    <row r="13" spans="1:12">
      <c r="A13" s="40"/>
    </row>
    <row r="14" spans="1:12">
      <c r="A14" s="40"/>
    </row>
    <row r="15" spans="1:12">
      <c r="A15" s="40"/>
    </row>
    <row r="16" spans="1:12">
      <c r="A16" s="40"/>
    </row>
    <row r="17" spans="1:1">
      <c r="A17" s="40"/>
    </row>
    <row r="18" spans="1:1">
      <c r="A18" s="40"/>
    </row>
    <row r="19" spans="1:1">
      <c r="A19" s="40"/>
    </row>
    <row r="20" spans="1:1">
      <c r="A20" s="40"/>
    </row>
    <row r="21" spans="1:1">
      <c r="A21" s="40"/>
    </row>
    <row r="22" spans="1:1">
      <c r="A22" s="40"/>
    </row>
    <row r="23" spans="1:1">
      <c r="A23" s="40"/>
    </row>
    <row r="24" spans="1:1">
      <c r="A24" s="40"/>
    </row>
    <row r="25" spans="1:1">
      <c r="A25" s="40"/>
    </row>
    <row r="26" spans="1:1">
      <c r="A26" s="40"/>
    </row>
    <row r="27" spans="1:1">
      <c r="A27" s="40"/>
    </row>
    <row r="28" spans="1:1">
      <c r="A28" s="40"/>
    </row>
    <row r="29" spans="1:1">
      <c r="A29" s="40"/>
    </row>
    <row r="30" spans="1:1">
      <c r="A30" s="40"/>
    </row>
    <row r="31" spans="1:1">
      <c r="A31" s="40"/>
    </row>
    <row r="32" spans="1:1">
      <c r="A32" s="40"/>
    </row>
    <row r="33" spans="1:1">
      <c r="A33" s="40"/>
    </row>
    <row r="34" spans="1:1">
      <c r="A34" s="40"/>
    </row>
    <row r="35" spans="1:1">
      <c r="A35" s="40"/>
    </row>
    <row r="36" spans="1:1">
      <c r="A36" s="40"/>
    </row>
    <row r="37" spans="1:1">
      <c r="A37" s="40"/>
    </row>
    <row r="38" spans="1:1">
      <c r="A38" s="40"/>
    </row>
    <row r="39" spans="1:1">
      <c r="A39" s="40"/>
    </row>
    <row r="40" spans="1:1">
      <c r="A40" s="40"/>
    </row>
    <row r="41" spans="1:1">
      <c r="A41" s="40"/>
    </row>
    <row r="42" spans="1:1">
      <c r="A42" s="40"/>
    </row>
    <row r="43" spans="1:1">
      <c r="A43" s="40"/>
    </row>
    <row r="44" spans="1:1">
      <c r="A44" s="40"/>
    </row>
    <row r="45" spans="1:1">
      <c r="A45" s="40"/>
    </row>
    <row r="46" spans="1:1">
      <c r="A46" s="40"/>
    </row>
    <row r="47" spans="1:1">
      <c r="A47" s="40"/>
    </row>
    <row r="48" spans="1:1">
      <c r="A48" s="40"/>
    </row>
    <row r="49" spans="1:1">
      <c r="A49" s="40"/>
    </row>
    <row r="50" spans="1:1">
      <c r="A50" s="40"/>
    </row>
    <row r="51" spans="1:1">
      <c r="A51" s="40"/>
    </row>
    <row r="52" spans="1:1">
      <c r="A52" s="40"/>
    </row>
    <row r="53" spans="1:1">
      <c r="A53" s="40"/>
    </row>
    <row r="54" spans="1:1">
      <c r="A54" s="40"/>
    </row>
    <row r="55" spans="1:1">
      <c r="A55" s="40"/>
    </row>
    <row r="56" spans="1:1">
      <c r="A56" s="40"/>
    </row>
    <row r="57" spans="1:1">
      <c r="A57" s="40"/>
    </row>
    <row r="58" spans="1:1">
      <c r="A58" s="40"/>
    </row>
    <row r="59" spans="1:1">
      <c r="A59" s="40"/>
    </row>
    <row r="60" spans="1:1">
      <c r="A60" s="40"/>
    </row>
    <row r="61" spans="1:1">
      <c r="A61" s="40"/>
    </row>
    <row r="62" spans="1:1">
      <c r="A62" s="40"/>
    </row>
    <row r="63" spans="1:1">
      <c r="A63" s="40"/>
    </row>
    <row r="64" spans="1:1">
      <c r="A64" s="40"/>
    </row>
    <row r="65" spans="1:1">
      <c r="A65" s="40"/>
    </row>
    <row r="66" spans="1:1">
      <c r="A66" s="40"/>
    </row>
    <row r="67" spans="1:1">
      <c r="A67" s="40"/>
    </row>
    <row r="68" spans="1:1">
      <c r="A68" s="40"/>
    </row>
    <row r="69" spans="1:1">
      <c r="A69" s="40"/>
    </row>
    <row r="70" spans="1:1">
      <c r="A70" s="40"/>
    </row>
    <row r="71" spans="1:1">
      <c r="A71" s="40"/>
    </row>
    <row r="72" spans="1:1">
      <c r="A72" s="40"/>
    </row>
    <row r="73" spans="1:1">
      <c r="A73" s="40"/>
    </row>
    <row r="74" spans="1:1">
      <c r="A74" s="40"/>
    </row>
    <row r="75" spans="1:1">
      <c r="A75" s="40"/>
    </row>
    <row r="76" spans="1:1">
      <c r="A76" s="40"/>
    </row>
    <row r="77" spans="1:1">
      <c r="A77" s="40"/>
    </row>
    <row r="78" spans="1:1">
      <c r="A78" s="40"/>
    </row>
    <row r="79" spans="1:1">
      <c r="A79" s="40"/>
    </row>
    <row r="80" spans="1:1">
      <c r="A80" s="40"/>
    </row>
    <row r="81" spans="1:1">
      <c r="A81" s="40"/>
    </row>
    <row r="82" spans="1:1">
      <c r="A82" s="40"/>
    </row>
    <row r="83" spans="1:1">
      <c r="A83" s="40"/>
    </row>
    <row r="84" spans="1:1">
      <c r="A84" s="40"/>
    </row>
    <row r="85" spans="1:1">
      <c r="A85" s="40"/>
    </row>
    <row r="86" spans="1:1">
      <c r="A86" s="40"/>
    </row>
    <row r="87" spans="1:1">
      <c r="A87" s="40"/>
    </row>
    <row r="88" spans="1:1">
      <c r="A88" s="40"/>
    </row>
    <row r="89" spans="1:1">
      <c r="A89" s="40"/>
    </row>
    <row r="90" spans="1:1">
      <c r="A90" s="40"/>
    </row>
    <row r="91" spans="1:1">
      <c r="A91" s="40"/>
    </row>
    <row r="92" spans="1:1">
      <c r="A92" s="40"/>
    </row>
    <row r="93" spans="1:1">
      <c r="A93" s="40"/>
    </row>
    <row r="94" spans="1:1">
      <c r="A94" s="40"/>
    </row>
    <row r="95" spans="1:1">
      <c r="A95" s="40"/>
    </row>
    <row r="96" spans="1:1">
      <c r="A96" s="40"/>
    </row>
    <row r="97" spans="1:1">
      <c r="A97" s="40"/>
    </row>
    <row r="98" spans="1:1">
      <c r="A98" s="40"/>
    </row>
    <row r="99" spans="1:1">
      <c r="A99" s="40"/>
    </row>
    <row r="100" spans="1:1">
      <c r="A100" s="40"/>
    </row>
    <row r="101" spans="1:1">
      <c r="A101" s="40"/>
    </row>
    <row r="102" spans="1:1">
      <c r="A102" s="40"/>
    </row>
    <row r="103" spans="1:1">
      <c r="A103" s="40"/>
    </row>
    <row r="104" spans="1:1">
      <c r="A104" s="40"/>
    </row>
    <row r="105" spans="1:1">
      <c r="A105" s="40"/>
    </row>
    <row r="106" spans="1:1">
      <c r="A106" s="40"/>
    </row>
    <row r="107" spans="1:1">
      <c r="A107" s="40"/>
    </row>
    <row r="108" spans="1:1">
      <c r="A108" s="40"/>
    </row>
    <row r="109" spans="1:1">
      <c r="A109" s="40"/>
    </row>
    <row r="110" spans="1:1">
      <c r="A110" s="40"/>
    </row>
    <row r="111" spans="1:1">
      <c r="A111" s="40"/>
    </row>
    <row r="112" spans="1:1">
      <c r="A112" s="40"/>
    </row>
    <row r="113" spans="1:1">
      <c r="A113" s="40"/>
    </row>
    <row r="114" spans="1:1">
      <c r="A114" s="40"/>
    </row>
    <row r="115" spans="1:1">
      <c r="A115" s="40"/>
    </row>
    <row r="116" spans="1:1">
      <c r="A116" s="40"/>
    </row>
    <row r="117" spans="1:1">
      <c r="A117" s="40"/>
    </row>
    <row r="118" spans="1:1">
      <c r="A118" s="40"/>
    </row>
    <row r="119" spans="1:1">
      <c r="A119" s="40"/>
    </row>
    <row r="120" spans="1:1">
      <c r="A120" s="40"/>
    </row>
    <row r="121" spans="1:1">
      <c r="A121" s="40"/>
    </row>
    <row r="122" spans="1:1">
      <c r="A122" s="40"/>
    </row>
    <row r="123" spans="1:1">
      <c r="A123" s="40"/>
    </row>
    <row r="124" spans="1:1">
      <c r="A124" s="40"/>
    </row>
    <row r="125" spans="1:1">
      <c r="A125" s="40"/>
    </row>
    <row r="126" spans="1:1">
      <c r="A126" s="40"/>
    </row>
    <row r="127" spans="1:1">
      <c r="A127" s="40"/>
    </row>
    <row r="128" spans="1:1">
      <c r="A128" s="40"/>
    </row>
    <row r="129" spans="1:1">
      <c r="A129" s="40"/>
    </row>
    <row r="130" spans="1:1">
      <c r="A130" s="40"/>
    </row>
    <row r="131" spans="1:1">
      <c r="A131" s="40"/>
    </row>
    <row r="132" spans="1:1">
      <c r="A132" s="40"/>
    </row>
    <row r="133" spans="1:1">
      <c r="A133" s="40"/>
    </row>
    <row r="134" spans="1:1">
      <c r="A134" s="40"/>
    </row>
    <row r="135" spans="1:1">
      <c r="A135" s="40"/>
    </row>
    <row r="136" spans="1:1">
      <c r="A136" s="40"/>
    </row>
    <row r="137" spans="1:1">
      <c r="A137" s="40"/>
    </row>
    <row r="138" spans="1:1">
      <c r="A138" s="40"/>
    </row>
    <row r="139" spans="1:1">
      <c r="A139" s="40"/>
    </row>
    <row r="140" spans="1:1">
      <c r="A140" s="40"/>
    </row>
    <row r="141" spans="1:1">
      <c r="A141" s="40"/>
    </row>
    <row r="142" spans="1:1">
      <c r="A142" s="40"/>
    </row>
    <row r="143" spans="1:1">
      <c r="A143" s="40"/>
    </row>
    <row r="144" spans="1:1">
      <c r="A144" s="40"/>
    </row>
    <row r="145" spans="1:1">
      <c r="A145" s="40"/>
    </row>
    <row r="146" spans="1:1">
      <c r="A146" s="40"/>
    </row>
    <row r="147" spans="1:1">
      <c r="A147" s="40"/>
    </row>
    <row r="148" spans="1:1">
      <c r="A148" s="40"/>
    </row>
    <row r="149" spans="1:1">
      <c r="A149" s="40"/>
    </row>
    <row r="150" spans="1:1">
      <c r="A150" s="40"/>
    </row>
    <row r="151" spans="1:1">
      <c r="A151" s="40"/>
    </row>
    <row r="152" spans="1:1">
      <c r="A152" s="40"/>
    </row>
    <row r="153" spans="1:1">
      <c r="A153" s="40"/>
    </row>
    <row r="154" spans="1:1">
      <c r="A154" s="40"/>
    </row>
    <row r="155" spans="1:1">
      <c r="A155" s="40"/>
    </row>
    <row r="156" spans="1:1">
      <c r="A156" s="40"/>
    </row>
    <row r="157" spans="1:1">
      <c r="A157" s="40"/>
    </row>
    <row r="158" spans="1:1">
      <c r="A158" s="40"/>
    </row>
    <row r="159" spans="1:1">
      <c r="A159" s="40"/>
    </row>
    <row r="160" spans="1:1">
      <c r="A160" s="40"/>
    </row>
    <row r="161" spans="1:1">
      <c r="A161" s="40"/>
    </row>
    <row r="162" spans="1:1">
      <c r="A162" s="40"/>
    </row>
    <row r="163" spans="1:1">
      <c r="A163" s="40"/>
    </row>
    <row r="164" spans="1:1">
      <c r="A164" s="40"/>
    </row>
    <row r="165" spans="1:1">
      <c r="A165" s="40"/>
    </row>
    <row r="166" spans="1:1">
      <c r="A166" s="40"/>
    </row>
    <row r="167" spans="1:1">
      <c r="A167" s="40"/>
    </row>
    <row r="168" spans="1:1">
      <c r="A168" s="40"/>
    </row>
    <row r="169" spans="1:1">
      <c r="A169" s="40"/>
    </row>
    <row r="170" spans="1:1">
      <c r="A170" s="40"/>
    </row>
    <row r="171" spans="1:1">
      <c r="A171" s="40"/>
    </row>
    <row r="172" spans="1:1">
      <c r="A172" s="40"/>
    </row>
    <row r="173" spans="1:1">
      <c r="A173" s="40"/>
    </row>
    <row r="174" spans="1:1">
      <c r="A174" s="40"/>
    </row>
    <row r="175" spans="1:1">
      <c r="A175" s="40"/>
    </row>
    <row r="176" spans="1:1">
      <c r="A176" s="40"/>
    </row>
    <row r="177" spans="1:1">
      <c r="A177" s="40"/>
    </row>
    <row r="178" spans="1:1">
      <c r="A178" s="40"/>
    </row>
    <row r="179" spans="1:1">
      <c r="A179" s="40"/>
    </row>
    <row r="180" spans="1:1">
      <c r="A180" s="40"/>
    </row>
    <row r="181" spans="1:1">
      <c r="A181" s="40"/>
    </row>
    <row r="182" spans="1:1">
      <c r="A182" s="40"/>
    </row>
    <row r="183" spans="1:1">
      <c r="A183" s="40"/>
    </row>
    <row r="184" spans="1:1">
      <c r="A184" s="40"/>
    </row>
    <row r="185" spans="1:1">
      <c r="A185" s="40"/>
    </row>
    <row r="186" spans="1:1">
      <c r="A186" s="40"/>
    </row>
    <row r="187" spans="1:1">
      <c r="A187" s="40"/>
    </row>
    <row r="188" spans="1:1">
      <c r="A188" s="40"/>
    </row>
    <row r="189" spans="1:1">
      <c r="A189" s="40"/>
    </row>
    <row r="190" spans="1:1">
      <c r="A190" s="40"/>
    </row>
    <row r="191" spans="1:1">
      <c r="A191" s="40"/>
    </row>
    <row r="192" spans="1:1">
      <c r="A192" s="40"/>
    </row>
    <row r="193" spans="1:1">
      <c r="A193" s="40"/>
    </row>
    <row r="194" spans="1:1">
      <c r="A194" s="40"/>
    </row>
    <row r="195" spans="1:1">
      <c r="A195" s="40"/>
    </row>
    <row r="196" spans="1:1">
      <c r="A196" s="40"/>
    </row>
    <row r="197" spans="1:1">
      <c r="A197" s="40"/>
    </row>
    <row r="198" spans="1:1">
      <c r="A198" s="40"/>
    </row>
    <row r="199" spans="1:1">
      <c r="A199" s="40"/>
    </row>
    <row r="200" spans="1:1">
      <c r="A200" s="40"/>
    </row>
    <row r="201" spans="1:1">
      <c r="A201" s="40"/>
    </row>
    <row r="202" spans="1:1">
      <c r="A202" s="40"/>
    </row>
    <row r="203" spans="1:1">
      <c r="A203" s="40"/>
    </row>
    <row r="204" spans="1:1">
      <c r="A204" s="40"/>
    </row>
    <row r="205" spans="1:1">
      <c r="A205" s="40"/>
    </row>
    <row r="206" spans="1:1">
      <c r="A206" s="40"/>
    </row>
    <row r="207" spans="1:1">
      <c r="A207" s="40"/>
    </row>
    <row r="208" spans="1:1">
      <c r="A208" s="40"/>
    </row>
    <row r="209" spans="1:1">
      <c r="A209" s="40"/>
    </row>
    <row r="210" spans="1:1">
      <c r="A210" s="40"/>
    </row>
    <row r="211" spans="1:1">
      <c r="A211" s="40"/>
    </row>
    <row r="212" spans="1:1">
      <c r="A212" s="40"/>
    </row>
    <row r="213" spans="1:1">
      <c r="A213" s="40"/>
    </row>
    <row r="214" spans="1:1">
      <c r="A214" s="40"/>
    </row>
    <row r="215" spans="1:1">
      <c r="A215" s="40"/>
    </row>
    <row r="216" spans="1:1">
      <c r="A216" s="40"/>
    </row>
    <row r="217" spans="1:1">
      <c r="A217" s="40"/>
    </row>
    <row r="218" spans="1:1">
      <c r="A218" s="40"/>
    </row>
    <row r="219" spans="1:1">
      <c r="A219" s="40"/>
    </row>
    <row r="220" spans="1:1">
      <c r="A220" s="40"/>
    </row>
    <row r="221" spans="1:1">
      <c r="A221" s="40"/>
    </row>
    <row r="222" spans="1:1">
      <c r="A222" s="40"/>
    </row>
    <row r="223" spans="1:1">
      <c r="A223" s="40"/>
    </row>
    <row r="224" spans="1:1">
      <c r="A224" s="40"/>
    </row>
    <row r="225" spans="1:1">
      <c r="A225" s="40"/>
    </row>
    <row r="226" spans="1:1">
      <c r="A226" s="40"/>
    </row>
    <row r="227" spans="1:1">
      <c r="A227" s="40"/>
    </row>
    <row r="228" spans="1:1">
      <c r="A228" s="40"/>
    </row>
    <row r="229" spans="1:1">
      <c r="A229" s="40"/>
    </row>
    <row r="230" spans="1:1">
      <c r="A230" s="40"/>
    </row>
    <row r="231" spans="1:1">
      <c r="A231" s="40"/>
    </row>
    <row r="232" spans="1:1">
      <c r="A232" s="40"/>
    </row>
    <row r="233" spans="1:1">
      <c r="A233" s="40"/>
    </row>
    <row r="234" spans="1:1">
      <c r="A234" s="40"/>
    </row>
    <row r="235" spans="1:1">
      <c r="A235" s="40"/>
    </row>
    <row r="236" spans="1:1">
      <c r="A236" s="40"/>
    </row>
    <row r="237" spans="1:1">
      <c r="A237" s="40"/>
    </row>
    <row r="238" spans="1:1">
      <c r="A238" s="40"/>
    </row>
    <row r="239" spans="1:1">
      <c r="A239" s="40"/>
    </row>
    <row r="240" spans="1:1">
      <c r="A240" s="40"/>
    </row>
    <row r="241" spans="1:1">
      <c r="A241" s="40"/>
    </row>
    <row r="242" spans="1:1">
      <c r="A242" s="40"/>
    </row>
    <row r="243" spans="1:1">
      <c r="A243" s="40"/>
    </row>
    <row r="244" spans="1:1">
      <c r="A244" s="40"/>
    </row>
    <row r="245" spans="1:1">
      <c r="A245" s="40"/>
    </row>
    <row r="246" spans="1:1">
      <c r="A246" s="40"/>
    </row>
    <row r="247" spans="1:1">
      <c r="A247" s="40"/>
    </row>
    <row r="248" spans="1:1">
      <c r="A248" s="40"/>
    </row>
    <row r="249" spans="1:1">
      <c r="A249" s="40"/>
    </row>
    <row r="250" spans="1:1">
      <c r="A250" s="40"/>
    </row>
    <row r="251" spans="1:1">
      <c r="A251" s="40"/>
    </row>
    <row r="252" spans="1:1">
      <c r="A252" s="40"/>
    </row>
    <row r="253" spans="1:1">
      <c r="A253" s="40"/>
    </row>
    <row r="254" spans="1:1">
      <c r="A254" s="40"/>
    </row>
    <row r="255" spans="1:1">
      <c r="A255" s="3"/>
    </row>
    <row r="260" spans="2:2">
      <c r="B260" s="3"/>
    </row>
    <row r="261" spans="2:2">
      <c r="B261" s="3"/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RowHeight="16"/>
  <cols>
    <col min="1" max="1" width="11.28515625" customWidth="1"/>
    <col min="2" max="2" width="15.85546875" customWidth="1"/>
    <col min="3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40">
        <v>44771</v>
      </c>
      <c r="B2">
        <v>162.18560005187899</v>
      </c>
      <c r="C2">
        <v>142.498550109863</v>
      </c>
      <c r="D2">
        <v>57.180449886322002</v>
      </c>
      <c r="E2">
        <v>46.512600002288799</v>
      </c>
      <c r="F2">
        <v>87.094549942016599</v>
      </c>
      <c r="G2">
        <v>80.300399818420402</v>
      </c>
      <c r="H2">
        <v>53.206200008392301</v>
      </c>
      <c r="I2">
        <v>51.124649982452297</v>
      </c>
      <c r="J2">
        <v>24.467199916839601</v>
      </c>
      <c r="K2">
        <v>34.989850082397403</v>
      </c>
      <c r="L2">
        <v>103.860850105285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baseColWidth="10" defaultRowHeight="16"/>
  <cols>
    <col min="1" max="1" width="11.28515625" customWidth="1"/>
    <col min="2" max="9" width="14.42578125" customWidth="1"/>
    <col min="10" max="10" width="13.7109375" customWidth="1"/>
    <col min="11" max="12" width="14.42578125" customWidth="1"/>
    <col min="13" max="13" width="8.42578125" customWidth="1"/>
  </cols>
  <sheetData>
    <row r="1" spans="1:13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38</v>
      </c>
    </row>
    <row r="2" spans="1:13">
      <c r="A2" s="40">
        <v>44771</v>
      </c>
      <c r="B2">
        <v>5.1697611675497197E-2</v>
      </c>
      <c r="C2">
        <v>5.0576265711183899E-2</v>
      </c>
      <c r="D2">
        <v>3.3827111136427002E-2</v>
      </c>
      <c r="E2">
        <v>-7.9232129403323803E-3</v>
      </c>
      <c r="F2">
        <v>3.9182361104381301E-2</v>
      </c>
      <c r="G2">
        <v>2.6193896179832699E-2</v>
      </c>
      <c r="H2">
        <v>3.2183737430581297E-2</v>
      </c>
      <c r="I2">
        <v>1.83069209808592E-2</v>
      </c>
      <c r="J2">
        <v>-1.9894849528518499E-2</v>
      </c>
      <c r="K2">
        <v>-2.50655953345734E-2</v>
      </c>
      <c r="L2">
        <v>8.6159569987195705E-2</v>
      </c>
      <c r="M2" t="s">
        <v>39</v>
      </c>
    </row>
    <row r="3" spans="1:13">
      <c r="A3" s="40">
        <v>44771</v>
      </c>
      <c r="B3">
        <v>-2.14022540546665E-2</v>
      </c>
      <c r="C3">
        <v>-8.9550821540127501E-3</v>
      </c>
      <c r="D3">
        <v>-2.9769108526151399E-2</v>
      </c>
      <c r="E3">
        <v>-4.1728609308223398E-2</v>
      </c>
      <c r="F3">
        <v>2.41504447450013E-2</v>
      </c>
      <c r="G3">
        <v>-8.2263043543049294E-3</v>
      </c>
      <c r="H3">
        <v>7.5796405813424103E-3</v>
      </c>
      <c r="I3">
        <v>7.2537098619862503E-3</v>
      </c>
      <c r="J3">
        <v>-5.1580095927231097E-2</v>
      </c>
      <c r="K3">
        <v>-7.1864597302827002E-2</v>
      </c>
      <c r="L3">
        <v>-4.1847360669033197E-2</v>
      </c>
      <c r="M3" t="s">
        <v>40</v>
      </c>
    </row>
    <row r="4" spans="1:13">
      <c r="A4" s="40">
        <v>44771</v>
      </c>
      <c r="B4">
        <v>-0.12869993280202299</v>
      </c>
      <c r="C4">
        <v>-3.67159231584719E-2</v>
      </c>
      <c r="D4">
        <v>-0.124685698548593</v>
      </c>
      <c r="E4">
        <v>-0.159500386542652</v>
      </c>
      <c r="F4">
        <v>-7.1087314127474197E-2</v>
      </c>
      <c r="G4">
        <v>-0.15654624645412099</v>
      </c>
      <c r="H4">
        <v>-5.6430086163775602E-2</v>
      </c>
      <c r="I4">
        <v>9.1570536835843194E-3</v>
      </c>
      <c r="J4">
        <v>0.164585215053556</v>
      </c>
      <c r="K4">
        <v>-2.2501473708242899E-2</v>
      </c>
      <c r="L4">
        <v>-5.7460742866456999E-2</v>
      </c>
      <c r="M4" t="s">
        <v>41</v>
      </c>
    </row>
    <row r="5" spans="1:13">
      <c r="A5" s="40">
        <v>44771</v>
      </c>
      <c r="B5">
        <v>-0.173119133577818</v>
      </c>
      <c r="C5">
        <v>2.1853107700688702E-2</v>
      </c>
      <c r="D5">
        <v>-0.14540178128477099</v>
      </c>
      <c r="E5">
        <v>-0.16747407567616701</v>
      </c>
      <c r="F5">
        <v>-0.110153784161086</v>
      </c>
      <c r="G5">
        <v>-0.19245622617515901</v>
      </c>
      <c r="H5">
        <v>-8.4708310481688295E-2</v>
      </c>
      <c r="I5">
        <v>1.4615683525303199E-2</v>
      </c>
      <c r="J5">
        <v>0.33897439027443899</v>
      </c>
      <c r="K5">
        <v>-3.2118071939934198E-2</v>
      </c>
      <c r="L5">
        <v>-4.3158359322561901E-2</v>
      </c>
      <c r="M5" t="s">
        <v>42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Price Data</vt:lpstr>
      <vt:lpstr>200D SMA</vt:lpstr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oops spaghetti</dc:creator>
  <cp:lastModifiedBy>Ryan Lupinski</cp:lastModifiedBy>
  <cp:revision>469</cp:revision>
  <dcterms:created xsi:type="dcterms:W3CDTF">2020-04-19T15:23:13Z</dcterms:created>
  <dcterms:modified xsi:type="dcterms:W3CDTF">2022-07-30T00:03:19Z</dcterms:modified>
</cp:coreProperties>
</file>