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tgjmanagement-my.sharepoint.com/personal/ryan_lynch_twavelead_com/Documents/Desktop/dev/Work_Projects/Over_45_Days_Old/"/>
    </mc:Choice>
  </mc:AlternateContent>
  <xr:revisionPtr revIDLastSave="6" documentId="11_0AF0C4C5AB5EEE2A99AF9B32302B51795F2C6DF9" xr6:coauthVersionLast="47" xr6:coauthVersionMax="47" xr10:uidLastSave="{75ECCA13-AEFE-4054-B994-77B72714E362}"/>
  <bookViews>
    <workbookView xWindow="28680" yWindow="-120" windowWidth="29040" windowHeight="15720" firstSheet="19" activeTab="30" xr2:uid="{00000000-000D-0000-FFFF-FFFF00000000}"/>
  </bookViews>
  <sheets>
    <sheet name="3.4.24" sheetId="1" r:id="rId1"/>
    <sheet name="3.6.24" sheetId="2" r:id="rId2"/>
    <sheet name="3.8.24" sheetId="3" r:id="rId3"/>
    <sheet name="3.12.24" sheetId="4" r:id="rId4"/>
    <sheet name="3.18.24" sheetId="5" r:id="rId5"/>
    <sheet name="3.19.24" sheetId="6" r:id="rId6"/>
    <sheet name="3.20.24" sheetId="7" r:id="rId7"/>
    <sheet name="3.21.24" sheetId="8" r:id="rId8"/>
    <sheet name="3.25.24" sheetId="9" r:id="rId9"/>
    <sheet name="3.28.24" sheetId="10" r:id="rId10"/>
    <sheet name="4.1.24" sheetId="11" r:id="rId11"/>
    <sheet name="4.3.24" sheetId="12" r:id="rId12"/>
    <sheet name="4.8.24" sheetId="13" r:id="rId13"/>
    <sheet name="4.10.24" sheetId="14" r:id="rId14"/>
    <sheet name="4.15.24" sheetId="15" r:id="rId15"/>
    <sheet name="4.22.24" sheetId="16" r:id="rId16"/>
    <sheet name="4.29.24" sheetId="17" r:id="rId17"/>
    <sheet name="5.6.24" sheetId="18" r:id="rId18"/>
    <sheet name="5.13.24" sheetId="19" r:id="rId19"/>
    <sheet name="5.20.24" sheetId="20" r:id="rId20"/>
    <sheet name="5.28.24" sheetId="21" r:id="rId21"/>
    <sheet name="6.3.24" sheetId="22" r:id="rId22"/>
    <sheet name="6.10.24" sheetId="23" r:id="rId23"/>
    <sheet name="6.17.24" sheetId="24" r:id="rId24"/>
    <sheet name="6.24.24" sheetId="25" r:id="rId25"/>
    <sheet name="7.1.24" sheetId="26" r:id="rId26"/>
    <sheet name="7.8.24" sheetId="27" r:id="rId27"/>
    <sheet name="7.16.24" sheetId="28" r:id="rId28"/>
    <sheet name="7.22.24" sheetId="29" r:id="rId29"/>
    <sheet name="8.5.24" sheetId="30" r:id="rId30"/>
    <sheet name="8.12.24" sheetId="31" r:id="rId31"/>
    <sheet name="Summary Report" sheetId="32" r:id="rId32"/>
  </sheets>
  <definedNames>
    <definedName name="_xlnm._FilterDatabase" localSheetId="3" hidden="1">'3.12.24'!$A$1:$I$110</definedName>
    <definedName name="_xlnm._FilterDatabase" localSheetId="4" hidden="1">'3.18.24'!$A$1:$H$86</definedName>
    <definedName name="_xlnm._FilterDatabase" localSheetId="5" hidden="1">'3.19.24'!$A$1:$H$73</definedName>
    <definedName name="_xlnm._FilterDatabase" localSheetId="6" hidden="1">'3.20.24'!$A$1:$J$92</definedName>
    <definedName name="_xlnm._FilterDatabase" localSheetId="7" hidden="1">'3.21.24'!$A$1:$H$88</definedName>
    <definedName name="_xlnm._FilterDatabase" localSheetId="8" hidden="1">'3.25.24'!$A$1:$N$77</definedName>
    <definedName name="_xlnm._FilterDatabase" localSheetId="9" hidden="1">'3.28.24'!$A$1:$L$62</definedName>
    <definedName name="_xlnm._FilterDatabase" localSheetId="0" hidden="1">'3.4.24'!$A$1:$F$113</definedName>
    <definedName name="_xlnm._FilterDatabase" localSheetId="1" hidden="1">'3.6.24'!$A$1:$I$120</definedName>
    <definedName name="_xlnm._FilterDatabase" localSheetId="2" hidden="1">'3.8.24'!$A$1:$H$127</definedName>
    <definedName name="_xlnm._FilterDatabase" localSheetId="10" hidden="1">'4.1.24'!$A$1:$L$69</definedName>
    <definedName name="_xlnm._FilterDatabase" localSheetId="13" hidden="1">'4.10.24'!$A$1:$P$85</definedName>
    <definedName name="_xlnm._FilterDatabase" localSheetId="14" hidden="1">'4.15.24'!$A$1:$L$86</definedName>
    <definedName name="_xlnm._FilterDatabase" localSheetId="15" hidden="1">'4.22.24'!$A$1:$L$145</definedName>
    <definedName name="_xlnm._FilterDatabase" localSheetId="16" hidden="1">'4.29.24'!$A$1:$P$72</definedName>
    <definedName name="_xlnm._FilterDatabase" localSheetId="11" hidden="1">'4.3.24'!$A$1:$L$64</definedName>
    <definedName name="_xlnm._FilterDatabase" localSheetId="12" hidden="1">'4.8.24'!$A$1:$P$88</definedName>
    <definedName name="_xlnm._FilterDatabase" localSheetId="18" hidden="1">'5.13.24'!$A$1:$N$96</definedName>
    <definedName name="_xlnm._FilterDatabase" localSheetId="19" hidden="1">'5.20.24'!$A$1:$Q$89</definedName>
    <definedName name="_xlnm._FilterDatabase" localSheetId="20" hidden="1">'5.28.24'!$A$1:$R$98</definedName>
    <definedName name="_xlnm._FilterDatabase" localSheetId="17" hidden="1">'5.6.24'!$A$1:$M$83</definedName>
    <definedName name="_xlnm._FilterDatabase" localSheetId="22" hidden="1">'6.10.24'!$A$1:$R$118</definedName>
    <definedName name="_xlnm._FilterDatabase" localSheetId="23" hidden="1">'6.17.24'!$A$1:$O$123</definedName>
    <definedName name="_xlnm._FilterDatabase" localSheetId="24" hidden="1">'6.24.24'!$A$1:$R$104</definedName>
    <definedName name="_xlnm._FilterDatabase" localSheetId="21" hidden="1">'6.3.24'!$A$1:$Q$101</definedName>
    <definedName name="_xlnm._FilterDatabase" localSheetId="25" hidden="1">'7.1.24'!$A$1:$R$105</definedName>
    <definedName name="_xlnm._FilterDatabase" localSheetId="27" hidden="1">'7.16.24'!$A$1:$L$91</definedName>
    <definedName name="_xlnm._FilterDatabase" localSheetId="28" hidden="1">'7.22.24'!$A$1:$S$158</definedName>
    <definedName name="_xlnm._FilterDatabase" localSheetId="26" hidden="1">'7.8.24'!$A$1:$L$183</definedName>
    <definedName name="_xlnm._FilterDatabase" localSheetId="30" hidden="1">'8.12.24'!$A$1:$R$210</definedName>
    <definedName name="_xlnm._FilterDatabase" localSheetId="29" hidden="1">'8.5.24'!$A$1:$R$185</definedName>
    <definedName name="_xlnm._FilterDatabase" localSheetId="31" hidden="1">'Summary Report'!$A$1:$L$213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0" i="31" l="1"/>
  <c r="P210" i="31" s="1"/>
  <c r="M210" i="31"/>
  <c r="N210" i="31" s="1"/>
  <c r="O209" i="31"/>
  <c r="P209" i="31" s="1"/>
  <c r="M209" i="31"/>
  <c r="N209" i="31" s="1"/>
  <c r="Q209" i="31" s="1"/>
  <c r="O208" i="31"/>
  <c r="P208" i="31" s="1"/>
  <c r="N208" i="31"/>
  <c r="Q208" i="31" s="1"/>
  <c r="M208" i="31"/>
  <c r="Q207" i="31"/>
  <c r="O207" i="31"/>
  <c r="P207" i="31" s="1"/>
  <c r="N207" i="31"/>
  <c r="M207" i="31"/>
  <c r="O206" i="31"/>
  <c r="P206" i="31" s="1"/>
  <c r="N206" i="31"/>
  <c r="Q206" i="31" s="1"/>
  <c r="M206" i="31"/>
  <c r="O205" i="31"/>
  <c r="P205" i="31" s="1"/>
  <c r="M205" i="31"/>
  <c r="N205" i="31" s="1"/>
  <c r="P204" i="31"/>
  <c r="O204" i="31"/>
  <c r="M204" i="31"/>
  <c r="N204" i="31" s="1"/>
  <c r="Q204" i="31" s="1"/>
  <c r="O203" i="31"/>
  <c r="P203" i="31" s="1"/>
  <c r="M203" i="31"/>
  <c r="N203" i="31" s="1"/>
  <c r="P202" i="31"/>
  <c r="O202" i="31"/>
  <c r="M202" i="31"/>
  <c r="N202" i="31" s="1"/>
  <c r="O201" i="31"/>
  <c r="P201" i="31" s="1"/>
  <c r="M201" i="31"/>
  <c r="N201" i="31" s="1"/>
  <c r="O200" i="31"/>
  <c r="P200" i="31" s="1"/>
  <c r="N200" i="31"/>
  <c r="Q200" i="31" s="1"/>
  <c r="M200" i="31"/>
  <c r="Q199" i="31"/>
  <c r="O199" i="31"/>
  <c r="P199" i="31" s="1"/>
  <c r="N199" i="31"/>
  <c r="M199" i="31"/>
  <c r="O198" i="31"/>
  <c r="P198" i="31" s="1"/>
  <c r="N198" i="31"/>
  <c r="M198" i="31"/>
  <c r="O197" i="31"/>
  <c r="P197" i="31" s="1"/>
  <c r="M197" i="31"/>
  <c r="N197" i="31" s="1"/>
  <c r="P196" i="31"/>
  <c r="O196" i="31"/>
  <c r="M196" i="31"/>
  <c r="N196" i="31" s="1"/>
  <c r="Q196" i="31" s="1"/>
  <c r="O195" i="31"/>
  <c r="P195" i="31" s="1"/>
  <c r="M195" i="31"/>
  <c r="N195" i="31" s="1"/>
  <c r="P194" i="31"/>
  <c r="O194" i="31"/>
  <c r="M194" i="31"/>
  <c r="N194" i="31" s="1"/>
  <c r="O193" i="31"/>
  <c r="P193" i="31" s="1"/>
  <c r="M193" i="31"/>
  <c r="N193" i="31" s="1"/>
  <c r="N192" i="31"/>
  <c r="M192" i="31"/>
  <c r="O191" i="31"/>
  <c r="P191" i="31" s="1"/>
  <c r="N191" i="31"/>
  <c r="Q191" i="31" s="1"/>
  <c r="M191" i="31"/>
  <c r="P190" i="31"/>
  <c r="O190" i="31"/>
  <c r="M190" i="31"/>
  <c r="N190" i="31" s="1"/>
  <c r="Q190" i="31" s="1"/>
  <c r="O189" i="31"/>
  <c r="P189" i="31" s="1"/>
  <c r="M189" i="31"/>
  <c r="N189" i="31" s="1"/>
  <c r="Q189" i="31" s="1"/>
  <c r="N188" i="31"/>
  <c r="M188" i="31"/>
  <c r="O187" i="31"/>
  <c r="P187" i="31" s="1"/>
  <c r="M187" i="31"/>
  <c r="N187" i="31" s="1"/>
  <c r="O186" i="31"/>
  <c r="P186" i="31" s="1"/>
  <c r="M186" i="31"/>
  <c r="N186" i="31" s="1"/>
  <c r="O185" i="31"/>
  <c r="P185" i="31" s="1"/>
  <c r="M185" i="31"/>
  <c r="N185" i="31" s="1"/>
  <c r="O184" i="31"/>
  <c r="P184" i="31" s="1"/>
  <c r="N184" i="31"/>
  <c r="M184" i="31"/>
  <c r="O183" i="31"/>
  <c r="P183" i="31" s="1"/>
  <c r="M183" i="31"/>
  <c r="N183" i="31" s="1"/>
  <c r="Q183" i="31" s="1"/>
  <c r="O182" i="31"/>
  <c r="P182" i="31" s="1"/>
  <c r="N182" i="31"/>
  <c r="M182" i="31"/>
  <c r="O181" i="31"/>
  <c r="P181" i="31" s="1"/>
  <c r="M181" i="31"/>
  <c r="N181" i="31" s="1"/>
  <c r="O180" i="31"/>
  <c r="P180" i="31" s="1"/>
  <c r="M180" i="31"/>
  <c r="N180" i="31" s="1"/>
  <c r="Q180" i="31" s="1"/>
  <c r="O179" i="31"/>
  <c r="P179" i="31" s="1"/>
  <c r="M179" i="31"/>
  <c r="N179" i="31" s="1"/>
  <c r="P178" i="31"/>
  <c r="O178" i="31"/>
  <c r="M178" i="31"/>
  <c r="N178" i="31" s="1"/>
  <c r="Q178" i="31" s="1"/>
  <c r="O177" i="31"/>
  <c r="P177" i="31" s="1"/>
  <c r="M177" i="31"/>
  <c r="N177" i="31" s="1"/>
  <c r="O176" i="31"/>
  <c r="P176" i="31" s="1"/>
  <c r="N176" i="31"/>
  <c r="M176" i="31"/>
  <c r="O175" i="31"/>
  <c r="P175" i="31" s="1"/>
  <c r="M175" i="31"/>
  <c r="N175" i="31" s="1"/>
  <c r="Q175" i="31" s="1"/>
  <c r="O174" i="31"/>
  <c r="P174" i="31" s="1"/>
  <c r="N174" i="31"/>
  <c r="M174" i="31"/>
  <c r="O173" i="31"/>
  <c r="P173" i="31" s="1"/>
  <c r="M173" i="31"/>
  <c r="N173" i="31" s="1"/>
  <c r="Q173" i="31" s="1"/>
  <c r="O172" i="31"/>
  <c r="P172" i="31" s="1"/>
  <c r="M172" i="31"/>
  <c r="N172" i="31" s="1"/>
  <c r="Q172" i="31" s="1"/>
  <c r="O171" i="31"/>
  <c r="P171" i="31" s="1"/>
  <c r="M171" i="31"/>
  <c r="N171" i="31" s="1"/>
  <c r="O170" i="31"/>
  <c r="P170" i="31" s="1"/>
  <c r="M170" i="31"/>
  <c r="N170" i="31" s="1"/>
  <c r="Q170" i="31" s="1"/>
  <c r="O169" i="31"/>
  <c r="P169" i="31" s="1"/>
  <c r="M169" i="31"/>
  <c r="N169" i="31" s="1"/>
  <c r="O168" i="31"/>
  <c r="P168" i="31" s="1"/>
  <c r="N168" i="31"/>
  <c r="M168" i="31"/>
  <c r="O167" i="31"/>
  <c r="P167" i="31" s="1"/>
  <c r="M167" i="31"/>
  <c r="N167" i="31" s="1"/>
  <c r="Q167" i="31" s="1"/>
  <c r="O166" i="31"/>
  <c r="P166" i="31" s="1"/>
  <c r="N166" i="31"/>
  <c r="M166" i="31"/>
  <c r="O165" i="31"/>
  <c r="P165" i="31" s="1"/>
  <c r="M165" i="31"/>
  <c r="N165" i="31" s="1"/>
  <c r="Q165" i="31" s="1"/>
  <c r="O164" i="31"/>
  <c r="P164" i="31" s="1"/>
  <c r="M164" i="31"/>
  <c r="N164" i="31" s="1"/>
  <c r="Q164" i="31" s="1"/>
  <c r="O163" i="31"/>
  <c r="P163" i="31" s="1"/>
  <c r="M163" i="31"/>
  <c r="N163" i="31" s="1"/>
  <c r="O162" i="31"/>
  <c r="P162" i="31" s="1"/>
  <c r="M162" i="31"/>
  <c r="N162" i="31" s="1"/>
  <c r="Q162" i="31" s="1"/>
  <c r="O161" i="31"/>
  <c r="P161" i="31" s="1"/>
  <c r="M161" i="31"/>
  <c r="N161" i="31" s="1"/>
  <c r="O160" i="31"/>
  <c r="P160" i="31" s="1"/>
  <c r="N160" i="31"/>
  <c r="M160" i="31"/>
  <c r="O159" i="31"/>
  <c r="P159" i="31" s="1"/>
  <c r="M159" i="31"/>
  <c r="N159" i="31" s="1"/>
  <c r="Q159" i="31" s="1"/>
  <c r="O158" i="31"/>
  <c r="P158" i="31" s="1"/>
  <c r="M158" i="31"/>
  <c r="N158" i="31" s="1"/>
  <c r="Q158" i="31" s="1"/>
  <c r="O157" i="31"/>
  <c r="P157" i="31" s="1"/>
  <c r="M157" i="31"/>
  <c r="N157" i="31" s="1"/>
  <c r="Q157" i="31" s="1"/>
  <c r="O156" i="31"/>
  <c r="P156" i="31" s="1"/>
  <c r="M156" i="31"/>
  <c r="N156" i="31" s="1"/>
  <c r="Q156" i="31" s="1"/>
  <c r="O155" i="31"/>
  <c r="P155" i="31" s="1"/>
  <c r="M155" i="31"/>
  <c r="N155" i="31" s="1"/>
  <c r="Q155" i="31" s="1"/>
  <c r="O154" i="31"/>
  <c r="P154" i="31" s="1"/>
  <c r="M154" i="31"/>
  <c r="N154" i="31" s="1"/>
  <c r="Q154" i="31" s="1"/>
  <c r="O153" i="31"/>
  <c r="M153" i="31"/>
  <c r="N153" i="31" s="1"/>
  <c r="O152" i="31"/>
  <c r="P152" i="31" s="1"/>
  <c r="M152" i="31"/>
  <c r="N152" i="31" s="1"/>
  <c r="Q152" i="31" s="1"/>
  <c r="O151" i="31"/>
  <c r="P151" i="31" s="1"/>
  <c r="M151" i="31"/>
  <c r="N151" i="31" s="1"/>
  <c r="Q151" i="31" s="1"/>
  <c r="O150" i="31"/>
  <c r="P150" i="31" s="1"/>
  <c r="M150" i="31"/>
  <c r="N150" i="31" s="1"/>
  <c r="Q150" i="31" s="1"/>
  <c r="O149" i="31"/>
  <c r="P149" i="31" s="1"/>
  <c r="M149" i="31"/>
  <c r="N149" i="31" s="1"/>
  <c r="Q149" i="31" s="1"/>
  <c r="O148" i="31"/>
  <c r="P148" i="31" s="1"/>
  <c r="M148" i="31"/>
  <c r="N148" i="31" s="1"/>
  <c r="Q148" i="31" s="1"/>
  <c r="O147" i="31"/>
  <c r="P147" i="31" s="1"/>
  <c r="M147" i="31"/>
  <c r="N147" i="31" s="1"/>
  <c r="Q147" i="31" s="1"/>
  <c r="O146" i="31"/>
  <c r="P146" i="31" s="1"/>
  <c r="M146" i="31"/>
  <c r="N146" i="31" s="1"/>
  <c r="O145" i="31"/>
  <c r="P145" i="31" s="1"/>
  <c r="M145" i="31"/>
  <c r="N145" i="31" s="1"/>
  <c r="O144" i="31"/>
  <c r="P144" i="31" s="1"/>
  <c r="M144" i="31"/>
  <c r="N144" i="31" s="1"/>
  <c r="Q144" i="31" s="1"/>
  <c r="O143" i="31"/>
  <c r="P143" i="31" s="1"/>
  <c r="M143" i="31"/>
  <c r="N143" i="31" s="1"/>
  <c r="Q143" i="31" s="1"/>
  <c r="O142" i="31"/>
  <c r="P142" i="31" s="1"/>
  <c r="M142" i="31"/>
  <c r="N142" i="31" s="1"/>
  <c r="Q142" i="31" s="1"/>
  <c r="O141" i="31"/>
  <c r="P141" i="31" s="1"/>
  <c r="M141" i="31"/>
  <c r="N141" i="31" s="1"/>
  <c r="Q141" i="31" s="1"/>
  <c r="O140" i="31"/>
  <c r="P140" i="31" s="1"/>
  <c r="M140" i="31"/>
  <c r="N140" i="31" s="1"/>
  <c r="Q140" i="31" s="1"/>
  <c r="O139" i="31"/>
  <c r="P139" i="31" s="1"/>
  <c r="M139" i="31"/>
  <c r="N139" i="31" s="1"/>
  <c r="Q139" i="31" s="1"/>
  <c r="O138" i="31"/>
  <c r="P138" i="31" s="1"/>
  <c r="M138" i="31"/>
  <c r="N138" i="31" s="1"/>
  <c r="O137" i="31"/>
  <c r="P137" i="31" s="1"/>
  <c r="M137" i="31"/>
  <c r="N137" i="31" s="1"/>
  <c r="M136" i="31"/>
  <c r="N136" i="31" s="1"/>
  <c r="O135" i="31"/>
  <c r="P135" i="31" s="1"/>
  <c r="M135" i="31"/>
  <c r="N135" i="31" s="1"/>
  <c r="Q135" i="31" s="1"/>
  <c r="O134" i="31"/>
  <c r="P134" i="31" s="1"/>
  <c r="M134" i="31"/>
  <c r="N134" i="31" s="1"/>
  <c r="Q134" i="31" s="1"/>
  <c r="O133" i="31"/>
  <c r="P133" i="31" s="1"/>
  <c r="M133" i="31"/>
  <c r="N133" i="31" s="1"/>
  <c r="Q133" i="31" s="1"/>
  <c r="O132" i="31"/>
  <c r="P132" i="31" s="1"/>
  <c r="M132" i="31"/>
  <c r="N132" i="31" s="1"/>
  <c r="Q132" i="31" s="1"/>
  <c r="O131" i="31"/>
  <c r="P131" i="31" s="1"/>
  <c r="M131" i="31"/>
  <c r="N131" i="31" s="1"/>
  <c r="Q131" i="31" s="1"/>
  <c r="O130" i="31"/>
  <c r="P130" i="31" s="1"/>
  <c r="M130" i="31"/>
  <c r="N130" i="31" s="1"/>
  <c r="Q129" i="31"/>
  <c r="O129" i="31"/>
  <c r="P129" i="31" s="1"/>
  <c r="M129" i="31"/>
  <c r="N129" i="31" s="1"/>
  <c r="O128" i="31"/>
  <c r="P128" i="31" s="1"/>
  <c r="M128" i="31"/>
  <c r="N128" i="31" s="1"/>
  <c r="Q128" i="31" s="1"/>
  <c r="O127" i="31"/>
  <c r="P127" i="31" s="1"/>
  <c r="N127" i="31"/>
  <c r="Q127" i="31" s="1"/>
  <c r="M127" i="31"/>
  <c r="P126" i="31"/>
  <c r="O126" i="31"/>
  <c r="M126" i="31"/>
  <c r="N126" i="31" s="1"/>
  <c r="Q126" i="31" s="1"/>
  <c r="O125" i="31"/>
  <c r="P125" i="31" s="1"/>
  <c r="M125" i="31"/>
  <c r="N125" i="31" s="1"/>
  <c r="N124" i="31"/>
  <c r="M124" i="31"/>
  <c r="O123" i="31"/>
  <c r="P123" i="31" s="1"/>
  <c r="M123" i="31"/>
  <c r="N123" i="31" s="1"/>
  <c r="O122" i="31"/>
  <c r="P122" i="31" s="1"/>
  <c r="M122" i="31"/>
  <c r="N122" i="31" s="1"/>
  <c r="Q122" i="31" s="1"/>
  <c r="O121" i="31"/>
  <c r="P121" i="31" s="1"/>
  <c r="M121" i="31"/>
  <c r="N121" i="31" s="1"/>
  <c r="Q121" i="31" s="1"/>
  <c r="O120" i="31"/>
  <c r="P120" i="31" s="1"/>
  <c r="M120" i="31"/>
  <c r="N120" i="31" s="1"/>
  <c r="Q120" i="31" s="1"/>
  <c r="O119" i="31"/>
  <c r="P119" i="31" s="1"/>
  <c r="M119" i="31"/>
  <c r="N119" i="31" s="1"/>
  <c r="P118" i="31"/>
  <c r="O118" i="31"/>
  <c r="N118" i="31"/>
  <c r="Q118" i="31" s="1"/>
  <c r="M118" i="31"/>
  <c r="O117" i="31"/>
  <c r="P117" i="31" s="1"/>
  <c r="M117" i="31"/>
  <c r="N117" i="31" s="1"/>
  <c r="Q117" i="31" s="1"/>
  <c r="N116" i="31"/>
  <c r="M116" i="31"/>
  <c r="O115" i="31"/>
  <c r="P115" i="31" s="1"/>
  <c r="M115" i="31"/>
  <c r="N115" i="31" s="1"/>
  <c r="P114" i="31"/>
  <c r="O114" i="31"/>
  <c r="M114" i="31"/>
  <c r="N114" i="31" s="1"/>
  <c r="Q114" i="31" s="1"/>
  <c r="O113" i="31"/>
  <c r="M113" i="31"/>
  <c r="N113" i="31" s="1"/>
  <c r="O112" i="31"/>
  <c r="P112" i="31" s="1"/>
  <c r="N112" i="31"/>
  <c r="Q112" i="31" s="1"/>
  <c r="M112" i="31"/>
  <c r="O111" i="31"/>
  <c r="P111" i="31" s="1"/>
  <c r="M111" i="31"/>
  <c r="N111" i="31" s="1"/>
  <c r="M110" i="31"/>
  <c r="N110" i="31" s="1"/>
  <c r="O109" i="31"/>
  <c r="P109" i="31" s="1"/>
  <c r="M109" i="31"/>
  <c r="N109" i="31" s="1"/>
  <c r="P108" i="31"/>
  <c r="O108" i="31"/>
  <c r="N108" i="31"/>
  <c r="Q108" i="31" s="1"/>
  <c r="M108" i="31"/>
  <c r="O107" i="31"/>
  <c r="P107" i="31" s="1"/>
  <c r="M107" i="31"/>
  <c r="N107" i="31" s="1"/>
  <c r="Q107" i="31" s="1"/>
  <c r="P106" i="31"/>
  <c r="O106" i="31"/>
  <c r="M106" i="31"/>
  <c r="N106" i="31" s="1"/>
  <c r="Q106" i="31" s="1"/>
  <c r="M105" i="31"/>
  <c r="N105" i="31" s="1"/>
  <c r="N104" i="31"/>
  <c r="M104" i="31"/>
  <c r="M103" i="31"/>
  <c r="N103" i="31" s="1"/>
  <c r="N102" i="31"/>
  <c r="M102" i="31"/>
  <c r="M101" i="31"/>
  <c r="N101" i="31" s="1"/>
  <c r="N100" i="31"/>
  <c r="Q100" i="31" s="1"/>
  <c r="M100" i="31"/>
  <c r="M99" i="31"/>
  <c r="N99" i="31" s="1"/>
  <c r="M98" i="31"/>
  <c r="N98" i="31" s="1"/>
  <c r="O97" i="31"/>
  <c r="P97" i="31" s="1"/>
  <c r="M97" i="31"/>
  <c r="N97" i="31" s="1"/>
  <c r="Q97" i="31" s="1"/>
  <c r="N96" i="31"/>
  <c r="M96" i="31"/>
  <c r="O95" i="31"/>
  <c r="M95" i="31"/>
  <c r="N95" i="31" s="1"/>
  <c r="N94" i="31"/>
  <c r="M94" i="31"/>
  <c r="M93" i="31"/>
  <c r="N93" i="31" s="1"/>
  <c r="P92" i="31"/>
  <c r="O92" i="31"/>
  <c r="M92" i="31"/>
  <c r="N92" i="31" s="1"/>
  <c r="Q92" i="31" s="1"/>
  <c r="O91" i="31"/>
  <c r="P91" i="31" s="1"/>
  <c r="M91" i="31"/>
  <c r="N91" i="31" s="1"/>
  <c r="O90" i="31"/>
  <c r="P90" i="31" s="1"/>
  <c r="M90" i="31"/>
  <c r="N90" i="31" s="1"/>
  <c r="Q90" i="31" s="1"/>
  <c r="M89" i="31"/>
  <c r="N89" i="31" s="1"/>
  <c r="M88" i="31"/>
  <c r="N88" i="31" s="1"/>
  <c r="M87" i="31"/>
  <c r="N87" i="31" s="1"/>
  <c r="M86" i="31"/>
  <c r="N86" i="31" s="1"/>
  <c r="O85" i="31"/>
  <c r="P85" i="31" s="1"/>
  <c r="M85" i="31"/>
  <c r="N85" i="31" s="1"/>
  <c r="M84" i="31"/>
  <c r="N84" i="31" s="1"/>
  <c r="M83" i="31"/>
  <c r="N83" i="31" s="1"/>
  <c r="M82" i="31"/>
  <c r="N82" i="31" s="1"/>
  <c r="M81" i="31"/>
  <c r="N81" i="31" s="1"/>
  <c r="M80" i="31"/>
  <c r="N80" i="31" s="1"/>
  <c r="M79" i="31"/>
  <c r="N79" i="31" s="1"/>
  <c r="M78" i="31"/>
  <c r="N78" i="31" s="1"/>
  <c r="M77" i="31"/>
  <c r="N77" i="31" s="1"/>
  <c r="N76" i="31"/>
  <c r="M76" i="31"/>
  <c r="M75" i="31"/>
  <c r="N75" i="31" s="1"/>
  <c r="M74" i="31"/>
  <c r="N74" i="31" s="1"/>
  <c r="M73" i="31"/>
  <c r="N73" i="31" s="1"/>
  <c r="N72" i="31"/>
  <c r="M72" i="31"/>
  <c r="M71" i="31"/>
  <c r="N71" i="31" s="1"/>
  <c r="M70" i="31"/>
  <c r="N70" i="31" s="1"/>
  <c r="O69" i="31"/>
  <c r="P69" i="31" s="1"/>
  <c r="M69" i="31"/>
  <c r="N69" i="31" s="1"/>
  <c r="O68" i="31"/>
  <c r="P68" i="31" s="1"/>
  <c r="M68" i="31"/>
  <c r="N68" i="31" s="1"/>
  <c r="Q68" i="31" s="1"/>
  <c r="M67" i="31"/>
  <c r="N67" i="31" s="1"/>
  <c r="M66" i="31"/>
  <c r="N66" i="31" s="1"/>
  <c r="M65" i="31"/>
  <c r="N65" i="31" s="1"/>
  <c r="N64" i="31"/>
  <c r="M64" i="31"/>
  <c r="M63" i="31"/>
  <c r="N63" i="31" s="1"/>
  <c r="M62" i="31"/>
  <c r="N62" i="31" s="1"/>
  <c r="M61" i="31"/>
  <c r="N61" i="31" s="1"/>
  <c r="O60" i="31"/>
  <c r="P60" i="31" s="1"/>
  <c r="N60" i="31"/>
  <c r="M60" i="31"/>
  <c r="O59" i="31"/>
  <c r="P59" i="31" s="1"/>
  <c r="M59" i="31"/>
  <c r="N59" i="31" s="1"/>
  <c r="M58" i="31"/>
  <c r="N58" i="31" s="1"/>
  <c r="M57" i="31"/>
  <c r="N57" i="31" s="1"/>
  <c r="M56" i="31"/>
  <c r="N56" i="31" s="1"/>
  <c r="N55" i="31"/>
  <c r="M55" i="31"/>
  <c r="P54" i="31"/>
  <c r="O54" i="31"/>
  <c r="N54" i="31"/>
  <c r="M54" i="31"/>
  <c r="M53" i="31"/>
  <c r="N53" i="31" s="1"/>
  <c r="N52" i="31"/>
  <c r="M52" i="31"/>
  <c r="O51" i="31"/>
  <c r="P51" i="31" s="1"/>
  <c r="M51" i="31"/>
  <c r="N51" i="31" s="1"/>
  <c r="Q51" i="31" s="1"/>
  <c r="M50" i="31"/>
  <c r="N50" i="31" s="1"/>
  <c r="M49" i="31"/>
  <c r="N49" i="31" s="1"/>
  <c r="M48" i="31"/>
  <c r="N48" i="31" s="1"/>
  <c r="Q47" i="31"/>
  <c r="O47" i="31"/>
  <c r="P47" i="31" s="1"/>
  <c r="M47" i="31"/>
  <c r="N47" i="31" s="1"/>
  <c r="N46" i="31"/>
  <c r="M46" i="31"/>
  <c r="M45" i="31"/>
  <c r="N45" i="31" s="1"/>
  <c r="O44" i="31"/>
  <c r="P44" i="31" s="1"/>
  <c r="N44" i="31"/>
  <c r="Q44" i="31" s="1"/>
  <c r="M44" i="31"/>
  <c r="O43" i="31"/>
  <c r="P43" i="31" s="1"/>
  <c r="M43" i="31"/>
  <c r="N43" i="31" s="1"/>
  <c r="M42" i="31"/>
  <c r="N42" i="31" s="1"/>
  <c r="M41" i="31"/>
  <c r="N41" i="31" s="1"/>
  <c r="O40" i="31"/>
  <c r="P40" i="31" s="1"/>
  <c r="M40" i="31"/>
  <c r="N40" i="31" s="1"/>
  <c r="Q40" i="31" s="1"/>
  <c r="O39" i="31"/>
  <c r="P39" i="31" s="1"/>
  <c r="M39" i="31"/>
  <c r="N39" i="31" s="1"/>
  <c r="N38" i="31"/>
  <c r="M38" i="31"/>
  <c r="M37" i="31"/>
  <c r="N37" i="31" s="1"/>
  <c r="O36" i="31"/>
  <c r="P36" i="31" s="1"/>
  <c r="N36" i="31"/>
  <c r="Q36" i="31" s="1"/>
  <c r="M36" i="31"/>
  <c r="M35" i="31"/>
  <c r="N35" i="31" s="1"/>
  <c r="P34" i="31"/>
  <c r="O34" i="31"/>
  <c r="M34" i="31"/>
  <c r="N34" i="31" s="1"/>
  <c r="Q34" i="31" s="1"/>
  <c r="O33" i="31"/>
  <c r="P33" i="31" s="1"/>
  <c r="M33" i="31"/>
  <c r="N33" i="31" s="1"/>
  <c r="Q33" i="31" s="1"/>
  <c r="O32" i="31"/>
  <c r="P32" i="31" s="1"/>
  <c r="M32" i="31"/>
  <c r="N32" i="31" s="1"/>
  <c r="Q32" i="31" s="1"/>
  <c r="O31" i="31"/>
  <c r="N31" i="31"/>
  <c r="M31" i="31"/>
  <c r="M30" i="31"/>
  <c r="N30" i="31" s="1"/>
  <c r="O29" i="31"/>
  <c r="P29" i="31" s="1"/>
  <c r="M29" i="31"/>
  <c r="N29" i="31" s="1"/>
  <c r="N28" i="31"/>
  <c r="M28" i="31"/>
  <c r="O27" i="31"/>
  <c r="P27" i="31" s="1"/>
  <c r="M27" i="31"/>
  <c r="N27" i="31" s="1"/>
  <c r="O26" i="31"/>
  <c r="P26" i="31" s="1"/>
  <c r="N26" i="31"/>
  <c r="M26" i="31"/>
  <c r="O25" i="31"/>
  <c r="P25" i="31" s="1"/>
  <c r="M25" i="31"/>
  <c r="N25" i="31" s="1"/>
  <c r="Q25" i="31" s="1"/>
  <c r="M24" i="31"/>
  <c r="N24" i="31" s="1"/>
  <c r="O23" i="31"/>
  <c r="P23" i="31" s="1"/>
  <c r="N23" i="31"/>
  <c r="M23" i="31"/>
  <c r="O22" i="31"/>
  <c r="P22" i="31" s="1"/>
  <c r="M22" i="31"/>
  <c r="N22" i="31" s="1"/>
  <c r="P21" i="31"/>
  <c r="O21" i="31"/>
  <c r="M21" i="31"/>
  <c r="N21" i="31" s="1"/>
  <c r="Q21" i="31" s="1"/>
  <c r="O20" i="31"/>
  <c r="P20" i="31" s="1"/>
  <c r="M20" i="31"/>
  <c r="N20" i="31" s="1"/>
  <c r="O19" i="31"/>
  <c r="P19" i="31" s="1"/>
  <c r="N19" i="31"/>
  <c r="Q19" i="31" s="1"/>
  <c r="M19" i="31"/>
  <c r="O18" i="31"/>
  <c r="P18" i="31" s="1"/>
  <c r="M18" i="31"/>
  <c r="N18" i="31" s="1"/>
  <c r="Q18" i="31" s="1"/>
  <c r="O17" i="31"/>
  <c r="P17" i="31" s="1"/>
  <c r="M17" i="31"/>
  <c r="N17" i="31" s="1"/>
  <c r="Q17" i="31" s="1"/>
  <c r="M16" i="31"/>
  <c r="N16" i="31" s="1"/>
  <c r="M15" i="31"/>
  <c r="N15" i="31" s="1"/>
  <c r="P14" i="31"/>
  <c r="O14" i="31"/>
  <c r="M14" i="31"/>
  <c r="N14" i="31" s="1"/>
  <c r="Q14" i="31" s="1"/>
  <c r="M13" i="31"/>
  <c r="N13" i="31" s="1"/>
  <c r="O12" i="31"/>
  <c r="P12" i="31" s="1"/>
  <c r="M12" i="31"/>
  <c r="N12" i="31" s="1"/>
  <c r="M11" i="31"/>
  <c r="N11" i="31" s="1"/>
  <c r="O10" i="31"/>
  <c r="P10" i="31" s="1"/>
  <c r="M10" i="31"/>
  <c r="N10" i="31" s="1"/>
  <c r="Q10" i="31" s="1"/>
  <c r="M9" i="31"/>
  <c r="N9" i="31" s="1"/>
  <c r="M8" i="31"/>
  <c r="N8" i="31" s="1"/>
  <c r="O7" i="31"/>
  <c r="P7" i="31" s="1"/>
  <c r="M7" i="31"/>
  <c r="N7" i="31" s="1"/>
  <c r="Q7" i="31" s="1"/>
  <c r="P6" i="31"/>
  <c r="O6" i="31"/>
  <c r="N6" i="31"/>
  <c r="M6" i="31"/>
  <c r="O5" i="31"/>
  <c r="P5" i="31" s="1"/>
  <c r="M5" i="31"/>
  <c r="N5" i="31" s="1"/>
  <c r="M4" i="31"/>
  <c r="N4" i="31" s="1"/>
  <c r="O3" i="31"/>
  <c r="P3" i="31" s="1"/>
  <c r="M3" i="31"/>
  <c r="N3" i="31" s="1"/>
  <c r="Q3" i="31" s="1"/>
  <c r="M2" i="31"/>
  <c r="N2" i="31" s="1"/>
  <c r="Q185" i="30"/>
  <c r="P185" i="30"/>
  <c r="O185" i="30"/>
  <c r="M185" i="30"/>
  <c r="N185" i="30" s="1"/>
  <c r="P184" i="30"/>
  <c r="O184" i="30"/>
  <c r="M184" i="30"/>
  <c r="N184" i="30" s="1"/>
  <c r="Q184" i="30" s="1"/>
  <c r="Q183" i="30"/>
  <c r="O183" i="30"/>
  <c r="P183" i="30" s="1"/>
  <c r="M183" i="30"/>
  <c r="N183" i="30" s="1"/>
  <c r="O182" i="30"/>
  <c r="P182" i="30" s="1"/>
  <c r="N182" i="30"/>
  <c r="M182" i="30"/>
  <c r="M181" i="30"/>
  <c r="N181" i="30" s="1"/>
  <c r="Q180" i="30"/>
  <c r="P180" i="30"/>
  <c r="O180" i="30"/>
  <c r="N180" i="30"/>
  <c r="M180" i="30"/>
  <c r="N179" i="30"/>
  <c r="Q179" i="30" s="1"/>
  <c r="M179" i="30"/>
  <c r="N178" i="30"/>
  <c r="M178" i="30"/>
  <c r="M177" i="30"/>
  <c r="N177" i="30" s="1"/>
  <c r="P176" i="30"/>
  <c r="O176" i="30"/>
  <c r="M176" i="30"/>
  <c r="N176" i="30" s="1"/>
  <c r="Q176" i="30" s="1"/>
  <c r="M175" i="30"/>
  <c r="N175" i="30" s="1"/>
  <c r="N174" i="30"/>
  <c r="M174" i="30"/>
  <c r="M173" i="30"/>
  <c r="N173" i="30" s="1"/>
  <c r="Q172" i="30"/>
  <c r="P172" i="30"/>
  <c r="O172" i="30"/>
  <c r="N172" i="30"/>
  <c r="M172" i="30"/>
  <c r="O171" i="30"/>
  <c r="P171" i="30" s="1"/>
  <c r="M171" i="30"/>
  <c r="N171" i="30" s="1"/>
  <c r="Q171" i="30" s="1"/>
  <c r="P170" i="30"/>
  <c r="O170" i="30"/>
  <c r="N170" i="30"/>
  <c r="Q170" i="30" s="1"/>
  <c r="M170" i="30"/>
  <c r="O169" i="30"/>
  <c r="P169" i="30" s="1"/>
  <c r="M169" i="30"/>
  <c r="N169" i="30" s="1"/>
  <c r="Q169" i="30" s="1"/>
  <c r="P168" i="30"/>
  <c r="O168" i="30"/>
  <c r="N168" i="30"/>
  <c r="Q168" i="30" s="1"/>
  <c r="M168" i="30"/>
  <c r="O167" i="30"/>
  <c r="P167" i="30" s="1"/>
  <c r="M167" i="30"/>
  <c r="N167" i="30" s="1"/>
  <c r="Q167" i="30" s="1"/>
  <c r="N166" i="30"/>
  <c r="M166" i="30"/>
  <c r="O165" i="30"/>
  <c r="P165" i="30" s="1"/>
  <c r="M165" i="30"/>
  <c r="N165" i="30" s="1"/>
  <c r="Q164" i="30"/>
  <c r="P164" i="30"/>
  <c r="O164" i="30"/>
  <c r="N164" i="30"/>
  <c r="M164" i="30"/>
  <c r="N163" i="30"/>
  <c r="M163" i="30"/>
  <c r="P162" i="30"/>
  <c r="O162" i="30"/>
  <c r="N162" i="30"/>
  <c r="Q162" i="30" s="1"/>
  <c r="M162" i="30"/>
  <c r="Q161" i="30"/>
  <c r="P161" i="30"/>
  <c r="O161" i="30"/>
  <c r="M161" i="30"/>
  <c r="N161" i="30" s="1"/>
  <c r="P160" i="30"/>
  <c r="O160" i="30"/>
  <c r="M160" i="30"/>
  <c r="N160" i="30" s="1"/>
  <c r="Q160" i="30" s="1"/>
  <c r="Q159" i="30"/>
  <c r="O159" i="30"/>
  <c r="P159" i="30" s="1"/>
  <c r="M159" i="30"/>
  <c r="N159" i="30" s="1"/>
  <c r="O158" i="30"/>
  <c r="P158" i="30" s="1"/>
  <c r="N158" i="30"/>
  <c r="Q158" i="30" s="1"/>
  <c r="M158" i="30"/>
  <c r="O157" i="30"/>
  <c r="P157" i="30" s="1"/>
  <c r="M157" i="30"/>
  <c r="N157" i="30" s="1"/>
  <c r="Q157" i="30" s="1"/>
  <c r="Q156" i="30"/>
  <c r="N156" i="30"/>
  <c r="M156" i="30"/>
  <c r="O155" i="30"/>
  <c r="P155" i="30" s="1"/>
  <c r="M155" i="30"/>
  <c r="N155" i="30" s="1"/>
  <c r="Q155" i="30" s="1"/>
  <c r="P154" i="30"/>
  <c r="O154" i="30"/>
  <c r="N154" i="30"/>
  <c r="Q154" i="30" s="1"/>
  <c r="M154" i="30"/>
  <c r="Q153" i="30"/>
  <c r="O153" i="30"/>
  <c r="P153" i="30" s="1"/>
  <c r="M153" i="30"/>
  <c r="N153" i="30" s="1"/>
  <c r="P152" i="30"/>
  <c r="O152" i="30"/>
  <c r="M152" i="30"/>
  <c r="N152" i="30" s="1"/>
  <c r="Q152" i="30" s="1"/>
  <c r="Q151" i="30"/>
  <c r="O151" i="30"/>
  <c r="P151" i="30" s="1"/>
  <c r="M151" i="30"/>
  <c r="N151" i="30" s="1"/>
  <c r="N150" i="30"/>
  <c r="M150" i="30"/>
  <c r="O149" i="30"/>
  <c r="P149" i="30" s="1"/>
  <c r="M149" i="30"/>
  <c r="N149" i="30" s="1"/>
  <c r="Q149" i="30" s="1"/>
  <c r="Q148" i="30"/>
  <c r="P148" i="30"/>
  <c r="O148" i="30"/>
  <c r="N148" i="30"/>
  <c r="M148" i="30"/>
  <c r="O147" i="30"/>
  <c r="P147" i="30" s="1"/>
  <c r="N147" i="30"/>
  <c r="Q147" i="30" s="1"/>
  <c r="M147" i="30"/>
  <c r="P146" i="30"/>
  <c r="O146" i="30"/>
  <c r="N146" i="30"/>
  <c r="Q146" i="30" s="1"/>
  <c r="M146" i="30"/>
  <c r="O145" i="30"/>
  <c r="P145" i="30" s="1"/>
  <c r="M145" i="30"/>
  <c r="N145" i="30" s="1"/>
  <c r="Q145" i="30" s="1"/>
  <c r="P144" i="30"/>
  <c r="O144" i="30"/>
  <c r="N144" i="30"/>
  <c r="Q144" i="30" s="1"/>
  <c r="M144" i="30"/>
  <c r="O143" i="30"/>
  <c r="P143" i="30" s="1"/>
  <c r="M143" i="30"/>
  <c r="N143" i="30" s="1"/>
  <c r="Q143" i="30" s="1"/>
  <c r="O142" i="30"/>
  <c r="P142" i="30" s="1"/>
  <c r="N142" i="30"/>
  <c r="Q142" i="30" s="1"/>
  <c r="M142" i="30"/>
  <c r="O141" i="30"/>
  <c r="P141" i="30" s="1"/>
  <c r="M141" i="30"/>
  <c r="N141" i="30" s="1"/>
  <c r="Q140" i="30"/>
  <c r="P140" i="30"/>
  <c r="O140" i="30"/>
  <c r="N140" i="30"/>
  <c r="M140" i="30"/>
  <c r="Q139" i="30"/>
  <c r="O139" i="30"/>
  <c r="P139" i="30" s="1"/>
  <c r="M139" i="30"/>
  <c r="N139" i="30" s="1"/>
  <c r="P138" i="30"/>
  <c r="O138" i="30"/>
  <c r="N138" i="30"/>
  <c r="Q138" i="30" s="1"/>
  <c r="M138" i="30"/>
  <c r="Q137" i="30"/>
  <c r="P137" i="30"/>
  <c r="O137" i="30"/>
  <c r="M137" i="30"/>
  <c r="N137" i="30" s="1"/>
  <c r="P136" i="30"/>
  <c r="O136" i="30"/>
  <c r="M136" i="30"/>
  <c r="N136" i="30" s="1"/>
  <c r="Q136" i="30" s="1"/>
  <c r="M135" i="30"/>
  <c r="N135" i="30" s="1"/>
  <c r="O134" i="30"/>
  <c r="P134" i="30" s="1"/>
  <c r="N134" i="30"/>
  <c r="Q134" i="30" s="1"/>
  <c r="M134" i="30"/>
  <c r="O133" i="30"/>
  <c r="P133" i="30" s="1"/>
  <c r="M133" i="30"/>
  <c r="N133" i="30" s="1"/>
  <c r="Q132" i="30"/>
  <c r="P132" i="30"/>
  <c r="O132" i="30"/>
  <c r="N132" i="30"/>
  <c r="M132" i="30"/>
  <c r="O131" i="30"/>
  <c r="P131" i="30" s="1"/>
  <c r="N131" i="30"/>
  <c r="M131" i="30"/>
  <c r="P130" i="30"/>
  <c r="O130" i="30"/>
  <c r="N130" i="30"/>
  <c r="Q130" i="30" s="1"/>
  <c r="M130" i="30"/>
  <c r="O129" i="30"/>
  <c r="P129" i="30" s="1"/>
  <c r="M129" i="30"/>
  <c r="N129" i="30" s="1"/>
  <c r="P128" i="30"/>
  <c r="O128" i="30"/>
  <c r="M128" i="30"/>
  <c r="N128" i="30" s="1"/>
  <c r="Q128" i="30" s="1"/>
  <c r="O127" i="30"/>
  <c r="P127" i="30" s="1"/>
  <c r="M127" i="30"/>
  <c r="N127" i="30" s="1"/>
  <c r="Q127" i="30" s="1"/>
  <c r="P126" i="30"/>
  <c r="O126" i="30"/>
  <c r="N126" i="30"/>
  <c r="M126" i="30"/>
  <c r="O125" i="30"/>
  <c r="P125" i="30" s="1"/>
  <c r="M125" i="30"/>
  <c r="N125" i="30" s="1"/>
  <c r="Q124" i="30"/>
  <c r="P124" i="30"/>
  <c r="N124" i="30"/>
  <c r="M124" i="30"/>
  <c r="O123" i="30"/>
  <c r="P123" i="30" s="1"/>
  <c r="N123" i="30"/>
  <c r="Q123" i="30" s="1"/>
  <c r="M123" i="30"/>
  <c r="P122" i="30"/>
  <c r="O122" i="30"/>
  <c r="N122" i="30"/>
  <c r="Q122" i="30" s="1"/>
  <c r="M122" i="30"/>
  <c r="O121" i="30"/>
  <c r="P121" i="30" s="1"/>
  <c r="M121" i="30"/>
  <c r="N121" i="30" s="1"/>
  <c r="P120" i="30"/>
  <c r="O120" i="30"/>
  <c r="N120" i="30"/>
  <c r="Q120" i="30" s="1"/>
  <c r="M120" i="30"/>
  <c r="O119" i="30"/>
  <c r="P119" i="30" s="1"/>
  <c r="M119" i="30"/>
  <c r="N119" i="30" s="1"/>
  <c r="Q119" i="30" s="1"/>
  <c r="N118" i="30"/>
  <c r="M118" i="30"/>
  <c r="M117" i="30"/>
  <c r="N117" i="30" s="1"/>
  <c r="Q116" i="30"/>
  <c r="P116" i="30"/>
  <c r="O116" i="30"/>
  <c r="N116" i="30"/>
  <c r="M116" i="30"/>
  <c r="M115" i="30"/>
  <c r="N115" i="30" s="1"/>
  <c r="N114" i="30"/>
  <c r="M114" i="30"/>
  <c r="M113" i="30"/>
  <c r="N113" i="30" s="1"/>
  <c r="P112" i="30"/>
  <c r="O112" i="30"/>
  <c r="N112" i="30"/>
  <c r="Q112" i="30" s="1"/>
  <c r="M112" i="30"/>
  <c r="Q111" i="30"/>
  <c r="O111" i="30"/>
  <c r="P111" i="30" s="1"/>
  <c r="M111" i="30"/>
  <c r="N111" i="30" s="1"/>
  <c r="P110" i="30"/>
  <c r="O110" i="30"/>
  <c r="N110" i="30"/>
  <c r="Q110" i="30" s="1"/>
  <c r="M110" i="30"/>
  <c r="O109" i="30"/>
  <c r="P109" i="30" s="1"/>
  <c r="M109" i="30"/>
  <c r="N109" i="30" s="1"/>
  <c r="Q109" i="30" s="1"/>
  <c r="Q108" i="30"/>
  <c r="P108" i="30"/>
  <c r="O108" i="30"/>
  <c r="N108" i="30"/>
  <c r="M108" i="30"/>
  <c r="O107" i="30"/>
  <c r="P107" i="30" s="1"/>
  <c r="M107" i="30"/>
  <c r="N107" i="30" s="1"/>
  <c r="Q107" i="30" s="1"/>
  <c r="P106" i="30"/>
  <c r="O106" i="30"/>
  <c r="N106" i="30"/>
  <c r="Q106" i="30" s="1"/>
  <c r="M106" i="30"/>
  <c r="O105" i="30"/>
  <c r="P105" i="30" s="1"/>
  <c r="M105" i="30"/>
  <c r="N105" i="30" s="1"/>
  <c r="Q105" i="30" s="1"/>
  <c r="P104" i="30"/>
  <c r="O104" i="30"/>
  <c r="M104" i="30"/>
  <c r="N104" i="30" s="1"/>
  <c r="Q104" i="30" s="1"/>
  <c r="M103" i="30"/>
  <c r="N103" i="30" s="1"/>
  <c r="O102" i="30"/>
  <c r="P102" i="30" s="1"/>
  <c r="N102" i="30"/>
  <c r="Q102" i="30" s="1"/>
  <c r="M102" i="30"/>
  <c r="O101" i="30"/>
  <c r="P101" i="30" s="1"/>
  <c r="M101" i="30"/>
  <c r="N101" i="30" s="1"/>
  <c r="Q101" i="30" s="1"/>
  <c r="N100" i="30"/>
  <c r="M100" i="30"/>
  <c r="O99" i="30"/>
  <c r="P99" i="30" s="1"/>
  <c r="M99" i="30"/>
  <c r="N99" i="30" s="1"/>
  <c r="Q99" i="30" s="1"/>
  <c r="P98" i="30"/>
  <c r="O98" i="30"/>
  <c r="N98" i="30"/>
  <c r="Q98" i="30" s="1"/>
  <c r="M98" i="30"/>
  <c r="Q97" i="30"/>
  <c r="P97" i="30"/>
  <c r="O97" i="30"/>
  <c r="M97" i="30"/>
  <c r="N97" i="30" s="1"/>
  <c r="N96" i="30"/>
  <c r="M96" i="30"/>
  <c r="Q95" i="30"/>
  <c r="O95" i="30"/>
  <c r="P95" i="30" s="1"/>
  <c r="M95" i="30"/>
  <c r="N95" i="30" s="1"/>
  <c r="N94" i="30"/>
  <c r="M94" i="30"/>
  <c r="O93" i="30"/>
  <c r="P93" i="30" s="1"/>
  <c r="O103" i="31" s="1"/>
  <c r="P103" i="31" s="1"/>
  <c r="N93" i="30"/>
  <c r="M93" i="30"/>
  <c r="N92" i="30"/>
  <c r="M92" i="30"/>
  <c r="Q91" i="30"/>
  <c r="P91" i="30"/>
  <c r="O101" i="31" s="1"/>
  <c r="P101" i="31" s="1"/>
  <c r="O91" i="30"/>
  <c r="M91" i="30"/>
  <c r="N91" i="30" s="1"/>
  <c r="P90" i="30"/>
  <c r="O100" i="31" s="1"/>
  <c r="P100" i="31" s="1"/>
  <c r="O90" i="30"/>
  <c r="M90" i="30"/>
  <c r="N90" i="30" s="1"/>
  <c r="Q90" i="30" s="1"/>
  <c r="Q89" i="30"/>
  <c r="P89" i="30"/>
  <c r="O99" i="31" s="1"/>
  <c r="P99" i="31" s="1"/>
  <c r="O89" i="30"/>
  <c r="M89" i="30"/>
  <c r="N89" i="30" s="1"/>
  <c r="M88" i="30"/>
  <c r="N88" i="30" s="1"/>
  <c r="Q87" i="30"/>
  <c r="O87" i="30"/>
  <c r="P87" i="30" s="1"/>
  <c r="O98" i="31" s="1"/>
  <c r="P98" i="31" s="1"/>
  <c r="M87" i="30"/>
  <c r="N87" i="30" s="1"/>
  <c r="N86" i="30"/>
  <c r="M86" i="30"/>
  <c r="N85" i="30"/>
  <c r="M85" i="30"/>
  <c r="P84" i="30"/>
  <c r="O96" i="31" s="1"/>
  <c r="P96" i="31" s="1"/>
  <c r="N84" i="30"/>
  <c r="M84" i="30"/>
  <c r="P83" i="30"/>
  <c r="O83" i="30"/>
  <c r="M83" i="30"/>
  <c r="N83" i="30" s="1"/>
  <c r="Q83" i="30" s="1"/>
  <c r="N82" i="30"/>
  <c r="Q82" i="30" s="1"/>
  <c r="M82" i="30"/>
  <c r="Q81" i="30"/>
  <c r="P81" i="30"/>
  <c r="O93" i="31" s="1"/>
  <c r="P93" i="31" s="1"/>
  <c r="O81" i="30"/>
  <c r="M81" i="30"/>
  <c r="N81" i="30" s="1"/>
  <c r="N80" i="30"/>
  <c r="M80" i="30"/>
  <c r="Q79" i="30"/>
  <c r="O79" i="30"/>
  <c r="P79" i="30" s="1"/>
  <c r="O89" i="31" s="1"/>
  <c r="M79" i="30"/>
  <c r="N79" i="30" s="1"/>
  <c r="N78" i="30"/>
  <c r="Q78" i="30" s="1"/>
  <c r="M78" i="30"/>
  <c r="O77" i="30"/>
  <c r="P77" i="30" s="1"/>
  <c r="O87" i="31" s="1"/>
  <c r="M77" i="30"/>
  <c r="N77" i="30" s="1"/>
  <c r="Q77" i="30" s="1"/>
  <c r="Q76" i="30"/>
  <c r="P76" i="30"/>
  <c r="O86" i="31" s="1"/>
  <c r="P86" i="31" s="1"/>
  <c r="O76" i="30"/>
  <c r="N76" i="30"/>
  <c r="M76" i="30"/>
  <c r="N75" i="30"/>
  <c r="M75" i="30"/>
  <c r="P74" i="30"/>
  <c r="O74" i="30"/>
  <c r="M74" i="30"/>
  <c r="N74" i="30" s="1"/>
  <c r="Q74" i="30" s="1"/>
  <c r="M73" i="30"/>
  <c r="N73" i="30" s="1"/>
  <c r="O72" i="30"/>
  <c r="P72" i="30" s="1"/>
  <c r="O81" i="31" s="1"/>
  <c r="P81" i="31" s="1"/>
  <c r="M72" i="30"/>
  <c r="N72" i="30" s="1"/>
  <c r="Q72" i="30" s="1"/>
  <c r="Q71" i="30"/>
  <c r="O71" i="30"/>
  <c r="P71" i="30" s="1"/>
  <c r="O80" i="31" s="1"/>
  <c r="P80" i="31" s="1"/>
  <c r="M71" i="30"/>
  <c r="N71" i="30" s="1"/>
  <c r="O70" i="30"/>
  <c r="P70" i="30" s="1"/>
  <c r="O79" i="31" s="1"/>
  <c r="P79" i="31" s="1"/>
  <c r="N70" i="30"/>
  <c r="Q70" i="30" s="1"/>
  <c r="M70" i="30"/>
  <c r="O69" i="30"/>
  <c r="P69" i="30" s="1"/>
  <c r="O78" i="31" s="1"/>
  <c r="P78" i="31" s="1"/>
  <c r="N69" i="30"/>
  <c r="Q69" i="30" s="1"/>
  <c r="M69" i="30"/>
  <c r="N68" i="30"/>
  <c r="M68" i="30"/>
  <c r="N67" i="30"/>
  <c r="M67" i="30"/>
  <c r="P66" i="30"/>
  <c r="O74" i="31" s="1"/>
  <c r="P74" i="31" s="1"/>
  <c r="O66" i="30"/>
  <c r="M66" i="30"/>
  <c r="N66" i="30" s="1"/>
  <c r="Q66" i="30" s="1"/>
  <c r="M65" i="30"/>
  <c r="N65" i="30" s="1"/>
  <c r="O64" i="30"/>
  <c r="P64" i="30" s="1"/>
  <c r="O37" i="31" s="1"/>
  <c r="M64" i="30"/>
  <c r="N64" i="30" s="1"/>
  <c r="O63" i="30"/>
  <c r="M63" i="30"/>
  <c r="N63" i="30" s="1"/>
  <c r="O62" i="30"/>
  <c r="P62" i="30" s="1"/>
  <c r="O67" i="31" s="1"/>
  <c r="P67" i="31" s="1"/>
  <c r="N62" i="30"/>
  <c r="Q62" i="30" s="1"/>
  <c r="M62" i="30"/>
  <c r="O61" i="30"/>
  <c r="N61" i="30"/>
  <c r="M61" i="30"/>
  <c r="N60" i="30"/>
  <c r="M60" i="30"/>
  <c r="M59" i="30"/>
  <c r="N59" i="30" s="1"/>
  <c r="P58" i="30"/>
  <c r="O63" i="31" s="1"/>
  <c r="P63" i="31" s="1"/>
  <c r="O58" i="30"/>
  <c r="N58" i="30"/>
  <c r="Q58" i="30" s="1"/>
  <c r="M58" i="30"/>
  <c r="Q57" i="30"/>
  <c r="P57" i="30"/>
  <c r="O62" i="31" s="1"/>
  <c r="P62" i="31" s="1"/>
  <c r="O57" i="30"/>
  <c r="M57" i="30"/>
  <c r="N57" i="30" s="1"/>
  <c r="P56" i="30"/>
  <c r="O61" i="31" s="1"/>
  <c r="P61" i="31" s="1"/>
  <c r="O56" i="30"/>
  <c r="N56" i="30"/>
  <c r="Q56" i="30" s="1"/>
  <c r="M56" i="30"/>
  <c r="Q55" i="30"/>
  <c r="O55" i="30"/>
  <c r="P55" i="30" s="1"/>
  <c r="M55" i="30"/>
  <c r="N55" i="30" s="1"/>
  <c r="P54" i="30"/>
  <c r="O58" i="31" s="1"/>
  <c r="P58" i="31" s="1"/>
  <c r="N54" i="30"/>
  <c r="M54" i="30"/>
  <c r="O53" i="30"/>
  <c r="P53" i="30" s="1"/>
  <c r="M53" i="30"/>
  <c r="N53" i="30" s="1"/>
  <c r="Q53" i="30" s="1"/>
  <c r="N52" i="30"/>
  <c r="M52" i="30"/>
  <c r="M51" i="30"/>
  <c r="N51" i="30" s="1"/>
  <c r="Q51" i="30" s="1"/>
  <c r="N50" i="30"/>
  <c r="M50" i="30"/>
  <c r="M49" i="30"/>
  <c r="N49" i="30" s="1"/>
  <c r="O48" i="30"/>
  <c r="P48" i="30" s="1"/>
  <c r="O49" i="31" s="1"/>
  <c r="P49" i="31" s="1"/>
  <c r="M48" i="30"/>
  <c r="N48" i="30" s="1"/>
  <c r="Q48" i="30" s="1"/>
  <c r="O47" i="30"/>
  <c r="P47" i="30" s="1"/>
  <c r="O30" i="31" s="1"/>
  <c r="P30" i="31" s="1"/>
  <c r="M47" i="30"/>
  <c r="N47" i="30" s="1"/>
  <c r="Q47" i="30" s="1"/>
  <c r="N46" i="30"/>
  <c r="Q46" i="30" s="1"/>
  <c r="M46" i="30"/>
  <c r="O45" i="30"/>
  <c r="P45" i="30" s="1"/>
  <c r="O38" i="31" s="1"/>
  <c r="P38" i="31" s="1"/>
  <c r="M45" i="30"/>
  <c r="N45" i="30" s="1"/>
  <c r="Q45" i="30" s="1"/>
  <c r="N44" i="30"/>
  <c r="M44" i="30"/>
  <c r="N43" i="30"/>
  <c r="M43" i="30"/>
  <c r="M42" i="30"/>
  <c r="N42" i="30" s="1"/>
  <c r="M41" i="30"/>
  <c r="N41" i="30" s="1"/>
  <c r="P40" i="30"/>
  <c r="O188" i="31" s="1"/>
  <c r="P188" i="31" s="1"/>
  <c r="O40" i="30"/>
  <c r="M40" i="30"/>
  <c r="N40" i="30" s="1"/>
  <c r="Q40" i="30" s="1"/>
  <c r="N39" i="30"/>
  <c r="M39" i="30"/>
  <c r="O38" i="30"/>
  <c r="P38" i="30" s="1"/>
  <c r="O116" i="31" s="1"/>
  <c r="P116" i="31" s="1"/>
  <c r="M38" i="30"/>
  <c r="N38" i="30" s="1"/>
  <c r="M37" i="30"/>
  <c r="N37" i="30" s="1"/>
  <c r="M36" i="30"/>
  <c r="N36" i="30" s="1"/>
  <c r="M35" i="30"/>
  <c r="N35" i="30" s="1"/>
  <c r="Q35" i="30" s="1"/>
  <c r="N34" i="30"/>
  <c r="Q34" i="30" s="1"/>
  <c r="M34" i="30"/>
  <c r="M33" i="30"/>
  <c r="N33" i="30" s="1"/>
  <c r="N32" i="30"/>
  <c r="M32" i="30"/>
  <c r="N31" i="30"/>
  <c r="M31" i="30"/>
  <c r="N30" i="30"/>
  <c r="M30" i="30"/>
  <c r="P29" i="30"/>
  <c r="O83" i="31" s="1"/>
  <c r="P83" i="31" s="1"/>
  <c r="O29" i="30"/>
  <c r="N29" i="30"/>
  <c r="Q29" i="30" s="1"/>
  <c r="M29" i="30"/>
  <c r="M28" i="30"/>
  <c r="N28" i="30" s="1"/>
  <c r="O27" i="30"/>
  <c r="P27" i="30" s="1"/>
  <c r="N27" i="30"/>
  <c r="Q27" i="30" s="1"/>
  <c r="M27" i="30"/>
  <c r="N26" i="30"/>
  <c r="Q26" i="30" s="1"/>
  <c r="M26" i="30"/>
  <c r="N25" i="30"/>
  <c r="M25" i="30"/>
  <c r="N24" i="30"/>
  <c r="M24" i="30"/>
  <c r="Q23" i="30"/>
  <c r="O23" i="30"/>
  <c r="P23" i="30" s="1"/>
  <c r="O192" i="31" s="1"/>
  <c r="P192" i="31" s="1"/>
  <c r="N23" i="30"/>
  <c r="M23" i="30"/>
  <c r="M22" i="30"/>
  <c r="N22" i="30" s="1"/>
  <c r="N21" i="30"/>
  <c r="M21" i="30"/>
  <c r="M20" i="30"/>
  <c r="N20" i="30" s="1"/>
  <c r="N19" i="30"/>
  <c r="M19" i="30"/>
  <c r="O18" i="30"/>
  <c r="P18" i="30" s="1"/>
  <c r="O136" i="31" s="1"/>
  <c r="P136" i="31" s="1"/>
  <c r="M18" i="30"/>
  <c r="N18" i="30" s="1"/>
  <c r="Q18" i="30" s="1"/>
  <c r="P17" i="30"/>
  <c r="O16" i="31" s="1"/>
  <c r="P16" i="31" s="1"/>
  <c r="O17" i="30"/>
  <c r="M17" i="30"/>
  <c r="N17" i="30" s="1"/>
  <c r="Q17" i="30" s="1"/>
  <c r="N16" i="30"/>
  <c r="Q16" i="30" s="1"/>
  <c r="M16" i="30"/>
  <c r="O15" i="30"/>
  <c r="N15" i="30"/>
  <c r="M15" i="30"/>
  <c r="M14" i="30"/>
  <c r="N14" i="30" s="1"/>
  <c r="M13" i="30"/>
  <c r="N13" i="30" s="1"/>
  <c r="N12" i="30"/>
  <c r="M12" i="30"/>
  <c r="P11" i="30"/>
  <c r="O71" i="31" s="1"/>
  <c r="P71" i="31" s="1"/>
  <c r="O11" i="30"/>
  <c r="M11" i="30"/>
  <c r="N11" i="30" s="1"/>
  <c r="Q11" i="30" s="1"/>
  <c r="N10" i="30"/>
  <c r="M10" i="30"/>
  <c r="O9" i="30"/>
  <c r="P9" i="30" s="1"/>
  <c r="O9" i="31" s="1"/>
  <c r="M9" i="30"/>
  <c r="N9" i="30" s="1"/>
  <c r="Q9" i="30" s="1"/>
  <c r="N8" i="30"/>
  <c r="M8" i="30"/>
  <c r="O7" i="30"/>
  <c r="P7" i="30" s="1"/>
  <c r="M7" i="30"/>
  <c r="N7" i="30" s="1"/>
  <c r="Q7" i="30" s="1"/>
  <c r="Q6" i="30"/>
  <c r="P6" i="30"/>
  <c r="O6" i="30"/>
  <c r="N6" i="30"/>
  <c r="M6" i="30"/>
  <c r="O5" i="30"/>
  <c r="P5" i="30" s="1"/>
  <c r="O110" i="31" s="1"/>
  <c r="P110" i="31" s="1"/>
  <c r="N5" i="30"/>
  <c r="Q5" i="30" s="1"/>
  <c r="M5" i="30"/>
  <c r="T4" i="30"/>
  <c r="M4" i="30"/>
  <c r="N4" i="30" s="1"/>
  <c r="T3" i="30"/>
  <c r="Q3" i="30"/>
  <c r="P3" i="30"/>
  <c r="O4" i="31" s="1"/>
  <c r="P4" i="31" s="1"/>
  <c r="O3" i="30"/>
  <c r="N3" i="30"/>
  <c r="M3" i="30"/>
  <c r="N2" i="30"/>
  <c r="M2" i="30"/>
  <c r="P158" i="29"/>
  <c r="O158" i="29"/>
  <c r="M158" i="29"/>
  <c r="N158" i="29" s="1"/>
  <c r="Q158" i="29" s="1"/>
  <c r="O157" i="29"/>
  <c r="P157" i="29" s="1"/>
  <c r="N157" i="29"/>
  <c r="Q157" i="29" s="1"/>
  <c r="M157" i="29"/>
  <c r="O156" i="29"/>
  <c r="P156" i="29" s="1"/>
  <c r="M156" i="29"/>
  <c r="N156" i="29" s="1"/>
  <c r="Q155" i="29"/>
  <c r="P155" i="29"/>
  <c r="O155" i="29"/>
  <c r="N155" i="29"/>
  <c r="M155" i="29"/>
  <c r="O154" i="29"/>
  <c r="P154" i="29" s="1"/>
  <c r="N154" i="29"/>
  <c r="Q154" i="29" s="1"/>
  <c r="M154" i="29"/>
  <c r="O153" i="29"/>
  <c r="P153" i="29" s="1"/>
  <c r="N153" i="29"/>
  <c r="Q153" i="29" s="1"/>
  <c r="M153" i="29"/>
  <c r="O152" i="29"/>
  <c r="N152" i="29"/>
  <c r="M152" i="29"/>
  <c r="P151" i="29"/>
  <c r="M151" i="29"/>
  <c r="N151" i="29" s="1"/>
  <c r="Q151" i="29" s="1"/>
  <c r="P150" i="29"/>
  <c r="O150" i="29"/>
  <c r="M150" i="29"/>
  <c r="N150" i="29" s="1"/>
  <c r="Q150" i="29" s="1"/>
  <c r="O149" i="29"/>
  <c r="P149" i="29" s="1"/>
  <c r="N149" i="29"/>
  <c r="Q149" i="29" s="1"/>
  <c r="M149" i="29"/>
  <c r="O148" i="29"/>
  <c r="P148" i="29" s="1"/>
  <c r="N148" i="29"/>
  <c r="Q148" i="29" s="1"/>
  <c r="M148" i="29"/>
  <c r="Q147" i="29"/>
  <c r="P147" i="29"/>
  <c r="O147" i="29"/>
  <c r="N147" i="29"/>
  <c r="M147" i="29"/>
  <c r="P146" i="29"/>
  <c r="O146" i="29"/>
  <c r="M146" i="29"/>
  <c r="N146" i="29" s="1"/>
  <c r="Q146" i="29" s="1"/>
  <c r="Q145" i="29"/>
  <c r="P145" i="29"/>
  <c r="O145" i="29"/>
  <c r="M145" i="29"/>
  <c r="N145" i="29" s="1"/>
  <c r="O144" i="29"/>
  <c r="P144" i="29" s="1"/>
  <c r="N144" i="29"/>
  <c r="M144" i="29"/>
  <c r="O143" i="29"/>
  <c r="P143" i="29" s="1"/>
  <c r="M143" i="29"/>
  <c r="N143" i="29" s="1"/>
  <c r="Q142" i="29"/>
  <c r="P142" i="29"/>
  <c r="N142" i="29"/>
  <c r="M142" i="29"/>
  <c r="P141" i="29"/>
  <c r="O141" i="29"/>
  <c r="N141" i="29"/>
  <c r="Q141" i="29" s="1"/>
  <c r="M141" i="29"/>
  <c r="Q140" i="29"/>
  <c r="P140" i="29"/>
  <c r="O140" i="29"/>
  <c r="M140" i="29"/>
  <c r="N140" i="29" s="1"/>
  <c r="O139" i="29"/>
  <c r="P139" i="29" s="1"/>
  <c r="N139" i="29"/>
  <c r="Q139" i="29" s="1"/>
  <c r="M139" i="29"/>
  <c r="P138" i="29"/>
  <c r="N138" i="29"/>
  <c r="Q138" i="29" s="1"/>
  <c r="M138" i="29"/>
  <c r="O137" i="29"/>
  <c r="N137" i="29"/>
  <c r="M137" i="29"/>
  <c r="P136" i="29"/>
  <c r="M136" i="29"/>
  <c r="N136" i="29" s="1"/>
  <c r="Q136" i="29" s="1"/>
  <c r="Q135" i="29"/>
  <c r="P135" i="29"/>
  <c r="O135" i="29"/>
  <c r="N135" i="29"/>
  <c r="M135" i="29"/>
  <c r="N134" i="29"/>
  <c r="M134" i="29"/>
  <c r="P133" i="29"/>
  <c r="O133" i="29"/>
  <c r="N133" i="29"/>
  <c r="Q133" i="29" s="1"/>
  <c r="M133" i="29"/>
  <c r="Q132" i="29"/>
  <c r="P132" i="29"/>
  <c r="N132" i="29"/>
  <c r="M132" i="29"/>
  <c r="O131" i="29"/>
  <c r="P131" i="29" s="1"/>
  <c r="M131" i="29"/>
  <c r="N131" i="29" s="1"/>
  <c r="Q130" i="29"/>
  <c r="P130" i="29"/>
  <c r="N130" i="29"/>
  <c r="M130" i="29"/>
  <c r="P129" i="29"/>
  <c r="O129" i="29"/>
  <c r="N129" i="29"/>
  <c r="Q129" i="29" s="1"/>
  <c r="M129" i="29"/>
  <c r="P128" i="29"/>
  <c r="O128" i="29"/>
  <c r="M128" i="29"/>
  <c r="N128" i="29" s="1"/>
  <c r="Q128" i="29" s="1"/>
  <c r="P127" i="29"/>
  <c r="O127" i="29"/>
  <c r="N127" i="29"/>
  <c r="Q127" i="29" s="1"/>
  <c r="M127" i="29"/>
  <c r="P126" i="29"/>
  <c r="N126" i="29"/>
  <c r="Q126" i="29" s="1"/>
  <c r="M126" i="29"/>
  <c r="Q125" i="29"/>
  <c r="O125" i="29"/>
  <c r="P125" i="29" s="1"/>
  <c r="N125" i="29"/>
  <c r="M125" i="29"/>
  <c r="P124" i="29"/>
  <c r="O124" i="29"/>
  <c r="M124" i="29"/>
  <c r="N124" i="29" s="1"/>
  <c r="Q124" i="29" s="1"/>
  <c r="P123" i="29"/>
  <c r="O123" i="29"/>
  <c r="M123" i="29"/>
  <c r="N123" i="29" s="1"/>
  <c r="Q123" i="29" s="1"/>
  <c r="O122" i="29"/>
  <c r="P122" i="29" s="1"/>
  <c r="M122" i="29"/>
  <c r="N122" i="29" s="1"/>
  <c r="O121" i="29"/>
  <c r="P121" i="29" s="1"/>
  <c r="M121" i="29"/>
  <c r="N121" i="29" s="1"/>
  <c r="Q121" i="29" s="1"/>
  <c r="O120" i="29"/>
  <c r="N120" i="29"/>
  <c r="M120" i="29"/>
  <c r="Q119" i="29"/>
  <c r="O119" i="29"/>
  <c r="P119" i="29" s="1"/>
  <c r="M119" i="29"/>
  <c r="N119" i="29" s="1"/>
  <c r="P118" i="29"/>
  <c r="O118" i="29"/>
  <c r="N118" i="29"/>
  <c r="Q118" i="29" s="1"/>
  <c r="M118" i="29"/>
  <c r="O117" i="29"/>
  <c r="Q117" i="29" s="1"/>
  <c r="N117" i="29"/>
  <c r="M117" i="29"/>
  <c r="P116" i="29"/>
  <c r="O116" i="29"/>
  <c r="N116" i="29"/>
  <c r="Q116" i="29" s="1"/>
  <c r="M116" i="29"/>
  <c r="Q115" i="29"/>
  <c r="P115" i="29"/>
  <c r="N115" i="29"/>
  <c r="M115" i="29"/>
  <c r="P114" i="29"/>
  <c r="N114" i="29"/>
  <c r="Q114" i="29" s="1"/>
  <c r="M114" i="29"/>
  <c r="Q113" i="29"/>
  <c r="P113" i="29"/>
  <c r="N113" i="29"/>
  <c r="M113" i="29"/>
  <c r="O112" i="29"/>
  <c r="P112" i="29" s="1"/>
  <c r="M112" i="29"/>
  <c r="N112" i="29" s="1"/>
  <c r="Q112" i="29" s="1"/>
  <c r="P111" i="29"/>
  <c r="O111" i="29"/>
  <c r="N111" i="29"/>
  <c r="Q111" i="29" s="1"/>
  <c r="M111" i="29"/>
  <c r="Q110" i="29"/>
  <c r="P110" i="29"/>
  <c r="M110" i="29"/>
  <c r="N110" i="29" s="1"/>
  <c r="O109" i="29"/>
  <c r="P109" i="29" s="1"/>
  <c r="N109" i="29"/>
  <c r="Q109" i="29" s="1"/>
  <c r="M109" i="29"/>
  <c r="Q108" i="29"/>
  <c r="P108" i="29"/>
  <c r="O108" i="29"/>
  <c r="M108" i="29"/>
  <c r="N108" i="29" s="1"/>
  <c r="O107" i="29"/>
  <c r="P107" i="29" s="1"/>
  <c r="N107" i="29"/>
  <c r="Q107" i="29" s="1"/>
  <c r="M107" i="29"/>
  <c r="O106" i="29"/>
  <c r="P106" i="29" s="1"/>
  <c r="M106" i="29"/>
  <c r="N106" i="29" s="1"/>
  <c r="Q106" i="29" s="1"/>
  <c r="P105" i="29"/>
  <c r="O105" i="29"/>
  <c r="N105" i="29"/>
  <c r="M105" i="29"/>
  <c r="P104" i="29"/>
  <c r="O104" i="29"/>
  <c r="N104" i="29"/>
  <c r="Q104" i="29" s="1"/>
  <c r="M104" i="29"/>
  <c r="M103" i="29"/>
  <c r="N103" i="29" s="1"/>
  <c r="Q102" i="29"/>
  <c r="O102" i="29"/>
  <c r="P102" i="29" s="1"/>
  <c r="N102" i="29"/>
  <c r="M102" i="29"/>
  <c r="O101" i="29"/>
  <c r="P101" i="29" s="1"/>
  <c r="N101" i="29"/>
  <c r="Q101" i="29" s="1"/>
  <c r="M101" i="29"/>
  <c r="M100" i="29"/>
  <c r="N100" i="29" s="1"/>
  <c r="P99" i="29"/>
  <c r="O99" i="29"/>
  <c r="M99" i="29"/>
  <c r="N99" i="29" s="1"/>
  <c r="Q99" i="29" s="1"/>
  <c r="O98" i="29"/>
  <c r="P98" i="29" s="1"/>
  <c r="N98" i="29"/>
  <c r="Q98" i="29" s="1"/>
  <c r="M98" i="29"/>
  <c r="P97" i="29"/>
  <c r="N97" i="29"/>
  <c r="Q97" i="29" s="1"/>
  <c r="M97" i="29"/>
  <c r="O96" i="29"/>
  <c r="P96" i="29" s="1"/>
  <c r="M96" i="29"/>
  <c r="N96" i="29" s="1"/>
  <c r="Q96" i="29" s="1"/>
  <c r="Q95" i="29"/>
  <c r="P95" i="29"/>
  <c r="O85" i="30" s="1"/>
  <c r="P85" i="30" s="1"/>
  <c r="O45" i="31" s="1"/>
  <c r="P45" i="31" s="1"/>
  <c r="O95" i="29"/>
  <c r="M95" i="29"/>
  <c r="N95" i="29" s="1"/>
  <c r="P94" i="29"/>
  <c r="O84" i="30" s="1"/>
  <c r="Q84" i="30" s="1"/>
  <c r="O94" i="29"/>
  <c r="N94" i="29"/>
  <c r="Q94" i="29" s="1"/>
  <c r="M94" i="29"/>
  <c r="O93" i="29"/>
  <c r="P93" i="29" s="1"/>
  <c r="N93" i="29"/>
  <c r="Q93" i="29" s="1"/>
  <c r="M93" i="29"/>
  <c r="P92" i="29"/>
  <c r="O82" i="30" s="1"/>
  <c r="P82" i="30" s="1"/>
  <c r="O94" i="31" s="1"/>
  <c r="P94" i="31" s="1"/>
  <c r="O92" i="29"/>
  <c r="M92" i="29"/>
  <c r="N92" i="29" s="1"/>
  <c r="Q92" i="29" s="1"/>
  <c r="Q91" i="29"/>
  <c r="O91" i="29"/>
  <c r="P91" i="29" s="1"/>
  <c r="N91" i="29"/>
  <c r="M91" i="29"/>
  <c r="M90" i="29"/>
  <c r="N90" i="29" s="1"/>
  <c r="Q90" i="29" s="1"/>
  <c r="O89" i="29"/>
  <c r="N89" i="29"/>
  <c r="M89" i="29"/>
  <c r="P88" i="29"/>
  <c r="O73" i="30" s="1"/>
  <c r="Q73" i="30" s="1"/>
  <c r="O88" i="29"/>
  <c r="N88" i="29"/>
  <c r="Q88" i="29" s="1"/>
  <c r="M88" i="29"/>
  <c r="P87" i="29"/>
  <c r="O67" i="30" s="1"/>
  <c r="M87" i="29"/>
  <c r="N87" i="29" s="1"/>
  <c r="P86" i="29"/>
  <c r="O65" i="30" s="1"/>
  <c r="Q65" i="30" s="1"/>
  <c r="O86" i="29"/>
  <c r="N86" i="29"/>
  <c r="Q86" i="29" s="1"/>
  <c r="M86" i="29"/>
  <c r="N85" i="29"/>
  <c r="M85" i="29"/>
  <c r="P84" i="29"/>
  <c r="O84" i="29"/>
  <c r="M84" i="29"/>
  <c r="N84" i="29" s="1"/>
  <c r="Q84" i="29" s="1"/>
  <c r="M83" i="29"/>
  <c r="N83" i="29" s="1"/>
  <c r="P82" i="29"/>
  <c r="O60" i="30" s="1"/>
  <c r="P60" i="30" s="1"/>
  <c r="O65" i="31" s="1"/>
  <c r="O82" i="29"/>
  <c r="M82" i="29"/>
  <c r="N82" i="29" s="1"/>
  <c r="Q82" i="29" s="1"/>
  <c r="O81" i="29"/>
  <c r="P81" i="29" s="1"/>
  <c r="O59" i="30" s="1"/>
  <c r="P59" i="30" s="1"/>
  <c r="O64" i="31" s="1"/>
  <c r="P64" i="31" s="1"/>
  <c r="M81" i="29"/>
  <c r="N81" i="29" s="1"/>
  <c r="Q81" i="29" s="1"/>
  <c r="Q80" i="29"/>
  <c r="O80" i="29"/>
  <c r="P80" i="29" s="1"/>
  <c r="O54" i="30" s="1"/>
  <c r="N80" i="29"/>
  <c r="M80" i="29"/>
  <c r="N79" i="29"/>
  <c r="M79" i="29"/>
  <c r="N78" i="29"/>
  <c r="M78" i="29"/>
  <c r="N77" i="29"/>
  <c r="M77" i="29"/>
  <c r="P76" i="29"/>
  <c r="O30" i="30" s="1"/>
  <c r="O76" i="29"/>
  <c r="N76" i="29"/>
  <c r="Q76" i="29" s="1"/>
  <c r="M76" i="29"/>
  <c r="P75" i="29"/>
  <c r="O117" i="30" s="1"/>
  <c r="P117" i="30" s="1"/>
  <c r="O75" i="29"/>
  <c r="M75" i="29"/>
  <c r="N75" i="29" s="1"/>
  <c r="Q75" i="29" s="1"/>
  <c r="O74" i="29"/>
  <c r="P74" i="29" s="1"/>
  <c r="O166" i="30" s="1"/>
  <c r="P166" i="30" s="1"/>
  <c r="M74" i="29"/>
  <c r="N74" i="29" s="1"/>
  <c r="M73" i="29"/>
  <c r="N73" i="29" s="1"/>
  <c r="Q73" i="29" s="1"/>
  <c r="Q72" i="29"/>
  <c r="O72" i="29"/>
  <c r="P72" i="29" s="1"/>
  <c r="O46" i="30" s="1"/>
  <c r="P46" i="30" s="1"/>
  <c r="O52" i="31" s="1"/>
  <c r="P52" i="31" s="1"/>
  <c r="N72" i="29"/>
  <c r="M72" i="29"/>
  <c r="O71" i="29"/>
  <c r="P71" i="29" s="1"/>
  <c r="O32" i="30" s="1"/>
  <c r="P32" i="30" s="1"/>
  <c r="O72" i="31" s="1"/>
  <c r="P72" i="31" s="1"/>
  <c r="N71" i="29"/>
  <c r="Q71" i="29" s="1"/>
  <c r="M71" i="29"/>
  <c r="Q70" i="29"/>
  <c r="N70" i="29"/>
  <c r="M70" i="29"/>
  <c r="N69" i="29"/>
  <c r="M69" i="29"/>
  <c r="M68" i="29"/>
  <c r="N68" i="29" s="1"/>
  <c r="M67" i="29"/>
  <c r="N67" i="29" s="1"/>
  <c r="P66" i="29"/>
  <c r="N66" i="29"/>
  <c r="Q66" i="29" s="1"/>
  <c r="M66" i="29"/>
  <c r="Q65" i="29"/>
  <c r="P65" i="29"/>
  <c r="O65" i="29"/>
  <c r="N65" i="29"/>
  <c r="M65" i="29"/>
  <c r="N64" i="29"/>
  <c r="Q64" i="29" s="1"/>
  <c r="M64" i="29"/>
  <c r="P63" i="29"/>
  <c r="M63" i="29"/>
  <c r="N63" i="29" s="1"/>
  <c r="Q63" i="29" s="1"/>
  <c r="O62" i="29"/>
  <c r="P62" i="29" s="1"/>
  <c r="O177" i="30" s="1"/>
  <c r="P177" i="30" s="1"/>
  <c r="N62" i="29"/>
  <c r="M62" i="29"/>
  <c r="P61" i="29"/>
  <c r="O156" i="30" s="1"/>
  <c r="P156" i="30" s="1"/>
  <c r="N61" i="29"/>
  <c r="Q61" i="29" s="1"/>
  <c r="M61" i="29"/>
  <c r="Q60" i="29"/>
  <c r="P60" i="29"/>
  <c r="N60" i="29"/>
  <c r="M60" i="29"/>
  <c r="N59" i="29"/>
  <c r="M59" i="29"/>
  <c r="N58" i="29"/>
  <c r="M58" i="29"/>
  <c r="P57" i="29"/>
  <c r="O80" i="30" s="1"/>
  <c r="P80" i="30" s="1"/>
  <c r="O41" i="31" s="1"/>
  <c r="P41" i="31" s="1"/>
  <c r="O57" i="29"/>
  <c r="N57" i="29"/>
  <c r="Q57" i="29" s="1"/>
  <c r="M57" i="29"/>
  <c r="M56" i="29"/>
  <c r="N56" i="29" s="1"/>
  <c r="Q56" i="29" s="1"/>
  <c r="Q55" i="29"/>
  <c r="P55" i="29"/>
  <c r="O12" i="30" s="1"/>
  <c r="N55" i="29"/>
  <c r="M55" i="29"/>
  <c r="P54" i="29"/>
  <c r="O41" i="30" s="1"/>
  <c r="P41" i="30" s="1"/>
  <c r="O42" i="31" s="1"/>
  <c r="P42" i="31" s="1"/>
  <c r="N54" i="29"/>
  <c r="Q54" i="29" s="1"/>
  <c r="M54" i="29"/>
  <c r="Q53" i="29"/>
  <c r="P53" i="29"/>
  <c r="O103" i="30" s="1"/>
  <c r="N53" i="29"/>
  <c r="M53" i="29"/>
  <c r="N52" i="29"/>
  <c r="M52" i="29"/>
  <c r="Q51" i="29"/>
  <c r="O51" i="29"/>
  <c r="P51" i="29" s="1"/>
  <c r="N51" i="29"/>
  <c r="M51" i="29"/>
  <c r="P50" i="29"/>
  <c r="O181" i="30" s="1"/>
  <c r="P181" i="30" s="1"/>
  <c r="M50" i="29"/>
  <c r="N50" i="29" s="1"/>
  <c r="Q50" i="29" s="1"/>
  <c r="P49" i="29"/>
  <c r="O124" i="30" s="1"/>
  <c r="N49" i="29"/>
  <c r="Q49" i="29" s="1"/>
  <c r="M49" i="29"/>
  <c r="Q48" i="29"/>
  <c r="P48" i="29"/>
  <c r="O48" i="29"/>
  <c r="N48" i="29"/>
  <c r="M48" i="29"/>
  <c r="P47" i="29"/>
  <c r="M47" i="29"/>
  <c r="N47" i="29" s="1"/>
  <c r="Q47" i="29" s="1"/>
  <c r="Q46" i="29"/>
  <c r="P46" i="29"/>
  <c r="N46" i="29"/>
  <c r="M46" i="29"/>
  <c r="P45" i="29"/>
  <c r="O33" i="30" s="1"/>
  <c r="M45" i="29"/>
  <c r="N45" i="29" s="1"/>
  <c r="Q45" i="29" s="1"/>
  <c r="M44" i="29"/>
  <c r="N44" i="29" s="1"/>
  <c r="O43" i="29"/>
  <c r="P43" i="29" s="1"/>
  <c r="O114" i="30" s="1"/>
  <c r="P114" i="30" s="1"/>
  <c r="N43" i="29"/>
  <c r="Q43" i="29" s="1"/>
  <c r="M43" i="29"/>
  <c r="P42" i="29"/>
  <c r="O34" i="30" s="1"/>
  <c r="M42" i="29"/>
  <c r="N42" i="29" s="1"/>
  <c r="Q42" i="29" s="1"/>
  <c r="P41" i="29"/>
  <c r="O174" i="30" s="1"/>
  <c r="P174" i="30" s="1"/>
  <c r="N41" i="29"/>
  <c r="Q41" i="29" s="1"/>
  <c r="M41" i="29"/>
  <c r="N40" i="29"/>
  <c r="M40" i="29"/>
  <c r="Q39" i="29"/>
  <c r="P39" i="29"/>
  <c r="O96" i="30" s="1"/>
  <c r="P96" i="30" s="1"/>
  <c r="O105" i="31" s="1"/>
  <c r="M39" i="29"/>
  <c r="N39" i="29" s="1"/>
  <c r="O38" i="29"/>
  <c r="P38" i="29" s="1"/>
  <c r="M38" i="29"/>
  <c r="N38" i="29" s="1"/>
  <c r="Q38" i="29" s="1"/>
  <c r="Q37" i="29"/>
  <c r="P37" i="29"/>
  <c r="O21" i="30" s="1"/>
  <c r="N37" i="29"/>
  <c r="M37" i="29"/>
  <c r="P36" i="29"/>
  <c r="O68" i="30" s="1"/>
  <c r="O36" i="29"/>
  <c r="N36" i="29"/>
  <c r="Q36" i="29" s="1"/>
  <c r="M36" i="29"/>
  <c r="P35" i="29"/>
  <c r="O173" i="30" s="1"/>
  <c r="P173" i="30" s="1"/>
  <c r="O35" i="29"/>
  <c r="M35" i="29"/>
  <c r="N35" i="29" s="1"/>
  <c r="Q35" i="29" s="1"/>
  <c r="P34" i="29"/>
  <c r="O24" i="30" s="1"/>
  <c r="N34" i="29"/>
  <c r="Q34" i="29" s="1"/>
  <c r="M34" i="29"/>
  <c r="Q33" i="29"/>
  <c r="P33" i="29"/>
  <c r="O19" i="30" s="1"/>
  <c r="M33" i="29"/>
  <c r="N33" i="29" s="1"/>
  <c r="P32" i="29"/>
  <c r="N32" i="29"/>
  <c r="Q32" i="29" s="1"/>
  <c r="M32" i="29"/>
  <c r="Q31" i="29"/>
  <c r="N31" i="29"/>
  <c r="M31" i="29"/>
  <c r="Q30" i="29"/>
  <c r="P30" i="29"/>
  <c r="O135" i="30" s="1"/>
  <c r="M30" i="29"/>
  <c r="N30" i="29" s="1"/>
  <c r="M29" i="29"/>
  <c r="N29" i="29" s="1"/>
  <c r="O28" i="29"/>
  <c r="M28" i="29"/>
  <c r="N28" i="29" s="1"/>
  <c r="P27" i="29"/>
  <c r="N27" i="29"/>
  <c r="Q27" i="29" s="1"/>
  <c r="M27" i="29"/>
  <c r="P26" i="29"/>
  <c r="O113" i="30" s="1"/>
  <c r="Q113" i="30" s="1"/>
  <c r="O26" i="29"/>
  <c r="M26" i="29"/>
  <c r="N26" i="29" s="1"/>
  <c r="Q26" i="29" s="1"/>
  <c r="P25" i="29"/>
  <c r="O14" i="30" s="1"/>
  <c r="P14" i="30" s="1"/>
  <c r="O15" i="31" s="1"/>
  <c r="P15" i="31" s="1"/>
  <c r="O25" i="29"/>
  <c r="M25" i="29"/>
  <c r="N25" i="29" s="1"/>
  <c r="Q25" i="29" s="1"/>
  <c r="M24" i="29"/>
  <c r="N24" i="29" s="1"/>
  <c r="Q23" i="29"/>
  <c r="P23" i="29"/>
  <c r="O26" i="30" s="1"/>
  <c r="N23" i="29"/>
  <c r="M23" i="29"/>
  <c r="M22" i="29"/>
  <c r="N22" i="29" s="1"/>
  <c r="P21" i="29"/>
  <c r="O178" i="30" s="1"/>
  <c r="P178" i="30" s="1"/>
  <c r="N21" i="29"/>
  <c r="Q21" i="29" s="1"/>
  <c r="M21" i="29"/>
  <c r="P20" i="29"/>
  <c r="O20" i="29"/>
  <c r="M20" i="29"/>
  <c r="N20" i="29" s="1"/>
  <c r="Q20" i="29" s="1"/>
  <c r="M19" i="29"/>
  <c r="N19" i="29" s="1"/>
  <c r="Q19" i="29" s="1"/>
  <c r="P18" i="29"/>
  <c r="O25" i="30" s="1"/>
  <c r="N18" i="29"/>
  <c r="Q18" i="29" s="1"/>
  <c r="M18" i="29"/>
  <c r="O17" i="29"/>
  <c r="M17" i="29"/>
  <c r="N17" i="29" s="1"/>
  <c r="Q17" i="29" s="1"/>
  <c r="P16" i="29"/>
  <c r="O8" i="30" s="1"/>
  <c r="N16" i="29"/>
  <c r="Q16" i="29" s="1"/>
  <c r="M16" i="29"/>
  <c r="Q15" i="29"/>
  <c r="P15" i="29"/>
  <c r="O115" i="30" s="1"/>
  <c r="P115" i="30" s="1"/>
  <c r="O15" i="29"/>
  <c r="N15" i="29"/>
  <c r="M15" i="29"/>
  <c r="P14" i="29"/>
  <c r="O10" i="30" s="1"/>
  <c r="P10" i="30" s="1"/>
  <c r="O8" i="31" s="1"/>
  <c r="P8" i="31" s="1"/>
  <c r="N14" i="29"/>
  <c r="Q14" i="29" s="1"/>
  <c r="M14" i="29"/>
  <c r="P13" i="29"/>
  <c r="O163" i="30" s="1"/>
  <c r="P163" i="30" s="1"/>
  <c r="M13" i="29"/>
  <c r="N13" i="29" s="1"/>
  <c r="Q13" i="29" s="1"/>
  <c r="Q12" i="29"/>
  <c r="P12" i="29"/>
  <c r="O35" i="30" s="1"/>
  <c r="N12" i="29"/>
  <c r="M12" i="29"/>
  <c r="P11" i="29"/>
  <c r="O31" i="30" s="1"/>
  <c r="M11" i="29"/>
  <c r="N11" i="29" s="1"/>
  <c r="Q11" i="29" s="1"/>
  <c r="N10" i="29"/>
  <c r="M10" i="29"/>
  <c r="O9" i="29"/>
  <c r="N9" i="29"/>
  <c r="Q9" i="29" s="1"/>
  <c r="M9" i="29"/>
  <c r="O8" i="29"/>
  <c r="Q8" i="29" s="1"/>
  <c r="N8" i="29"/>
  <c r="M8" i="29"/>
  <c r="P7" i="29"/>
  <c r="O16" i="30" s="1"/>
  <c r="N7" i="29"/>
  <c r="Q7" i="29" s="1"/>
  <c r="M7" i="29"/>
  <c r="Q6" i="29"/>
  <c r="P6" i="29"/>
  <c r="O100" i="30" s="1"/>
  <c r="N6" i="29"/>
  <c r="M6" i="29"/>
  <c r="P5" i="29"/>
  <c r="O4" i="30" s="1"/>
  <c r="M5" i="29"/>
  <c r="N5" i="29" s="1"/>
  <c r="Q5" i="29" s="1"/>
  <c r="M4" i="29"/>
  <c r="N4" i="29" s="1"/>
  <c r="Q4" i="29" s="1"/>
  <c r="P3" i="29"/>
  <c r="O20" i="30" s="1"/>
  <c r="P20" i="30" s="1"/>
  <c r="O24" i="31" s="1"/>
  <c r="P24" i="31" s="1"/>
  <c r="O3" i="29"/>
  <c r="M3" i="29"/>
  <c r="N3" i="29" s="1"/>
  <c r="S2" i="29"/>
  <c r="M2" i="29"/>
  <c r="N2" i="29" s="1"/>
  <c r="C92" i="28"/>
  <c r="Q91" i="28"/>
  <c r="P91" i="28"/>
  <c r="O91" i="28"/>
  <c r="N91" i="28"/>
  <c r="M91" i="28"/>
  <c r="P90" i="28"/>
  <c r="O29" i="29" s="1"/>
  <c r="P29" i="29" s="1"/>
  <c r="O22" i="30" s="1"/>
  <c r="O90" i="28"/>
  <c r="N90" i="28"/>
  <c r="Q90" i="28" s="1"/>
  <c r="M90" i="28"/>
  <c r="P89" i="28"/>
  <c r="O89" i="28"/>
  <c r="M89" i="28"/>
  <c r="N89" i="28" s="1"/>
  <c r="Q89" i="28" s="1"/>
  <c r="P88" i="28"/>
  <c r="O79" i="29" s="1"/>
  <c r="P79" i="29" s="1"/>
  <c r="O52" i="30" s="1"/>
  <c r="P52" i="30" s="1"/>
  <c r="O57" i="31" s="1"/>
  <c r="P57" i="31" s="1"/>
  <c r="O88" i="28"/>
  <c r="M88" i="28"/>
  <c r="N88" i="28" s="1"/>
  <c r="Q88" i="28" s="1"/>
  <c r="P87" i="28"/>
  <c r="O78" i="29" s="1"/>
  <c r="P78" i="29" s="1"/>
  <c r="O51" i="30" s="1"/>
  <c r="P51" i="30" s="1"/>
  <c r="O56" i="31" s="1"/>
  <c r="P56" i="31" s="1"/>
  <c r="O87" i="28"/>
  <c r="M87" i="28"/>
  <c r="N87" i="28" s="1"/>
  <c r="P86" i="28"/>
  <c r="O77" i="29" s="1"/>
  <c r="Q77" i="29" s="1"/>
  <c r="O86" i="28"/>
  <c r="M86" i="28"/>
  <c r="N86" i="28" s="1"/>
  <c r="Q86" i="28" s="1"/>
  <c r="P85" i="28"/>
  <c r="O85" i="28"/>
  <c r="Q85" i="28" s="1"/>
  <c r="N85" i="28"/>
  <c r="M85" i="28"/>
  <c r="P84" i="28"/>
  <c r="O73" i="29" s="1"/>
  <c r="P73" i="29" s="1"/>
  <c r="O49" i="30" s="1"/>
  <c r="O84" i="28"/>
  <c r="N84" i="28"/>
  <c r="Q84" i="28" s="1"/>
  <c r="M84" i="28"/>
  <c r="Q83" i="28"/>
  <c r="P83" i="28"/>
  <c r="O40" i="29" s="1"/>
  <c r="P40" i="29" s="1"/>
  <c r="O83" i="28"/>
  <c r="N83" i="28"/>
  <c r="M83" i="28"/>
  <c r="P82" i="28"/>
  <c r="O44" i="29" s="1"/>
  <c r="P44" i="29" s="1"/>
  <c r="O175" i="30" s="1"/>
  <c r="O82" i="28"/>
  <c r="N82" i="28"/>
  <c r="Q82" i="28" s="1"/>
  <c r="M82" i="28"/>
  <c r="P81" i="28"/>
  <c r="O70" i="29" s="1"/>
  <c r="P70" i="29" s="1"/>
  <c r="O44" i="30" s="1"/>
  <c r="O81" i="28"/>
  <c r="M81" i="28"/>
  <c r="N81" i="28" s="1"/>
  <c r="Q81" i="28" s="1"/>
  <c r="P80" i="28"/>
  <c r="O134" i="29" s="1"/>
  <c r="O80" i="28"/>
  <c r="M80" i="28"/>
  <c r="N80" i="28" s="1"/>
  <c r="Q80" i="28" s="1"/>
  <c r="P79" i="28"/>
  <c r="O87" i="29" s="1"/>
  <c r="Q87" i="29" s="1"/>
  <c r="O79" i="28"/>
  <c r="M79" i="28"/>
  <c r="N79" i="28" s="1"/>
  <c r="P78" i="28"/>
  <c r="O78" i="28"/>
  <c r="M78" i="28"/>
  <c r="N78" i="28" s="1"/>
  <c r="Q78" i="28" s="1"/>
  <c r="P77" i="28"/>
  <c r="O69" i="29" s="1"/>
  <c r="P69" i="29" s="1"/>
  <c r="O36" i="30" s="1"/>
  <c r="P36" i="30" s="1"/>
  <c r="O124" i="31" s="1"/>
  <c r="P124" i="31" s="1"/>
  <c r="O77" i="28"/>
  <c r="Q77" i="28" s="1"/>
  <c r="N77" i="28"/>
  <c r="M77" i="28"/>
  <c r="P76" i="28"/>
  <c r="O19" i="29" s="1"/>
  <c r="P19" i="29" s="1"/>
  <c r="O92" i="30" s="1"/>
  <c r="O76" i="28"/>
  <c r="N76" i="28"/>
  <c r="Q76" i="28" s="1"/>
  <c r="M76" i="28"/>
  <c r="Q75" i="28"/>
  <c r="P75" i="28"/>
  <c r="O64" i="29" s="1"/>
  <c r="P64" i="29" s="1"/>
  <c r="O179" i="30" s="1"/>
  <c r="P179" i="30" s="1"/>
  <c r="O75" i="28"/>
  <c r="N75" i="28"/>
  <c r="M75" i="28"/>
  <c r="P74" i="28"/>
  <c r="O67" i="29" s="1"/>
  <c r="P67" i="29" s="1"/>
  <c r="O42" i="30" s="1"/>
  <c r="P42" i="30" s="1"/>
  <c r="O46" i="31" s="1"/>
  <c r="P46" i="31" s="1"/>
  <c r="O74" i="28"/>
  <c r="N74" i="28"/>
  <c r="Q74" i="28" s="1"/>
  <c r="M74" i="28"/>
  <c r="P73" i="28"/>
  <c r="O73" i="28"/>
  <c r="M73" i="28"/>
  <c r="N73" i="28" s="1"/>
  <c r="Q73" i="28" s="1"/>
  <c r="P72" i="28"/>
  <c r="O72" i="28"/>
  <c r="M72" i="28"/>
  <c r="N72" i="28" s="1"/>
  <c r="Q72" i="28" s="1"/>
  <c r="P71" i="28"/>
  <c r="O71" i="28"/>
  <c r="M71" i="28"/>
  <c r="N71" i="28" s="1"/>
  <c r="P70" i="28"/>
  <c r="O97" i="29" s="1"/>
  <c r="O70" i="28"/>
  <c r="M70" i="28"/>
  <c r="N70" i="28" s="1"/>
  <c r="Q70" i="28" s="1"/>
  <c r="P69" i="28"/>
  <c r="O69" i="28"/>
  <c r="Q69" i="28" s="1"/>
  <c r="N69" i="28"/>
  <c r="M69" i="28"/>
  <c r="P68" i="28"/>
  <c r="O68" i="28"/>
  <c r="N68" i="28"/>
  <c r="Q68" i="28" s="1"/>
  <c r="M68" i="28"/>
  <c r="Q67" i="28"/>
  <c r="P67" i="28"/>
  <c r="O100" i="29" s="1"/>
  <c r="P100" i="29" s="1"/>
  <c r="O67" i="28"/>
  <c r="N67" i="28"/>
  <c r="M67" i="28"/>
  <c r="P66" i="28"/>
  <c r="O66" i="28"/>
  <c r="N66" i="28"/>
  <c r="Q66" i="28" s="1"/>
  <c r="M66" i="28"/>
  <c r="P65" i="28"/>
  <c r="O65" i="28"/>
  <c r="M65" i="28"/>
  <c r="N65" i="28" s="1"/>
  <c r="Q65" i="28" s="1"/>
  <c r="P64" i="28"/>
  <c r="O58" i="29" s="1"/>
  <c r="O64" i="28"/>
  <c r="M64" i="28"/>
  <c r="N64" i="28" s="1"/>
  <c r="Q64" i="28" s="1"/>
  <c r="P63" i="28"/>
  <c r="O63" i="28"/>
  <c r="M63" i="28"/>
  <c r="N63" i="28" s="1"/>
  <c r="P62" i="28"/>
  <c r="O62" i="28"/>
  <c r="M62" i="28"/>
  <c r="N62" i="28" s="1"/>
  <c r="Q62" i="28" s="1"/>
  <c r="P61" i="28"/>
  <c r="O61" i="28"/>
  <c r="Q61" i="28" s="1"/>
  <c r="N61" i="28"/>
  <c r="M61" i="28"/>
  <c r="P60" i="28"/>
  <c r="O60" i="28"/>
  <c r="N60" i="28"/>
  <c r="Q60" i="28" s="1"/>
  <c r="M60" i="28"/>
  <c r="Q59" i="28"/>
  <c r="P59" i="28"/>
  <c r="O59" i="28"/>
  <c r="N59" i="28"/>
  <c r="M59" i="28"/>
  <c r="P58" i="28"/>
  <c r="O10" i="29" s="1"/>
  <c r="O58" i="28"/>
  <c r="N58" i="28"/>
  <c r="Q58" i="28" s="1"/>
  <c r="M58" i="28"/>
  <c r="P57" i="28"/>
  <c r="O57" i="28"/>
  <c r="M57" i="28"/>
  <c r="N57" i="28" s="1"/>
  <c r="Q57" i="28" s="1"/>
  <c r="P56" i="28"/>
  <c r="O56" i="28"/>
  <c r="M56" i="28"/>
  <c r="N56" i="28" s="1"/>
  <c r="Q56" i="28" s="1"/>
  <c r="P55" i="28"/>
  <c r="O52" i="29" s="1"/>
  <c r="P52" i="29" s="1"/>
  <c r="O86" i="30" s="1"/>
  <c r="P86" i="30" s="1"/>
  <c r="O55" i="28"/>
  <c r="M55" i="28"/>
  <c r="N55" i="28" s="1"/>
  <c r="P54" i="28"/>
  <c r="O54" i="28"/>
  <c r="M54" i="28"/>
  <c r="N54" i="28" s="1"/>
  <c r="Q54" i="28" s="1"/>
  <c r="P53" i="28"/>
  <c r="O53" i="28"/>
  <c r="Q53" i="28" s="1"/>
  <c r="N53" i="28"/>
  <c r="M53" i="28"/>
  <c r="P52" i="28"/>
  <c r="O52" i="28"/>
  <c r="N52" i="28"/>
  <c r="Q52" i="28" s="1"/>
  <c r="M52" i="28"/>
  <c r="Q51" i="28"/>
  <c r="P51" i="28"/>
  <c r="O51" i="28"/>
  <c r="N51" i="28"/>
  <c r="M51" i="28"/>
  <c r="P50" i="28"/>
  <c r="O50" i="28"/>
  <c r="N50" i="28"/>
  <c r="Q50" i="28" s="1"/>
  <c r="M50" i="28"/>
  <c r="P49" i="28"/>
  <c r="O49" i="28"/>
  <c r="M49" i="28"/>
  <c r="N49" i="28" s="1"/>
  <c r="Q49" i="28" s="1"/>
  <c r="P48" i="28"/>
  <c r="O48" i="28"/>
  <c r="M48" i="28"/>
  <c r="N48" i="28" s="1"/>
  <c r="Q48" i="28" s="1"/>
  <c r="P47" i="28"/>
  <c r="O47" i="28"/>
  <c r="M47" i="28"/>
  <c r="N47" i="28" s="1"/>
  <c r="P46" i="28"/>
  <c r="O46" i="28"/>
  <c r="M46" i="28"/>
  <c r="N46" i="28" s="1"/>
  <c r="Q46" i="28" s="1"/>
  <c r="P45" i="28"/>
  <c r="O45" i="28"/>
  <c r="Q45" i="28" s="1"/>
  <c r="N45" i="28"/>
  <c r="M45" i="28"/>
  <c r="P44" i="28"/>
  <c r="O56" i="29" s="1"/>
  <c r="P56" i="29" s="1"/>
  <c r="O94" i="30" s="1"/>
  <c r="P94" i="30" s="1"/>
  <c r="O104" i="31" s="1"/>
  <c r="P104" i="31" s="1"/>
  <c r="O44" i="28"/>
  <c r="N44" i="28"/>
  <c r="Q44" i="28" s="1"/>
  <c r="M44" i="28"/>
  <c r="Q43" i="28"/>
  <c r="P43" i="28"/>
  <c r="O43" i="28"/>
  <c r="N43" i="28"/>
  <c r="M43" i="28"/>
  <c r="P42" i="28"/>
  <c r="O42" i="28"/>
  <c r="N42" i="28"/>
  <c r="Q42" i="28" s="1"/>
  <c r="M42" i="28"/>
  <c r="P41" i="28"/>
  <c r="O41" i="28"/>
  <c r="M41" i="28"/>
  <c r="N41" i="28" s="1"/>
  <c r="Q41" i="28" s="1"/>
  <c r="P40" i="28"/>
  <c r="O68" i="29" s="1"/>
  <c r="P68" i="29" s="1"/>
  <c r="O43" i="30" s="1"/>
  <c r="P43" i="30" s="1"/>
  <c r="O48" i="31" s="1"/>
  <c r="P48" i="31" s="1"/>
  <c r="O40" i="28"/>
  <c r="M40" i="28"/>
  <c r="N40" i="28" s="1"/>
  <c r="Q40" i="28" s="1"/>
  <c r="P39" i="28"/>
  <c r="O39" i="28"/>
  <c r="M39" i="28"/>
  <c r="N39" i="28" s="1"/>
  <c r="P38" i="28"/>
  <c r="O38" i="28"/>
  <c r="M38" i="28"/>
  <c r="N38" i="28" s="1"/>
  <c r="Q38" i="28" s="1"/>
  <c r="P37" i="28"/>
  <c r="O37" i="28"/>
  <c r="Q37" i="28" s="1"/>
  <c r="N37" i="28"/>
  <c r="M37" i="28"/>
  <c r="P36" i="28"/>
  <c r="O24" i="29" s="1"/>
  <c r="P24" i="29" s="1"/>
  <c r="O37" i="30" s="1"/>
  <c r="Q37" i="30" s="1"/>
  <c r="O36" i="28"/>
  <c r="N36" i="28"/>
  <c r="Q36" i="28" s="1"/>
  <c r="M36" i="28"/>
  <c r="Q35" i="28"/>
  <c r="P35" i="28"/>
  <c r="O35" i="28"/>
  <c r="N35" i="28"/>
  <c r="M35" i="28"/>
  <c r="P34" i="28"/>
  <c r="O103" i="29" s="1"/>
  <c r="O34" i="28"/>
  <c r="N34" i="28"/>
  <c r="Q34" i="28" s="1"/>
  <c r="M34" i="28"/>
  <c r="O33" i="28"/>
  <c r="M33" i="28"/>
  <c r="N33" i="28" s="1"/>
  <c r="Q33" i="28" s="1"/>
  <c r="P32" i="28"/>
  <c r="O85" i="29" s="1"/>
  <c r="P85" i="29" s="1"/>
  <c r="O32" i="28"/>
  <c r="Q32" i="28" s="1"/>
  <c r="N32" i="28"/>
  <c r="M32" i="28"/>
  <c r="P31" i="28"/>
  <c r="O31" i="29" s="1"/>
  <c r="P31" i="29" s="1"/>
  <c r="O28" i="30" s="1"/>
  <c r="P28" i="30" s="1"/>
  <c r="O11" i="31" s="1"/>
  <c r="P11" i="31" s="1"/>
  <c r="O31" i="28"/>
  <c r="N31" i="28"/>
  <c r="M31" i="28"/>
  <c r="Q30" i="28"/>
  <c r="P30" i="28"/>
  <c r="O30" i="28"/>
  <c r="N30" i="28"/>
  <c r="M30" i="28"/>
  <c r="P29" i="28"/>
  <c r="O29" i="28"/>
  <c r="N29" i="28"/>
  <c r="Q29" i="28" s="1"/>
  <c r="M29" i="28"/>
  <c r="P28" i="28"/>
  <c r="O83" i="29" s="1"/>
  <c r="P83" i="29" s="1"/>
  <c r="O28" i="28"/>
  <c r="N28" i="28"/>
  <c r="Q28" i="28" s="1"/>
  <c r="M28" i="28"/>
  <c r="P27" i="28"/>
  <c r="O27" i="28"/>
  <c r="M27" i="28"/>
  <c r="N27" i="28" s="1"/>
  <c r="Q27" i="28" s="1"/>
  <c r="P26" i="28"/>
  <c r="O26" i="28"/>
  <c r="M26" i="28"/>
  <c r="N26" i="28" s="1"/>
  <c r="Q26" i="28" s="1"/>
  <c r="P25" i="28"/>
  <c r="O25" i="28"/>
  <c r="M25" i="28"/>
  <c r="N25" i="28" s="1"/>
  <c r="Q25" i="28" s="1"/>
  <c r="P24" i="28"/>
  <c r="O24" i="28"/>
  <c r="Q24" i="28" s="1"/>
  <c r="N24" i="28"/>
  <c r="M24" i="28"/>
  <c r="P23" i="28"/>
  <c r="O23" i="28"/>
  <c r="N23" i="28"/>
  <c r="M23" i="28"/>
  <c r="Q22" i="28"/>
  <c r="P22" i="28"/>
  <c r="O22" i="28"/>
  <c r="N22" i="28"/>
  <c r="M22" i="28"/>
  <c r="P21" i="28"/>
  <c r="O14" i="29" s="1"/>
  <c r="O21" i="28"/>
  <c r="N21" i="28"/>
  <c r="Q21" i="28" s="1"/>
  <c r="M21" i="28"/>
  <c r="P20" i="28"/>
  <c r="O20" i="28"/>
  <c r="N20" i="28"/>
  <c r="Q20" i="28" s="1"/>
  <c r="M20" i="28"/>
  <c r="O19" i="28"/>
  <c r="Q19" i="28" s="1"/>
  <c r="N19" i="28"/>
  <c r="M19" i="28"/>
  <c r="P18" i="28"/>
  <c r="O90" i="29" s="1"/>
  <c r="P90" i="29" s="1"/>
  <c r="O78" i="30" s="1"/>
  <c r="P78" i="30" s="1"/>
  <c r="O88" i="31" s="1"/>
  <c r="P88" i="31" s="1"/>
  <c r="O18" i="28"/>
  <c r="N18" i="28"/>
  <c r="Q18" i="28" s="1"/>
  <c r="M18" i="28"/>
  <c r="Q17" i="28"/>
  <c r="P17" i="28"/>
  <c r="O17" i="28"/>
  <c r="N17" i="28"/>
  <c r="M17" i="28"/>
  <c r="P16" i="28"/>
  <c r="O16" i="28"/>
  <c r="N16" i="28"/>
  <c r="Q16" i="28" s="1"/>
  <c r="M16" i="28"/>
  <c r="P15" i="28"/>
  <c r="O15" i="28"/>
  <c r="N15" i="28"/>
  <c r="Q15" i="28" s="1"/>
  <c r="M15" i="28"/>
  <c r="P14" i="28"/>
  <c r="O22" i="29" s="1"/>
  <c r="O14" i="28"/>
  <c r="M14" i="28"/>
  <c r="N14" i="28" s="1"/>
  <c r="Q14" i="28" s="1"/>
  <c r="P13" i="28"/>
  <c r="O13" i="28"/>
  <c r="M13" i="28"/>
  <c r="N13" i="28" s="1"/>
  <c r="Q13" i="28" s="1"/>
  <c r="P12" i="28"/>
  <c r="O12" i="28"/>
  <c r="M12" i="28"/>
  <c r="N12" i="28" s="1"/>
  <c r="Q12" i="28" s="1"/>
  <c r="Q11" i="28"/>
  <c r="P11" i="28"/>
  <c r="O11" i="28"/>
  <c r="N11" i="28"/>
  <c r="M11" i="28"/>
  <c r="P10" i="28"/>
  <c r="O10" i="28"/>
  <c r="N10" i="28"/>
  <c r="Q10" i="28" s="1"/>
  <c r="M10" i="28"/>
  <c r="Q9" i="28"/>
  <c r="P9" i="28"/>
  <c r="O9" i="28"/>
  <c r="N9" i="28"/>
  <c r="M9" i="28"/>
  <c r="P8" i="28"/>
  <c r="O59" i="29" s="1"/>
  <c r="P59" i="29" s="1"/>
  <c r="O39" i="30" s="1"/>
  <c r="P39" i="30" s="1"/>
  <c r="O35" i="31" s="1"/>
  <c r="P35" i="31" s="1"/>
  <c r="O8" i="28"/>
  <c r="N8" i="28"/>
  <c r="Q8" i="28" s="1"/>
  <c r="M8" i="28"/>
  <c r="O7" i="28"/>
  <c r="M7" i="28"/>
  <c r="N7" i="28" s="1"/>
  <c r="Q7" i="28" s="1"/>
  <c r="Q6" i="28"/>
  <c r="P6" i="28"/>
  <c r="O6" i="28"/>
  <c r="N6" i="28"/>
  <c r="M6" i="28"/>
  <c r="P5" i="28"/>
  <c r="O5" i="28"/>
  <c r="N5" i="28"/>
  <c r="Q5" i="28" s="1"/>
  <c r="M5" i="28"/>
  <c r="Q4" i="28"/>
  <c r="P4" i="28"/>
  <c r="O2" i="29" s="1"/>
  <c r="P2" i="29" s="1"/>
  <c r="O88" i="30" s="1"/>
  <c r="P88" i="30" s="1"/>
  <c r="O4" i="28"/>
  <c r="N4" i="28"/>
  <c r="M4" i="28"/>
  <c r="Q3" i="28"/>
  <c r="P3" i="28"/>
  <c r="O4" i="29" s="1"/>
  <c r="P4" i="29" s="1"/>
  <c r="O2" i="30" s="1"/>
  <c r="P2" i="30" s="1"/>
  <c r="O2" i="31" s="1"/>
  <c r="P2" i="31" s="1"/>
  <c r="O3" i="28"/>
  <c r="N3" i="28"/>
  <c r="M3" i="28"/>
  <c r="P2" i="28"/>
  <c r="O2" i="28"/>
  <c r="N2" i="28"/>
  <c r="Q2" i="28" s="1"/>
  <c r="M2" i="28"/>
  <c r="O183" i="27"/>
  <c r="N183" i="27"/>
  <c r="M183" i="27"/>
  <c r="O182" i="27"/>
  <c r="N182" i="27"/>
  <c r="M182" i="27"/>
  <c r="O181" i="27"/>
  <c r="N181" i="27"/>
  <c r="M181" i="27"/>
  <c r="O180" i="27"/>
  <c r="N180" i="27"/>
  <c r="M180" i="27"/>
  <c r="O179" i="27"/>
  <c r="N179" i="27"/>
  <c r="M179" i="27"/>
  <c r="O178" i="27"/>
  <c r="N178" i="27"/>
  <c r="M178" i="27"/>
  <c r="O177" i="27"/>
  <c r="N177" i="27"/>
  <c r="M177" i="27"/>
  <c r="O176" i="27"/>
  <c r="N176" i="27"/>
  <c r="M176" i="27"/>
  <c r="O175" i="27"/>
  <c r="N175" i="27"/>
  <c r="M175" i="27"/>
  <c r="O174" i="27"/>
  <c r="N174" i="27"/>
  <c r="M174" i="27"/>
  <c r="O173" i="27"/>
  <c r="N173" i="27"/>
  <c r="M173" i="27"/>
  <c r="O172" i="27"/>
  <c r="N172" i="27"/>
  <c r="M172" i="27"/>
  <c r="O171" i="27"/>
  <c r="N171" i="27"/>
  <c r="M171" i="27"/>
  <c r="O170" i="27"/>
  <c r="N170" i="27"/>
  <c r="M170" i="27"/>
  <c r="O169" i="27"/>
  <c r="N169" i="27"/>
  <c r="M169" i="27"/>
  <c r="O168" i="27"/>
  <c r="N168" i="27"/>
  <c r="M168" i="27"/>
  <c r="O167" i="27"/>
  <c r="N167" i="27"/>
  <c r="M167" i="27"/>
  <c r="O166" i="27"/>
  <c r="N166" i="27"/>
  <c r="M166" i="27"/>
  <c r="O165" i="27"/>
  <c r="N165" i="27"/>
  <c r="M165" i="27"/>
  <c r="O164" i="27"/>
  <c r="N164" i="27"/>
  <c r="M164" i="27"/>
  <c r="O163" i="27"/>
  <c r="N163" i="27"/>
  <c r="M163" i="27"/>
  <c r="O162" i="27"/>
  <c r="N162" i="27"/>
  <c r="M162" i="27"/>
  <c r="O161" i="27"/>
  <c r="N161" i="27"/>
  <c r="M161" i="27"/>
  <c r="O160" i="27"/>
  <c r="N160" i="27"/>
  <c r="M160" i="27"/>
  <c r="O159" i="27"/>
  <c r="N159" i="27"/>
  <c r="M159" i="27"/>
  <c r="O158" i="27"/>
  <c r="N158" i="27"/>
  <c r="M158" i="27"/>
  <c r="O157" i="27"/>
  <c r="N157" i="27"/>
  <c r="M157" i="27"/>
  <c r="O156" i="27"/>
  <c r="N156" i="27"/>
  <c r="M156" i="27"/>
  <c r="O155" i="27"/>
  <c r="N155" i="27"/>
  <c r="M155" i="27"/>
  <c r="O154" i="27"/>
  <c r="N154" i="27"/>
  <c r="M154" i="27"/>
  <c r="O153" i="27"/>
  <c r="N153" i="27"/>
  <c r="M153" i="27"/>
  <c r="O152" i="27"/>
  <c r="N152" i="27"/>
  <c r="M152" i="27"/>
  <c r="O151" i="27"/>
  <c r="N151" i="27"/>
  <c r="M151" i="27"/>
  <c r="O150" i="27"/>
  <c r="N150" i="27"/>
  <c r="M150" i="27"/>
  <c r="O149" i="27"/>
  <c r="N149" i="27"/>
  <c r="M149" i="27"/>
  <c r="O148" i="27"/>
  <c r="N148" i="27"/>
  <c r="M148" i="27"/>
  <c r="O147" i="27"/>
  <c r="N147" i="27"/>
  <c r="M147" i="27"/>
  <c r="O146" i="27"/>
  <c r="N146" i="27"/>
  <c r="M146" i="27"/>
  <c r="O145" i="27"/>
  <c r="N145" i="27"/>
  <c r="M145" i="27"/>
  <c r="O144" i="27"/>
  <c r="N144" i="27"/>
  <c r="M144" i="27"/>
  <c r="O143" i="27"/>
  <c r="N143" i="27"/>
  <c r="M143" i="27"/>
  <c r="O142" i="27"/>
  <c r="N142" i="27"/>
  <c r="M142" i="27"/>
  <c r="O141" i="27"/>
  <c r="N141" i="27"/>
  <c r="M141" i="27"/>
  <c r="O140" i="27"/>
  <c r="N140" i="27"/>
  <c r="M140" i="27"/>
  <c r="O139" i="27"/>
  <c r="N139" i="27"/>
  <c r="M139" i="27"/>
  <c r="O138" i="27"/>
  <c r="N138" i="27"/>
  <c r="M138" i="27"/>
  <c r="O137" i="27"/>
  <c r="N137" i="27"/>
  <c r="M137" i="27"/>
  <c r="O136" i="27"/>
  <c r="N136" i="27"/>
  <c r="M136" i="27"/>
  <c r="O135" i="27"/>
  <c r="N135" i="27"/>
  <c r="M135" i="27"/>
  <c r="O134" i="27"/>
  <c r="N134" i="27"/>
  <c r="M134" i="27"/>
  <c r="O133" i="27"/>
  <c r="N133" i="27"/>
  <c r="M133" i="27"/>
  <c r="O132" i="27"/>
  <c r="N132" i="27"/>
  <c r="M132" i="27"/>
  <c r="O131" i="27"/>
  <c r="N131" i="27"/>
  <c r="M131" i="27"/>
  <c r="O130" i="27"/>
  <c r="N130" i="27"/>
  <c r="M130" i="27"/>
  <c r="O129" i="27"/>
  <c r="N129" i="27"/>
  <c r="M129" i="27"/>
  <c r="O128" i="27"/>
  <c r="N128" i="27"/>
  <c r="M128" i="27"/>
  <c r="O127" i="27"/>
  <c r="N127" i="27"/>
  <c r="M127" i="27"/>
  <c r="O126" i="27"/>
  <c r="N126" i="27"/>
  <c r="M126" i="27"/>
  <c r="O125" i="27"/>
  <c r="N125" i="27"/>
  <c r="M125" i="27"/>
  <c r="O124" i="27"/>
  <c r="N124" i="27"/>
  <c r="M124" i="27"/>
  <c r="O123" i="27"/>
  <c r="N123" i="27"/>
  <c r="M123" i="27"/>
  <c r="O122" i="27"/>
  <c r="N122" i="27"/>
  <c r="M122" i="27"/>
  <c r="O121" i="27"/>
  <c r="N121" i="27"/>
  <c r="M121" i="27"/>
  <c r="O120" i="27"/>
  <c r="N120" i="27"/>
  <c r="M120" i="27"/>
  <c r="O119" i="27"/>
  <c r="N119" i="27"/>
  <c r="M119" i="27"/>
  <c r="O118" i="27"/>
  <c r="N118" i="27"/>
  <c r="M118" i="27"/>
  <c r="O117" i="27"/>
  <c r="N117" i="27"/>
  <c r="M117" i="27"/>
  <c r="O116" i="27"/>
  <c r="N116" i="27"/>
  <c r="M116" i="27"/>
  <c r="O115" i="27"/>
  <c r="N115" i="27"/>
  <c r="M115" i="27"/>
  <c r="O114" i="27"/>
  <c r="N114" i="27"/>
  <c r="M114" i="27"/>
  <c r="O113" i="27"/>
  <c r="N113" i="27"/>
  <c r="M113" i="27"/>
  <c r="O112" i="27"/>
  <c r="N112" i="27"/>
  <c r="M112" i="27"/>
  <c r="O111" i="27"/>
  <c r="N111" i="27"/>
  <c r="M111" i="27"/>
  <c r="O110" i="27"/>
  <c r="N110" i="27"/>
  <c r="M110" i="27"/>
  <c r="O109" i="27"/>
  <c r="N109" i="27"/>
  <c r="M109" i="27"/>
  <c r="O108" i="27"/>
  <c r="N108" i="27"/>
  <c r="M108" i="27"/>
  <c r="O107" i="27"/>
  <c r="N107" i="27"/>
  <c r="M107" i="27"/>
  <c r="O106" i="27"/>
  <c r="N106" i="27"/>
  <c r="M106" i="27"/>
  <c r="O105" i="27"/>
  <c r="N105" i="27"/>
  <c r="M105" i="27"/>
  <c r="O104" i="27"/>
  <c r="N104" i="27"/>
  <c r="M104" i="27"/>
  <c r="O103" i="27"/>
  <c r="N103" i="27"/>
  <c r="M103" i="27"/>
  <c r="O102" i="27"/>
  <c r="N102" i="27"/>
  <c r="M102" i="27"/>
  <c r="O101" i="27"/>
  <c r="N101" i="27"/>
  <c r="M101" i="27"/>
  <c r="O100" i="27"/>
  <c r="N100" i="27"/>
  <c r="M100" i="27"/>
  <c r="O99" i="27"/>
  <c r="N99" i="27"/>
  <c r="M99" i="27"/>
  <c r="O98" i="27"/>
  <c r="N98" i="27"/>
  <c r="M98" i="27"/>
  <c r="O97" i="27"/>
  <c r="N97" i="27"/>
  <c r="M97" i="27"/>
  <c r="O96" i="27"/>
  <c r="N96" i="27"/>
  <c r="M96" i="27"/>
  <c r="O95" i="27"/>
  <c r="N95" i="27"/>
  <c r="M95" i="27"/>
  <c r="O94" i="27"/>
  <c r="N94" i="27"/>
  <c r="M94" i="27"/>
  <c r="O93" i="27"/>
  <c r="N93" i="27"/>
  <c r="M93" i="27"/>
  <c r="O92" i="27"/>
  <c r="N92" i="27"/>
  <c r="M92" i="27"/>
  <c r="O91" i="27"/>
  <c r="N91" i="27"/>
  <c r="M91" i="27"/>
  <c r="O90" i="27"/>
  <c r="N90" i="27"/>
  <c r="M90" i="27"/>
  <c r="O89" i="27"/>
  <c r="N89" i="27"/>
  <c r="M89" i="27"/>
  <c r="O88" i="27"/>
  <c r="N88" i="27"/>
  <c r="M88" i="27"/>
  <c r="O87" i="27"/>
  <c r="N87" i="27"/>
  <c r="M87" i="27"/>
  <c r="O86" i="27"/>
  <c r="N86" i="27"/>
  <c r="M86" i="27"/>
  <c r="O85" i="27"/>
  <c r="N85" i="27"/>
  <c r="M85" i="27"/>
  <c r="O84" i="27"/>
  <c r="N84" i="27"/>
  <c r="M84" i="27"/>
  <c r="O83" i="27"/>
  <c r="N83" i="27"/>
  <c r="M83" i="27"/>
  <c r="O82" i="27"/>
  <c r="N82" i="27"/>
  <c r="M82" i="27"/>
  <c r="O81" i="27"/>
  <c r="N81" i="27"/>
  <c r="M81" i="27"/>
  <c r="O80" i="27"/>
  <c r="N80" i="27"/>
  <c r="M80" i="27"/>
  <c r="O79" i="27"/>
  <c r="N79" i="27"/>
  <c r="M79" i="27"/>
  <c r="O78" i="27"/>
  <c r="N78" i="27"/>
  <c r="M78" i="27"/>
  <c r="O77" i="27"/>
  <c r="N77" i="27"/>
  <c r="M77" i="27"/>
  <c r="O76" i="27"/>
  <c r="N76" i="27"/>
  <c r="M76" i="27"/>
  <c r="O75" i="27"/>
  <c r="N75" i="27"/>
  <c r="M75" i="27"/>
  <c r="O74" i="27"/>
  <c r="N74" i="27"/>
  <c r="M74" i="27"/>
  <c r="O73" i="27"/>
  <c r="N73" i="27"/>
  <c r="M73" i="27"/>
  <c r="O72" i="27"/>
  <c r="N72" i="27"/>
  <c r="M72" i="27"/>
  <c r="O71" i="27"/>
  <c r="N71" i="27"/>
  <c r="M71" i="27"/>
  <c r="O70" i="27"/>
  <c r="N70" i="27"/>
  <c r="M70" i="27"/>
  <c r="O69" i="27"/>
  <c r="N69" i="27"/>
  <c r="M69" i="27"/>
  <c r="O68" i="27"/>
  <c r="N68" i="27"/>
  <c r="M68" i="27"/>
  <c r="O67" i="27"/>
  <c r="N67" i="27"/>
  <c r="M67" i="27"/>
  <c r="O66" i="27"/>
  <c r="N66" i="27"/>
  <c r="M66" i="27"/>
  <c r="O65" i="27"/>
  <c r="N65" i="27"/>
  <c r="M65" i="27"/>
  <c r="O64" i="27"/>
  <c r="N64" i="27"/>
  <c r="M64" i="27"/>
  <c r="O63" i="27"/>
  <c r="N63" i="27"/>
  <c r="M63" i="27"/>
  <c r="O62" i="27"/>
  <c r="N62" i="27"/>
  <c r="M62" i="27"/>
  <c r="O61" i="27"/>
  <c r="N61" i="27"/>
  <c r="M61" i="27"/>
  <c r="O60" i="27"/>
  <c r="N60" i="27"/>
  <c r="M60" i="27"/>
  <c r="O59" i="27"/>
  <c r="N59" i="27"/>
  <c r="M59" i="27"/>
  <c r="O58" i="27"/>
  <c r="N58" i="27"/>
  <c r="M58" i="27"/>
  <c r="O57" i="27"/>
  <c r="N57" i="27"/>
  <c r="M57" i="27"/>
  <c r="O56" i="27"/>
  <c r="N56" i="27"/>
  <c r="M56" i="27"/>
  <c r="O55" i="27"/>
  <c r="N55" i="27"/>
  <c r="M55" i="27"/>
  <c r="O54" i="27"/>
  <c r="N54" i="27"/>
  <c r="M54" i="27"/>
  <c r="O53" i="27"/>
  <c r="N53" i="27"/>
  <c r="M53" i="27"/>
  <c r="O52" i="27"/>
  <c r="N52" i="27"/>
  <c r="M52" i="27"/>
  <c r="O51" i="27"/>
  <c r="N51" i="27"/>
  <c r="M51" i="27"/>
  <c r="O50" i="27"/>
  <c r="N50" i="27"/>
  <c r="M50" i="27"/>
  <c r="O49" i="27"/>
  <c r="N49" i="27"/>
  <c r="M49" i="27"/>
  <c r="O48" i="27"/>
  <c r="N48" i="27"/>
  <c r="M48" i="27"/>
  <c r="O47" i="27"/>
  <c r="N47" i="27"/>
  <c r="M47" i="27"/>
  <c r="O46" i="27"/>
  <c r="N46" i="27"/>
  <c r="M46" i="27"/>
  <c r="O45" i="27"/>
  <c r="N45" i="27"/>
  <c r="M45" i="27"/>
  <c r="O44" i="27"/>
  <c r="N44" i="27"/>
  <c r="M44" i="27"/>
  <c r="O43" i="27"/>
  <c r="N43" i="27"/>
  <c r="M43" i="27"/>
  <c r="O42" i="27"/>
  <c r="N42" i="27"/>
  <c r="M42" i="27"/>
  <c r="O41" i="27"/>
  <c r="N41" i="27"/>
  <c r="M41" i="27"/>
  <c r="O40" i="27"/>
  <c r="N40" i="27"/>
  <c r="M40" i="27"/>
  <c r="O39" i="27"/>
  <c r="N39" i="27"/>
  <c r="M39" i="27"/>
  <c r="O38" i="27"/>
  <c r="N38" i="27"/>
  <c r="M38" i="27"/>
  <c r="O37" i="27"/>
  <c r="N37" i="27"/>
  <c r="M37" i="27"/>
  <c r="O36" i="27"/>
  <c r="N36" i="27"/>
  <c r="M36" i="27"/>
  <c r="O35" i="27"/>
  <c r="N35" i="27"/>
  <c r="M35" i="27"/>
  <c r="O34" i="27"/>
  <c r="N34" i="27"/>
  <c r="M34" i="27"/>
  <c r="O33" i="27"/>
  <c r="N33" i="27"/>
  <c r="M33" i="27"/>
  <c r="O32" i="27"/>
  <c r="N32" i="27"/>
  <c r="M32" i="27"/>
  <c r="O31" i="27"/>
  <c r="N31" i="27"/>
  <c r="M31" i="27"/>
  <c r="O30" i="27"/>
  <c r="N30" i="27"/>
  <c r="M30" i="27"/>
  <c r="O29" i="27"/>
  <c r="N29" i="27"/>
  <c r="M29" i="27"/>
  <c r="O28" i="27"/>
  <c r="N28" i="27"/>
  <c r="M28" i="27"/>
  <c r="O27" i="27"/>
  <c r="N27" i="27"/>
  <c r="M27" i="27"/>
  <c r="O26" i="27"/>
  <c r="N26" i="27"/>
  <c r="M26" i="27"/>
  <c r="O25" i="27"/>
  <c r="N25" i="27"/>
  <c r="M25" i="27"/>
  <c r="O24" i="27"/>
  <c r="N24" i="27"/>
  <c r="M24" i="27"/>
  <c r="O23" i="27"/>
  <c r="N23" i="27"/>
  <c r="M23" i="27"/>
  <c r="O22" i="27"/>
  <c r="N22" i="27"/>
  <c r="M22" i="27"/>
  <c r="O21" i="27"/>
  <c r="N21" i="27"/>
  <c r="M21" i="27"/>
  <c r="O20" i="27"/>
  <c r="N20" i="27"/>
  <c r="M20" i="27"/>
  <c r="O19" i="27"/>
  <c r="N19" i="27"/>
  <c r="M19" i="27"/>
  <c r="O18" i="27"/>
  <c r="N18" i="27"/>
  <c r="M18" i="27"/>
  <c r="C17" i="27"/>
  <c r="O16" i="27"/>
  <c r="N16" i="27"/>
  <c r="M16" i="27"/>
  <c r="O15" i="27"/>
  <c r="N15" i="27"/>
  <c r="M15" i="27"/>
  <c r="O14" i="27"/>
  <c r="N14" i="27"/>
  <c r="M14" i="27"/>
  <c r="O13" i="27"/>
  <c r="N13" i="27"/>
  <c r="M13" i="27"/>
  <c r="O12" i="27"/>
  <c r="N12" i="27"/>
  <c r="M12" i="27"/>
  <c r="O11" i="27"/>
  <c r="N11" i="27"/>
  <c r="M11" i="27"/>
  <c r="O10" i="27"/>
  <c r="N10" i="27"/>
  <c r="M10" i="27"/>
  <c r="O9" i="27"/>
  <c r="N9" i="27"/>
  <c r="M9" i="27"/>
  <c r="O8" i="27"/>
  <c r="N8" i="27"/>
  <c r="M8" i="27"/>
  <c r="O7" i="27"/>
  <c r="N7" i="27"/>
  <c r="M7" i="27"/>
  <c r="O6" i="27"/>
  <c r="N6" i="27"/>
  <c r="M6" i="27"/>
  <c r="O5" i="27"/>
  <c r="N5" i="27"/>
  <c r="M5" i="27"/>
  <c r="O4" i="27"/>
  <c r="N4" i="27"/>
  <c r="M4" i="27"/>
  <c r="O3" i="27"/>
  <c r="N3" i="27"/>
  <c r="M3" i="27"/>
  <c r="O2" i="27"/>
  <c r="N2" i="27"/>
  <c r="M2" i="27"/>
  <c r="O105" i="26"/>
  <c r="N105" i="26"/>
  <c r="M105" i="26"/>
  <c r="O104" i="26"/>
  <c r="N104" i="26"/>
  <c r="M104" i="26"/>
  <c r="O103" i="26"/>
  <c r="N103" i="26"/>
  <c r="M103" i="26"/>
  <c r="O102" i="26"/>
  <c r="N102" i="26"/>
  <c r="M102" i="26"/>
  <c r="O101" i="26"/>
  <c r="N101" i="26"/>
  <c r="M101" i="26"/>
  <c r="O100" i="26"/>
  <c r="N100" i="26"/>
  <c r="M100" i="26"/>
  <c r="O99" i="26"/>
  <c r="N99" i="26"/>
  <c r="M99" i="26"/>
  <c r="O98" i="26"/>
  <c r="N98" i="26"/>
  <c r="M98" i="26"/>
  <c r="O97" i="26"/>
  <c r="N97" i="26"/>
  <c r="M97" i="26"/>
  <c r="O96" i="26"/>
  <c r="N96" i="26"/>
  <c r="M96" i="26"/>
  <c r="O95" i="26"/>
  <c r="N95" i="26"/>
  <c r="M95" i="26"/>
  <c r="O94" i="26"/>
  <c r="N94" i="26"/>
  <c r="M94" i="26"/>
  <c r="O93" i="26"/>
  <c r="N93" i="26"/>
  <c r="M93" i="26"/>
  <c r="O92" i="26"/>
  <c r="N92" i="26"/>
  <c r="M92" i="26"/>
  <c r="O91" i="26"/>
  <c r="N91" i="26"/>
  <c r="M91" i="26"/>
  <c r="O90" i="26"/>
  <c r="N90" i="26"/>
  <c r="M90" i="26"/>
  <c r="O89" i="26"/>
  <c r="N89" i="26"/>
  <c r="M89" i="26"/>
  <c r="O88" i="26"/>
  <c r="N88" i="26"/>
  <c r="M88" i="26"/>
  <c r="O87" i="26"/>
  <c r="N87" i="26"/>
  <c r="M87" i="26"/>
  <c r="O86" i="26"/>
  <c r="N86" i="26"/>
  <c r="M86" i="26"/>
  <c r="O85" i="26"/>
  <c r="N85" i="26"/>
  <c r="M85" i="26"/>
  <c r="O84" i="26"/>
  <c r="N84" i="26"/>
  <c r="M84" i="26"/>
  <c r="O83" i="26"/>
  <c r="N83" i="26"/>
  <c r="M83" i="26"/>
  <c r="O82" i="26"/>
  <c r="N82" i="26"/>
  <c r="M82" i="26"/>
  <c r="O81" i="26"/>
  <c r="N81" i="26"/>
  <c r="M81" i="26"/>
  <c r="O80" i="26"/>
  <c r="N80" i="26"/>
  <c r="M80" i="26"/>
  <c r="O79" i="26"/>
  <c r="N79" i="26"/>
  <c r="M79" i="26"/>
  <c r="O78" i="26"/>
  <c r="N78" i="26"/>
  <c r="M78" i="26"/>
  <c r="O77" i="26"/>
  <c r="N77" i="26"/>
  <c r="M77" i="26"/>
  <c r="O76" i="26"/>
  <c r="N76" i="26"/>
  <c r="M76" i="26"/>
  <c r="O75" i="26"/>
  <c r="N75" i="26"/>
  <c r="M75" i="26"/>
  <c r="O74" i="26"/>
  <c r="N74" i="26"/>
  <c r="M74" i="26"/>
  <c r="O73" i="26"/>
  <c r="N73" i="26"/>
  <c r="M73" i="26"/>
  <c r="O72" i="26"/>
  <c r="N72" i="26"/>
  <c r="M72" i="26"/>
  <c r="O71" i="26"/>
  <c r="N71" i="26"/>
  <c r="M71" i="26"/>
  <c r="O70" i="26"/>
  <c r="N70" i="26"/>
  <c r="M70" i="26"/>
  <c r="O69" i="26"/>
  <c r="N69" i="26"/>
  <c r="M69" i="26"/>
  <c r="O68" i="26"/>
  <c r="N68" i="26"/>
  <c r="M68" i="26"/>
  <c r="O67" i="26"/>
  <c r="N67" i="26"/>
  <c r="M67" i="26"/>
  <c r="O66" i="26"/>
  <c r="N66" i="26"/>
  <c r="M66" i="26"/>
  <c r="O65" i="26"/>
  <c r="N65" i="26"/>
  <c r="M65" i="26"/>
  <c r="O64" i="26"/>
  <c r="N64" i="26"/>
  <c r="M64" i="26"/>
  <c r="O63" i="26"/>
  <c r="N63" i="26"/>
  <c r="M63" i="26"/>
  <c r="O62" i="26"/>
  <c r="N62" i="26"/>
  <c r="M62" i="26"/>
  <c r="O61" i="26"/>
  <c r="N61" i="26"/>
  <c r="M61" i="26"/>
  <c r="O60" i="26"/>
  <c r="N60" i="26"/>
  <c r="M60" i="26"/>
  <c r="O59" i="26"/>
  <c r="N59" i="26"/>
  <c r="M59" i="26"/>
  <c r="O58" i="26"/>
  <c r="N58" i="26"/>
  <c r="M58" i="26"/>
  <c r="O57" i="26"/>
  <c r="N57" i="26"/>
  <c r="M57" i="26"/>
  <c r="O56" i="26"/>
  <c r="N56" i="26"/>
  <c r="M56" i="26"/>
  <c r="O55" i="26"/>
  <c r="N55" i="26"/>
  <c r="M55" i="26"/>
  <c r="O54" i="26"/>
  <c r="N54" i="26"/>
  <c r="M54" i="26"/>
  <c r="O53" i="26"/>
  <c r="N53" i="26"/>
  <c r="M53" i="26"/>
  <c r="O52" i="26"/>
  <c r="N52" i="26"/>
  <c r="M52" i="26"/>
  <c r="O51" i="26"/>
  <c r="N51" i="26"/>
  <c r="M51" i="26"/>
  <c r="O50" i="26"/>
  <c r="N50" i="26"/>
  <c r="M50" i="26"/>
  <c r="O49" i="26"/>
  <c r="N49" i="26"/>
  <c r="M49" i="26"/>
  <c r="O48" i="26"/>
  <c r="N48" i="26"/>
  <c r="M48" i="26"/>
  <c r="O47" i="26"/>
  <c r="N47" i="26"/>
  <c r="M47" i="26"/>
  <c r="O46" i="26"/>
  <c r="N46" i="26"/>
  <c r="M46" i="26"/>
  <c r="O45" i="26"/>
  <c r="N45" i="26"/>
  <c r="M45" i="26"/>
  <c r="O44" i="26"/>
  <c r="N44" i="26"/>
  <c r="M44" i="26"/>
  <c r="O43" i="26"/>
  <c r="N43" i="26"/>
  <c r="M43" i="26"/>
  <c r="O42" i="26"/>
  <c r="N42" i="26"/>
  <c r="M42" i="26"/>
  <c r="O41" i="26"/>
  <c r="N41" i="26"/>
  <c r="M41" i="26"/>
  <c r="O40" i="26"/>
  <c r="N40" i="26"/>
  <c r="M40" i="26"/>
  <c r="O39" i="26"/>
  <c r="N39" i="26"/>
  <c r="M39" i="26"/>
  <c r="O38" i="26"/>
  <c r="N38" i="26"/>
  <c r="M38" i="26"/>
  <c r="O37" i="26"/>
  <c r="N37" i="26"/>
  <c r="M37" i="26"/>
  <c r="O36" i="26"/>
  <c r="N36" i="26"/>
  <c r="M36" i="26"/>
  <c r="O35" i="26"/>
  <c r="N35" i="26"/>
  <c r="M35" i="26"/>
  <c r="O34" i="26"/>
  <c r="N34" i="26"/>
  <c r="M34" i="26"/>
  <c r="O33" i="26"/>
  <c r="N33" i="26"/>
  <c r="M33" i="26"/>
  <c r="O32" i="26"/>
  <c r="N32" i="26"/>
  <c r="M32" i="26"/>
  <c r="O31" i="26"/>
  <c r="N31" i="26"/>
  <c r="M31" i="26"/>
  <c r="O30" i="26"/>
  <c r="N30" i="26"/>
  <c r="M30" i="26"/>
  <c r="O29" i="26"/>
  <c r="N29" i="26"/>
  <c r="M29" i="26"/>
  <c r="O28" i="26"/>
  <c r="N28" i="26"/>
  <c r="M28" i="26"/>
  <c r="O27" i="26"/>
  <c r="N27" i="26"/>
  <c r="M27" i="26"/>
  <c r="O26" i="26"/>
  <c r="N26" i="26"/>
  <c r="M26" i="26"/>
  <c r="O25" i="26"/>
  <c r="N25" i="26"/>
  <c r="M25" i="26"/>
  <c r="O24" i="26"/>
  <c r="N24" i="26"/>
  <c r="M24" i="26"/>
  <c r="O23" i="26"/>
  <c r="N23" i="26"/>
  <c r="M23" i="26"/>
  <c r="O22" i="26"/>
  <c r="N22" i="26"/>
  <c r="M22" i="26"/>
  <c r="O21" i="26"/>
  <c r="N21" i="26"/>
  <c r="M21" i="26"/>
  <c r="O20" i="26"/>
  <c r="N20" i="26"/>
  <c r="M20" i="26"/>
  <c r="O19" i="26"/>
  <c r="N19" i="26"/>
  <c r="M19" i="26"/>
  <c r="O18" i="26"/>
  <c r="N18" i="26"/>
  <c r="M18" i="26"/>
  <c r="C17" i="26"/>
  <c r="O16" i="26"/>
  <c r="N16" i="26"/>
  <c r="M16" i="26"/>
  <c r="O15" i="26"/>
  <c r="N15" i="26"/>
  <c r="M15" i="26"/>
  <c r="O14" i="26"/>
  <c r="N14" i="26"/>
  <c r="M14" i="26"/>
  <c r="O13" i="26"/>
  <c r="N13" i="26"/>
  <c r="M13" i="26"/>
  <c r="O12" i="26"/>
  <c r="N12" i="26"/>
  <c r="M12" i="26"/>
  <c r="O11" i="26"/>
  <c r="N11" i="26"/>
  <c r="M11" i="26"/>
  <c r="O10" i="26"/>
  <c r="N10" i="26"/>
  <c r="M10" i="26"/>
  <c r="O9" i="26"/>
  <c r="N9" i="26"/>
  <c r="M9" i="26"/>
  <c r="O8" i="26"/>
  <c r="N8" i="26"/>
  <c r="M8" i="26"/>
  <c r="O7" i="26"/>
  <c r="N7" i="26"/>
  <c r="M7" i="26"/>
  <c r="O6" i="26"/>
  <c r="N6" i="26"/>
  <c r="M6" i="26"/>
  <c r="O5" i="26"/>
  <c r="N5" i="26"/>
  <c r="M5" i="26"/>
  <c r="O4" i="26"/>
  <c r="N4" i="26"/>
  <c r="M4" i="26"/>
  <c r="O3" i="26"/>
  <c r="N3" i="26"/>
  <c r="M3" i="26"/>
  <c r="O2" i="26"/>
  <c r="N2" i="26"/>
  <c r="M2" i="26"/>
  <c r="P104" i="25"/>
  <c r="O104" i="25"/>
  <c r="N104" i="25"/>
  <c r="M104" i="25"/>
  <c r="P103" i="25"/>
  <c r="O103" i="25"/>
  <c r="N103" i="25"/>
  <c r="M103" i="25"/>
  <c r="P102" i="25"/>
  <c r="O102" i="25"/>
  <c r="N102" i="25"/>
  <c r="M102" i="25"/>
  <c r="P101" i="25"/>
  <c r="O101" i="25"/>
  <c r="N101" i="25"/>
  <c r="M101" i="25"/>
  <c r="P100" i="25"/>
  <c r="O100" i="25"/>
  <c r="N100" i="25"/>
  <c r="M100" i="25"/>
  <c r="P99" i="25"/>
  <c r="O99" i="25"/>
  <c r="N99" i="25"/>
  <c r="M99" i="25"/>
  <c r="P98" i="25"/>
  <c r="O98" i="25"/>
  <c r="N98" i="25"/>
  <c r="M98" i="25"/>
  <c r="P97" i="25"/>
  <c r="O97" i="25"/>
  <c r="N97" i="25"/>
  <c r="M97" i="25"/>
  <c r="P96" i="25"/>
  <c r="O96" i="25"/>
  <c r="N96" i="25"/>
  <c r="M96" i="25"/>
  <c r="P95" i="25"/>
  <c r="O95" i="25"/>
  <c r="N95" i="25"/>
  <c r="M95" i="25"/>
  <c r="P94" i="25"/>
  <c r="O94" i="25"/>
  <c r="N94" i="25"/>
  <c r="M94" i="25"/>
  <c r="P93" i="25"/>
  <c r="O93" i="25"/>
  <c r="N93" i="25"/>
  <c r="M93" i="25"/>
  <c r="P92" i="25"/>
  <c r="O92" i="25"/>
  <c r="N92" i="25"/>
  <c r="M92" i="25"/>
  <c r="P91" i="25"/>
  <c r="O91" i="25"/>
  <c r="N91" i="25"/>
  <c r="M91" i="25"/>
  <c r="P90" i="25"/>
  <c r="O90" i="25"/>
  <c r="N90" i="25"/>
  <c r="M90" i="25"/>
  <c r="P89" i="25"/>
  <c r="O89" i="25"/>
  <c r="N89" i="25"/>
  <c r="M89" i="25"/>
  <c r="P88" i="25"/>
  <c r="O88" i="25"/>
  <c r="N88" i="25"/>
  <c r="M88" i="25"/>
  <c r="P87" i="25"/>
  <c r="O87" i="25"/>
  <c r="N87" i="25"/>
  <c r="M87" i="25"/>
  <c r="P86" i="25"/>
  <c r="O86" i="25"/>
  <c r="N86" i="25"/>
  <c r="M86" i="25"/>
  <c r="O85" i="25"/>
  <c r="N85" i="25"/>
  <c r="P85" i="25" s="1"/>
  <c r="M85" i="25"/>
  <c r="O84" i="25"/>
  <c r="P84" i="25" s="1"/>
  <c r="N84" i="25"/>
  <c r="M84" i="25"/>
  <c r="O83" i="25"/>
  <c r="N83" i="25"/>
  <c r="P83" i="25" s="1"/>
  <c r="M83" i="25"/>
  <c r="P82" i="25"/>
  <c r="O82" i="25"/>
  <c r="N82" i="25"/>
  <c r="M82" i="25"/>
  <c r="O81" i="25"/>
  <c r="N81" i="25"/>
  <c r="P81" i="25" s="1"/>
  <c r="M81" i="25"/>
  <c r="P80" i="25"/>
  <c r="O80" i="25"/>
  <c r="N80" i="25"/>
  <c r="M80" i="25"/>
  <c r="O79" i="25"/>
  <c r="N79" i="25"/>
  <c r="P79" i="25" s="1"/>
  <c r="M79" i="25"/>
  <c r="O78" i="25"/>
  <c r="P78" i="25" s="1"/>
  <c r="N78" i="25"/>
  <c r="M78" i="25"/>
  <c r="O77" i="25"/>
  <c r="N77" i="25"/>
  <c r="P77" i="25" s="1"/>
  <c r="M77" i="25"/>
  <c r="P76" i="25"/>
  <c r="O76" i="25"/>
  <c r="N76" i="25"/>
  <c r="M76" i="25"/>
  <c r="O75" i="25"/>
  <c r="N75" i="25"/>
  <c r="P75" i="25" s="1"/>
  <c r="M75" i="25"/>
  <c r="O74" i="25"/>
  <c r="P74" i="25" s="1"/>
  <c r="N74" i="25"/>
  <c r="M74" i="25"/>
  <c r="O73" i="25"/>
  <c r="N73" i="25"/>
  <c r="P73" i="25" s="1"/>
  <c r="M73" i="25"/>
  <c r="O72" i="25"/>
  <c r="P72" i="25" s="1"/>
  <c r="N72" i="25"/>
  <c r="M72" i="25"/>
  <c r="O71" i="25"/>
  <c r="N71" i="25"/>
  <c r="P71" i="25" s="1"/>
  <c r="M71" i="25"/>
  <c r="P70" i="25"/>
  <c r="O70" i="25"/>
  <c r="N70" i="25"/>
  <c r="M70" i="25"/>
  <c r="O69" i="25"/>
  <c r="P69" i="25" s="1"/>
  <c r="N69" i="25"/>
  <c r="M69" i="25"/>
  <c r="O68" i="25"/>
  <c r="P68" i="25" s="1"/>
  <c r="N68" i="25"/>
  <c r="M68" i="25"/>
  <c r="O67" i="25"/>
  <c r="P67" i="25" s="1"/>
  <c r="N67" i="25"/>
  <c r="M67" i="25"/>
  <c r="P66" i="25"/>
  <c r="O66" i="25"/>
  <c r="N66" i="25"/>
  <c r="M66" i="25"/>
  <c r="O65" i="25"/>
  <c r="P65" i="25" s="1"/>
  <c r="N65" i="25"/>
  <c r="M65" i="25"/>
  <c r="P64" i="25"/>
  <c r="O64" i="25"/>
  <c r="N64" i="25"/>
  <c r="M64" i="25"/>
  <c r="O63" i="25"/>
  <c r="P63" i="25" s="1"/>
  <c r="N63" i="25"/>
  <c r="M63" i="25"/>
  <c r="O62" i="25"/>
  <c r="P62" i="25" s="1"/>
  <c r="N62" i="25"/>
  <c r="M62" i="25"/>
  <c r="O61" i="25"/>
  <c r="P61" i="25" s="1"/>
  <c r="N61" i="25"/>
  <c r="M61" i="25"/>
  <c r="P60" i="25"/>
  <c r="O60" i="25"/>
  <c r="N60" i="25"/>
  <c r="M60" i="25"/>
  <c r="O59" i="25"/>
  <c r="P59" i="25" s="1"/>
  <c r="N59" i="25"/>
  <c r="M59" i="25"/>
  <c r="O58" i="25"/>
  <c r="P58" i="25" s="1"/>
  <c r="N58" i="25"/>
  <c r="M58" i="25"/>
  <c r="O57" i="25"/>
  <c r="P57" i="25" s="1"/>
  <c r="N57" i="25"/>
  <c r="M57" i="25"/>
  <c r="O56" i="25"/>
  <c r="P56" i="25" s="1"/>
  <c r="N56" i="25"/>
  <c r="M56" i="25"/>
  <c r="O55" i="25"/>
  <c r="P55" i="25" s="1"/>
  <c r="N55" i="25"/>
  <c r="M55" i="25"/>
  <c r="P54" i="25"/>
  <c r="O54" i="25"/>
  <c r="N54" i="25"/>
  <c r="M54" i="25"/>
  <c r="O53" i="25"/>
  <c r="P53" i="25" s="1"/>
  <c r="N53" i="25"/>
  <c r="M53" i="25"/>
  <c r="O52" i="25"/>
  <c r="P52" i="25" s="1"/>
  <c r="N52" i="25"/>
  <c r="M52" i="25"/>
  <c r="O51" i="25"/>
  <c r="P51" i="25" s="1"/>
  <c r="N51" i="25"/>
  <c r="M51" i="25"/>
  <c r="P50" i="25"/>
  <c r="O50" i="25"/>
  <c r="N50" i="25"/>
  <c r="M50" i="25"/>
  <c r="O49" i="25"/>
  <c r="P49" i="25" s="1"/>
  <c r="N49" i="25"/>
  <c r="M49" i="25"/>
  <c r="P48" i="25"/>
  <c r="O48" i="25"/>
  <c r="N48" i="25"/>
  <c r="M48" i="25"/>
  <c r="O47" i="25"/>
  <c r="P47" i="25" s="1"/>
  <c r="N47" i="25"/>
  <c r="M47" i="25"/>
  <c r="O46" i="25"/>
  <c r="P46" i="25" s="1"/>
  <c r="N46" i="25"/>
  <c r="M46" i="25"/>
  <c r="O45" i="25"/>
  <c r="P45" i="25" s="1"/>
  <c r="N45" i="25"/>
  <c r="M45" i="25"/>
  <c r="P44" i="25"/>
  <c r="O44" i="25"/>
  <c r="N44" i="25"/>
  <c r="M44" i="25"/>
  <c r="O43" i="25"/>
  <c r="P43" i="25" s="1"/>
  <c r="N43" i="25"/>
  <c r="M43" i="25"/>
  <c r="O42" i="25"/>
  <c r="P42" i="25" s="1"/>
  <c r="N42" i="25"/>
  <c r="M42" i="25"/>
  <c r="O41" i="25"/>
  <c r="P41" i="25" s="1"/>
  <c r="N41" i="25"/>
  <c r="M41" i="25"/>
  <c r="O40" i="25"/>
  <c r="P40" i="25" s="1"/>
  <c r="N40" i="25"/>
  <c r="M40" i="25"/>
  <c r="O39" i="25"/>
  <c r="P39" i="25" s="1"/>
  <c r="N39" i="25"/>
  <c r="M39" i="25"/>
  <c r="P38" i="25"/>
  <c r="O38" i="25"/>
  <c r="N38" i="25"/>
  <c r="M38" i="25"/>
  <c r="O37" i="25"/>
  <c r="P37" i="25" s="1"/>
  <c r="N37" i="25"/>
  <c r="M37" i="25"/>
  <c r="O36" i="25"/>
  <c r="P36" i="25" s="1"/>
  <c r="N36" i="25"/>
  <c r="M36" i="25"/>
  <c r="O35" i="25"/>
  <c r="P35" i="25" s="1"/>
  <c r="N35" i="25"/>
  <c r="M35" i="25"/>
  <c r="P34" i="25"/>
  <c r="O34" i="25"/>
  <c r="N34" i="25"/>
  <c r="M34" i="25"/>
  <c r="O33" i="25"/>
  <c r="P33" i="25" s="1"/>
  <c r="N33" i="25"/>
  <c r="M33" i="25"/>
  <c r="P32" i="25"/>
  <c r="O32" i="25"/>
  <c r="N32" i="25"/>
  <c r="M32" i="25"/>
  <c r="O31" i="25"/>
  <c r="P31" i="25" s="1"/>
  <c r="N31" i="25"/>
  <c r="M31" i="25"/>
  <c r="O30" i="25"/>
  <c r="P30" i="25" s="1"/>
  <c r="N30" i="25"/>
  <c r="M30" i="25"/>
  <c r="O29" i="25"/>
  <c r="P29" i="25" s="1"/>
  <c r="N29" i="25"/>
  <c r="M29" i="25"/>
  <c r="P28" i="25"/>
  <c r="O28" i="25"/>
  <c r="N28" i="25"/>
  <c r="M28" i="25"/>
  <c r="O27" i="25"/>
  <c r="P27" i="25" s="1"/>
  <c r="N27" i="25"/>
  <c r="M27" i="25"/>
  <c r="O26" i="25"/>
  <c r="P26" i="25" s="1"/>
  <c r="N26" i="25"/>
  <c r="M26" i="25"/>
  <c r="O25" i="25"/>
  <c r="P25" i="25" s="1"/>
  <c r="N25" i="25"/>
  <c r="M25" i="25"/>
  <c r="O24" i="25"/>
  <c r="P24" i="25" s="1"/>
  <c r="N24" i="25"/>
  <c r="M24" i="25"/>
  <c r="O23" i="25"/>
  <c r="P23" i="25" s="1"/>
  <c r="N23" i="25"/>
  <c r="M23" i="25"/>
  <c r="P22" i="25"/>
  <c r="O22" i="25"/>
  <c r="N22" i="25"/>
  <c r="M22" i="25"/>
  <c r="O21" i="25"/>
  <c r="P21" i="25" s="1"/>
  <c r="N21" i="25"/>
  <c r="M21" i="25"/>
  <c r="O20" i="25"/>
  <c r="P20" i="25" s="1"/>
  <c r="N20" i="25"/>
  <c r="M20" i="25"/>
  <c r="O19" i="25"/>
  <c r="P19" i="25" s="1"/>
  <c r="N19" i="25"/>
  <c r="M19" i="25"/>
  <c r="P18" i="25"/>
  <c r="O18" i="25"/>
  <c r="N18" i="25"/>
  <c r="M18" i="25"/>
  <c r="C17" i="25"/>
  <c r="P16" i="25"/>
  <c r="O16" i="25"/>
  <c r="N16" i="25"/>
  <c r="M16" i="25"/>
  <c r="O15" i="25"/>
  <c r="N15" i="25"/>
  <c r="P15" i="25" s="1"/>
  <c r="M15" i="25"/>
  <c r="O14" i="25"/>
  <c r="N14" i="25"/>
  <c r="M14" i="25"/>
  <c r="P13" i="25"/>
  <c r="O13" i="25"/>
  <c r="N13" i="25"/>
  <c r="M13" i="25"/>
  <c r="O12" i="25"/>
  <c r="P12" i="25" s="1"/>
  <c r="N12" i="25"/>
  <c r="M12" i="25"/>
  <c r="P11" i="25"/>
  <c r="O11" i="25"/>
  <c r="N11" i="25"/>
  <c r="M11" i="25"/>
  <c r="O10" i="25"/>
  <c r="P10" i="25" s="1"/>
  <c r="N10" i="25"/>
  <c r="M10" i="25"/>
  <c r="O9" i="25"/>
  <c r="P9" i="25" s="1"/>
  <c r="N9" i="25"/>
  <c r="M9" i="25"/>
  <c r="O8" i="25"/>
  <c r="P8" i="25" s="1"/>
  <c r="N8" i="25"/>
  <c r="M8" i="25"/>
  <c r="O7" i="25"/>
  <c r="N7" i="25"/>
  <c r="M7" i="25"/>
  <c r="P6" i="25"/>
  <c r="O6" i="25"/>
  <c r="N6" i="25"/>
  <c r="M6" i="25"/>
  <c r="O5" i="25"/>
  <c r="N5" i="25"/>
  <c r="M5" i="25"/>
  <c r="P4" i="25"/>
  <c r="O4" i="25"/>
  <c r="N4" i="25"/>
  <c r="M4" i="25"/>
  <c r="O3" i="25"/>
  <c r="N3" i="25"/>
  <c r="M3" i="25"/>
  <c r="O2" i="25"/>
  <c r="N2" i="25"/>
  <c r="M2" i="25"/>
  <c r="O123" i="24"/>
  <c r="N123" i="24"/>
  <c r="M123" i="24"/>
  <c r="O122" i="24"/>
  <c r="N122" i="24"/>
  <c r="M122" i="24"/>
  <c r="O121" i="24"/>
  <c r="N121" i="24"/>
  <c r="M121" i="24"/>
  <c r="O120" i="24"/>
  <c r="N120" i="24"/>
  <c r="M120" i="24"/>
  <c r="O119" i="24"/>
  <c r="N119" i="24"/>
  <c r="M119" i="24"/>
  <c r="O118" i="24"/>
  <c r="N118" i="24"/>
  <c r="M118" i="24"/>
  <c r="O117" i="24"/>
  <c r="N117" i="24"/>
  <c r="M117" i="24"/>
  <c r="O116" i="24"/>
  <c r="N116" i="24"/>
  <c r="M116" i="24"/>
  <c r="O115" i="24"/>
  <c r="N115" i="24"/>
  <c r="M115" i="24"/>
  <c r="O114" i="24"/>
  <c r="N114" i="24"/>
  <c r="M114" i="24"/>
  <c r="O113" i="24"/>
  <c r="N113" i="24"/>
  <c r="M113" i="24"/>
  <c r="O112" i="24"/>
  <c r="N112" i="24"/>
  <c r="M112" i="24"/>
  <c r="O111" i="24"/>
  <c r="N111" i="24"/>
  <c r="M111" i="24"/>
  <c r="O110" i="24"/>
  <c r="N110" i="24"/>
  <c r="M110" i="24"/>
  <c r="O109" i="24"/>
  <c r="N109" i="24"/>
  <c r="M109" i="24"/>
  <c r="O108" i="24"/>
  <c r="N108" i="24"/>
  <c r="M108" i="24"/>
  <c r="O107" i="24"/>
  <c r="N107" i="24"/>
  <c r="M107" i="24"/>
  <c r="O106" i="24"/>
  <c r="N106" i="24"/>
  <c r="M106" i="24"/>
  <c r="O105" i="24"/>
  <c r="N105" i="24"/>
  <c r="M105" i="24"/>
  <c r="O104" i="24"/>
  <c r="N104" i="24"/>
  <c r="M104" i="24"/>
  <c r="O103" i="24"/>
  <c r="N103" i="24"/>
  <c r="M103" i="24"/>
  <c r="O102" i="24"/>
  <c r="N102" i="24"/>
  <c r="M102" i="24"/>
  <c r="O101" i="24"/>
  <c r="N101" i="24"/>
  <c r="M101" i="24"/>
  <c r="O100" i="24"/>
  <c r="N100" i="24"/>
  <c r="M100" i="24"/>
  <c r="O99" i="24"/>
  <c r="N99" i="24"/>
  <c r="M99" i="24"/>
  <c r="O98" i="24"/>
  <c r="N98" i="24"/>
  <c r="M98" i="24"/>
  <c r="O97" i="24"/>
  <c r="N97" i="24"/>
  <c r="M97" i="24"/>
  <c r="O96" i="24"/>
  <c r="N96" i="24"/>
  <c r="M96" i="24"/>
  <c r="O95" i="24"/>
  <c r="N95" i="24"/>
  <c r="M95" i="24"/>
  <c r="O94" i="24"/>
  <c r="N94" i="24"/>
  <c r="M94" i="24"/>
  <c r="O93" i="24"/>
  <c r="N93" i="24"/>
  <c r="M93" i="24"/>
  <c r="O92" i="24"/>
  <c r="N92" i="24"/>
  <c r="M92" i="24"/>
  <c r="O91" i="24"/>
  <c r="N91" i="24"/>
  <c r="M91" i="24"/>
  <c r="O90" i="24"/>
  <c r="N90" i="24"/>
  <c r="M90" i="24"/>
  <c r="O89" i="24"/>
  <c r="N89" i="24"/>
  <c r="M89" i="24"/>
  <c r="O88" i="24"/>
  <c r="N88" i="24"/>
  <c r="M88" i="24"/>
  <c r="O87" i="24"/>
  <c r="N87" i="24"/>
  <c r="M87" i="24"/>
  <c r="O86" i="24"/>
  <c r="N86" i="24"/>
  <c r="M86" i="24"/>
  <c r="O85" i="24"/>
  <c r="N85" i="24"/>
  <c r="M85" i="24"/>
  <c r="O84" i="24"/>
  <c r="N84" i="24"/>
  <c r="M84" i="24"/>
  <c r="O83" i="24"/>
  <c r="N83" i="24"/>
  <c r="M83" i="24"/>
  <c r="O82" i="24"/>
  <c r="N82" i="24"/>
  <c r="M82" i="24"/>
  <c r="O81" i="24"/>
  <c r="N81" i="24"/>
  <c r="M81" i="24"/>
  <c r="O80" i="24"/>
  <c r="N80" i="24"/>
  <c r="M80" i="24"/>
  <c r="O79" i="24"/>
  <c r="N79" i="24"/>
  <c r="M79" i="24"/>
  <c r="O78" i="24"/>
  <c r="N78" i="24"/>
  <c r="M78" i="24"/>
  <c r="O77" i="24"/>
  <c r="N77" i="24"/>
  <c r="M77" i="24"/>
  <c r="O76" i="24"/>
  <c r="N76" i="24"/>
  <c r="M76" i="24"/>
  <c r="O75" i="24"/>
  <c r="N75" i="24"/>
  <c r="M75" i="24"/>
  <c r="O74" i="24"/>
  <c r="N74" i="24"/>
  <c r="M74" i="24"/>
  <c r="O73" i="24"/>
  <c r="N73" i="24"/>
  <c r="M73" i="24"/>
  <c r="O72" i="24"/>
  <c r="N72" i="24"/>
  <c r="M72" i="24"/>
  <c r="O71" i="24"/>
  <c r="N71" i="24"/>
  <c r="M71" i="24"/>
  <c r="O70" i="24"/>
  <c r="N70" i="24"/>
  <c r="M70" i="24"/>
  <c r="O69" i="24"/>
  <c r="N69" i="24"/>
  <c r="M69" i="24"/>
  <c r="O68" i="24"/>
  <c r="N68" i="24"/>
  <c r="M68" i="24"/>
  <c r="O67" i="24"/>
  <c r="N67" i="24"/>
  <c r="M67" i="24"/>
  <c r="O66" i="24"/>
  <c r="N66" i="24"/>
  <c r="M66" i="24"/>
  <c r="O65" i="24"/>
  <c r="N65" i="24"/>
  <c r="M65" i="24"/>
  <c r="O64" i="24"/>
  <c r="N64" i="24"/>
  <c r="M64" i="24"/>
  <c r="O63" i="24"/>
  <c r="N63" i="24"/>
  <c r="M63" i="24"/>
  <c r="O62" i="24"/>
  <c r="N62" i="24"/>
  <c r="M62" i="24"/>
  <c r="O61" i="24"/>
  <c r="N61" i="24"/>
  <c r="M61" i="24"/>
  <c r="O60" i="24"/>
  <c r="N60" i="24"/>
  <c r="M60" i="24"/>
  <c r="O59" i="24"/>
  <c r="N59" i="24"/>
  <c r="M59" i="24"/>
  <c r="O58" i="24"/>
  <c r="N58" i="24"/>
  <c r="M58" i="24"/>
  <c r="O57" i="24"/>
  <c r="N57" i="24"/>
  <c r="M57" i="24"/>
  <c r="O56" i="24"/>
  <c r="N56" i="24"/>
  <c r="M56" i="24"/>
  <c r="O55" i="24"/>
  <c r="N55" i="24"/>
  <c r="M55" i="24"/>
  <c r="O54" i="24"/>
  <c r="N54" i="24"/>
  <c r="M54" i="24"/>
  <c r="O53" i="24"/>
  <c r="N53" i="24"/>
  <c r="M53" i="24"/>
  <c r="O52" i="24"/>
  <c r="N52" i="24"/>
  <c r="M52" i="24"/>
  <c r="O51" i="24"/>
  <c r="N51" i="24"/>
  <c r="M51" i="24"/>
  <c r="O50" i="24"/>
  <c r="N50" i="24"/>
  <c r="M50" i="24"/>
  <c r="O49" i="24"/>
  <c r="N49" i="24"/>
  <c r="M49" i="24"/>
  <c r="O48" i="24"/>
  <c r="N48" i="24"/>
  <c r="M48" i="24"/>
  <c r="O47" i="24"/>
  <c r="N47" i="24"/>
  <c r="M47" i="24"/>
  <c r="O46" i="24"/>
  <c r="N46" i="24"/>
  <c r="M46" i="24"/>
  <c r="O45" i="24"/>
  <c r="N45" i="24"/>
  <c r="M45" i="24"/>
  <c r="O44" i="24"/>
  <c r="N44" i="24"/>
  <c r="M44" i="24"/>
  <c r="O43" i="24"/>
  <c r="N43" i="24"/>
  <c r="M43" i="24"/>
  <c r="O42" i="24"/>
  <c r="N42" i="24"/>
  <c r="M42" i="24"/>
  <c r="O41" i="24"/>
  <c r="N41" i="24"/>
  <c r="M41" i="24"/>
  <c r="O40" i="24"/>
  <c r="N40" i="24"/>
  <c r="M40" i="24"/>
  <c r="O39" i="24"/>
  <c r="N39" i="24"/>
  <c r="M39" i="24"/>
  <c r="O38" i="24"/>
  <c r="N38" i="24"/>
  <c r="M38" i="24"/>
  <c r="O37" i="24"/>
  <c r="N37" i="24"/>
  <c r="M37" i="24"/>
  <c r="O36" i="24"/>
  <c r="N36" i="24"/>
  <c r="M36" i="24"/>
  <c r="O35" i="24"/>
  <c r="N35" i="24"/>
  <c r="M35" i="24"/>
  <c r="O34" i="24"/>
  <c r="N34" i="24"/>
  <c r="M34" i="24"/>
  <c r="O33" i="24"/>
  <c r="N33" i="24"/>
  <c r="M33" i="24"/>
  <c r="O32" i="24"/>
  <c r="N32" i="24"/>
  <c r="M32" i="24"/>
  <c r="O31" i="24"/>
  <c r="N31" i="24"/>
  <c r="M31" i="24"/>
  <c r="O30" i="24"/>
  <c r="N30" i="24"/>
  <c r="M30" i="24"/>
  <c r="O29" i="24"/>
  <c r="N29" i="24"/>
  <c r="M29" i="24"/>
  <c r="O28" i="24"/>
  <c r="N28" i="24"/>
  <c r="M28" i="24"/>
  <c r="O27" i="24"/>
  <c r="N27" i="24"/>
  <c r="M27" i="24"/>
  <c r="O26" i="24"/>
  <c r="N26" i="24"/>
  <c r="M26" i="24"/>
  <c r="O25" i="24"/>
  <c r="N25" i="24"/>
  <c r="M25" i="24"/>
  <c r="O24" i="24"/>
  <c r="N24" i="24"/>
  <c r="M24" i="24"/>
  <c r="O23" i="24"/>
  <c r="N23" i="24"/>
  <c r="M23" i="24"/>
  <c r="O22" i="24"/>
  <c r="N22" i="24"/>
  <c r="M22" i="24"/>
  <c r="O21" i="24"/>
  <c r="N21" i="24"/>
  <c r="M21" i="24"/>
  <c r="O20" i="24"/>
  <c r="N20" i="24"/>
  <c r="M20" i="24"/>
  <c r="O19" i="24"/>
  <c r="N19" i="24"/>
  <c r="M19" i="24"/>
  <c r="O18" i="24"/>
  <c r="N18" i="24"/>
  <c r="M18" i="24"/>
  <c r="O17" i="24"/>
  <c r="N17" i="24"/>
  <c r="M17" i="24"/>
  <c r="C16" i="24"/>
  <c r="O15" i="24"/>
  <c r="N15" i="24"/>
  <c r="M15" i="24"/>
  <c r="O14" i="24"/>
  <c r="N14" i="24"/>
  <c r="M14" i="24"/>
  <c r="O13" i="24"/>
  <c r="N13" i="24"/>
  <c r="M13" i="24"/>
  <c r="O12" i="24"/>
  <c r="N12" i="24"/>
  <c r="M12" i="24"/>
  <c r="O11" i="24"/>
  <c r="N11" i="24"/>
  <c r="M11" i="24"/>
  <c r="O10" i="24"/>
  <c r="N10" i="24"/>
  <c r="M10" i="24"/>
  <c r="O9" i="24"/>
  <c r="N9" i="24"/>
  <c r="M9" i="24"/>
  <c r="O8" i="24"/>
  <c r="N8" i="24"/>
  <c r="M8" i="24"/>
  <c r="O7" i="24"/>
  <c r="N7" i="24"/>
  <c r="M7" i="24"/>
  <c r="O6" i="24"/>
  <c r="N6" i="24"/>
  <c r="M6" i="24"/>
  <c r="O5" i="24"/>
  <c r="N5" i="24"/>
  <c r="M5" i="24"/>
  <c r="O4" i="24"/>
  <c r="N4" i="24"/>
  <c r="M4" i="24"/>
  <c r="O3" i="24"/>
  <c r="N3" i="24"/>
  <c r="M3" i="24"/>
  <c r="O2" i="24"/>
  <c r="N2" i="24"/>
  <c r="M2" i="24"/>
  <c r="C17" i="23"/>
  <c r="M101" i="22"/>
  <c r="M100" i="22"/>
  <c r="M99" i="22"/>
  <c r="M98" i="22"/>
  <c r="M97" i="22"/>
  <c r="M96" i="22"/>
  <c r="M95" i="22"/>
  <c r="N94" i="22"/>
  <c r="M94" i="22"/>
  <c r="M93" i="22"/>
  <c r="M92" i="22"/>
  <c r="M91" i="22"/>
  <c r="M90" i="22"/>
  <c r="M89" i="22"/>
  <c r="N88" i="22"/>
  <c r="M88" i="22"/>
  <c r="M87" i="22"/>
  <c r="M86" i="22"/>
  <c r="N85" i="22"/>
  <c r="M85" i="22"/>
  <c r="M84" i="22"/>
  <c r="N83" i="22"/>
  <c r="M83" i="22"/>
  <c r="N82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8" i="22"/>
  <c r="M67" i="22"/>
  <c r="M66" i="22"/>
  <c r="M65" i="22"/>
  <c r="N64" i="22"/>
  <c r="M64" i="22"/>
  <c r="M63" i="22"/>
  <c r="M62" i="22"/>
  <c r="M61" i="22"/>
  <c r="M60" i="22"/>
  <c r="M59" i="22"/>
  <c r="M58" i="22"/>
  <c r="M57" i="22"/>
  <c r="M56" i="22"/>
  <c r="M55" i="22"/>
  <c r="M54" i="22"/>
  <c r="M53" i="22"/>
  <c r="M52" i="22"/>
  <c r="M51" i="22"/>
  <c r="N50" i="22"/>
  <c r="M50" i="22"/>
  <c r="M49" i="22"/>
  <c r="M48" i="22"/>
  <c r="M47" i="22"/>
  <c r="M46" i="22"/>
  <c r="N45" i="22"/>
  <c r="M45" i="22"/>
  <c r="M44" i="22"/>
  <c r="M43" i="22"/>
  <c r="M42" i="22"/>
  <c r="M41" i="22"/>
  <c r="M40" i="22"/>
  <c r="M39" i="22"/>
  <c r="N38" i="22"/>
  <c r="M38" i="22"/>
  <c r="M37" i="22"/>
  <c r="M36" i="22"/>
  <c r="M35" i="22"/>
  <c r="M34" i="22"/>
  <c r="N33" i="22"/>
  <c r="M33" i="22"/>
  <c r="M32" i="22"/>
  <c r="M31" i="22"/>
  <c r="M30" i="22"/>
  <c r="M29" i="22"/>
  <c r="M28" i="22"/>
  <c r="M27" i="22"/>
  <c r="M26" i="22"/>
  <c r="M25" i="22"/>
  <c r="M24" i="22"/>
  <c r="M23" i="22"/>
  <c r="M22" i="22"/>
  <c r="M21" i="22"/>
  <c r="M20" i="22"/>
  <c r="M19" i="22"/>
  <c r="N18" i="22"/>
  <c r="M18" i="22"/>
  <c r="M16" i="22"/>
  <c r="M15" i="22"/>
  <c r="M14" i="22"/>
  <c r="N13" i="22"/>
  <c r="M13" i="22"/>
  <c r="N12" i="22"/>
  <c r="M12" i="22"/>
  <c r="M11" i="22"/>
  <c r="M10" i="22"/>
  <c r="N9" i="22"/>
  <c r="M9" i="22"/>
  <c r="N8" i="22"/>
  <c r="M8" i="22"/>
  <c r="M7" i="22"/>
  <c r="M6" i="22"/>
  <c r="N5" i="22"/>
  <c r="M5" i="22"/>
  <c r="N4" i="22"/>
  <c r="M4" i="22"/>
  <c r="N3" i="22"/>
  <c r="M3" i="22"/>
  <c r="N2" i="22"/>
  <c r="M2" i="22"/>
  <c r="N98" i="21"/>
  <c r="N97" i="21"/>
  <c r="N96" i="21"/>
  <c r="N95" i="21"/>
  <c r="N94" i="21"/>
  <c r="N93" i="21"/>
  <c r="N92" i="21"/>
  <c r="D92" i="21"/>
  <c r="N91" i="21"/>
  <c r="D91" i="21"/>
  <c r="N90" i="21"/>
  <c r="N89" i="21"/>
  <c r="N88" i="21"/>
  <c r="D88" i="21"/>
  <c r="N87" i="21"/>
  <c r="N86" i="21"/>
  <c r="N85" i="21"/>
  <c r="N84" i="21"/>
  <c r="D84" i="21"/>
  <c r="O83" i="21"/>
  <c r="N83" i="21"/>
  <c r="D83" i="21"/>
  <c r="N82" i="21"/>
  <c r="N81" i="21"/>
  <c r="N80" i="21"/>
  <c r="N79" i="21"/>
  <c r="N78" i="21"/>
  <c r="N77" i="21"/>
  <c r="N76" i="21"/>
  <c r="N75" i="21"/>
  <c r="N74" i="21"/>
  <c r="N73" i="21"/>
  <c r="N72" i="21"/>
  <c r="D72" i="21"/>
  <c r="N71" i="21"/>
  <c r="N70" i="21"/>
  <c r="N69" i="21"/>
  <c r="N68" i="21"/>
  <c r="N67" i="21"/>
  <c r="D67" i="21"/>
  <c r="N66" i="21"/>
  <c r="N65" i="21"/>
  <c r="N64" i="21"/>
  <c r="N63" i="21"/>
  <c r="N62" i="21"/>
  <c r="N61" i="21"/>
  <c r="N60" i="21"/>
  <c r="N59" i="21"/>
  <c r="N58" i="21"/>
  <c r="N57" i="21"/>
  <c r="N56" i="21"/>
  <c r="N55" i="21"/>
  <c r="N54" i="21"/>
  <c r="N53" i="21"/>
  <c r="N52" i="21"/>
  <c r="N51" i="21"/>
  <c r="D51" i="21"/>
  <c r="N50" i="21"/>
  <c r="N49" i="21"/>
  <c r="N48" i="21"/>
  <c r="N47" i="21"/>
  <c r="N46" i="21"/>
  <c r="N45" i="21"/>
  <c r="N44" i="21"/>
  <c r="N43" i="21"/>
  <c r="N42" i="21"/>
  <c r="N41" i="21"/>
  <c r="N40" i="21"/>
  <c r="N39" i="21"/>
  <c r="N38" i="21"/>
  <c r="N37" i="21"/>
  <c r="N36" i="21"/>
  <c r="N35" i="21"/>
  <c r="N34" i="21"/>
  <c r="N33" i="21"/>
  <c r="N32" i="21"/>
  <c r="N31" i="21"/>
  <c r="N30" i="21"/>
  <c r="N29" i="21"/>
  <c r="N28" i="21"/>
  <c r="N27" i="21"/>
  <c r="N26" i="21"/>
  <c r="N25" i="21"/>
  <c r="N24" i="21"/>
  <c r="D24" i="21"/>
  <c r="N23" i="21"/>
  <c r="N22" i="21"/>
  <c r="N21" i="21"/>
  <c r="N20" i="21"/>
  <c r="N19" i="21"/>
  <c r="N18" i="21"/>
  <c r="C17" i="21"/>
  <c r="N16" i="21"/>
  <c r="N15" i="21"/>
  <c r="N14" i="21"/>
  <c r="N13" i="21"/>
  <c r="D13" i="21"/>
  <c r="N12" i="21"/>
  <c r="D12" i="21"/>
  <c r="N11" i="21"/>
  <c r="N10" i="21"/>
  <c r="D10" i="21"/>
  <c r="N9" i="21"/>
  <c r="D9" i="21"/>
  <c r="N8" i="21"/>
  <c r="D8" i="21"/>
  <c r="N7" i="21"/>
  <c r="N6" i="21"/>
  <c r="N5" i="21"/>
  <c r="D5" i="21"/>
  <c r="N4" i="21"/>
  <c r="D4" i="21"/>
  <c r="O3" i="21"/>
  <c r="N3" i="21"/>
  <c r="D3" i="21"/>
  <c r="N2" i="21"/>
  <c r="D2" i="21"/>
  <c r="M89" i="20"/>
  <c r="D89" i="20"/>
  <c r="N88" i="20"/>
  <c r="M88" i="20"/>
  <c r="M87" i="20"/>
  <c r="N86" i="20"/>
  <c r="M86" i="20"/>
  <c r="N85" i="20"/>
  <c r="M85" i="20"/>
  <c r="D85" i="20"/>
  <c r="N84" i="20"/>
  <c r="M84" i="20"/>
  <c r="D84" i="20"/>
  <c r="N83" i="20"/>
  <c r="M83" i="20"/>
  <c r="D83" i="20"/>
  <c r="M82" i="20"/>
  <c r="D82" i="20"/>
  <c r="N81" i="20"/>
  <c r="M81" i="20"/>
  <c r="D81" i="20"/>
  <c r="M80" i="20"/>
  <c r="M79" i="20"/>
  <c r="D79" i="20"/>
  <c r="N78" i="20"/>
  <c r="M78" i="20"/>
  <c r="D78" i="20"/>
  <c r="M77" i="20"/>
  <c r="N76" i="20"/>
  <c r="M76" i="20"/>
  <c r="D76" i="20"/>
  <c r="M75" i="20"/>
  <c r="N74" i="20"/>
  <c r="M74" i="20"/>
  <c r="D74" i="20"/>
  <c r="N73" i="20"/>
  <c r="M73" i="20"/>
  <c r="N72" i="20"/>
  <c r="M72" i="20"/>
  <c r="M71" i="20"/>
  <c r="D71" i="20"/>
  <c r="N70" i="20"/>
  <c r="M70" i="20"/>
  <c r="D70" i="20"/>
  <c r="M69" i="20"/>
  <c r="N68" i="20"/>
  <c r="M68" i="20"/>
  <c r="D68" i="20"/>
  <c r="M67" i="20"/>
  <c r="M66" i="20"/>
  <c r="D66" i="20"/>
  <c r="N65" i="20"/>
  <c r="M65" i="20"/>
  <c r="N64" i="20"/>
  <c r="M64" i="20"/>
  <c r="M63" i="20"/>
  <c r="D63" i="20"/>
  <c r="N62" i="20"/>
  <c r="M62" i="20"/>
  <c r="D62" i="20"/>
  <c r="M61" i="20"/>
  <c r="N60" i="20"/>
  <c r="M60" i="20"/>
  <c r="D60" i="20"/>
  <c r="M59" i="20"/>
  <c r="M58" i="20"/>
  <c r="D58" i="20"/>
  <c r="N57" i="20"/>
  <c r="M57" i="20"/>
  <c r="N56" i="20"/>
  <c r="M56" i="20"/>
  <c r="M55" i="20"/>
  <c r="D55" i="20"/>
  <c r="N54" i="20"/>
  <c r="M54" i="20"/>
  <c r="D54" i="20"/>
  <c r="M53" i="20"/>
  <c r="N52" i="20"/>
  <c r="M52" i="20"/>
  <c r="D52" i="20"/>
  <c r="M51" i="20"/>
  <c r="M50" i="20"/>
  <c r="D50" i="20"/>
  <c r="N49" i="20"/>
  <c r="M49" i="20"/>
  <c r="N48" i="20"/>
  <c r="M48" i="20"/>
  <c r="M47" i="20"/>
  <c r="D47" i="20"/>
  <c r="N46" i="20"/>
  <c r="M46" i="20"/>
  <c r="D46" i="20"/>
  <c r="M45" i="20"/>
  <c r="N44" i="20"/>
  <c r="M44" i="20"/>
  <c r="D44" i="20"/>
  <c r="M43" i="20"/>
  <c r="M42" i="20"/>
  <c r="D42" i="20"/>
  <c r="N41" i="20"/>
  <c r="M41" i="20"/>
  <c r="N40" i="20"/>
  <c r="M40" i="20"/>
  <c r="M39" i="20"/>
  <c r="D39" i="20"/>
  <c r="N38" i="20"/>
  <c r="M38" i="20"/>
  <c r="D38" i="20"/>
  <c r="M37" i="20"/>
  <c r="N36" i="20"/>
  <c r="M36" i="20"/>
  <c r="D36" i="20"/>
  <c r="N35" i="20"/>
  <c r="M35" i="20"/>
  <c r="D35" i="20"/>
  <c r="M34" i="20"/>
  <c r="D34" i="20"/>
  <c r="N33" i="20"/>
  <c r="M33" i="20"/>
  <c r="N32" i="20"/>
  <c r="M32" i="20"/>
  <c r="M31" i="20"/>
  <c r="D31" i="20"/>
  <c r="N30" i="20"/>
  <c r="M30" i="20"/>
  <c r="D30" i="20"/>
  <c r="M29" i="20"/>
  <c r="N28" i="20"/>
  <c r="M28" i="20"/>
  <c r="D28" i="20"/>
  <c r="M27" i="20"/>
  <c r="M26" i="20"/>
  <c r="D26" i="20"/>
  <c r="N25" i="20"/>
  <c r="M25" i="20"/>
  <c r="N24" i="20"/>
  <c r="M24" i="20"/>
  <c r="M23" i="20"/>
  <c r="D23" i="20"/>
  <c r="N22" i="20"/>
  <c r="M22" i="20"/>
  <c r="D22" i="20"/>
  <c r="M21" i="20"/>
  <c r="N20" i="20"/>
  <c r="M20" i="20"/>
  <c r="D20" i="20"/>
  <c r="M19" i="20"/>
  <c r="M18" i="20"/>
  <c r="D18" i="20"/>
  <c r="A17" i="20"/>
  <c r="N49" i="22" s="1"/>
  <c r="M16" i="20"/>
  <c r="M15" i="20"/>
  <c r="D15" i="20"/>
  <c r="N14" i="20"/>
  <c r="O13" i="21" s="1"/>
  <c r="M14" i="20"/>
  <c r="N13" i="20"/>
  <c r="O92" i="21" s="1"/>
  <c r="M13" i="20"/>
  <c r="D13" i="20"/>
  <c r="M12" i="20"/>
  <c r="D12" i="20"/>
  <c r="N11" i="20"/>
  <c r="O9" i="21" s="1"/>
  <c r="M11" i="20"/>
  <c r="D11" i="20"/>
  <c r="M10" i="20"/>
  <c r="N9" i="20"/>
  <c r="O91" i="21" s="1"/>
  <c r="M9" i="20"/>
  <c r="D9" i="20"/>
  <c r="N8" i="20"/>
  <c r="M8" i="20"/>
  <c r="D8" i="20"/>
  <c r="M7" i="20"/>
  <c r="D7" i="20"/>
  <c r="N6" i="20"/>
  <c r="O2" i="21" s="1"/>
  <c r="M6" i="20"/>
  <c r="D6" i="20"/>
  <c r="N5" i="20"/>
  <c r="O67" i="21" s="1"/>
  <c r="M5" i="20"/>
  <c r="D5" i="20"/>
  <c r="N4" i="20"/>
  <c r="M4" i="20"/>
  <c r="D4" i="20"/>
  <c r="N3" i="20"/>
  <c r="O4" i="21" s="1"/>
  <c r="M3" i="20"/>
  <c r="D3" i="20"/>
  <c r="M2" i="20"/>
  <c r="M96" i="19"/>
  <c r="M95" i="19"/>
  <c r="M94" i="19"/>
  <c r="M93" i="19"/>
  <c r="M92" i="19"/>
  <c r="M91" i="19"/>
  <c r="M90" i="19"/>
  <c r="M89" i="19"/>
  <c r="M88" i="19"/>
  <c r="M87" i="19"/>
  <c r="M86" i="19"/>
  <c r="M85" i="19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6" i="19"/>
  <c r="M65" i="19"/>
  <c r="M64" i="19"/>
  <c r="M63" i="19"/>
  <c r="M62" i="19"/>
  <c r="M61" i="19"/>
  <c r="M60" i="19"/>
  <c r="M59" i="19"/>
  <c r="M58" i="19"/>
  <c r="M57" i="19"/>
  <c r="M56" i="19"/>
  <c r="M55" i="19"/>
  <c r="M54" i="19"/>
  <c r="M53" i="19"/>
  <c r="M52" i="19"/>
  <c r="M51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A17" i="19"/>
  <c r="N75" i="20" s="1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M3" i="19"/>
  <c r="M2" i="19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8" i="18"/>
  <c r="M67" i="18"/>
  <c r="M66" i="18"/>
  <c r="M65" i="18"/>
  <c r="M64" i="18"/>
  <c r="M63" i="18"/>
  <c r="M62" i="18"/>
  <c r="M61" i="18"/>
  <c r="M60" i="18"/>
  <c r="M59" i="18"/>
  <c r="M58" i="18"/>
  <c r="M57" i="18"/>
  <c r="M56" i="18"/>
  <c r="M55" i="18"/>
  <c r="M54" i="18"/>
  <c r="M53" i="18"/>
  <c r="M52" i="18"/>
  <c r="M51" i="18"/>
  <c r="M50" i="18"/>
  <c r="M49" i="18"/>
  <c r="M48" i="18"/>
  <c r="M47" i="18"/>
  <c r="M46" i="18"/>
  <c r="M45" i="18"/>
  <c r="M44" i="18"/>
  <c r="M43" i="18"/>
  <c r="M42" i="18"/>
  <c r="M41" i="18"/>
  <c r="M40" i="18"/>
  <c r="M39" i="18"/>
  <c r="M38" i="18"/>
  <c r="M37" i="18"/>
  <c r="M36" i="18"/>
  <c r="M35" i="18"/>
  <c r="M34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A17" i="18"/>
  <c r="M16" i="18"/>
  <c r="M15" i="18"/>
  <c r="M14" i="18"/>
  <c r="M13" i="18"/>
  <c r="M12" i="18"/>
  <c r="M11" i="18"/>
  <c r="M10" i="18"/>
  <c r="M9" i="18"/>
  <c r="M8" i="18"/>
  <c r="M7" i="18"/>
  <c r="M6" i="18"/>
  <c r="M5" i="18"/>
  <c r="M4" i="18"/>
  <c r="M3" i="18"/>
  <c r="M2" i="18"/>
  <c r="I72" i="17"/>
  <c r="H72" i="17"/>
  <c r="G72" i="17"/>
  <c r="F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A17" i="17"/>
  <c r="M17" i="17" s="1"/>
  <c r="M16" i="17"/>
  <c r="M15" i="17"/>
  <c r="M14" i="17"/>
  <c r="M13" i="17"/>
  <c r="M12" i="17"/>
  <c r="M11" i="17"/>
  <c r="P86" i="15"/>
  <c r="O86" i="15"/>
  <c r="N86" i="15"/>
  <c r="M86" i="15"/>
  <c r="P85" i="15"/>
  <c r="O85" i="15"/>
  <c r="N85" i="15"/>
  <c r="M85" i="15"/>
  <c r="O84" i="15"/>
  <c r="P83" i="15"/>
  <c r="N83" i="15"/>
  <c r="M83" i="15"/>
  <c r="P82" i="15"/>
  <c r="O82" i="15"/>
  <c r="N82" i="15"/>
  <c r="M82" i="15"/>
  <c r="O80" i="15"/>
  <c r="P79" i="15"/>
  <c r="O79" i="15"/>
  <c r="N79" i="15"/>
  <c r="M79" i="15"/>
  <c r="M77" i="15"/>
  <c r="P75" i="15"/>
  <c r="N75" i="15"/>
  <c r="M75" i="15"/>
  <c r="O74" i="15"/>
  <c r="M71" i="15"/>
  <c r="O70" i="15"/>
  <c r="P69" i="15"/>
  <c r="N69" i="15"/>
  <c r="M69" i="15"/>
  <c r="O68" i="15"/>
  <c r="P67" i="15"/>
  <c r="N67" i="15"/>
  <c r="M67" i="15"/>
  <c r="O66" i="15"/>
  <c r="P65" i="15"/>
  <c r="O65" i="15"/>
  <c r="N65" i="15"/>
  <c r="M65" i="15"/>
  <c r="P63" i="15"/>
  <c r="N63" i="15"/>
  <c r="M63" i="15"/>
  <c r="O62" i="15"/>
  <c r="P61" i="15"/>
  <c r="N61" i="15"/>
  <c r="M61" i="15"/>
  <c r="O60" i="15"/>
  <c r="P59" i="15"/>
  <c r="N59" i="15"/>
  <c r="M59" i="15"/>
  <c r="O58" i="15"/>
  <c r="P57" i="15"/>
  <c r="N57" i="15"/>
  <c r="M57" i="15"/>
  <c r="O56" i="15"/>
  <c r="P55" i="15"/>
  <c r="N55" i="15"/>
  <c r="M55" i="15"/>
  <c r="O54" i="15"/>
  <c r="P51" i="15"/>
  <c r="N51" i="15"/>
  <c r="M51" i="15"/>
  <c r="O50" i="15"/>
  <c r="P48" i="15"/>
  <c r="O48" i="15"/>
  <c r="N48" i="15"/>
  <c r="M48" i="15"/>
  <c r="P47" i="15"/>
  <c r="N47" i="15"/>
  <c r="M47" i="15"/>
  <c r="M45" i="15"/>
  <c r="P44" i="15"/>
  <c r="O44" i="15"/>
  <c r="N44" i="15"/>
  <c r="M44" i="15"/>
  <c r="O42" i="15"/>
  <c r="O40" i="15"/>
  <c r="P37" i="15"/>
  <c r="O37" i="15"/>
  <c r="N37" i="15"/>
  <c r="M37" i="15"/>
  <c r="O36" i="15"/>
  <c r="P35" i="15"/>
  <c r="O35" i="15"/>
  <c r="N35" i="15"/>
  <c r="M35" i="15"/>
  <c r="O34" i="15"/>
  <c r="P33" i="15"/>
  <c r="N33" i="15"/>
  <c r="M33" i="15"/>
  <c r="O32" i="15"/>
  <c r="O28" i="15"/>
  <c r="P27" i="15"/>
  <c r="N27" i="15"/>
  <c r="M27" i="15"/>
  <c r="O26" i="15"/>
  <c r="O24" i="15"/>
  <c r="P23" i="15"/>
  <c r="N23" i="15"/>
  <c r="M23" i="15"/>
  <c r="O22" i="15"/>
  <c r="P20" i="15"/>
  <c r="O20" i="15"/>
  <c r="N20" i="15"/>
  <c r="M20" i="15"/>
  <c r="P19" i="15"/>
  <c r="N19" i="15"/>
  <c r="M19" i="15"/>
  <c r="M17" i="15"/>
  <c r="O16" i="15"/>
  <c r="P14" i="15"/>
  <c r="O14" i="15"/>
  <c r="N14" i="15"/>
  <c r="M14" i="15"/>
  <c r="O12" i="15"/>
  <c r="P11" i="15"/>
  <c r="N11" i="15"/>
  <c r="M11" i="15"/>
  <c r="O10" i="15"/>
  <c r="P9" i="15"/>
  <c r="N9" i="15"/>
  <c r="M9" i="15"/>
  <c r="O8" i="15"/>
  <c r="O6" i="15"/>
  <c r="P5" i="15"/>
  <c r="N5" i="15"/>
  <c r="M5" i="15"/>
  <c r="O4" i="15"/>
  <c r="P2" i="15"/>
  <c r="O2" i="15"/>
  <c r="N2" i="15"/>
  <c r="M2" i="15"/>
  <c r="P85" i="14"/>
  <c r="P84" i="15" s="1"/>
  <c r="O85" i="14"/>
  <c r="N85" i="14"/>
  <c r="N84" i="15" s="1"/>
  <c r="M85" i="14"/>
  <c r="M84" i="15" s="1"/>
  <c r="P84" i="14"/>
  <c r="O84" i="14"/>
  <c r="O83" i="15" s="1"/>
  <c r="N84" i="14"/>
  <c r="M84" i="14"/>
  <c r="P83" i="14"/>
  <c r="P81" i="15" s="1"/>
  <c r="O83" i="14"/>
  <c r="O81" i="15" s="1"/>
  <c r="N83" i="14"/>
  <c r="N81" i="15" s="1"/>
  <c r="M83" i="14"/>
  <c r="M81" i="15" s="1"/>
  <c r="P82" i="14"/>
  <c r="O82" i="14"/>
  <c r="N82" i="14"/>
  <c r="M82" i="14"/>
  <c r="P81" i="14"/>
  <c r="O81" i="14"/>
  <c r="N81" i="14"/>
  <c r="M81" i="14"/>
  <c r="P80" i="14"/>
  <c r="P78" i="15" s="1"/>
  <c r="O80" i="14"/>
  <c r="O78" i="15" s="1"/>
  <c r="N80" i="14"/>
  <c r="N78" i="15" s="1"/>
  <c r="M80" i="14"/>
  <c r="M78" i="15" s="1"/>
  <c r="P79" i="14"/>
  <c r="P77" i="15" s="1"/>
  <c r="O79" i="14"/>
  <c r="O77" i="15" s="1"/>
  <c r="N79" i="14"/>
  <c r="N77" i="15" s="1"/>
  <c r="M79" i="14"/>
  <c r="P78" i="14"/>
  <c r="O78" i="14"/>
  <c r="N78" i="14"/>
  <c r="M78" i="14"/>
  <c r="P77" i="14"/>
  <c r="P36" i="15" s="1"/>
  <c r="O77" i="14"/>
  <c r="N77" i="14"/>
  <c r="N36" i="15" s="1"/>
  <c r="M77" i="14"/>
  <c r="M36" i="15" s="1"/>
  <c r="P76" i="14"/>
  <c r="O76" i="14"/>
  <c r="O75" i="15" s="1"/>
  <c r="N76" i="14"/>
  <c r="M76" i="14"/>
  <c r="P75" i="14"/>
  <c r="P16" i="15" s="1"/>
  <c r="O75" i="14"/>
  <c r="N75" i="14"/>
  <c r="N16" i="15" s="1"/>
  <c r="M75" i="14"/>
  <c r="M16" i="15" s="1"/>
  <c r="P74" i="14"/>
  <c r="O74" i="14"/>
  <c r="N74" i="14"/>
  <c r="M74" i="14"/>
  <c r="P73" i="14"/>
  <c r="P74" i="15" s="1"/>
  <c r="O73" i="14"/>
  <c r="N73" i="14"/>
  <c r="N74" i="15" s="1"/>
  <c r="M73" i="14"/>
  <c r="M74" i="15" s="1"/>
  <c r="P72" i="14"/>
  <c r="P72" i="15" s="1"/>
  <c r="O72" i="14"/>
  <c r="O72" i="15" s="1"/>
  <c r="N72" i="14"/>
  <c r="N72" i="15" s="1"/>
  <c r="M72" i="14"/>
  <c r="M72" i="15" s="1"/>
  <c r="P71" i="14"/>
  <c r="P71" i="15" s="1"/>
  <c r="O71" i="14"/>
  <c r="O71" i="15" s="1"/>
  <c r="N71" i="14"/>
  <c r="N71" i="15" s="1"/>
  <c r="M71" i="14"/>
  <c r="P70" i="14"/>
  <c r="O70" i="14"/>
  <c r="N70" i="14"/>
  <c r="M70" i="14"/>
  <c r="P69" i="14"/>
  <c r="P70" i="15" s="1"/>
  <c r="O69" i="14"/>
  <c r="N69" i="14"/>
  <c r="N70" i="15" s="1"/>
  <c r="M69" i="14"/>
  <c r="M70" i="15" s="1"/>
  <c r="P68" i="14"/>
  <c r="O68" i="14"/>
  <c r="O69" i="15" s="1"/>
  <c r="N68" i="14"/>
  <c r="M68" i="14"/>
  <c r="P67" i="14"/>
  <c r="P68" i="15" s="1"/>
  <c r="O67" i="14"/>
  <c r="N67" i="14"/>
  <c r="N68" i="15" s="1"/>
  <c r="M67" i="14"/>
  <c r="M68" i="15" s="1"/>
  <c r="P66" i="14"/>
  <c r="O66" i="14"/>
  <c r="O67" i="15" s="1"/>
  <c r="N66" i="14"/>
  <c r="M66" i="14"/>
  <c r="P65" i="14"/>
  <c r="P66" i="15" s="1"/>
  <c r="O65" i="14"/>
  <c r="N65" i="14"/>
  <c r="N66" i="15" s="1"/>
  <c r="M65" i="14"/>
  <c r="M66" i="15" s="1"/>
  <c r="P64" i="14"/>
  <c r="P64" i="15" s="1"/>
  <c r="O64" i="14"/>
  <c r="O64" i="15" s="1"/>
  <c r="N64" i="14"/>
  <c r="N64" i="15" s="1"/>
  <c r="M64" i="14"/>
  <c r="M64" i="15" s="1"/>
  <c r="P63" i="14"/>
  <c r="P7" i="15" s="1"/>
  <c r="O63" i="14"/>
  <c r="O7" i="15" s="1"/>
  <c r="N63" i="14"/>
  <c r="N7" i="15" s="1"/>
  <c r="M63" i="14"/>
  <c r="M7" i="15" s="1"/>
  <c r="P62" i="14"/>
  <c r="O62" i="14"/>
  <c r="O63" i="15" s="1"/>
  <c r="N62" i="14"/>
  <c r="M62" i="14"/>
  <c r="P61" i="14"/>
  <c r="P62" i="15" s="1"/>
  <c r="O61" i="14"/>
  <c r="N61" i="14"/>
  <c r="N62" i="15" s="1"/>
  <c r="M61" i="14"/>
  <c r="M62" i="15" s="1"/>
  <c r="P60" i="14"/>
  <c r="O60" i="14"/>
  <c r="O61" i="15" s="1"/>
  <c r="N60" i="14"/>
  <c r="M60" i="14"/>
  <c r="P59" i="14"/>
  <c r="P60" i="15" s="1"/>
  <c r="O59" i="14"/>
  <c r="N59" i="14"/>
  <c r="N60" i="15" s="1"/>
  <c r="M59" i="14"/>
  <c r="M60" i="15" s="1"/>
  <c r="P58" i="14"/>
  <c r="O58" i="14"/>
  <c r="O59" i="15" s="1"/>
  <c r="N58" i="14"/>
  <c r="M58" i="14"/>
  <c r="P57" i="14"/>
  <c r="P58" i="15" s="1"/>
  <c r="O57" i="14"/>
  <c r="N57" i="14"/>
  <c r="N58" i="15" s="1"/>
  <c r="M57" i="14"/>
  <c r="M58" i="15" s="1"/>
  <c r="P56" i="14"/>
  <c r="O56" i="14"/>
  <c r="O57" i="15" s="1"/>
  <c r="N56" i="14"/>
  <c r="M56" i="14"/>
  <c r="P55" i="14"/>
  <c r="P56" i="15" s="1"/>
  <c r="O55" i="14"/>
  <c r="N55" i="14"/>
  <c r="N56" i="15" s="1"/>
  <c r="M55" i="14"/>
  <c r="M56" i="15" s="1"/>
  <c r="P54" i="14"/>
  <c r="O54" i="14"/>
  <c r="O55" i="15" s="1"/>
  <c r="N54" i="14"/>
  <c r="M54" i="14"/>
  <c r="P53" i="14"/>
  <c r="P53" i="15" s="1"/>
  <c r="O53" i="14"/>
  <c r="O53" i="15" s="1"/>
  <c r="N53" i="14"/>
  <c r="N53" i="15" s="1"/>
  <c r="M53" i="14"/>
  <c r="M53" i="15" s="1"/>
  <c r="P52" i="14"/>
  <c r="P52" i="15" s="1"/>
  <c r="O52" i="14"/>
  <c r="O52" i="15" s="1"/>
  <c r="N52" i="14"/>
  <c r="N52" i="15" s="1"/>
  <c r="M52" i="14"/>
  <c r="M52" i="15" s="1"/>
  <c r="P51" i="14"/>
  <c r="P50" i="15" s="1"/>
  <c r="O51" i="14"/>
  <c r="N51" i="14"/>
  <c r="N50" i="15" s="1"/>
  <c r="M51" i="14"/>
  <c r="M50" i="15" s="1"/>
  <c r="P50" i="14"/>
  <c r="P46" i="15" s="1"/>
  <c r="O50" i="14"/>
  <c r="O46" i="15" s="1"/>
  <c r="N50" i="14"/>
  <c r="N46" i="15" s="1"/>
  <c r="M50" i="14"/>
  <c r="M46" i="15" s="1"/>
  <c r="P49" i="14"/>
  <c r="P49" i="15" s="1"/>
  <c r="O49" i="14"/>
  <c r="O49" i="15" s="1"/>
  <c r="N49" i="14"/>
  <c r="N49" i="15" s="1"/>
  <c r="M49" i="14"/>
  <c r="M49" i="15" s="1"/>
  <c r="P48" i="14"/>
  <c r="O48" i="14"/>
  <c r="O47" i="15" s="1"/>
  <c r="N48" i="14"/>
  <c r="M48" i="14"/>
  <c r="P47" i="14"/>
  <c r="O47" i="14"/>
  <c r="N47" i="14"/>
  <c r="M47" i="14"/>
  <c r="P46" i="14"/>
  <c r="P76" i="15" s="1"/>
  <c r="O46" i="14"/>
  <c r="O76" i="15" s="1"/>
  <c r="N46" i="14"/>
  <c r="N76" i="15" s="1"/>
  <c r="M46" i="14"/>
  <c r="M76" i="15" s="1"/>
  <c r="P45" i="14"/>
  <c r="P45" i="15" s="1"/>
  <c r="O45" i="14"/>
  <c r="O45" i="15" s="1"/>
  <c r="N45" i="14"/>
  <c r="N45" i="15" s="1"/>
  <c r="M45" i="14"/>
  <c r="P44" i="14"/>
  <c r="O44" i="14"/>
  <c r="N44" i="14"/>
  <c r="M44" i="14"/>
  <c r="P43" i="14"/>
  <c r="P25" i="15" s="1"/>
  <c r="O43" i="14"/>
  <c r="O25" i="15" s="1"/>
  <c r="N43" i="14"/>
  <c r="N25" i="15" s="1"/>
  <c r="M43" i="14"/>
  <c r="M25" i="15" s="1"/>
  <c r="P42" i="14"/>
  <c r="P54" i="15" s="1"/>
  <c r="O42" i="14"/>
  <c r="N42" i="14"/>
  <c r="N54" i="15" s="1"/>
  <c r="M42" i="14"/>
  <c r="M54" i="15" s="1"/>
  <c r="P41" i="14"/>
  <c r="P43" i="15" s="1"/>
  <c r="O41" i="14"/>
  <c r="O43" i="15" s="1"/>
  <c r="N41" i="14"/>
  <c r="N43" i="15" s="1"/>
  <c r="M41" i="14"/>
  <c r="M43" i="15" s="1"/>
  <c r="P40" i="14"/>
  <c r="P42" i="15" s="1"/>
  <c r="O40" i="14"/>
  <c r="N40" i="14"/>
  <c r="N42" i="15" s="1"/>
  <c r="M40" i="14"/>
  <c r="M42" i="15" s="1"/>
  <c r="P39" i="14"/>
  <c r="P13" i="15" s="1"/>
  <c r="O39" i="14"/>
  <c r="O13" i="15" s="1"/>
  <c r="N39" i="14"/>
  <c r="N13" i="15" s="1"/>
  <c r="M39" i="14"/>
  <c r="M13" i="15" s="1"/>
  <c r="P38" i="14"/>
  <c r="P8" i="15" s="1"/>
  <c r="O38" i="14"/>
  <c r="N38" i="14"/>
  <c r="N8" i="15" s="1"/>
  <c r="M38" i="14"/>
  <c r="M8" i="15" s="1"/>
  <c r="P37" i="14"/>
  <c r="P41" i="15" s="1"/>
  <c r="O37" i="14"/>
  <c r="O41" i="15" s="1"/>
  <c r="N37" i="14"/>
  <c r="N41" i="15" s="1"/>
  <c r="M37" i="14"/>
  <c r="M41" i="15" s="1"/>
  <c r="P36" i="14"/>
  <c r="P40" i="15" s="1"/>
  <c r="O36" i="14"/>
  <c r="N36" i="14"/>
  <c r="N40" i="15" s="1"/>
  <c r="M36" i="14"/>
  <c r="M40" i="15" s="1"/>
  <c r="P35" i="14"/>
  <c r="P39" i="15" s="1"/>
  <c r="O35" i="14"/>
  <c r="O39" i="15" s="1"/>
  <c r="N35" i="14"/>
  <c r="N39" i="15" s="1"/>
  <c r="M35" i="14"/>
  <c r="M39" i="15" s="1"/>
  <c r="P34" i="14"/>
  <c r="P38" i="15" s="1"/>
  <c r="O34" i="14"/>
  <c r="O38" i="15" s="1"/>
  <c r="N34" i="14"/>
  <c r="N38" i="15" s="1"/>
  <c r="M34" i="14"/>
  <c r="M38" i="15" s="1"/>
  <c r="P33" i="14"/>
  <c r="P21" i="15" s="1"/>
  <c r="O33" i="14"/>
  <c r="O21" i="15" s="1"/>
  <c r="N33" i="14"/>
  <c r="N21" i="15" s="1"/>
  <c r="M33" i="14"/>
  <c r="M21" i="15" s="1"/>
  <c r="P32" i="14"/>
  <c r="P32" i="15" s="1"/>
  <c r="O32" i="14"/>
  <c r="N32" i="14"/>
  <c r="N32" i="15" s="1"/>
  <c r="M32" i="14"/>
  <c r="M32" i="15" s="1"/>
  <c r="P31" i="14"/>
  <c r="P34" i="15" s="1"/>
  <c r="O31" i="14"/>
  <c r="N31" i="14"/>
  <c r="N34" i="15" s="1"/>
  <c r="M31" i="14"/>
  <c r="M34" i="15" s="1"/>
  <c r="P30" i="14"/>
  <c r="O30" i="14"/>
  <c r="O33" i="15" s="1"/>
  <c r="N30" i="14"/>
  <c r="M30" i="14"/>
  <c r="P29" i="14"/>
  <c r="P31" i="15" s="1"/>
  <c r="O29" i="14"/>
  <c r="O31" i="15" s="1"/>
  <c r="N29" i="14"/>
  <c r="N31" i="15" s="1"/>
  <c r="M29" i="14"/>
  <c r="M31" i="15" s="1"/>
  <c r="P28" i="14"/>
  <c r="O28" i="14"/>
  <c r="O5" i="15" s="1"/>
  <c r="N28" i="14"/>
  <c r="M28" i="14"/>
  <c r="P27" i="14"/>
  <c r="O27" i="14"/>
  <c r="N27" i="14"/>
  <c r="M27" i="14"/>
  <c r="P26" i="14"/>
  <c r="P30" i="15" s="1"/>
  <c r="O26" i="14"/>
  <c r="O30" i="15" s="1"/>
  <c r="N26" i="14"/>
  <c r="N30" i="15" s="1"/>
  <c r="M26" i="14"/>
  <c r="M30" i="15" s="1"/>
  <c r="P25" i="14"/>
  <c r="P28" i="15" s="1"/>
  <c r="O25" i="14"/>
  <c r="N25" i="14"/>
  <c r="N28" i="15" s="1"/>
  <c r="M25" i="14"/>
  <c r="M28" i="15" s="1"/>
  <c r="P24" i="14"/>
  <c r="O24" i="14"/>
  <c r="O23" i="15" s="1"/>
  <c r="N24" i="14"/>
  <c r="M24" i="14"/>
  <c r="P23" i="14"/>
  <c r="P24" i="15" s="1"/>
  <c r="O23" i="14"/>
  <c r="N23" i="14"/>
  <c r="N24" i="15" s="1"/>
  <c r="M23" i="14"/>
  <c r="M24" i="15" s="1"/>
  <c r="P22" i="14"/>
  <c r="O22" i="14"/>
  <c r="O27" i="15" s="1"/>
  <c r="N22" i="14"/>
  <c r="M22" i="14"/>
  <c r="P21" i="14"/>
  <c r="P29" i="15" s="1"/>
  <c r="O21" i="14"/>
  <c r="O29" i="15" s="1"/>
  <c r="N21" i="14"/>
  <c r="N29" i="15" s="1"/>
  <c r="M21" i="14"/>
  <c r="M29" i="15" s="1"/>
  <c r="P20" i="14"/>
  <c r="P26" i="15" s="1"/>
  <c r="O20" i="14"/>
  <c r="N20" i="14"/>
  <c r="N26" i="15" s="1"/>
  <c r="M20" i="14"/>
  <c r="M26" i="15" s="1"/>
  <c r="P19" i="14"/>
  <c r="P22" i="15" s="1"/>
  <c r="O19" i="14"/>
  <c r="N19" i="14"/>
  <c r="N22" i="15" s="1"/>
  <c r="M19" i="14"/>
  <c r="M22" i="15" s="1"/>
  <c r="P18" i="14"/>
  <c r="O18" i="14"/>
  <c r="O19" i="15" s="1"/>
  <c r="N18" i="14"/>
  <c r="M18" i="14"/>
  <c r="P17" i="14"/>
  <c r="P12" i="15" s="1"/>
  <c r="O17" i="14"/>
  <c r="N17" i="14"/>
  <c r="N12" i="15" s="1"/>
  <c r="M17" i="14"/>
  <c r="M12" i="15" s="1"/>
  <c r="P16" i="14"/>
  <c r="P18" i="15" s="1"/>
  <c r="O16" i="14"/>
  <c r="O18" i="15" s="1"/>
  <c r="N16" i="14"/>
  <c r="N18" i="15" s="1"/>
  <c r="M16" i="14"/>
  <c r="M18" i="15" s="1"/>
  <c r="P15" i="14"/>
  <c r="P17" i="15" s="1"/>
  <c r="O15" i="14"/>
  <c r="O17" i="15" s="1"/>
  <c r="N15" i="14"/>
  <c r="N17" i="15" s="1"/>
  <c r="M15" i="14"/>
  <c r="P14" i="14"/>
  <c r="O14" i="14"/>
  <c r="N14" i="14"/>
  <c r="M14" i="14"/>
  <c r="P13" i="14"/>
  <c r="P10" i="15" s="1"/>
  <c r="O13" i="14"/>
  <c r="N13" i="14"/>
  <c r="N10" i="15" s="1"/>
  <c r="M13" i="14"/>
  <c r="M10" i="15" s="1"/>
  <c r="P12" i="14"/>
  <c r="O12" i="14"/>
  <c r="N12" i="14"/>
  <c r="M12" i="14"/>
  <c r="P11" i="14"/>
  <c r="P15" i="15" s="1"/>
  <c r="O11" i="14"/>
  <c r="O15" i="15" s="1"/>
  <c r="N11" i="14"/>
  <c r="N15" i="15" s="1"/>
  <c r="M11" i="14"/>
  <c r="M15" i="15" s="1"/>
  <c r="P10" i="14"/>
  <c r="O10" i="14"/>
  <c r="O11" i="15" s="1"/>
  <c r="N10" i="14"/>
  <c r="M10" i="14"/>
  <c r="P9" i="14"/>
  <c r="O9" i="14"/>
  <c r="N9" i="14"/>
  <c r="M9" i="14"/>
  <c r="P8" i="14"/>
  <c r="O8" i="14"/>
  <c r="O9" i="15" s="1"/>
  <c r="N8" i="14"/>
  <c r="M8" i="14"/>
  <c r="P7" i="14"/>
  <c r="P73" i="15" s="1"/>
  <c r="O7" i="14"/>
  <c r="O73" i="15" s="1"/>
  <c r="N7" i="14"/>
  <c r="N73" i="15" s="1"/>
  <c r="M7" i="14"/>
  <c r="M73" i="15" s="1"/>
  <c r="P6" i="14"/>
  <c r="O6" i="14"/>
  <c r="O51" i="15" s="1"/>
  <c r="N6" i="14"/>
  <c r="M6" i="14"/>
  <c r="P5" i="14"/>
  <c r="P6" i="15" s="1"/>
  <c r="O5" i="14"/>
  <c r="N5" i="14"/>
  <c r="N6" i="15" s="1"/>
  <c r="M5" i="14"/>
  <c r="M6" i="15" s="1"/>
  <c r="P4" i="14"/>
  <c r="P4" i="15" s="1"/>
  <c r="O4" i="14"/>
  <c r="N4" i="14"/>
  <c r="N4" i="15" s="1"/>
  <c r="M4" i="14"/>
  <c r="M4" i="15" s="1"/>
  <c r="P3" i="14"/>
  <c r="P3" i="15" s="1"/>
  <c r="O3" i="14"/>
  <c r="O3" i="15" s="1"/>
  <c r="N3" i="14"/>
  <c r="N3" i="15" s="1"/>
  <c r="M3" i="14"/>
  <c r="M3" i="15" s="1"/>
  <c r="P2" i="14"/>
  <c r="P80" i="15" s="1"/>
  <c r="O2" i="14"/>
  <c r="N2" i="14"/>
  <c r="N80" i="15" s="1"/>
  <c r="M2" i="14"/>
  <c r="M80" i="15" s="1"/>
  <c r="H120" i="2"/>
  <c r="I120" i="2" s="1"/>
  <c r="H119" i="2"/>
  <c r="I119" i="2" s="1"/>
  <c r="H118" i="2"/>
  <c r="I118" i="2" s="1"/>
  <c r="I117" i="2"/>
  <c r="H117" i="2"/>
  <c r="H116" i="2"/>
  <c r="I116" i="2" s="1"/>
  <c r="H115" i="2"/>
  <c r="I115" i="2" s="1"/>
  <c r="H114" i="2"/>
  <c r="I114" i="2" s="1"/>
  <c r="I113" i="2"/>
  <c r="H113" i="2"/>
  <c r="H112" i="2"/>
  <c r="I112" i="2" s="1"/>
  <c r="H111" i="2"/>
  <c r="I111" i="2" s="1"/>
  <c r="H110" i="2"/>
  <c r="I110" i="2" s="1"/>
  <c r="I109" i="2"/>
  <c r="H109" i="2"/>
  <c r="H108" i="2"/>
  <c r="I108" i="2" s="1"/>
  <c r="H107" i="2"/>
  <c r="I107" i="2" s="1"/>
  <c r="H106" i="2"/>
  <c r="I106" i="2" s="1"/>
  <c r="I105" i="2"/>
  <c r="H105" i="2"/>
  <c r="H104" i="2"/>
  <c r="I104" i="2" s="1"/>
  <c r="H103" i="2"/>
  <c r="I103" i="2" s="1"/>
  <c r="H102" i="2"/>
  <c r="I102" i="2" s="1"/>
  <c r="I101" i="2"/>
  <c r="H101" i="2"/>
  <c r="H100" i="2"/>
  <c r="I100" i="2" s="1"/>
  <c r="H99" i="2"/>
  <c r="I99" i="2" s="1"/>
  <c r="H98" i="2"/>
  <c r="I98" i="2" s="1"/>
  <c r="I97" i="2"/>
  <c r="H97" i="2"/>
  <c r="H96" i="2"/>
  <c r="I96" i="2" s="1"/>
  <c r="H95" i="2"/>
  <c r="I95" i="2" s="1"/>
  <c r="H94" i="2"/>
  <c r="I94" i="2" s="1"/>
  <c r="I93" i="2"/>
  <c r="H93" i="2"/>
  <c r="H92" i="2"/>
  <c r="I92" i="2" s="1"/>
  <c r="H91" i="2"/>
  <c r="I91" i="2" s="1"/>
  <c r="H90" i="2"/>
  <c r="I90" i="2" s="1"/>
  <c r="I89" i="2"/>
  <c r="H89" i="2"/>
  <c r="H88" i="2"/>
  <c r="I88" i="2" s="1"/>
  <c r="H87" i="2"/>
  <c r="I87" i="2" s="1"/>
  <c r="H86" i="2"/>
  <c r="I86" i="2" s="1"/>
  <c r="I85" i="2"/>
  <c r="H85" i="2"/>
  <c r="H84" i="2"/>
  <c r="I84" i="2" s="1"/>
  <c r="H83" i="2"/>
  <c r="I83" i="2" s="1"/>
  <c r="H82" i="2"/>
  <c r="I82" i="2" s="1"/>
  <c r="I81" i="2"/>
  <c r="H81" i="2"/>
  <c r="H80" i="2"/>
  <c r="I80" i="2" s="1"/>
  <c r="H79" i="2"/>
  <c r="I79" i="2" s="1"/>
  <c r="H78" i="2"/>
  <c r="I78" i="2" s="1"/>
  <c r="I77" i="2"/>
  <c r="H77" i="2"/>
  <c r="H76" i="2"/>
  <c r="I76" i="2" s="1"/>
  <c r="H75" i="2"/>
  <c r="I75" i="2" s="1"/>
  <c r="H74" i="2"/>
  <c r="I74" i="2" s="1"/>
  <c r="I73" i="2"/>
  <c r="H73" i="2"/>
  <c r="H72" i="2"/>
  <c r="I72" i="2" s="1"/>
  <c r="H71" i="2"/>
  <c r="I71" i="2" s="1"/>
  <c r="H70" i="2"/>
  <c r="I70" i="2" s="1"/>
  <c r="I69" i="2"/>
  <c r="H69" i="2"/>
  <c r="H68" i="2"/>
  <c r="I68" i="2" s="1"/>
  <c r="H67" i="2"/>
  <c r="I67" i="2" s="1"/>
  <c r="H66" i="2"/>
  <c r="I66" i="2" s="1"/>
  <c r="I65" i="2"/>
  <c r="H65" i="2"/>
  <c r="H64" i="2"/>
  <c r="I64" i="2" s="1"/>
  <c r="H63" i="2"/>
  <c r="I63" i="2" s="1"/>
  <c r="H62" i="2"/>
  <c r="I62" i="2" s="1"/>
  <c r="I61" i="2"/>
  <c r="H61" i="2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I35" i="2"/>
  <c r="H35" i="2"/>
  <c r="H34" i="2"/>
  <c r="I34" i="2" s="1"/>
  <c r="H33" i="2"/>
  <c r="I33" i="2" s="1"/>
  <c r="H32" i="2"/>
  <c r="I32" i="2" s="1"/>
  <c r="I31" i="2"/>
  <c r="H31" i="2"/>
  <c r="H30" i="2"/>
  <c r="I30" i="2" s="1"/>
  <c r="H29" i="2"/>
  <c r="I29" i="2" s="1"/>
  <c r="H28" i="2"/>
  <c r="I28" i="2" s="1"/>
  <c r="I27" i="2"/>
  <c r="H27" i="2"/>
  <c r="H26" i="2"/>
  <c r="I26" i="2" s="1"/>
  <c r="H25" i="2"/>
  <c r="I25" i="2" s="1"/>
  <c r="H24" i="2"/>
  <c r="I24" i="2" s="1"/>
  <c r="I23" i="2"/>
  <c r="H23" i="2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K9" i="2"/>
  <c r="I9" i="2"/>
  <c r="H9" i="2"/>
  <c r="L8" i="2"/>
  <c r="I8" i="2"/>
  <c r="H8" i="2"/>
  <c r="H7" i="2"/>
  <c r="I7" i="2" s="1"/>
  <c r="H6" i="2"/>
  <c r="I6" i="2" s="1"/>
  <c r="L5" i="2"/>
  <c r="M5" i="2" s="1"/>
  <c r="H5" i="2"/>
  <c r="I5" i="2" s="1"/>
  <c r="L4" i="2"/>
  <c r="M4" i="2" s="1"/>
  <c r="H4" i="2"/>
  <c r="I4" i="2" s="1"/>
  <c r="I3" i="2"/>
  <c r="H3" i="2"/>
  <c r="H2" i="2"/>
  <c r="I2" i="2" s="1"/>
  <c r="I8" i="1"/>
  <c r="I5" i="1"/>
  <c r="I6" i="1" s="1"/>
  <c r="J4" i="1"/>
  <c r="I4" i="1"/>
  <c r="Q9" i="31" l="1"/>
  <c r="Q29" i="31"/>
  <c r="Q39" i="31"/>
  <c r="Q101" i="31"/>
  <c r="Q109" i="31"/>
  <c r="Q125" i="31"/>
  <c r="Q130" i="31"/>
  <c r="Q161" i="31"/>
  <c r="Q169" i="31"/>
  <c r="Q177" i="31"/>
  <c r="Q186" i="31"/>
  <c r="Q20" i="31"/>
  <c r="Q23" i="31"/>
  <c r="Q60" i="31"/>
  <c r="Q69" i="31"/>
  <c r="Q85" i="31"/>
  <c r="Q198" i="31"/>
  <c r="Q119" i="31"/>
  <c r="Q181" i="31"/>
  <c r="Q187" i="31"/>
  <c r="Q201" i="31"/>
  <c r="Q61" i="31"/>
  <c r="Q111" i="31"/>
  <c r="Q123" i="31"/>
  <c r="Q146" i="31"/>
  <c r="Q184" i="31"/>
  <c r="Q54" i="31"/>
  <c r="Q91" i="31"/>
  <c r="Q99" i="31"/>
  <c r="Q163" i="31"/>
  <c r="Q194" i="31"/>
  <c r="Q202" i="31"/>
  <c r="Q210" i="31"/>
  <c r="Q22" i="31"/>
  <c r="Q59" i="31"/>
  <c r="Q115" i="31"/>
  <c r="Q138" i="31"/>
  <c r="Q160" i="31"/>
  <c r="Q166" i="31"/>
  <c r="Q168" i="31"/>
  <c r="Q174" i="31"/>
  <c r="Q176" i="31"/>
  <c r="Q182" i="31"/>
  <c r="Q185" i="31"/>
  <c r="Q197" i="31"/>
  <c r="Q205" i="31"/>
  <c r="Q44" i="29"/>
  <c r="P58" i="29"/>
  <c r="O13" i="30" s="1"/>
  <c r="Q58" i="29"/>
  <c r="P37" i="31"/>
  <c r="Q37" i="31"/>
  <c r="P87" i="31"/>
  <c r="Q87" i="31"/>
  <c r="P61" i="30"/>
  <c r="O66" i="31" s="1"/>
  <c r="P66" i="31" s="1"/>
  <c r="Q61" i="30"/>
  <c r="P113" i="31"/>
  <c r="Q113" i="31"/>
  <c r="P153" i="31"/>
  <c r="Q153" i="31"/>
  <c r="M6" i="2"/>
  <c r="J5" i="1"/>
  <c r="J6" i="1" s="1"/>
  <c r="D68" i="21"/>
  <c r="N86" i="22"/>
  <c r="P10" i="29"/>
  <c r="O150" i="30" s="1"/>
  <c r="P150" i="30" s="1"/>
  <c r="Q10" i="29"/>
  <c r="P134" i="29"/>
  <c r="Q134" i="29"/>
  <c r="P105" i="31"/>
  <c r="Q105" i="31"/>
  <c r="Q30" i="30"/>
  <c r="P30" i="30"/>
  <c r="O28" i="31" s="1"/>
  <c r="P28" i="31" s="1"/>
  <c r="D21" i="21"/>
  <c r="O33" i="21"/>
  <c r="D48" i="21"/>
  <c r="N34" i="22"/>
  <c r="Q103" i="29"/>
  <c r="P103" i="29"/>
  <c r="Q22" i="29"/>
  <c r="P28" i="29"/>
  <c r="O118" i="30" s="1"/>
  <c r="P118" i="30" s="1"/>
  <c r="Q28" i="29"/>
  <c r="Q68" i="29"/>
  <c r="P89" i="29"/>
  <c r="O75" i="30" s="1"/>
  <c r="Q89" i="29"/>
  <c r="Q120" i="29"/>
  <c r="P120" i="29"/>
  <c r="O68" i="21"/>
  <c r="D81" i="21"/>
  <c r="N22" i="22"/>
  <c r="N29" i="22"/>
  <c r="N54" i="22"/>
  <c r="N61" i="22"/>
  <c r="Q59" i="30"/>
  <c r="Q58" i="31"/>
  <c r="P175" i="30"/>
  <c r="Q175" i="30"/>
  <c r="N16" i="22"/>
  <c r="Q92" i="30"/>
  <c r="P92" i="30"/>
  <c r="O102" i="31" s="1"/>
  <c r="P102" i="31" s="1"/>
  <c r="Q2" i="29"/>
  <c r="Q69" i="29"/>
  <c r="L6" i="2"/>
  <c r="D94" i="21"/>
  <c r="D74" i="21"/>
  <c r="D71" i="21"/>
  <c r="D65" i="21"/>
  <c r="D55" i="21"/>
  <c r="O40" i="21"/>
  <c r="D38" i="21"/>
  <c r="D35" i="21"/>
  <c r="D32" i="21"/>
  <c r="D29" i="21"/>
  <c r="O25" i="21"/>
  <c r="D23" i="21"/>
  <c r="O16" i="21"/>
  <c r="D11" i="21"/>
  <c r="N100" i="22"/>
  <c r="N96" i="22"/>
  <c r="N92" i="22"/>
  <c r="N84" i="22"/>
  <c r="N80" i="22"/>
  <c r="N76" i="22"/>
  <c r="N72" i="22"/>
  <c r="N68" i="22"/>
  <c r="N60" i="22"/>
  <c r="N56" i="22"/>
  <c r="N52" i="22"/>
  <c r="N48" i="22"/>
  <c r="N44" i="22"/>
  <c r="N40" i="22"/>
  <c r="N36" i="22"/>
  <c r="N32" i="22"/>
  <c r="N28" i="22"/>
  <c r="N24" i="22"/>
  <c r="N20" i="22"/>
  <c r="N15" i="22"/>
  <c r="N11" i="22"/>
  <c r="N7" i="22"/>
  <c r="D97" i="21"/>
  <c r="D79" i="21"/>
  <c r="D61" i="21"/>
  <c r="D58" i="21"/>
  <c r="O54" i="21"/>
  <c r="D52" i="21"/>
  <c r="D46" i="21"/>
  <c r="O37" i="21"/>
  <c r="O31" i="21"/>
  <c r="O22" i="21"/>
  <c r="D20" i="21"/>
  <c r="D93" i="21"/>
  <c r="D85" i="21"/>
  <c r="D76" i="21"/>
  <c r="D73" i="21"/>
  <c r="D70" i="21"/>
  <c r="D64" i="21"/>
  <c r="O60" i="21"/>
  <c r="D49" i="21"/>
  <c r="D43" i="21"/>
  <c r="D40" i="21"/>
  <c r="D28" i="21"/>
  <c r="D25" i="21"/>
  <c r="N99" i="22"/>
  <c r="N95" i="22"/>
  <c r="N91" i="22"/>
  <c r="N87" i="22"/>
  <c r="N79" i="22"/>
  <c r="N75" i="22"/>
  <c r="N71" i="22"/>
  <c r="N67" i="22"/>
  <c r="N63" i="22"/>
  <c r="N59" i="22"/>
  <c r="N55" i="22"/>
  <c r="N51" i="22"/>
  <c r="N47" i="22"/>
  <c r="N43" i="22"/>
  <c r="N39" i="22"/>
  <c r="N35" i="22"/>
  <c r="N31" i="22"/>
  <c r="N27" i="22"/>
  <c r="N23" i="22"/>
  <c r="N19" i="22"/>
  <c r="N14" i="22"/>
  <c r="N10" i="22"/>
  <c r="N6" i="22"/>
  <c r="D96" i="21"/>
  <c r="D90" i="21"/>
  <c r="D82" i="21"/>
  <c r="O75" i="21"/>
  <c r="D57" i="21"/>
  <c r="D54" i="21"/>
  <c r="D37" i="21"/>
  <c r="D34" i="21"/>
  <c r="D31" i="21"/>
  <c r="O27" i="21"/>
  <c r="O24" i="21"/>
  <c r="D22" i="21"/>
  <c r="D19" i="21"/>
  <c r="D98" i="21"/>
  <c r="O94" i="21"/>
  <c r="N89" i="22"/>
  <c r="N74" i="22"/>
  <c r="N69" i="22"/>
  <c r="O97" i="21"/>
  <c r="D63" i="21"/>
  <c r="D59" i="21"/>
  <c r="O50" i="21"/>
  <c r="D47" i="21"/>
  <c r="D15" i="21"/>
  <c r="O11" i="21"/>
  <c r="N58" i="22"/>
  <c r="N53" i="22"/>
  <c r="N42" i="22"/>
  <c r="N37" i="22"/>
  <c r="N26" i="22"/>
  <c r="N21" i="22"/>
  <c r="D80" i="21"/>
  <c r="O62" i="21"/>
  <c r="O58" i="21"/>
  <c r="O53" i="21"/>
  <c r="D42" i="21"/>
  <c r="D33" i="21"/>
  <c r="N98" i="22"/>
  <c r="N93" i="22"/>
  <c r="N78" i="22"/>
  <c r="N73" i="22"/>
  <c r="D75" i="21"/>
  <c r="D50" i="21"/>
  <c r="D27" i="21"/>
  <c r="D18" i="21"/>
  <c r="O7" i="21"/>
  <c r="N62" i="22"/>
  <c r="N57" i="22"/>
  <c r="N46" i="22"/>
  <c r="N41" i="22"/>
  <c r="N30" i="22"/>
  <c r="N25" i="22"/>
  <c r="D87" i="21"/>
  <c r="O74" i="21"/>
  <c r="D66" i="21"/>
  <c r="D62" i="21"/>
  <c r="D53" i="21"/>
  <c r="D45" i="21"/>
  <c r="D41" i="21"/>
  <c r="D36" i="21"/>
  <c r="O21" i="21"/>
  <c r="O17" i="21"/>
  <c r="D14" i="21"/>
  <c r="N97" i="22"/>
  <c r="N77" i="22"/>
  <c r="N66" i="22"/>
  <c r="D95" i="21"/>
  <c r="O86" i="21"/>
  <c r="D78" i="21"/>
  <c r="D69" i="21"/>
  <c r="O65" i="21"/>
  <c r="O52" i="21"/>
  <c r="O35" i="21"/>
  <c r="D26" i="21"/>
  <c r="D7" i="21"/>
  <c r="N17" i="20"/>
  <c r="N101" i="22"/>
  <c r="N90" i="22"/>
  <c r="N81" i="22"/>
  <c r="N70" i="22"/>
  <c r="N65" i="22"/>
  <c r="D89" i="21"/>
  <c r="D86" i="21"/>
  <c r="D60" i="21"/>
  <c r="D56" i="21"/>
  <c r="D44" i="21"/>
  <c r="D39" i="21"/>
  <c r="O20" i="21"/>
  <c r="D16" i="21"/>
  <c r="D6" i="21"/>
  <c r="D30" i="21"/>
  <c r="D77" i="21"/>
  <c r="D14" i="20"/>
  <c r="N16" i="20"/>
  <c r="O84" i="21" s="1"/>
  <c r="N19" i="20"/>
  <c r="O85" i="21" s="1"/>
  <c r="D25" i="20"/>
  <c r="N27" i="20"/>
  <c r="O82" i="21" s="1"/>
  <c r="D33" i="20"/>
  <c r="D41" i="20"/>
  <c r="N43" i="20"/>
  <c r="O38" i="21" s="1"/>
  <c r="D49" i="20"/>
  <c r="N51" i="20"/>
  <c r="O43" i="21" s="1"/>
  <c r="D57" i="20"/>
  <c r="N59" i="20"/>
  <c r="D65" i="20"/>
  <c r="N67" i="20"/>
  <c r="D73" i="20"/>
  <c r="Q74" i="29"/>
  <c r="Q78" i="29"/>
  <c r="Q156" i="29"/>
  <c r="Q41" i="31"/>
  <c r="Q45" i="31"/>
  <c r="Q81" i="31"/>
  <c r="Q116" i="31"/>
  <c r="P5" i="25"/>
  <c r="Q52" i="29"/>
  <c r="Q59" i="29"/>
  <c r="Q79" i="29"/>
  <c r="Q67" i="30"/>
  <c r="P67" i="30"/>
  <c r="O75" i="31" s="1"/>
  <c r="P75" i="31" s="1"/>
  <c r="Q137" i="29"/>
  <c r="P137" i="29"/>
  <c r="Q43" i="30"/>
  <c r="Q177" i="30"/>
  <c r="Q192" i="31"/>
  <c r="P3" i="25"/>
  <c r="P49" i="30"/>
  <c r="O53" i="31" s="1"/>
  <c r="Q49" i="30"/>
  <c r="Q29" i="29"/>
  <c r="Q100" i="29"/>
  <c r="Q105" i="29"/>
  <c r="Q10" i="30"/>
  <c r="Q36" i="30"/>
  <c r="P89" i="31"/>
  <c r="Q89" i="31"/>
  <c r="Q88" i="30"/>
  <c r="Q96" i="30"/>
  <c r="Q4" i="31"/>
  <c r="D88" i="20"/>
  <c r="N82" i="20"/>
  <c r="O66" i="21" s="1"/>
  <c r="D80" i="20"/>
  <c r="N87" i="20"/>
  <c r="N89" i="20"/>
  <c r="D87" i="20"/>
  <c r="D2" i="20"/>
  <c r="D10" i="20"/>
  <c r="N12" i="20"/>
  <c r="O8" i="21" s="1"/>
  <c r="D21" i="20"/>
  <c r="N23" i="20"/>
  <c r="O12" i="21" s="1"/>
  <c r="D29" i="20"/>
  <c r="N31" i="20"/>
  <c r="O29" i="21" s="1"/>
  <c r="D37" i="20"/>
  <c r="N39" i="20"/>
  <c r="D45" i="20"/>
  <c r="N47" i="20"/>
  <c r="O39" i="21" s="1"/>
  <c r="D53" i="20"/>
  <c r="N55" i="20"/>
  <c r="O45" i="21" s="1"/>
  <c r="D61" i="20"/>
  <c r="N63" i="20"/>
  <c r="O51" i="21" s="1"/>
  <c r="D69" i="20"/>
  <c r="N71" i="20"/>
  <c r="O76" i="21" s="1"/>
  <c r="D77" i="20"/>
  <c r="N79" i="20"/>
  <c r="O56" i="21" s="1"/>
  <c r="Q23" i="28"/>
  <c r="Q31" i="28"/>
  <c r="Q39" i="28"/>
  <c r="Q47" i="28"/>
  <c r="Q55" i="28"/>
  <c r="Q63" i="28"/>
  <c r="Q71" i="28"/>
  <c r="Q79" i="28"/>
  <c r="Q87" i="28"/>
  <c r="Q3" i="29"/>
  <c r="P77" i="29"/>
  <c r="O50" i="30" s="1"/>
  <c r="P50" i="30" s="1"/>
  <c r="O55" i="31" s="1"/>
  <c r="P65" i="31"/>
  <c r="Q65" i="31"/>
  <c r="Q85" i="29"/>
  <c r="Q122" i="29"/>
  <c r="Q152" i="29"/>
  <c r="P152" i="29"/>
  <c r="Q14" i="30"/>
  <c r="Q24" i="30"/>
  <c r="Q28" i="30"/>
  <c r="Q52" i="30"/>
  <c r="Q174" i="30"/>
  <c r="Q78" i="31"/>
  <c r="P95" i="31"/>
  <c r="Q95" i="31"/>
  <c r="N7" i="20"/>
  <c r="O5" i="21" s="1"/>
  <c r="N15" i="20"/>
  <c r="O10" i="21" s="1"/>
  <c r="N18" i="20"/>
  <c r="O77" i="21" s="1"/>
  <c r="D24" i="20"/>
  <c r="N26" i="20"/>
  <c r="O14" i="21" s="1"/>
  <c r="D32" i="20"/>
  <c r="N34" i="20"/>
  <c r="O49" i="21" s="1"/>
  <c r="D40" i="20"/>
  <c r="N42" i="20"/>
  <c r="O42" i="21" s="1"/>
  <c r="D48" i="20"/>
  <c r="N50" i="20"/>
  <c r="O90" i="21" s="1"/>
  <c r="D56" i="20"/>
  <c r="N58" i="20"/>
  <c r="O78" i="21" s="1"/>
  <c r="D64" i="20"/>
  <c r="N66" i="20"/>
  <c r="O71" i="21" s="1"/>
  <c r="D72" i="20"/>
  <c r="D86" i="20"/>
  <c r="Q44" i="30"/>
  <c r="P44" i="30"/>
  <c r="O50" i="31" s="1"/>
  <c r="P50" i="31" s="1"/>
  <c r="P135" i="30"/>
  <c r="Q135" i="30"/>
  <c r="Q40" i="29"/>
  <c r="Q67" i="29"/>
  <c r="Q83" i="29"/>
  <c r="Q22" i="30"/>
  <c r="P37" i="30"/>
  <c r="O77" i="31" s="1"/>
  <c r="P77" i="31" s="1"/>
  <c r="P63" i="30"/>
  <c r="O70" i="31" s="1"/>
  <c r="P70" i="31" s="1"/>
  <c r="Q63" i="30"/>
  <c r="Q94" i="30"/>
  <c r="P113" i="30"/>
  <c r="Q163" i="30"/>
  <c r="N2" i="20"/>
  <c r="N10" i="20"/>
  <c r="O88" i="21" s="1"/>
  <c r="D16" i="20"/>
  <c r="D19" i="20"/>
  <c r="N21" i="20"/>
  <c r="D27" i="20"/>
  <c r="N29" i="20"/>
  <c r="O23" i="21" s="1"/>
  <c r="N37" i="20"/>
  <c r="O34" i="21" s="1"/>
  <c r="D43" i="20"/>
  <c r="N45" i="20"/>
  <c r="O89" i="21" s="1"/>
  <c r="D51" i="20"/>
  <c r="N53" i="20"/>
  <c r="O44" i="21" s="1"/>
  <c r="D59" i="20"/>
  <c r="N61" i="20"/>
  <c r="O47" i="21" s="1"/>
  <c r="D67" i="20"/>
  <c r="N69" i="20"/>
  <c r="O87" i="21" s="1"/>
  <c r="D75" i="20"/>
  <c r="N77" i="20"/>
  <c r="N80" i="20"/>
  <c r="O72" i="21" s="1"/>
  <c r="P100" i="30"/>
  <c r="Q100" i="30"/>
  <c r="Q24" i="29"/>
  <c r="P103" i="30"/>
  <c r="Q103" i="30"/>
  <c r="Q62" i="29"/>
  <c r="Q25" i="30"/>
  <c r="Q32" i="30"/>
  <c r="Q38" i="30"/>
  <c r="Q41" i="30"/>
  <c r="Q64" i="30"/>
  <c r="Q166" i="30"/>
  <c r="Q181" i="30"/>
  <c r="Q143" i="29"/>
  <c r="Q31" i="30"/>
  <c r="Q54" i="30"/>
  <c r="Q2" i="31"/>
  <c r="Q8" i="31"/>
  <c r="P31" i="31"/>
  <c r="Q31" i="31"/>
  <c r="Q203" i="31"/>
  <c r="Q131" i="29"/>
  <c r="Q144" i="29"/>
  <c r="P9" i="31"/>
  <c r="Q12" i="31"/>
  <c r="Q46" i="31"/>
  <c r="Q68" i="30"/>
  <c r="P68" i="30"/>
  <c r="O76" i="31" s="1"/>
  <c r="P76" i="31" s="1"/>
  <c r="Q2" i="30"/>
  <c r="Q20" i="30"/>
  <c r="Q39" i="30"/>
  <c r="P65" i="30"/>
  <c r="O73" i="31" s="1"/>
  <c r="P73" i="31" s="1"/>
  <c r="P73" i="30"/>
  <c r="O82" i="31" s="1"/>
  <c r="P82" i="31" s="1"/>
  <c r="Q80" i="30"/>
  <c r="Q114" i="30"/>
  <c r="Q16" i="31"/>
  <c r="Q63" i="31"/>
  <c r="Q71" i="31"/>
  <c r="Q76" i="31"/>
  <c r="P117" i="29"/>
  <c r="Q33" i="30"/>
  <c r="Q60" i="30"/>
  <c r="Q133" i="30"/>
  <c r="Q93" i="31"/>
  <c r="Q103" i="31"/>
  <c r="Q42" i="30"/>
  <c r="Q50" i="30"/>
  <c r="Q86" i="30"/>
  <c r="Q115" i="30"/>
  <c r="Q118" i="30"/>
  <c r="Q121" i="30"/>
  <c r="Q129" i="30"/>
  <c r="Q131" i="30"/>
  <c r="Q125" i="30"/>
  <c r="Q182" i="30"/>
  <c r="Q5" i="31"/>
  <c r="Q73" i="31"/>
  <c r="Q179" i="31"/>
  <c r="Q193" i="31"/>
  <c r="Q173" i="30"/>
  <c r="Q42" i="31"/>
  <c r="Q48" i="31"/>
  <c r="Q117" i="30"/>
  <c r="Q126" i="30"/>
  <c r="Q141" i="30"/>
  <c r="Q178" i="30"/>
  <c r="Q6" i="31"/>
  <c r="Q24" i="31"/>
  <c r="Q49" i="31"/>
  <c r="Q56" i="31"/>
  <c r="Q79" i="31"/>
  <c r="Q145" i="31"/>
  <c r="Q85" i="30"/>
  <c r="Q93" i="30"/>
  <c r="Q150" i="30"/>
  <c r="Q165" i="30"/>
  <c r="Q11" i="31"/>
  <c r="Q57" i="31"/>
  <c r="Q110" i="31"/>
  <c r="Q124" i="31"/>
  <c r="Q137" i="31"/>
  <c r="Q43" i="31"/>
  <c r="Q52" i="31"/>
  <c r="Q67" i="31"/>
  <c r="Q72" i="31"/>
  <c r="Q96" i="31"/>
  <c r="Q188" i="31"/>
  <c r="Q27" i="31"/>
  <c r="Q35" i="31"/>
  <c r="Q64" i="31"/>
  <c r="Q83" i="31"/>
  <c r="Q88" i="31"/>
  <c r="Q94" i="31"/>
  <c r="Q15" i="31"/>
  <c r="Q30" i="31"/>
  <c r="Q38" i="31"/>
  <c r="Q50" i="31"/>
  <c r="Q86" i="31"/>
  <c r="Q136" i="31"/>
  <c r="Q62" i="31"/>
  <c r="Q74" i="31"/>
  <c r="Q80" i="31"/>
  <c r="Q98" i="31"/>
  <c r="Q104" i="31"/>
  <c r="Q171" i="31"/>
  <c r="Q195" i="31"/>
  <c r="Q70" i="31" l="1"/>
  <c r="Q82" i="31"/>
  <c r="Q75" i="31"/>
  <c r="Q66" i="31"/>
  <c r="Q28" i="31"/>
  <c r="Q77" i="31"/>
  <c r="Q75" i="30"/>
  <c r="P75" i="30"/>
  <c r="O84" i="31" s="1"/>
  <c r="Q102" i="31"/>
  <c r="P13" i="30"/>
  <c r="O13" i="31" s="1"/>
  <c r="Q13" i="30"/>
  <c r="P53" i="31"/>
  <c r="Q53" i="31"/>
  <c r="P55" i="31"/>
  <c r="Q55" i="31"/>
  <c r="Q13" i="31" l="1"/>
  <c r="P13" i="31"/>
  <c r="P84" i="31"/>
  <c r="Q84" i="31"/>
</calcChain>
</file>

<file path=xl/sharedStrings.xml><?xml version="1.0" encoding="utf-8"?>
<sst xmlns="http://schemas.openxmlformats.org/spreadsheetml/2006/main" count="16468" uniqueCount="890">
  <si>
    <t>Employee</t>
  </si>
  <si>
    <t>Over 45 Days (Total)</t>
  </si>
  <si>
    <t>Not Submitted (Total)</t>
  </si>
  <si>
    <t>Sent Back (Total)</t>
  </si>
  <si>
    <t>In Progress (Total)</t>
  </si>
  <si>
    <t>Manager</t>
  </si>
  <si>
    <t>Kelly Jacobs</t>
  </si>
  <si>
    <t>Coty Stevens</t>
  </si>
  <si>
    <t>Not Submitted</t>
  </si>
  <si>
    <t>David Beckum</t>
  </si>
  <si>
    <t>Michael Dodge</t>
  </si>
  <si>
    <t>Total</t>
  </si>
  <si>
    <t>%</t>
  </si>
  <si>
    <t>Jessica Peevy</t>
  </si>
  <si>
    <t>Ricky Doyle</t>
  </si>
  <si>
    <t>Top 10</t>
  </si>
  <si>
    <t>Joshua Henderson</t>
  </si>
  <si>
    <t>Marlan Nichols</t>
  </si>
  <si>
    <t>Top 25</t>
  </si>
  <si>
    <t>Christopher Waters</t>
  </si>
  <si>
    <t>Gary Bradley</t>
  </si>
  <si>
    <t>Bruce Maxwell</t>
  </si>
  <si>
    <t>Daniel Richardson</t>
  </si>
  <si>
    <t>Wesley Kurtz</t>
  </si>
  <si>
    <t>All</t>
  </si>
  <si>
    <t>Sean Bush</t>
  </si>
  <si>
    <t>Marcus Stowell</t>
  </si>
  <si>
    <t>Isaiah Nyberg</t>
  </si>
  <si>
    <t>Chuck Killion</t>
  </si>
  <si>
    <t>Jeff Mathis</t>
  </si>
  <si>
    <t>Felicia Slager</t>
  </si>
  <si>
    <t>Cory Cummings</t>
  </si>
  <si>
    <t>ANNE MCCABE</t>
  </si>
  <si>
    <t>Melody Holland</t>
  </si>
  <si>
    <t>Patrick Rollins</t>
  </si>
  <si>
    <t>Rick Thornton</t>
  </si>
  <si>
    <t>Derek Schillinger</t>
  </si>
  <si>
    <t>Brian Hodge</t>
  </si>
  <si>
    <t>Robert Sanders</t>
  </si>
  <si>
    <t>Dennis Martin</t>
  </si>
  <si>
    <t>Clark Cull (On Leave)</t>
  </si>
  <si>
    <t>Michael Donnelly</t>
  </si>
  <si>
    <t>Mike Nutting</t>
  </si>
  <si>
    <t>Sam Jarrell</t>
  </si>
  <si>
    <t>Andrew Strevel</t>
  </si>
  <si>
    <t>Ronald Boyett</t>
  </si>
  <si>
    <t>Jensen Shearin</t>
  </si>
  <si>
    <t>Arthur Johnson</t>
  </si>
  <si>
    <t>Scott Lindsey</t>
  </si>
  <si>
    <t>William Wolfenbarger</t>
  </si>
  <si>
    <t>John Sillay</t>
  </si>
  <si>
    <t>Glenn Jarrell</t>
  </si>
  <si>
    <t>Robert Hane</t>
  </si>
  <si>
    <t>Casey Thompson</t>
  </si>
  <si>
    <t>Jason Montesano</t>
  </si>
  <si>
    <t>Jonathan Chiappetta</t>
  </si>
  <si>
    <t>Kyle Rovansek</t>
  </si>
  <si>
    <t>Joseph Olah</t>
  </si>
  <si>
    <t>John Sauers</t>
  </si>
  <si>
    <t>Joe Ferrazzo</t>
  </si>
  <si>
    <t>Andrew Stephens</t>
  </si>
  <si>
    <t>Mark Cassidy</t>
  </si>
  <si>
    <t>Joe Chavez</t>
  </si>
  <si>
    <t>Vincent Harris</t>
  </si>
  <si>
    <t>Thomas Whatley</t>
  </si>
  <si>
    <t>Kevin McGonigle</t>
  </si>
  <si>
    <t>Jonathan Richardson</t>
  </si>
  <si>
    <t>Todd Haley</t>
  </si>
  <si>
    <t>Darlene Gulledge</t>
  </si>
  <si>
    <t>Keri Pack</t>
  </si>
  <si>
    <t>Anthony Tanzini</t>
  </si>
  <si>
    <t>Katherine Hockaday</t>
  </si>
  <si>
    <t>Mary Hoar</t>
  </si>
  <si>
    <t>James Bentley</t>
  </si>
  <si>
    <t>Blake Akins</t>
  </si>
  <si>
    <t>Bradley Estis</t>
  </si>
  <si>
    <t>JAMES WESSELLS</t>
  </si>
  <si>
    <t>Mac McGraw</t>
  </si>
  <si>
    <t>Justin Miller</t>
  </si>
  <si>
    <t>Patrice Morris</t>
  </si>
  <si>
    <t>INAYAH JENKINS</t>
  </si>
  <si>
    <t>Katherine Martin</t>
  </si>
  <si>
    <t>Mark Ramirez</t>
  </si>
  <si>
    <t>Brian Wilson</t>
  </si>
  <si>
    <t>Ashley Wilson</t>
  </si>
  <si>
    <t>Lucas Mininger</t>
  </si>
  <si>
    <t>Scott Blackstock</t>
  </si>
  <si>
    <t>James Boren</t>
  </si>
  <si>
    <t>Jeffrey Dunham, Jr</t>
  </si>
  <si>
    <t>Justin Cowans</t>
  </si>
  <si>
    <t>Samantha Hackney</t>
  </si>
  <si>
    <t>Corey McCarthy</t>
  </si>
  <si>
    <t>Austin Dority</t>
  </si>
  <si>
    <t>Juan Castillo</t>
  </si>
  <si>
    <t>Daniel Hanst</t>
  </si>
  <si>
    <t>Marquis Scott</t>
  </si>
  <si>
    <t>Steven Kyriazis</t>
  </si>
  <si>
    <t>Brian Buttram</t>
  </si>
  <si>
    <t>Johnathan Harshbarger</t>
  </si>
  <si>
    <t>Emily Popple</t>
  </si>
  <si>
    <t>Steven Goddard</t>
  </si>
  <si>
    <t>Chad Williams</t>
  </si>
  <si>
    <t>Jennifer Paris</t>
  </si>
  <si>
    <t>John Norris</t>
  </si>
  <si>
    <t>Bobby Futch</t>
  </si>
  <si>
    <t>Timothy Fruge</t>
  </si>
  <si>
    <t>Robert Sparling</t>
  </si>
  <si>
    <t>Michael Zientara</t>
  </si>
  <si>
    <t>Scott Baker</t>
  </si>
  <si>
    <t>Anthony Nagy</t>
  </si>
  <si>
    <t>Joseph Landfried</t>
  </si>
  <si>
    <t>Davy Cox</t>
  </si>
  <si>
    <t>Mark Bookbinder</t>
  </si>
  <si>
    <t>Efrain Villareal</t>
  </si>
  <si>
    <t>Mark Campbell</t>
  </si>
  <si>
    <t>Fairell Merritt</t>
  </si>
  <si>
    <t>Leigh Stallings</t>
  </si>
  <si>
    <t>Jason Graham</t>
  </si>
  <si>
    <t>Rebecca Bates</t>
  </si>
  <si>
    <t>Peter Foster</t>
  </si>
  <si>
    <t>Waynesia Sherman</t>
  </si>
  <si>
    <t>MORAN MCGRAW</t>
  </si>
  <si>
    <t>Brett Fausher</t>
  </si>
  <si>
    <t>William Wilson</t>
  </si>
  <si>
    <t>Katherine Salter</t>
  </si>
  <si>
    <t>Kevin Smith</t>
  </si>
  <si>
    <t>Brandon Cobb</t>
  </si>
  <si>
    <t>Charles Redmon</t>
  </si>
  <si>
    <t>Don Cross</t>
  </si>
  <si>
    <t>Erinn Ames</t>
  </si>
  <si>
    <t>Frederick Pierson</t>
  </si>
  <si>
    <t>HALEY LANIER</t>
  </si>
  <si>
    <t>Joel Regan</t>
  </si>
  <si>
    <t>Jon Thornton</t>
  </si>
  <si>
    <t>Jordan Brohm</t>
  </si>
  <si>
    <t>Kenneth Stewart</t>
  </si>
  <si>
    <t>Kevin Brake</t>
  </si>
  <si>
    <t>Matt Bachman</t>
  </si>
  <si>
    <t>Molly Wilson</t>
  </si>
  <si>
    <t>Richard Porter</t>
  </si>
  <si>
    <t>Samuel Schmidt</t>
  </si>
  <si>
    <t>Scott Robertson</t>
  </si>
  <si>
    <t>Spencer Kappelman</t>
  </si>
  <si>
    <t>Vernon Dixon</t>
  </si>
  <si>
    <t>Kesean Swint</t>
  </si>
  <si>
    <t>Gary Amos</t>
  </si>
  <si>
    <t>Steven Hurford</t>
  </si>
  <si>
    <t>Justin Nix</t>
  </si>
  <si>
    <t>Last Report</t>
  </si>
  <si>
    <t>Change from 3.4.24</t>
  </si>
  <si>
    <t>David Foster</t>
  </si>
  <si>
    <t>Lane Carr</t>
  </si>
  <si>
    <t>Andrea Traylor</t>
  </si>
  <si>
    <t>Travis Powell</t>
  </si>
  <si>
    <t>Sean Cavender</t>
  </si>
  <si>
    <t>Luis Otero</t>
  </si>
  <si>
    <t>Tyler Burnette</t>
  </si>
  <si>
    <t>Ericka Gosha</t>
  </si>
  <si>
    <t>Mark Kelly</t>
  </si>
  <si>
    <t>Mary Hightower</t>
  </si>
  <si>
    <t>Brian Thomas</t>
  </si>
  <si>
    <t>David Seymour</t>
  </si>
  <si>
    <t>Mark McSwain</t>
  </si>
  <si>
    <t>Jazmin Davis (Terminated)</t>
  </si>
  <si>
    <t>Jeffery Hornsby</t>
  </si>
  <si>
    <t>Matthew Roberts</t>
  </si>
  <si>
    <t>Richard Gibbons</t>
  </si>
  <si>
    <t>Thomas Russell</t>
  </si>
  <si>
    <t>Manager Email</t>
  </si>
  <si>
    <t>Employee Email</t>
  </si>
  <si>
    <t>coty.stevens@tidalwaveautospa.com</t>
  </si>
  <si>
    <t>kelly.jacobs@tidalwaveautospa.com</t>
  </si>
  <si>
    <t>ricky.doyle@tidalwaveautospa.com</t>
  </si>
  <si>
    <t>SL199@tidalwaveautospa.com</t>
  </si>
  <si>
    <t>SL154@tidalwaveautospa.com</t>
  </si>
  <si>
    <t>david.foster@tidalwaveautospa.com</t>
  </si>
  <si>
    <t>SL250@tidalwaveautospa.com</t>
  </si>
  <si>
    <t>bruce.maxwell@tidalwaveautospa.com</t>
  </si>
  <si>
    <t>gary.bradley@tidalwaveautospa.com</t>
  </si>
  <si>
    <t>mike.donnelly@tidalwaveautospa.com</t>
  </si>
  <si>
    <t>SL53@tidalwaveautospa.com</t>
  </si>
  <si>
    <t>SL229@tidalwaveautospa.com</t>
  </si>
  <si>
    <t>SL138@tidalwaveautospa.com</t>
  </si>
  <si>
    <t>cory.cummings@twavelead.com</t>
  </si>
  <si>
    <t>SL205@tidalwaveautospa.com</t>
  </si>
  <si>
    <t>derek.schillinger@tidalwaveautospa.com</t>
  </si>
  <si>
    <t>SL68@tidalwaveautospa.com</t>
  </si>
  <si>
    <t>moran.mcgraw@twavelead.com</t>
  </si>
  <si>
    <t>justin.nix@twavelead.com</t>
  </si>
  <si>
    <t>kyle.rovansek@tidalwaveautospa.com</t>
  </si>
  <si>
    <t>SL161@tidalwaveautospa.com</t>
  </si>
  <si>
    <t>dodge@twavelead.com</t>
  </si>
  <si>
    <t>SL97@tidalwaveautospa.com</t>
  </si>
  <si>
    <t>SL31@tidalwaveautospa.com</t>
  </si>
  <si>
    <t>wesley.kurtz@tidalwaveautospa.com</t>
  </si>
  <si>
    <t>SL285@tidalwaveautospa.com</t>
  </si>
  <si>
    <t>andrew.strevel@tidalwaveautospa.com</t>
  </si>
  <si>
    <t>SL27@tidalwaveautospa.com</t>
  </si>
  <si>
    <t>patrick.rollins@tidalwaveautospa.com</t>
  </si>
  <si>
    <t>SL216@tidalwaveautospa.com</t>
  </si>
  <si>
    <t>SL280@tidalwaveautospa.com</t>
  </si>
  <si>
    <t>SL125@tidalwaveautospa.com</t>
  </si>
  <si>
    <t>SL8@tidalwaveautospa.com</t>
  </si>
  <si>
    <t>SL94@tidalwaveautospa.com</t>
  </si>
  <si>
    <t>SL50@tidalwaveautospa.com</t>
  </si>
  <si>
    <t>SL302@tidalwaveautospa.com</t>
  </si>
  <si>
    <t>SL24@tidalwaveautospa.com</t>
  </si>
  <si>
    <t>SL95@tidalwaveautospa.com</t>
  </si>
  <si>
    <t>SL164@tidalwaveautospa.com</t>
  </si>
  <si>
    <t>Andrea.Traylor@twavelead.com</t>
  </si>
  <si>
    <t>anne.mccabe@twavelead.com</t>
  </si>
  <si>
    <t>SL126@tidalwaveautospa.com</t>
  </si>
  <si>
    <t>jeff.mathis@twavelead.com</t>
  </si>
  <si>
    <t>SL261@tidalwaveautospa.com</t>
  </si>
  <si>
    <t>robert.sparling@tidalwaveautospa.com</t>
  </si>
  <si>
    <t>SL313@tidalwaveautospa.com</t>
  </si>
  <si>
    <t>SL2@tidalwaveautospa.com</t>
  </si>
  <si>
    <t>emily.popple@twavelead.com</t>
  </si>
  <si>
    <t>johnathan.harshbarger@tidalwaveautospa.com</t>
  </si>
  <si>
    <t>lucas.mininger@twavelead.com</t>
  </si>
  <si>
    <t>vince.harris@tidalwaveautospa.com</t>
  </si>
  <si>
    <t>Kevin.McGonigle@twavelead.com</t>
  </si>
  <si>
    <t>Tom.Whatley@twavelead.com</t>
  </si>
  <si>
    <t>SL152@tidalwaveautospa.com</t>
  </si>
  <si>
    <t>SL236@tidalwaveautospa.com</t>
  </si>
  <si>
    <t>SL227@tidalwaveautospa.com</t>
  </si>
  <si>
    <t>SL29@tidalwaveautospa.com</t>
  </si>
  <si>
    <t>SL84@tidalwaveautospa.com</t>
  </si>
  <si>
    <t>SL239@tidalwaveautospa.com</t>
  </si>
  <si>
    <t>SL286@tidalwaveautospa.com</t>
  </si>
  <si>
    <t>SL222@tidalwaveautospa.com</t>
  </si>
  <si>
    <t>SL112@tidalwaveautospa.com</t>
  </si>
  <si>
    <t>SL232@tidalwaveautospa.com</t>
  </si>
  <si>
    <t>james.wessells@twavelead.com</t>
  </si>
  <si>
    <t>travis.powell@twavelead.com</t>
  </si>
  <si>
    <t>Kate.Martin@twavelead.com</t>
  </si>
  <si>
    <t>andrew.stephens@twavelead.com</t>
  </si>
  <si>
    <t>SL293@tidalwaveautospa.com</t>
  </si>
  <si>
    <t>joe.chavez@twavelead.com</t>
  </si>
  <si>
    <t>SL264@tidalwaveautospa.com</t>
  </si>
  <si>
    <t>SL204@tidalwaveautospa.com</t>
  </si>
  <si>
    <t>scott@twavelead.com</t>
  </si>
  <si>
    <t>steve.kyriazis@tidalwaveautospa.com</t>
  </si>
  <si>
    <t>SL82@tidalwaveautospa.com</t>
  </si>
  <si>
    <t>SL48@tidalwaveautospa.com</t>
  </si>
  <si>
    <t>tim@twavelead.com</t>
  </si>
  <si>
    <t>sean.cavender@twavelead.com</t>
  </si>
  <si>
    <t>SL260@tidalwaveautospa.com</t>
  </si>
  <si>
    <t>SL37@tidalwaveautospa.com</t>
  </si>
  <si>
    <t>SL51@tidalwaveautospa.com</t>
  </si>
  <si>
    <t>SL289@tidalwaveautospa.com</t>
  </si>
  <si>
    <t>SL192@tidalwaveautospa.com</t>
  </si>
  <si>
    <t>SL87@tidalwaveautospa.com</t>
  </si>
  <si>
    <t>SL14@tidalwaveautospa.com</t>
  </si>
  <si>
    <t>SL81@tidalwaveautospa.com</t>
  </si>
  <si>
    <t>SL45@tidalwaveautospa.com</t>
  </si>
  <si>
    <t>SL113@tidalwaveautospa.com</t>
  </si>
  <si>
    <t>brian.buttram@tidalwaveautospa.com</t>
  </si>
  <si>
    <t>SL259@tidalwaveautospa.com</t>
  </si>
  <si>
    <t>Leigh.Stallings@twavelead.com</t>
  </si>
  <si>
    <t>Fairell.Merritt@Twavelead.com</t>
  </si>
  <si>
    <t>SL292@tidalwaveautospa.com</t>
  </si>
  <si>
    <t>SL275@tidalwaveautospa.com</t>
  </si>
  <si>
    <t>Michael Henry</t>
  </si>
  <si>
    <t>SL235@tidalwaveautospa.com</t>
  </si>
  <si>
    <t>SL150@tidalwaveautospa.com</t>
  </si>
  <si>
    <t>SL20@tidalwaveautospa.com</t>
  </si>
  <si>
    <t>SL4@tidalwaveautospa.com</t>
  </si>
  <si>
    <t>SL234@tidalwaveautospa.com</t>
  </si>
  <si>
    <t>Antawan Hill</t>
  </si>
  <si>
    <t>SL3@tidalwaveautospa.com</t>
  </si>
  <si>
    <t>tyler@twavelead.com</t>
  </si>
  <si>
    <t>SL70@tidalwaveautospa.com</t>
  </si>
  <si>
    <t>SL233@tidalwaveautospa.com</t>
  </si>
  <si>
    <t>Ericka.Gosha@twavelead.com</t>
  </si>
  <si>
    <t>Zachary Gairhan</t>
  </si>
  <si>
    <t>SL281@tidalwaveautospa.com</t>
  </si>
  <si>
    <t>SL72@tidalwaveautospa.com</t>
  </si>
  <si>
    <t>waynesia.sherman@tidalwaveautospa.com</t>
  </si>
  <si>
    <t>mark@twavelead.com</t>
  </si>
  <si>
    <t>SL220@tidalwaveautospa.com</t>
  </si>
  <si>
    <t>Stephanie Huff</t>
  </si>
  <si>
    <t>jennifer.paris@twavelead.com</t>
  </si>
  <si>
    <t>stephanie.huff@twavelead.com</t>
  </si>
  <si>
    <t>SL225@tidalwaveautospa.com</t>
  </si>
  <si>
    <t>John Nutbrown</t>
  </si>
  <si>
    <t>SL60@tidalwaveautospa.com</t>
  </si>
  <si>
    <t>mary@twavelead.com</t>
  </si>
  <si>
    <t>katie@twavelead.com</t>
  </si>
  <si>
    <t>SL34@tidalwaveautospa.com</t>
  </si>
  <si>
    <t>SL23@tidalwaveautospa.com</t>
  </si>
  <si>
    <t>ashley.wilson@tidalwaveautospa.com</t>
  </si>
  <si>
    <t>Bobby.Futch@twavelead.com</t>
  </si>
  <si>
    <t>SL272@tidalwaveautospa.com</t>
  </si>
  <si>
    <t>SL189@tidalwaveautospa.com</t>
  </si>
  <si>
    <t>SL290@tidalwaveautospa.com</t>
  </si>
  <si>
    <t>SL122@tidalwaveautospa.com</t>
  </si>
  <si>
    <t>Keri.Pack@twavelead.com</t>
  </si>
  <si>
    <t>darlene@tidalwaveautospa.com</t>
  </si>
  <si>
    <t>SL57@tidalwaveautospa.com</t>
  </si>
  <si>
    <t>mark.mcswain@twavelead.com</t>
  </si>
  <si>
    <t>michael@twavelead.com</t>
  </si>
  <si>
    <t>SL165@tidalwaveautospa.com</t>
  </si>
  <si>
    <t>SL294@tidalwaveautospa.com</t>
  </si>
  <si>
    <t>SL185@tidalwaveautospa.com</t>
  </si>
  <si>
    <t>SL38@tidalwaveautospa.com</t>
  </si>
  <si>
    <t>SL98@tidalwaveautospa.com</t>
  </si>
  <si>
    <t>SL36@tidalwaveautospa.com</t>
  </si>
  <si>
    <t>Glenn@twavelead.com</t>
  </si>
  <si>
    <t>jSillay@twavelead.com</t>
  </si>
  <si>
    <t>SL310@tidalwaveautospa.com</t>
  </si>
  <si>
    <t>jordan.brohm@twavelead.com</t>
  </si>
  <si>
    <t>Kane Campbell</t>
  </si>
  <si>
    <t>SL144@tidalwaveautospa.com</t>
  </si>
  <si>
    <t>Tyler.Stewart@twavelead.com</t>
  </si>
  <si>
    <t>SL317@tidalwaveautospa.com</t>
  </si>
  <si>
    <t>SL15@tidalwaveautospa.com</t>
  </si>
  <si>
    <t>SL241@tidalwaveautospa.com</t>
  </si>
  <si>
    <t>SL159@tidalwaveautospa.com</t>
  </si>
  <si>
    <t>SL193@tidalwaveautospa.com</t>
  </si>
  <si>
    <t>SL44@tidalwaveautospa.com</t>
  </si>
  <si>
    <t>RITCHIE NORFLEET</t>
  </si>
  <si>
    <t>SL30@tidalwaveautospa.com</t>
  </si>
  <si>
    <t>SL183@tidalwaveautospa.com</t>
  </si>
  <si>
    <t>SL273@tidalwaveautospa.com</t>
  </si>
  <si>
    <t>SL211@tidalwaveautospa.com</t>
  </si>
  <si>
    <t>SL96@tidalwaveautospa.com</t>
  </si>
  <si>
    <t>SL111@tidalwaveautospa.com</t>
  </si>
  <si>
    <t>Rank</t>
  </si>
  <si>
    <t>Amanda Thompson</t>
  </si>
  <si>
    <t>Christopher George</t>
  </si>
  <si>
    <t>christopher.george@twavelead.com</t>
  </si>
  <si>
    <t>amanda.thompson@tidalwaveautospa.com</t>
  </si>
  <si>
    <t>Scott Blainey</t>
  </si>
  <si>
    <t>SL184@tidalwaveautospa.com</t>
  </si>
  <si>
    <t>Monica Barr</t>
  </si>
  <si>
    <t>SL210@tidalwaveautospa.com</t>
  </si>
  <si>
    <t>Laurie Chrisner</t>
  </si>
  <si>
    <t>laurie.chrisner@twavelead.com</t>
  </si>
  <si>
    <t>Robert Sparling (Terminated)</t>
  </si>
  <si>
    <t>Verify</t>
  </si>
  <si>
    <t>Jonathan Chiappetta (Terminated)</t>
  </si>
  <si>
    <t>Byron Barnes</t>
  </si>
  <si>
    <t>byron.barnes@tidalwaveautospa.com</t>
  </si>
  <si>
    <t>Howard Montes</t>
  </si>
  <si>
    <t>Anthony Pitera</t>
  </si>
  <si>
    <t>SL195@tidalwaveautospa.com</t>
  </si>
  <si>
    <t>Cassondra Clark</t>
  </si>
  <si>
    <t>SL67@tidalwaveautospa.com</t>
  </si>
  <si>
    <t>Ben Boyd</t>
  </si>
  <si>
    <t>SL74@tidalwaveautospa.com</t>
  </si>
  <si>
    <t>Raymond Myers</t>
  </si>
  <si>
    <t>SL245@tidalwaveautospa.com</t>
  </si>
  <si>
    <t>Clark Cull</t>
  </si>
  <si>
    <t>Aaron McVicker</t>
  </si>
  <si>
    <t>aaron.mcvicker@tidalwaveautospa.com</t>
  </si>
  <si>
    <t>Email</t>
  </si>
  <si>
    <t>Notes</t>
  </si>
  <si>
    <t>Yes</t>
  </si>
  <si>
    <t>No</t>
  </si>
  <si>
    <t>On Leave</t>
  </si>
  <si>
    <t>Card Suspended</t>
  </si>
  <si>
    <t>Working On</t>
  </si>
  <si>
    <t>Tyler Burnette (Terminated)</t>
  </si>
  <si>
    <t>Not On Report (Total)</t>
  </si>
  <si>
    <t>In Draft (Total)</t>
  </si>
  <si>
    <t>Waiting on Manager (Total)</t>
  </si>
  <si>
    <t>Waiting on Home Office (Total)</t>
  </si>
  <si>
    <t>Sent On</t>
  </si>
  <si>
    <t>Brandon Dean</t>
  </si>
  <si>
    <t>SL213@tidalwaveautospa.com</t>
  </si>
  <si>
    <t>Michael Zientara (Terminated)</t>
  </si>
  <si>
    <t>James Stomieroski</t>
  </si>
  <si>
    <t>SL238@tidalwaveautospa.com</t>
  </si>
  <si>
    <t>Top 10 Total = $19,621.85</t>
  </si>
  <si>
    <t>Kenneth Stewart (Terminated)</t>
  </si>
  <si>
    <t>Aaron Johnson</t>
  </si>
  <si>
    <t>SL108@tidalwaveautospa.com</t>
  </si>
  <si>
    <t>Matthew Rust</t>
  </si>
  <si>
    <t>SL99@tidalwaveautospa.com</t>
  </si>
  <si>
    <t>TRAVIS BALLARD</t>
  </si>
  <si>
    <t>travis.ballard@tidalwaveautospa.com</t>
  </si>
  <si>
    <t>Jennifer Hooper</t>
  </si>
  <si>
    <t>SL303@tidalwaveautospa.com</t>
  </si>
  <si>
    <t>Benjamin Allen</t>
  </si>
  <si>
    <t>benjamin.allen@twavelead.com</t>
  </si>
  <si>
    <t>Top 10 = $13,370.09</t>
  </si>
  <si>
    <t>Suspend</t>
  </si>
  <si>
    <t>Date of Suspension</t>
  </si>
  <si>
    <t>Suspension Email</t>
  </si>
  <si>
    <t>N/A</t>
  </si>
  <si>
    <t>Kyle Baker</t>
  </si>
  <si>
    <t>SL28@tidalwaveautospa.com</t>
  </si>
  <si>
    <t>Top 10 $16,661.53</t>
  </si>
  <si>
    <t>Kelly Jacobs (Terminated)</t>
  </si>
  <si>
    <t>Patrick Bird</t>
  </si>
  <si>
    <t>SL240@tidalwaveautospa.com</t>
  </si>
  <si>
    <t>Ayite Medji</t>
  </si>
  <si>
    <t>SL315@tidalwaveautospa.com</t>
  </si>
  <si>
    <t>inayah.jenkins@twavelead.com</t>
  </si>
  <si>
    <t>Brandi Michal</t>
  </si>
  <si>
    <t>SL80@tidalwaveautospa.com</t>
  </si>
  <si>
    <t>Mitchell Herndon</t>
  </si>
  <si>
    <t>mitchell.herndon@twavelead.com</t>
  </si>
  <si>
    <t>Bruce Gibbs</t>
  </si>
  <si>
    <t>SL128@tidalwaveautospa.com</t>
  </si>
  <si>
    <t>Chad Stawicki</t>
  </si>
  <si>
    <t>SL13@tidalwaveautospa.com</t>
  </si>
  <si>
    <t>Chasity Bryant</t>
  </si>
  <si>
    <t>SL21@tidalwaveautospa.com</t>
  </si>
  <si>
    <t>Colin Williams</t>
  </si>
  <si>
    <t>SL76@tidalwaveautospa.com</t>
  </si>
  <si>
    <t>DAVID PRINCE</t>
  </si>
  <si>
    <t>SL64@tidalwaveautospa.com</t>
  </si>
  <si>
    <t>JEROME STEVENSON</t>
  </si>
  <si>
    <t>Lee Davis</t>
  </si>
  <si>
    <t>SHJ</t>
  </si>
  <si>
    <t>jerome.stevenson@twavelead.com</t>
  </si>
  <si>
    <t>Rodrigo Kimble</t>
  </si>
  <si>
    <t>SL11@tidalwaveautospa.com</t>
  </si>
  <si>
    <t>Scott Baker (Terminated)</t>
  </si>
  <si>
    <t>Sean Stevens</t>
  </si>
  <si>
    <t>SL269@tidalwaveautospa.com</t>
  </si>
  <si>
    <t>Vincent Burt</t>
  </si>
  <si>
    <t>SL1@tidalwaveautospa.com</t>
  </si>
  <si>
    <t>Top 10 = $11,253.28</t>
  </si>
  <si>
    <t>Ginger Cook (Terminated)</t>
  </si>
  <si>
    <t>Michael Henry (Terminated)</t>
  </si>
  <si>
    <t>Scott Robertson (Terminated)</t>
  </si>
  <si>
    <t>Over 45 Days Not Submitted (Total)</t>
  </si>
  <si>
    <t>Kelly Murray</t>
  </si>
  <si>
    <t>kelly.murray@twavelead.com</t>
  </si>
  <si>
    <t>Gerald Carter</t>
  </si>
  <si>
    <t>SL136@tidalwaveautospa.com</t>
  </si>
  <si>
    <t>Patrick Swain</t>
  </si>
  <si>
    <t>SL256@tidalwaveautospa.com</t>
  </si>
  <si>
    <t>Tony Phillips</t>
  </si>
  <si>
    <t>SL6@tidalwaveautospa.com</t>
  </si>
  <si>
    <t>Zoran Kostadinovic</t>
  </si>
  <si>
    <t>SL201@tidalwaveautospa.com</t>
  </si>
  <si>
    <t>Andrew Garcia</t>
  </si>
  <si>
    <t>Todd Twilbeck</t>
  </si>
  <si>
    <t>Demetrius Scott</t>
  </si>
  <si>
    <t>Shamarcus Mack</t>
  </si>
  <si>
    <t>Caden Brophy</t>
  </si>
  <si>
    <t>Clifton Robinson</t>
  </si>
  <si>
    <t>Joshua Kushmaul</t>
  </si>
  <si>
    <t>Robert Hutchinson</t>
  </si>
  <si>
    <t>Joshua Dyer</t>
  </si>
  <si>
    <t>Benjamin Belcher</t>
  </si>
  <si>
    <t>Emmanuel DeJesus</t>
  </si>
  <si>
    <t>Brian Swicegood</t>
  </si>
  <si>
    <t>Stangood</t>
  </si>
  <si>
    <t>James York</t>
  </si>
  <si>
    <t>Joshua Gallant</t>
  </si>
  <si>
    <t>Brent Swicegood</t>
  </si>
  <si>
    <t>Brian Swicegood Jr</t>
  </si>
  <si>
    <t>Ryan Crumley</t>
  </si>
  <si>
    <t>Ubiel Ponce</t>
  </si>
  <si>
    <t>Kyle Atherton</t>
  </si>
  <si>
    <t>George Temple</t>
  </si>
  <si>
    <t>Lee Rogers</t>
  </si>
  <si>
    <t xml:space="preserve">Return May 13th </t>
  </si>
  <si>
    <t>David Sica</t>
  </si>
  <si>
    <t>Bryan Phalen</t>
  </si>
  <si>
    <t>Jonathan Rodriguez</t>
  </si>
  <si>
    <t>William Sutphin</t>
  </si>
  <si>
    <t>Joshua Bates</t>
  </si>
  <si>
    <t>Phillip Harris</t>
  </si>
  <si>
    <t>Nicholas DeGraw</t>
  </si>
  <si>
    <t>Cedric Walker</t>
  </si>
  <si>
    <t>Byron Buffin</t>
  </si>
  <si>
    <t>Brian Kushmaul</t>
  </si>
  <si>
    <t>Eduardo Razo</t>
  </si>
  <si>
    <t>Michael Wade</t>
  </si>
  <si>
    <t>jaime razo</t>
  </si>
  <si>
    <t>Carl Britt</t>
  </si>
  <si>
    <t>Marquis Hill</t>
  </si>
  <si>
    <t>Charles Stinchcomb</t>
  </si>
  <si>
    <t>Matthew Allen</t>
  </si>
  <si>
    <t>Jose Ayala Perez</t>
  </si>
  <si>
    <t>William Patterson</t>
  </si>
  <si>
    <t>Richard Perry</t>
  </si>
  <si>
    <t>Martie Murphy</t>
  </si>
  <si>
    <t>Savannah Dunn</t>
  </si>
  <si>
    <t>Jessica Harris</t>
  </si>
  <si>
    <t>Jacob McSwain</t>
  </si>
  <si>
    <t>Qua'Darius Neal</t>
  </si>
  <si>
    <t>Preston Krummel</t>
  </si>
  <si>
    <t>Katharine Carlier</t>
  </si>
  <si>
    <t>Nicholas Brooks</t>
  </si>
  <si>
    <t>Brandon Ray</t>
  </si>
  <si>
    <t>Remington White</t>
  </si>
  <si>
    <t>Thomas Everette</t>
  </si>
  <si>
    <t>Kevin Keyes</t>
  </si>
  <si>
    <t>Jerrod Bricker</t>
  </si>
  <si>
    <t>Christopher Brown</t>
  </si>
  <si>
    <t>Landon Lucas</t>
  </si>
  <si>
    <t>Mario Molina</t>
  </si>
  <si>
    <t>Lexdy Galvan Castillo</t>
  </si>
  <si>
    <t>Michael Welcher</t>
  </si>
  <si>
    <t>Donald Stewart</t>
  </si>
  <si>
    <t>Marlee Hill</t>
  </si>
  <si>
    <t>marlan.nichols@twavelead.com</t>
  </si>
  <si>
    <t>jhenderson@twavelead.com</t>
  </si>
  <si>
    <t>Jacob Adams</t>
  </si>
  <si>
    <t>Joseph Presley</t>
  </si>
  <si>
    <t>John Wells</t>
  </si>
  <si>
    <t>Lori McDaniel</t>
  </si>
  <si>
    <t>Alyson Ford</t>
  </si>
  <si>
    <t>Britt Bonds</t>
  </si>
  <si>
    <t>SL41@tidalwaveautospa.com</t>
  </si>
  <si>
    <t>James Kilgore</t>
  </si>
  <si>
    <t>SL40@tidalwaveautospa.com</t>
  </si>
  <si>
    <t>Jesse Ramirez Perez</t>
  </si>
  <si>
    <t>Jesse.Ramirez@tidalwaveautospa.com</t>
  </si>
  <si>
    <t>Rex Alvarez</t>
  </si>
  <si>
    <t>SL18@tidalwaveautospa.com</t>
  </si>
  <si>
    <t>Robert Swigonski</t>
  </si>
  <si>
    <t>robert.swigonski@tidalwaveautospa.com</t>
  </si>
  <si>
    <t>Brayton Swan</t>
  </si>
  <si>
    <t>SL66@tidalwaveautospa.com</t>
  </si>
  <si>
    <t>Lauren Drown</t>
  </si>
  <si>
    <t>lauren.drown@twavelead.com</t>
  </si>
  <si>
    <t>Dennis Gallegos</t>
  </si>
  <si>
    <t>SL121@tidalwaveautospa.com</t>
  </si>
  <si>
    <t>Douglas Boeres (On Leave)</t>
  </si>
  <si>
    <t>douglas.boeres@tidalwaveautospa.com</t>
  </si>
  <si>
    <t>Kenneth Dinkins</t>
  </si>
  <si>
    <t>SL103@tidalwaveautospa.com</t>
  </si>
  <si>
    <t>Melissa Barker</t>
  </si>
  <si>
    <t>SL56@tidalwaveautospa.com</t>
  </si>
  <si>
    <t>Tristan Luther</t>
  </si>
  <si>
    <t>SL35@tidalwaveautospa.com</t>
  </si>
  <si>
    <t>On Last</t>
  </si>
  <si>
    <t>Evan Williams</t>
  </si>
  <si>
    <t>evan.williams@tidalwaveautospa.com</t>
  </si>
  <si>
    <t>THOMAS PAXTON</t>
  </si>
  <si>
    <t>SL231@tidalwaveautospa.com</t>
  </si>
  <si>
    <t>Leroy Sattler</t>
  </si>
  <si>
    <t>SL63@tidalwaveautospa.com</t>
  </si>
  <si>
    <t>Kendall Cannimore</t>
  </si>
  <si>
    <t>SL223@tidalwaveautospa.com</t>
  </si>
  <si>
    <t>Raymond Otto</t>
  </si>
  <si>
    <t>SL5@tidalwaveautospa.com</t>
  </si>
  <si>
    <t>Patrick Powers</t>
  </si>
  <si>
    <t>SL54@tidalwaveautospa.com</t>
  </si>
  <si>
    <t>Christopher Lopez</t>
  </si>
  <si>
    <t>SL258@tidalwaveautospa.com</t>
  </si>
  <si>
    <t>Matthew McCoy</t>
  </si>
  <si>
    <t>SL203@tidalwaveautospa.com</t>
  </si>
  <si>
    <t>Joshua Choat</t>
  </si>
  <si>
    <t>Jacob Johnston</t>
  </si>
  <si>
    <t>SL46@tidalwaveautospa.com</t>
  </si>
  <si>
    <t>Justin Cooper</t>
  </si>
  <si>
    <t>SL26@tidalwaveautospa.com</t>
  </si>
  <si>
    <t>Benjamin Barbour</t>
  </si>
  <si>
    <t>SL58@tidalwaveautospa.com</t>
  </si>
  <si>
    <t>Jeremy Roberts</t>
  </si>
  <si>
    <t>SL148@tidalwaveautospa.com</t>
  </si>
  <si>
    <t>Jimmy Foster</t>
  </si>
  <si>
    <t>SL43@tidalwaveautospa.com</t>
  </si>
  <si>
    <t>Joel Cole</t>
  </si>
  <si>
    <t>SL114@tidalwaveautospa.com</t>
  </si>
  <si>
    <t>Michael Bond</t>
  </si>
  <si>
    <t>SL188@tidalwaveautospa.com</t>
  </si>
  <si>
    <t>Nicholas Anthony</t>
  </si>
  <si>
    <t>SL19@tidalwaveautospa.com</t>
  </si>
  <si>
    <t>Rene Gonzales</t>
  </si>
  <si>
    <t>SL86@tidalwaveautospa.com</t>
  </si>
  <si>
    <t>Roy Ramirez</t>
  </si>
  <si>
    <t>SL385@tidalwaveautospa.com</t>
  </si>
  <si>
    <t>Exists?</t>
  </si>
  <si>
    <t>Anthony Pitera (On Leave)</t>
  </si>
  <si>
    <t>James Arnett</t>
  </si>
  <si>
    <t>SL237@tidalwaveautospa.com</t>
  </si>
  <si>
    <t>Rex Humerickhouse</t>
  </si>
  <si>
    <t>SL62@tidalwaveautospa.com</t>
  </si>
  <si>
    <t>Tyra Payne</t>
  </si>
  <si>
    <t>SL218@tidalwaveautospa.com</t>
  </si>
  <si>
    <t>Nicholas Way</t>
  </si>
  <si>
    <t>SL246@tidalwaveautospa.com</t>
  </si>
  <si>
    <t>Last Weeks Total</t>
  </si>
  <si>
    <t>Last 15</t>
  </si>
  <si>
    <t>Emailed?</t>
  </si>
  <si>
    <t>Suspension</t>
  </si>
  <si>
    <t>Told Consultant to submit drafts</t>
  </si>
  <si>
    <t>Supposed to have got back off leave 5/13/2024</t>
  </si>
  <si>
    <t>Setting up call to get settled.</t>
  </si>
  <si>
    <t>Has made improvement since last week</t>
  </si>
  <si>
    <t>Submitted Last week's over, just new set</t>
  </si>
  <si>
    <t>Messaged Liz today to submit a report.</t>
  </si>
  <si>
    <t>Joshua Hudson</t>
  </si>
  <si>
    <t>SL162@tidalwaveautospa.com</t>
  </si>
  <si>
    <t>SL reached out this morning and helped, will see next week.</t>
  </si>
  <si>
    <t>Veronica Wyrostek</t>
  </si>
  <si>
    <t>SL307@tidalwaveautospa.com</t>
  </si>
  <si>
    <t>Brian Frank</t>
  </si>
  <si>
    <t>SL89@tidalwaveautospa.com</t>
  </si>
  <si>
    <t>Lori Brummitt</t>
  </si>
  <si>
    <t>Kristin Balcerzak</t>
  </si>
  <si>
    <t>kristin.balcerzak@twavelead.com</t>
  </si>
  <si>
    <t>Elizabeth Allen</t>
  </si>
  <si>
    <t>liz@twavelead.com</t>
  </si>
  <si>
    <t>I am working with Chris</t>
  </si>
  <si>
    <t>Top 15:</t>
  </si>
  <si>
    <t>Charles Hayes</t>
  </si>
  <si>
    <t>charles.hayes@tidalwaveautospa.com</t>
  </si>
  <si>
    <t>Dale Hyndman</t>
  </si>
  <si>
    <t>Dennis Thompson</t>
  </si>
  <si>
    <t>SL197@tidalwaveautospa.com</t>
  </si>
  <si>
    <t>Gregory Smith</t>
  </si>
  <si>
    <t>SL137@tidalwaveautospa.com</t>
  </si>
  <si>
    <t>Lee Card</t>
  </si>
  <si>
    <t>SL146@tidalwaveautospa.com</t>
  </si>
  <si>
    <t>$1900 overdue since 5/20</t>
  </si>
  <si>
    <t>chris.boyett@tidalwaveautospa.com</t>
  </si>
  <si>
    <t>Working with Chris</t>
  </si>
  <si>
    <t>$612 overdue since 5/20</t>
  </si>
  <si>
    <t>$843 overdue since 5/20</t>
  </si>
  <si>
    <t>Made progess</t>
  </si>
  <si>
    <t>Nothing  overdue since 5/20</t>
  </si>
  <si>
    <t>SL52@tidalwaveautospa.com</t>
  </si>
  <si>
    <t>$106 overdue since 5/20</t>
  </si>
  <si>
    <t>Bobby Ferguson</t>
  </si>
  <si>
    <t>bobby.ferguson@tidalwaveautospa.com</t>
  </si>
  <si>
    <t>SL73@tidalwaveautospa.com</t>
  </si>
  <si>
    <t>Janell Campbell</t>
  </si>
  <si>
    <t>SL115@tidalwaveautospa.com</t>
  </si>
  <si>
    <t>Brandon Zarecor</t>
  </si>
  <si>
    <t>SL252@tidalwaveautospa.com</t>
  </si>
  <si>
    <t>SL363@tidalwaveautospa.com</t>
  </si>
  <si>
    <t>JEFFREY MCDUFFIE</t>
  </si>
  <si>
    <t>SL242@tidalwaveautospa.com</t>
  </si>
  <si>
    <t>Joshua Smith</t>
  </si>
  <si>
    <t>SL100@tidalwaveautospa.com</t>
  </si>
  <si>
    <t>Leslie Conway</t>
  </si>
  <si>
    <t>SL90@tidalwaveautospa.com</t>
  </si>
  <si>
    <t>Lindsay Schultz</t>
  </si>
  <si>
    <t>SL198@tidalwaveautospa.com</t>
  </si>
  <si>
    <t>Robert Gambino</t>
  </si>
  <si>
    <t>SL270@tidalwaveautospa.com</t>
  </si>
  <si>
    <t>SL207@tidalwaveautospa.com</t>
  </si>
  <si>
    <t>Exists</t>
  </si>
  <si>
    <t>$2166.58 overdue since 6/3</t>
  </si>
  <si>
    <t>$1558.40 overdue since 6/3</t>
  </si>
  <si>
    <t>Ryan to reach out 6/10/24 to get update.\</t>
  </si>
  <si>
    <t>$1694.12 overdue since 6/3</t>
  </si>
  <si>
    <t>$2137.82 overdue since 6/3</t>
  </si>
  <si>
    <t>$1779.49 overdue since 6/3/24</t>
  </si>
  <si>
    <t>$1056.04 overdue since 6/3</t>
  </si>
  <si>
    <t>Doesn't Exist</t>
  </si>
  <si>
    <t>$1343.03 overdue since 6/3</t>
  </si>
  <si>
    <t>Made Progress</t>
  </si>
  <si>
    <t>Paige Canfield</t>
  </si>
  <si>
    <t>Paige.Canfield@tidalwaveautospa.com</t>
  </si>
  <si>
    <t>Andrew Nelson</t>
  </si>
  <si>
    <t>SL254@tidalwaveautospa.com</t>
  </si>
  <si>
    <t>Draven Girdler</t>
  </si>
  <si>
    <t>draven.girdler@tidalwaveautospa.com</t>
  </si>
  <si>
    <t>Abelardo Tamez</t>
  </si>
  <si>
    <t>Benjamin Eidem</t>
  </si>
  <si>
    <t>SL158@tidalwaveautospa.com</t>
  </si>
  <si>
    <t>Caitlin Toner</t>
  </si>
  <si>
    <t>SL160@tidalwaveautospa.com</t>
  </si>
  <si>
    <t>Cecilia Pate</t>
  </si>
  <si>
    <t>SL214@tidalwaveautospa.com</t>
  </si>
  <si>
    <t>Danielle Carroll</t>
  </si>
  <si>
    <t>SL117@tidalwaveautospa.com</t>
  </si>
  <si>
    <t>Jeremy Amburgey</t>
  </si>
  <si>
    <t>SL42@tidalwaveautospa.com</t>
  </si>
  <si>
    <t>Cleared</t>
  </si>
  <si>
    <t>Justin Bernal</t>
  </si>
  <si>
    <t>SL85@tidalwaveautospa.com</t>
  </si>
  <si>
    <t>Kristina Sanders</t>
  </si>
  <si>
    <t>SL297@tidalwaveautospa.com</t>
  </si>
  <si>
    <t>Kyle Robertson</t>
  </si>
  <si>
    <t>Nadine Moses</t>
  </si>
  <si>
    <t>SL278@tidalwaveautospa.com</t>
  </si>
  <si>
    <t>Ricky Houser</t>
  </si>
  <si>
    <t>SL16@tidalwaveautospa.com</t>
  </si>
  <si>
    <t>SL167@tidalwaveautospa.com</t>
  </si>
  <si>
    <t>Last Week's Total</t>
  </si>
  <si>
    <t>Emailed</t>
  </si>
  <si>
    <t>$2532.11 overdue since 6.10</t>
  </si>
  <si>
    <t>Suspended</t>
  </si>
  <si>
    <t>$2756.59 overdue since 6.10</t>
  </si>
  <si>
    <t>$2834.89 overdue since 6.10</t>
  </si>
  <si>
    <t>$2145.17 over due since 6.10</t>
  </si>
  <si>
    <t>Waiting on ASL to respond</t>
  </si>
  <si>
    <t>Cleared Last Week's</t>
  </si>
  <si>
    <t>$1343.03 over due since 6.10</t>
  </si>
  <si>
    <t>Lenard Wright</t>
  </si>
  <si>
    <t>SL361@tidalwaveautospa.com</t>
  </si>
  <si>
    <t>Troy Webb</t>
  </si>
  <si>
    <t>SL105@tidalwaveautospa.com</t>
  </si>
  <si>
    <t>Matthew Carter</t>
  </si>
  <si>
    <t>SL202@tidalwaveautospa.com</t>
  </si>
  <si>
    <t>Frankie Tadlock</t>
  </si>
  <si>
    <t>SL209@tidalwaveautospa.com</t>
  </si>
  <si>
    <t>Grant Hendrix</t>
  </si>
  <si>
    <t>SL190@tidalwaveautospa.com</t>
  </si>
  <si>
    <t>Kevin Williams</t>
  </si>
  <si>
    <t>SL22@tidalwaveautospa.com</t>
  </si>
  <si>
    <t>Leonard Council</t>
  </si>
  <si>
    <t>SL71@tidalwaveautospa.com</t>
  </si>
  <si>
    <t>Michael Miller</t>
  </si>
  <si>
    <t>SL55@tidalwaveautospa.com</t>
  </si>
  <si>
    <t>Tiago Buffon</t>
  </si>
  <si>
    <t>Tiago.Buffon@twavelead.com</t>
  </si>
  <si>
    <t>Last Week's Total still overdue</t>
  </si>
  <si>
    <t>Cleared Last Week's Overdue</t>
  </si>
  <si>
    <t>lenard.wright@tidalwaveautospa.com</t>
  </si>
  <si>
    <t>matthew.carter@tidalwaveautospa.com</t>
  </si>
  <si>
    <t>ASL46@tidalwaveautospa.com</t>
  </si>
  <si>
    <t>Cory Knight</t>
  </si>
  <si>
    <t>SL282@tidalwaveautospa.com</t>
  </si>
  <si>
    <t>David Deal</t>
  </si>
  <si>
    <t>SL119@tidalwaveautospa.com</t>
  </si>
  <si>
    <t>ASL164@tidalwaveautospa.com</t>
  </si>
  <si>
    <t>Jon Roewer</t>
  </si>
  <si>
    <t>jon.roewer@tidalwaveautospa.com</t>
  </si>
  <si>
    <t>NICOLA MARIANI</t>
  </si>
  <si>
    <t>SL219@tidalwaveautospa.com</t>
  </si>
  <si>
    <t>Sabrena Alexander</t>
  </si>
  <si>
    <t>SL149@tidalwaveautospa.com</t>
  </si>
  <si>
    <t>Working with ASL</t>
  </si>
  <si>
    <t>Talked with Katherine. Should be done by end of day.</t>
  </si>
  <si>
    <t>Franco Caretti</t>
  </si>
  <si>
    <t>SL127@tidalwaveautospa.com</t>
  </si>
  <si>
    <t>Darrius Pearson</t>
  </si>
  <si>
    <t>darrius.pearson@twavelead.com</t>
  </si>
  <si>
    <t>Moran Mcgraw</t>
  </si>
  <si>
    <t>Clayton Gibson</t>
  </si>
  <si>
    <t>clayton.gibson@tidalwaveautospa.com</t>
  </si>
  <si>
    <t>Douglas Chaloupek</t>
  </si>
  <si>
    <t>SL226@tidalwaveautospa.com</t>
  </si>
  <si>
    <t>Rebecca McCallum-Cameron</t>
  </si>
  <si>
    <t>SL266@tidalwaveautospa.com</t>
  </si>
  <si>
    <t>Timothy Stephens</t>
  </si>
  <si>
    <t>jason.stephens@tidalwaveautospa.com</t>
  </si>
  <si>
    <t>Talked with Katherine. Should be done by end of day. If not, suspend.</t>
  </si>
  <si>
    <t>Austin Shepard</t>
  </si>
  <si>
    <t>Owen Williamson</t>
  </si>
  <si>
    <t>SL77@tidalwaveautospa.com</t>
  </si>
  <si>
    <t>ASL77@tidalwaveautospa.com</t>
  </si>
  <si>
    <t>Looking into card to verify.</t>
  </si>
  <si>
    <t>Duane Alonso</t>
  </si>
  <si>
    <t>SL65@tidalwaveautospa.com</t>
  </si>
  <si>
    <t>William Allen</t>
  </si>
  <si>
    <t>SL140@tidalwaveautospa.com</t>
  </si>
  <si>
    <t>Jimmy Foster (On Leave)</t>
  </si>
  <si>
    <t>SL364@tidalwaveautospa.com</t>
  </si>
  <si>
    <t>Brian Hanna</t>
  </si>
  <si>
    <t>brian.hanna@tidalwaveautospa.com</t>
  </si>
  <si>
    <t>christopher.lopez@tidalwaveautospa.com</t>
  </si>
  <si>
    <t>David Nightingale</t>
  </si>
  <si>
    <t>SL141@tidalwaveautospa.com</t>
  </si>
  <si>
    <t>James Guinan</t>
  </si>
  <si>
    <t>SL135@tidalwaveautospa.com</t>
  </si>
  <si>
    <t>Jason Crouse</t>
  </si>
  <si>
    <t>SL75@tidalwaveautospa.com</t>
  </si>
  <si>
    <t>Jeremiah Vincent</t>
  </si>
  <si>
    <t>SL17@tidalwaveautospa.com</t>
  </si>
  <si>
    <t>Kyle Busch</t>
  </si>
  <si>
    <t>SL107@tidalwaveautospa.com</t>
  </si>
  <si>
    <t>Leah Clegg</t>
  </si>
  <si>
    <t>leah.clegg@tidalwaveautospa.com</t>
  </si>
  <si>
    <t>Mark Shreffler</t>
  </si>
  <si>
    <t>SL118@tidalwaveautospa.com</t>
  </si>
  <si>
    <t>Maurice Moorman</t>
  </si>
  <si>
    <t>maurice.moorman@tidalwaveautospa.com</t>
  </si>
  <si>
    <t>Megan Moore</t>
  </si>
  <si>
    <t>SL181@tidalwaveautospa.com</t>
  </si>
  <si>
    <t>Micah Pinero</t>
  </si>
  <si>
    <t>SL110@tidalwaveautospa.com</t>
  </si>
  <si>
    <t>Michael Blackwell</t>
  </si>
  <si>
    <t>SL33@tidalwaveautospa.com</t>
  </si>
  <si>
    <t>Michael Harland</t>
  </si>
  <si>
    <t>SL12@tidalwaveautospa.com</t>
  </si>
  <si>
    <t>OLIN WILSON</t>
  </si>
  <si>
    <t>olin.wilson@twavelead.com</t>
  </si>
  <si>
    <t>Owen Capriola</t>
  </si>
  <si>
    <t>SL106@tidalwaveautospa.com</t>
  </si>
  <si>
    <t>Randall Sullivan</t>
  </si>
  <si>
    <t>SL147@tidalwaveautospa.com</t>
  </si>
  <si>
    <t>Reid Kleinke</t>
  </si>
  <si>
    <t>SL312@tidalwaveautospa.com</t>
  </si>
  <si>
    <t>Reyvin Siegel</t>
  </si>
  <si>
    <t>SL109@tidalwaveautospa.com</t>
  </si>
  <si>
    <t>robert.gambino@tidalwaveautospa.com</t>
  </si>
  <si>
    <t>Ryan Earl</t>
  </si>
  <si>
    <t>SL78@tidalwaveautospa.com</t>
  </si>
  <si>
    <t>Samantha Simpson</t>
  </si>
  <si>
    <t>SL129@tidalwaveautospa.com</t>
  </si>
  <si>
    <t>Scott Gulasa</t>
  </si>
  <si>
    <t>SL155@tidalwaveautospa.com</t>
  </si>
  <si>
    <t>Shawn Corway</t>
  </si>
  <si>
    <t>shawn.corway@tidalwaveautospa.com</t>
  </si>
  <si>
    <t>Stephanie Bratcher</t>
  </si>
  <si>
    <t>SL166@tidalwaveautospa.com</t>
  </si>
  <si>
    <t>Thomas Merrick</t>
  </si>
  <si>
    <t>SL104@tidalwaveautospa.com</t>
  </si>
  <si>
    <t>Tiffany Reed</t>
  </si>
  <si>
    <t>SL102@tidalwaveautospa.com</t>
  </si>
  <si>
    <t>Last Week &gt; $50</t>
  </si>
  <si>
    <t>Working with SL &amp; ASL</t>
  </si>
  <si>
    <t>Reached out and said it should be done by Thursday.</t>
  </si>
  <si>
    <t>Charles Best</t>
  </si>
  <si>
    <t>SL9@tidalwaveautospa.com</t>
  </si>
  <si>
    <t>roy.ramirez@tidalwaveautospa.com</t>
  </si>
  <si>
    <t>Timothy Shannon</t>
  </si>
  <si>
    <t>Ryan to reach to get receipts.</t>
  </si>
  <si>
    <t>Jennifer Rogers</t>
  </si>
  <si>
    <t>jennifer@tidalwaveautospa.com</t>
  </si>
  <si>
    <t>Casper Eckols</t>
  </si>
  <si>
    <t>SL311@tidalwaveautospa.com</t>
  </si>
  <si>
    <t>William Mcwaters</t>
  </si>
  <si>
    <t>SL298@tidalwaveautospa.com</t>
  </si>
  <si>
    <t>Sum Greater than $50</t>
  </si>
  <si>
    <t>Ryan to Process by 7/26</t>
  </si>
  <si>
    <t>Jose Ferrari</t>
  </si>
  <si>
    <t>ernani.ferrari@twavelead.com</t>
  </si>
  <si>
    <t>Jonathan Ackerman</t>
  </si>
  <si>
    <t>SL191@tidalwaveautospa.com</t>
  </si>
  <si>
    <t>timothy.shannon@twavelead.com</t>
  </si>
  <si>
    <t>Cindi Carrington</t>
  </si>
  <si>
    <t>cindi.carrington@tidalwaveautospa.com</t>
  </si>
  <si>
    <t>Amber Rosenstengel</t>
  </si>
  <si>
    <t>amber.rosenstengel@tidalwaveautospa.com</t>
  </si>
  <si>
    <t>Harrison Johnson</t>
  </si>
  <si>
    <t>SL116@tidalwaveautospa.com</t>
  </si>
  <si>
    <t>Josh Nordgren</t>
  </si>
  <si>
    <t>Kristina Callow</t>
  </si>
  <si>
    <t>kristina.callow@tidalwaveautospa.com</t>
  </si>
  <si>
    <t>Mike Breitrick</t>
  </si>
  <si>
    <t>SL249@tidalwaveautospa.com</t>
  </si>
  <si>
    <t>Week of 22th Total</t>
  </si>
  <si>
    <t>Sum &gt; $50</t>
  </si>
  <si>
    <t>Count &gt; $50</t>
  </si>
  <si>
    <t>Jeremy Roberts (On Leave)</t>
  </si>
  <si>
    <t>Joshua Regan</t>
  </si>
  <si>
    <t>CARL WOESSNER</t>
  </si>
  <si>
    <t>carl.woessner@tidalwaveautospa.com</t>
  </si>
  <si>
    <t>Jeb Plaisance</t>
  </si>
  <si>
    <t>SL130@tidalwaveautospa.com</t>
  </si>
  <si>
    <t>Adam DeGroot</t>
  </si>
  <si>
    <t>SL7@tidalwaveautospa.com</t>
  </si>
  <si>
    <t>Adam Hicks</t>
  </si>
  <si>
    <t>SL39@tidalwaveautospa.com</t>
  </si>
  <si>
    <t>Al Kondry</t>
  </si>
  <si>
    <t>SL212@tidalwaveautospa.com</t>
  </si>
  <si>
    <t>Amber Guerrero</t>
  </si>
  <si>
    <t>SL288@tidalwaveautospa.com</t>
  </si>
  <si>
    <t>SL319@tidalwaveautospa.com</t>
  </si>
  <si>
    <t>Cameran Chamblee</t>
  </si>
  <si>
    <t>cameran.chamblee@tidalwaveautospa.com</t>
  </si>
  <si>
    <t>Chad Fuller</t>
  </si>
  <si>
    <t>SL91@tidalwaveautospa.com</t>
  </si>
  <si>
    <t>SL324@tidalwaveautospa.com</t>
  </si>
  <si>
    <t>Edward Bayliss</t>
  </si>
  <si>
    <t>edward.bayliss@tidalwaveautospa.com</t>
  </si>
  <si>
    <t>Jacob Skouge</t>
  </si>
  <si>
    <t>SL304@tidalwaveautospa.com</t>
  </si>
  <si>
    <t>Javier Rocha</t>
  </si>
  <si>
    <t>SL265@tidalwaveautospa.com</t>
  </si>
  <si>
    <t>lee.davis@shjconstructiongroup.com</t>
  </si>
  <si>
    <t>Jerry Owens (On Leave)</t>
  </si>
  <si>
    <t>SL123@tidalwaveautospa.com</t>
  </si>
  <si>
    <t>Joseph Baldwyn</t>
  </si>
  <si>
    <t>Joshua Stone</t>
  </si>
  <si>
    <t>SL59@tidalwaveautospa.com</t>
  </si>
  <si>
    <t>Justin Murray</t>
  </si>
  <si>
    <t>SL88@tidalwaveautospa.com</t>
  </si>
  <si>
    <t>Kip Frew</t>
  </si>
  <si>
    <t>SL253@tidalwaveautospa.com</t>
  </si>
  <si>
    <t>Lee Triggs</t>
  </si>
  <si>
    <t>SL49@tidalwaveautospa.com</t>
  </si>
  <si>
    <t>Preston Long</t>
  </si>
  <si>
    <t>preston.long@tidalwaveautospa.com</t>
  </si>
  <si>
    <t>Rodney Davis</t>
  </si>
  <si>
    <t>SL83@tidalwaveautospa.com</t>
  </si>
  <si>
    <t>Last Week Total</t>
  </si>
  <si>
    <t>Glenn Reached out last week.</t>
  </si>
  <si>
    <t>Terry Wildes</t>
  </si>
  <si>
    <t>Terry.Wildes@twavelead.com</t>
  </si>
  <si>
    <t>abelardo.tamez@tidalwaveautospa.com</t>
  </si>
  <si>
    <t>Christopher Braziel</t>
  </si>
  <si>
    <t>SL230@tidalwaveautospa.com</t>
  </si>
  <si>
    <t>sean.bush@tidalwaveautospa.com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</si>
</sst>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3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u val="double"/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/>
    <xf numFmtId="44" fontId="2" fillId="0" borderId="0"/>
  </cellStyleXfs>
  <cellXfs count="173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9" fontId="0" fillId="0" borderId="3" xfId="1" applyFont="1" applyBorder="1"/>
    <xf numFmtId="164" fontId="0" fillId="0" borderId="13" xfId="0" applyNumberFormat="1" applyBorder="1"/>
    <xf numFmtId="9" fontId="0" fillId="0" borderId="12" xfId="1" applyFont="1" applyBorder="1"/>
    <xf numFmtId="0" fontId="0" fillId="0" borderId="6" xfId="0" applyBorder="1" applyAlignment="1">
      <alignment horizontal="centerContinuous"/>
    </xf>
    <xf numFmtId="164" fontId="3" fillId="0" borderId="5" xfId="0" applyNumberFormat="1" applyFont="1" applyBorder="1" applyAlignment="1">
      <alignment horizontal="centerContinuous"/>
    </xf>
    <xf numFmtId="0" fontId="0" fillId="0" borderId="0" xfId="0" applyAlignment="1">
      <alignment horizontal="centerContinuous"/>
    </xf>
    <xf numFmtId="164" fontId="1" fillId="0" borderId="14" xfId="0" applyNumberFormat="1" applyFont="1" applyBorder="1" applyAlignment="1">
      <alignment horizontal="center" vertical="top"/>
    </xf>
    <xf numFmtId="164" fontId="4" fillId="0" borderId="0" xfId="0" applyNumberFormat="1" applyFont="1" applyAlignment="1">
      <alignment horizontal="centerContinuous"/>
    </xf>
    <xf numFmtId="0" fontId="5" fillId="0" borderId="15" xfId="0" applyFont="1" applyBorder="1" applyAlignment="1">
      <alignment horizontal="center" vertical="top"/>
    </xf>
    <xf numFmtId="164" fontId="5" fillId="0" borderId="15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64" fontId="1" fillId="0" borderId="15" xfId="0" applyNumberFormat="1" applyFont="1" applyBorder="1" applyAlignment="1">
      <alignment horizontal="center" vertical="top"/>
    </xf>
    <xf numFmtId="164" fontId="1" fillId="0" borderId="9" xfId="0" applyNumberFormat="1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64" fontId="0" fillId="0" borderId="16" xfId="0" applyNumberFormat="1" applyBorder="1"/>
    <xf numFmtId="44" fontId="2" fillId="0" borderId="0" xfId="2"/>
    <xf numFmtId="44" fontId="2" fillId="0" borderId="16" xfId="2" applyBorder="1"/>
    <xf numFmtId="0" fontId="1" fillId="0" borderId="19" xfId="0" applyFont="1" applyBorder="1" applyAlignment="1">
      <alignment horizontal="center" vertical="top"/>
    </xf>
    <xf numFmtId="44" fontId="3" fillId="0" borderId="18" xfId="2" applyFont="1" applyBorder="1"/>
    <xf numFmtId="44" fontId="3" fillId="0" borderId="20" xfId="2" applyFont="1" applyBorder="1"/>
    <xf numFmtId="0" fontId="1" fillId="0" borderId="21" xfId="0" applyFont="1" applyBorder="1" applyAlignment="1">
      <alignment horizontal="center" vertical="top"/>
    </xf>
    <xf numFmtId="0" fontId="3" fillId="0" borderId="18" xfId="0" applyFont="1" applyBorder="1"/>
    <xf numFmtId="0" fontId="0" fillId="4" borderId="0" xfId="0" applyFill="1"/>
    <xf numFmtId="14" fontId="0" fillId="0" borderId="0" xfId="0" applyNumberFormat="1"/>
    <xf numFmtId="165" fontId="0" fillId="0" borderId="0" xfId="0" applyNumberFormat="1"/>
    <xf numFmtId="14" fontId="3" fillId="0" borderId="18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1" xfId="0" applyFont="1" applyBorder="1" applyAlignment="1">
      <alignment horizontal="center" vertical="top"/>
    </xf>
    <xf numFmtId="164" fontId="6" fillId="0" borderId="22" xfId="0" applyNumberFormat="1" applyFont="1" applyBorder="1" applyAlignment="1">
      <alignment horizontal="center" vertical="top"/>
    </xf>
    <xf numFmtId="164" fontId="6" fillId="0" borderId="18" xfId="0" applyNumberFormat="1" applyFont="1" applyBorder="1" applyAlignment="1">
      <alignment horizontal="center" vertical="top"/>
    </xf>
    <xf numFmtId="164" fontId="6" fillId="0" borderId="19" xfId="0" applyNumberFormat="1" applyFont="1" applyBorder="1" applyAlignment="1">
      <alignment horizontal="center" vertical="top"/>
    </xf>
    <xf numFmtId="164" fontId="6" fillId="0" borderId="21" xfId="0" applyNumberFormat="1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0" fillId="0" borderId="18" xfId="0" applyBorder="1"/>
    <xf numFmtId="0" fontId="7" fillId="0" borderId="23" xfId="0" applyFont="1" applyBorder="1" applyAlignment="1">
      <alignment horizontal="center" vertical="top"/>
    </xf>
    <xf numFmtId="164" fontId="7" fillId="0" borderId="23" xfId="0" applyNumberFormat="1" applyFont="1" applyBorder="1" applyAlignment="1">
      <alignment horizontal="center" vertical="top"/>
    </xf>
    <xf numFmtId="164" fontId="7" fillId="0" borderId="17" xfId="0" applyNumberFormat="1" applyFont="1" applyBorder="1" applyAlignment="1">
      <alignment horizontal="center" vertical="top"/>
    </xf>
    <xf numFmtId="164" fontId="0" fillId="0" borderId="3" xfId="0" applyNumberFormat="1" applyBorder="1"/>
    <xf numFmtId="0" fontId="7" fillId="0" borderId="17" xfId="0" applyFont="1" applyBorder="1" applyAlignment="1">
      <alignment horizontal="center" vertical="top"/>
    </xf>
    <xf numFmtId="0" fontId="0" fillId="0" borderId="24" xfId="0" applyBorder="1"/>
    <xf numFmtId="164" fontId="0" fillId="0" borderId="24" xfId="0" applyNumberFormat="1" applyBorder="1"/>
    <xf numFmtId="164" fontId="0" fillId="0" borderId="25" xfId="0" applyNumberFormat="1" applyBorder="1"/>
    <xf numFmtId="164" fontId="0" fillId="2" borderId="0" xfId="0" applyNumberFormat="1" applyFill="1" applyAlignment="1">
      <alignment horizontal="centerContinuous"/>
    </xf>
    <xf numFmtId="164" fontId="0" fillId="2" borderId="3" xfId="0" applyNumberFormat="1" applyFill="1" applyBorder="1" applyAlignment="1">
      <alignment horizontal="centerContinuous"/>
    </xf>
    <xf numFmtId="0" fontId="8" fillId="0" borderId="26" xfId="0" applyFont="1" applyBorder="1" applyAlignment="1">
      <alignment horizontal="center" vertical="top"/>
    </xf>
    <xf numFmtId="164" fontId="8" fillId="0" borderId="26" xfId="0" applyNumberFormat="1" applyFont="1" applyBorder="1" applyAlignment="1">
      <alignment horizontal="center" vertical="top"/>
    </xf>
    <xf numFmtId="164" fontId="8" fillId="0" borderId="17" xfId="0" applyNumberFormat="1" applyFont="1" applyBorder="1" applyAlignment="1">
      <alignment horizontal="center" vertical="top"/>
    </xf>
    <xf numFmtId="0" fontId="8" fillId="0" borderId="17" xfId="0" applyFont="1" applyBorder="1" applyAlignment="1">
      <alignment horizontal="center" vertical="top"/>
    </xf>
    <xf numFmtId="164" fontId="0" fillId="2" borderId="5" xfId="0" applyNumberFormat="1" applyFill="1" applyBorder="1" applyAlignment="1">
      <alignment horizontal="centerContinuous"/>
    </xf>
    <xf numFmtId="164" fontId="0" fillId="2" borderId="6" xfId="0" applyNumberFormat="1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9" fillId="2" borderId="5" xfId="0" applyFont="1" applyFill="1" applyBorder="1" applyAlignment="1">
      <alignment horizontal="centerContinuous"/>
    </xf>
    <xf numFmtId="164" fontId="9" fillId="2" borderId="0" xfId="0" applyNumberFormat="1" applyFont="1" applyFill="1" applyAlignment="1">
      <alignment horizontal="centerContinuous"/>
    </xf>
    <xf numFmtId="0" fontId="10" fillId="0" borderId="27" xfId="0" applyFont="1" applyBorder="1" applyAlignment="1">
      <alignment horizontal="center" vertical="top"/>
    </xf>
    <xf numFmtId="164" fontId="10" fillId="0" borderId="27" xfId="0" applyNumberFormat="1" applyFont="1" applyBorder="1" applyAlignment="1">
      <alignment horizontal="center" vertical="top"/>
    </xf>
    <xf numFmtId="44" fontId="2" fillId="5" borderId="0" xfId="2" applyFill="1"/>
    <xf numFmtId="0" fontId="11" fillId="0" borderId="28" xfId="0" applyFont="1" applyBorder="1" applyAlignment="1">
      <alignment horizontal="center" vertical="top"/>
    </xf>
    <xf numFmtId="164" fontId="11" fillId="0" borderId="28" xfId="0" applyNumberFormat="1" applyFont="1" applyBorder="1" applyAlignment="1">
      <alignment horizontal="center" vertical="top"/>
    </xf>
    <xf numFmtId="164" fontId="11" fillId="0" borderId="17" xfId="0" applyNumberFormat="1" applyFont="1" applyBorder="1" applyAlignment="1">
      <alignment horizontal="center" vertical="top"/>
    </xf>
    <xf numFmtId="164" fontId="11" fillId="0" borderId="29" xfId="0" applyNumberFormat="1" applyFont="1" applyBorder="1" applyAlignment="1">
      <alignment horizontal="center" vertical="top"/>
    </xf>
    <xf numFmtId="0" fontId="11" fillId="0" borderId="17" xfId="0" applyFont="1" applyBorder="1" applyAlignment="1">
      <alignment horizontal="center" vertical="top"/>
    </xf>
    <xf numFmtId="164" fontId="9" fillId="2" borderId="16" xfId="0" applyNumberFormat="1" applyFont="1" applyFill="1" applyBorder="1" applyAlignment="1">
      <alignment horizontal="centerContinuous"/>
    </xf>
    <xf numFmtId="164" fontId="0" fillId="2" borderId="16" xfId="0" applyNumberFormat="1" applyFill="1" applyBorder="1" applyAlignment="1">
      <alignment horizontal="centerContinuous"/>
    </xf>
    <xf numFmtId="0" fontId="1" fillId="0" borderId="0" xfId="0" applyFont="1" applyAlignment="1">
      <alignment horizontal="center" vertical="top"/>
    </xf>
    <xf numFmtId="0" fontId="0" fillId="5" borderId="0" xfId="0" applyFill="1"/>
    <xf numFmtId="0" fontId="0" fillId="0" borderId="0" xfId="0" applyAlignment="1">
      <alignment horizontal="center"/>
    </xf>
    <xf numFmtId="14" fontId="1" fillId="0" borderId="14" xfId="0" applyNumberFormat="1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14" fontId="12" fillId="0" borderId="14" xfId="0" applyNumberFormat="1" applyFont="1" applyBorder="1" applyAlignment="1">
      <alignment horizontal="center" vertical="top"/>
    </xf>
    <xf numFmtId="0" fontId="13" fillId="0" borderId="30" xfId="0" applyFont="1" applyBorder="1" applyAlignment="1">
      <alignment horizontal="center" vertical="top"/>
    </xf>
    <xf numFmtId="164" fontId="13" fillId="0" borderId="30" xfId="0" applyNumberFormat="1" applyFont="1" applyBorder="1" applyAlignment="1">
      <alignment horizontal="center" vertical="top"/>
    </xf>
    <xf numFmtId="164" fontId="13" fillId="0" borderId="17" xfId="0" applyNumberFormat="1" applyFont="1" applyBorder="1" applyAlignment="1">
      <alignment horizontal="center" vertical="top"/>
    </xf>
    <xf numFmtId="164" fontId="13" fillId="0" borderId="29" xfId="0" applyNumberFormat="1" applyFont="1" applyBorder="1" applyAlignment="1">
      <alignment horizontal="center" vertical="top"/>
    </xf>
    <xf numFmtId="0" fontId="13" fillId="0" borderId="17" xfId="0" applyFont="1" applyBorder="1" applyAlignment="1">
      <alignment horizontal="center" vertical="top"/>
    </xf>
    <xf numFmtId="164" fontId="1" fillId="0" borderId="17" xfId="0" applyNumberFormat="1" applyFont="1" applyBorder="1" applyAlignment="1">
      <alignment horizontal="center" vertical="top"/>
    </xf>
    <xf numFmtId="0" fontId="14" fillId="0" borderId="31" xfId="0" applyFont="1" applyBorder="1" applyAlignment="1">
      <alignment horizontal="center" vertical="top"/>
    </xf>
    <xf numFmtId="164" fontId="14" fillId="0" borderId="31" xfId="0" applyNumberFormat="1" applyFont="1" applyBorder="1" applyAlignment="1">
      <alignment horizontal="center" vertical="top"/>
    </xf>
    <xf numFmtId="0" fontId="15" fillId="0" borderId="32" xfId="0" applyFont="1" applyBorder="1" applyAlignment="1">
      <alignment horizontal="center" vertical="top"/>
    </xf>
    <xf numFmtId="164" fontId="15" fillId="0" borderId="32" xfId="0" applyNumberFormat="1" applyFont="1" applyBorder="1" applyAlignment="1">
      <alignment horizontal="center" vertical="top"/>
    </xf>
    <xf numFmtId="0" fontId="3" fillId="6" borderId="0" xfId="0" applyFont="1" applyFill="1" applyAlignment="1">
      <alignment horizontal="centerContinuous"/>
    </xf>
    <xf numFmtId="164" fontId="3" fillId="6" borderId="0" xfId="0" applyNumberFormat="1" applyFont="1" applyFill="1" applyAlignment="1">
      <alignment horizontal="centerContinuous"/>
    </xf>
    <xf numFmtId="0" fontId="16" fillId="0" borderId="33" xfId="0" applyFont="1" applyBorder="1" applyAlignment="1">
      <alignment horizontal="center" vertical="top"/>
    </xf>
    <xf numFmtId="164" fontId="16" fillId="0" borderId="33" xfId="0" applyNumberFormat="1" applyFont="1" applyBorder="1" applyAlignment="1">
      <alignment horizontal="center" vertical="top"/>
    </xf>
    <xf numFmtId="164" fontId="4" fillId="6" borderId="0" xfId="0" applyNumberFormat="1" applyFont="1" applyFill="1" applyAlignment="1">
      <alignment horizontal="centerContinuous"/>
    </xf>
    <xf numFmtId="0" fontId="4" fillId="6" borderId="0" xfId="0" applyFont="1" applyFill="1" applyAlignment="1">
      <alignment horizontal="centerContinuous"/>
    </xf>
    <xf numFmtId="0" fontId="17" fillId="0" borderId="34" xfId="0" applyFont="1" applyBorder="1" applyAlignment="1">
      <alignment horizontal="center" vertical="top"/>
    </xf>
    <xf numFmtId="164" fontId="17" fillId="0" borderId="34" xfId="0" applyNumberFormat="1" applyFont="1" applyBorder="1" applyAlignment="1">
      <alignment horizontal="center" vertical="top"/>
    </xf>
    <xf numFmtId="164" fontId="0" fillId="6" borderId="0" xfId="0" applyNumberFormat="1" applyFill="1" applyAlignment="1">
      <alignment horizontal="centerContinuous"/>
    </xf>
    <xf numFmtId="0" fontId="1" fillId="0" borderId="1" xfId="0" applyFont="1" applyBorder="1" applyAlignment="1">
      <alignment horizontal="center" vertical="top"/>
    </xf>
    <xf numFmtId="0" fontId="18" fillId="0" borderId="35" xfId="0" applyFont="1" applyBorder="1" applyAlignment="1">
      <alignment horizontal="center" vertical="top"/>
    </xf>
    <xf numFmtId="164" fontId="18" fillId="0" borderId="35" xfId="0" applyNumberFormat="1" applyFont="1" applyBorder="1" applyAlignment="1">
      <alignment horizontal="center" vertical="top"/>
    </xf>
    <xf numFmtId="164" fontId="19" fillId="6" borderId="0" xfId="0" applyNumberFormat="1" applyFont="1" applyFill="1" applyAlignment="1">
      <alignment horizontal="centerContinuous"/>
    </xf>
    <xf numFmtId="164" fontId="0" fillId="0" borderId="0" xfId="0" applyNumberFormat="1" applyAlignment="1">
      <alignment horizontal="right"/>
    </xf>
    <xf numFmtId="164" fontId="1" fillId="0" borderId="36" xfId="0" applyNumberFormat="1" applyFont="1" applyBorder="1" applyAlignment="1">
      <alignment horizontal="center" vertical="top"/>
    </xf>
    <xf numFmtId="164" fontId="18" fillId="0" borderId="17" xfId="0" applyNumberFormat="1" applyFont="1" applyBorder="1" applyAlignment="1">
      <alignment horizontal="center" vertical="top"/>
    </xf>
    <xf numFmtId="164" fontId="19" fillId="6" borderId="3" xfId="0" applyNumberFormat="1" applyFont="1" applyFill="1" applyBorder="1" applyAlignment="1">
      <alignment horizontal="centerContinuous"/>
    </xf>
    <xf numFmtId="0" fontId="18" fillId="0" borderId="17" xfId="0" applyFont="1" applyBorder="1" applyAlignment="1">
      <alignment horizontal="center" vertical="top"/>
    </xf>
    <xf numFmtId="0" fontId="20" fillId="0" borderId="37" xfId="0" applyFont="1" applyBorder="1" applyAlignment="1">
      <alignment horizontal="center" vertical="top"/>
    </xf>
    <xf numFmtId="164" fontId="20" fillId="0" borderId="37" xfId="0" applyNumberFormat="1" applyFont="1" applyBorder="1" applyAlignment="1">
      <alignment horizontal="center" vertical="top"/>
    </xf>
    <xf numFmtId="164" fontId="0" fillId="6" borderId="0" xfId="0" applyNumberFormat="1" applyFill="1"/>
    <xf numFmtId="0" fontId="1" fillId="5" borderId="36" xfId="0" applyFont="1" applyFill="1" applyBorder="1" applyAlignment="1">
      <alignment horizontal="center" vertical="top"/>
    </xf>
    <xf numFmtId="0" fontId="1" fillId="4" borderId="36" xfId="0" applyFont="1" applyFill="1" applyBorder="1" applyAlignment="1">
      <alignment horizontal="center" vertical="top"/>
    </xf>
    <xf numFmtId="164" fontId="20" fillId="0" borderId="17" xfId="0" applyNumberFormat="1" applyFont="1" applyBorder="1" applyAlignment="1">
      <alignment horizontal="center" vertical="top"/>
    </xf>
    <xf numFmtId="164" fontId="0" fillId="6" borderId="3" xfId="0" applyNumberFormat="1" applyFill="1" applyBorder="1"/>
    <xf numFmtId="0" fontId="21" fillId="0" borderId="38" xfId="0" applyFont="1" applyBorder="1" applyAlignment="1">
      <alignment horizontal="center" vertical="top"/>
    </xf>
    <xf numFmtId="164" fontId="21" fillId="0" borderId="38" xfId="0" applyNumberFormat="1" applyFont="1" applyBorder="1" applyAlignment="1">
      <alignment horizontal="center" vertical="top"/>
    </xf>
    <xf numFmtId="0" fontId="20" fillId="0" borderId="14" xfId="0" applyFont="1" applyBorder="1" applyAlignment="1">
      <alignment horizontal="center" vertical="top"/>
    </xf>
    <xf numFmtId="0" fontId="0" fillId="6" borderId="0" xfId="0" applyFill="1"/>
    <xf numFmtId="0" fontId="20" fillId="7" borderId="14" xfId="0" applyFont="1" applyFill="1" applyBorder="1" applyAlignment="1">
      <alignment horizontal="center" vertical="top"/>
    </xf>
    <xf numFmtId="0" fontId="0" fillId="7" borderId="0" xfId="0" applyFill="1"/>
    <xf numFmtId="0" fontId="20" fillId="5" borderId="14" xfId="0" applyFont="1" applyFill="1" applyBorder="1" applyAlignment="1">
      <alignment horizontal="center" vertical="top"/>
    </xf>
    <xf numFmtId="6" fontId="0" fillId="0" borderId="0" xfId="0" applyNumberFormat="1"/>
    <xf numFmtId="0" fontId="1" fillId="0" borderId="39" xfId="0" applyFont="1" applyBorder="1" applyAlignment="1">
      <alignment horizontal="center" vertical="top"/>
    </xf>
    <xf numFmtId="164" fontId="1" fillId="0" borderId="39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5" xfId="0" applyBorder="1"/>
    <xf numFmtId="164" fontId="0" fillId="0" borderId="6" xfId="0" applyNumberFormat="1" applyBorder="1"/>
    <xf numFmtId="164" fontId="0" fillId="0" borderId="5" xfId="0" applyNumberFormat="1" applyBorder="1"/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2" fillId="6" borderId="0" xfId="0" applyFont="1" applyFill="1"/>
    <xf numFmtId="164" fontId="22" fillId="6" borderId="3" xfId="0" applyNumberFormat="1" applyFont="1" applyFill="1" applyBorder="1"/>
    <xf numFmtId="164" fontId="23" fillId="6" borderId="0" xfId="0" applyNumberFormat="1" applyFont="1" applyFill="1"/>
    <xf numFmtId="164" fontId="22" fillId="6" borderId="0" xfId="0" applyNumberFormat="1" applyFont="1" applyFill="1"/>
    <xf numFmtId="0" fontId="24" fillId="0" borderId="40" xfId="0" applyFont="1" applyBorder="1" applyAlignment="1">
      <alignment horizontal="center" vertical="top"/>
    </xf>
    <xf numFmtId="164" fontId="24" fillId="0" borderId="40" xfId="0" applyNumberFormat="1" applyFont="1" applyBorder="1" applyAlignment="1">
      <alignment horizontal="center" vertical="top"/>
    </xf>
    <xf numFmtId="164" fontId="19" fillId="6" borderId="0" xfId="0" applyNumberFormat="1" applyFont="1" applyFill="1"/>
    <xf numFmtId="164" fontId="0" fillId="0" borderId="0" xfId="0" applyNumberFormat="1" applyAlignment="1">
      <alignment horizontal="center"/>
    </xf>
    <xf numFmtId="164" fontId="0" fillId="6" borderId="0" xfId="0" applyNumberFormat="1" applyFill="1" applyAlignment="1">
      <alignment horizontal="center"/>
    </xf>
    <xf numFmtId="0" fontId="25" fillId="0" borderId="41" xfId="0" applyFont="1" applyBorder="1" applyAlignment="1">
      <alignment horizontal="center" vertical="top"/>
    </xf>
    <xf numFmtId="164" fontId="25" fillId="0" borderId="41" xfId="0" applyNumberFormat="1" applyFont="1" applyBorder="1" applyAlignment="1">
      <alignment horizontal="center" vertical="top"/>
    </xf>
    <xf numFmtId="0" fontId="26" fillId="0" borderId="42" xfId="0" applyFont="1" applyBorder="1" applyAlignment="1">
      <alignment horizontal="center" vertical="top"/>
    </xf>
    <xf numFmtId="164" fontId="26" fillId="0" borderId="42" xfId="0" applyNumberFormat="1" applyFont="1" applyBorder="1" applyAlignment="1">
      <alignment horizontal="center" vertical="top"/>
    </xf>
    <xf numFmtId="164" fontId="2" fillId="0" borderId="0" xfId="2" applyNumberFormat="1"/>
    <xf numFmtId="164" fontId="3" fillId="0" borderId="0" xfId="2" applyNumberFormat="1" applyFont="1" applyAlignment="1">
      <alignment horizontal="center"/>
    </xf>
    <xf numFmtId="0" fontId="27" fillId="0" borderId="43" xfId="0" applyFont="1" applyBorder="1" applyAlignment="1">
      <alignment horizontal="center" vertical="top"/>
    </xf>
    <xf numFmtId="164" fontId="27" fillId="0" borderId="43" xfId="0" applyNumberFormat="1" applyFont="1" applyBorder="1" applyAlignment="1">
      <alignment horizontal="center" vertical="top"/>
    </xf>
    <xf numFmtId="0" fontId="3" fillId="6" borderId="0" xfId="0" applyFont="1" applyFill="1" applyAlignment="1">
      <alignment horizontal="center"/>
    </xf>
    <xf numFmtId="0" fontId="28" fillId="0" borderId="44" xfId="0" applyFont="1" applyBorder="1" applyAlignment="1">
      <alignment horizontal="center" vertical="top"/>
    </xf>
    <xf numFmtId="164" fontId="28" fillId="0" borderId="44" xfId="0" applyNumberFormat="1" applyFont="1" applyBorder="1" applyAlignment="1">
      <alignment horizontal="center" vertical="top"/>
    </xf>
    <xf numFmtId="164" fontId="3" fillId="0" borderId="0" xfId="0" applyNumberFormat="1" applyFont="1"/>
    <xf numFmtId="164" fontId="19" fillId="0" borderId="0" xfId="0" applyNumberFormat="1" applyFont="1"/>
    <xf numFmtId="0" fontId="3" fillId="0" borderId="0" xfId="0" applyFont="1"/>
    <xf numFmtId="0" fontId="29" fillId="0" borderId="45" xfId="0" applyFont="1" applyBorder="1" applyAlignment="1">
      <alignment horizontal="center" vertical="top"/>
    </xf>
    <xf numFmtId="164" fontId="29" fillId="0" borderId="45" xfId="0" applyNumberFormat="1" applyFont="1" applyBorder="1" applyAlignment="1">
      <alignment horizontal="center" vertical="top"/>
    </xf>
    <xf numFmtId="0" fontId="3" fillId="0" borderId="5" xfId="0" applyFont="1" applyBorder="1"/>
    <xf numFmtId="0" fontId="30" fillId="0" borderId="46" xfId="0" applyFont="1" applyBorder="1" applyAlignment="1">
      <alignment horizontal="center" vertical="top"/>
    </xf>
    <xf numFmtId="164" fontId="30" fillId="0" borderId="46" xfId="0" applyNumberFormat="1" applyFont="1" applyBorder="1" applyAlignment="1">
      <alignment horizontal="center" vertical="top"/>
    </xf>
    <xf numFmtId="0" fontId="31" fillId="0" borderId="47" xfId="0" applyFont="1" applyBorder="1" applyAlignment="1">
      <alignment horizontal="center" vertical="top"/>
    </xf>
    <xf numFmtId="164" fontId="31" fillId="0" borderId="47" xfId="0" applyNumberFormat="1" applyFont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0" fontId="32" fillId="0" borderId="48" xfId="0" applyFont="1" applyBorder="1" applyAlignment="1">
      <alignment horizontal="center" vertical="top"/>
    </xf>
    <xf numFmtId="164" fontId="32" fillId="0" borderId="48" xfId="0" applyNumberFormat="1" applyFont="1" applyBorder="1" applyAlignment="1">
      <alignment horizontal="center" vertical="top"/>
    </xf>
  </cellXfs>
  <cellStyles count="3">
    <cellStyle name="Currency" xfId="2" builtinId="4"/>
    <cellStyle name="Normal" xfId="0" builtinId="0"/>
    <cellStyle name="Percent" xfId="1" builtinId="5"/>
  </cellStyles>
  <dxfs count="44"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E949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E949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E949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E949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E949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E949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E949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E949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E9494"/>
        </patternFill>
      </fill>
    </dxf>
    <dxf>
      <font>
        <color auto="1"/>
      </font>
      <fill>
        <patternFill>
          <bgColor rgb="FFFF9797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E9494"/>
        </patternFill>
      </fill>
    </dxf>
    <dxf>
      <font>
        <color auto="1"/>
      </font>
      <fill>
        <patternFill>
          <bgColor rgb="FFFF9797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J113"/>
  <sheetViews>
    <sheetView workbookViewId="0"/>
  </sheetViews>
  <sheetFormatPr defaultRowHeight="15" x14ac:dyDescent="0.25"/>
  <cols>
    <col min="1" max="1" width="29.42578125" bestFit="1" customWidth="1"/>
    <col min="2" max="2" width="23.42578125" style="1" bestFit="1" customWidth="1"/>
    <col min="3" max="3" width="25.140625" style="1" bestFit="1" customWidth="1"/>
    <col min="4" max="4" width="20.42578125" style="1" bestFit="1" customWidth="1"/>
    <col min="5" max="5" width="21.85546875" style="1" bestFit="1" customWidth="1"/>
    <col min="6" max="6" width="20.85546875" bestFit="1" customWidth="1"/>
    <col min="8" max="8" width="10.140625" bestFit="1" customWidth="1"/>
    <col min="9" max="9" width="14.14062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6" t="s">
        <v>5</v>
      </c>
    </row>
    <row r="2" spans="1:10" ht="15.75" customHeight="1" thickBot="1" x14ac:dyDescent="0.3">
      <c r="A2" t="s">
        <v>6</v>
      </c>
      <c r="B2" s="1">
        <v>26381.73</v>
      </c>
      <c r="C2" s="1">
        <v>26381.73</v>
      </c>
      <c r="D2" s="1">
        <v>0</v>
      </c>
      <c r="E2" s="1">
        <v>0</v>
      </c>
      <c r="F2" t="s">
        <v>7</v>
      </c>
      <c r="H2" s="10"/>
      <c r="I2" s="26" t="s">
        <v>8</v>
      </c>
      <c r="J2" s="11"/>
    </row>
    <row r="3" spans="1:10" x14ac:dyDescent="0.25">
      <c r="A3" t="s">
        <v>9</v>
      </c>
      <c r="B3" s="1">
        <v>10755.02</v>
      </c>
      <c r="C3" s="1">
        <v>10755.02</v>
      </c>
      <c r="D3" s="1">
        <v>0</v>
      </c>
      <c r="E3" s="1">
        <v>0</v>
      </c>
      <c r="F3" t="s">
        <v>10</v>
      </c>
      <c r="H3" s="7"/>
      <c r="I3" s="12" t="s">
        <v>11</v>
      </c>
      <c r="J3" s="13" t="s">
        <v>12</v>
      </c>
    </row>
    <row r="4" spans="1:10" x14ac:dyDescent="0.25">
      <c r="A4" t="s">
        <v>13</v>
      </c>
      <c r="B4" s="1">
        <v>8605.4600000000009</v>
      </c>
      <c r="C4" s="1">
        <v>8605.4600000000009</v>
      </c>
      <c r="D4" s="1">
        <v>0</v>
      </c>
      <c r="E4" s="1">
        <v>0</v>
      </c>
      <c r="F4" t="s">
        <v>14</v>
      </c>
      <c r="H4" s="8" t="s">
        <v>15</v>
      </c>
      <c r="I4" s="1">
        <f>SUM(C2:C11)</f>
        <v>87143.15</v>
      </c>
      <c r="J4" s="14">
        <f>I4/I8</f>
        <v>0.5768568804543408</v>
      </c>
    </row>
    <row r="5" spans="1:10" ht="15.75" customHeight="1" thickBot="1" x14ac:dyDescent="0.3">
      <c r="A5" t="s">
        <v>16</v>
      </c>
      <c r="B5" s="1">
        <v>8331.43</v>
      </c>
      <c r="C5" s="1">
        <v>8331.43</v>
      </c>
      <c r="D5" s="1">
        <v>0</v>
      </c>
      <c r="E5" s="1">
        <v>0</v>
      </c>
      <c r="F5" t="s">
        <v>17</v>
      </c>
      <c r="H5" s="8" t="s">
        <v>18</v>
      </c>
      <c r="I5" s="15">
        <f>SUM(C13:C28)</f>
        <v>34516.700000000004</v>
      </c>
      <c r="J5" s="16">
        <f>I5/I8</f>
        <v>0.2284883652424585</v>
      </c>
    </row>
    <row r="6" spans="1:10" ht="15.75" customHeight="1" thickTop="1" x14ac:dyDescent="0.25">
      <c r="A6" t="s">
        <v>19</v>
      </c>
      <c r="B6" s="1">
        <v>6955.7800000000007</v>
      </c>
      <c r="C6" s="1">
        <v>6955.7800000000007</v>
      </c>
      <c r="D6" s="1">
        <v>0</v>
      </c>
      <c r="E6" s="1">
        <v>0</v>
      </c>
      <c r="F6" t="s">
        <v>8</v>
      </c>
      <c r="H6" s="8" t="s">
        <v>11</v>
      </c>
      <c r="I6" s="1">
        <f>SUM(I4:I5)</f>
        <v>121659.85</v>
      </c>
      <c r="J6" s="14">
        <f>SUM(J4:J5)</f>
        <v>0.80534524569679933</v>
      </c>
    </row>
    <row r="7" spans="1:10" x14ac:dyDescent="0.25">
      <c r="A7" t="s">
        <v>20</v>
      </c>
      <c r="B7" s="1">
        <v>6571.29</v>
      </c>
      <c r="C7" s="1">
        <v>6571.29</v>
      </c>
      <c r="D7" s="1">
        <v>0</v>
      </c>
      <c r="E7" s="1">
        <v>0</v>
      </c>
      <c r="F7" t="s">
        <v>21</v>
      </c>
      <c r="H7" s="8"/>
      <c r="I7" s="1"/>
      <c r="J7" s="14"/>
    </row>
    <row r="8" spans="1:10" x14ac:dyDescent="0.25">
      <c r="A8" t="s">
        <v>22</v>
      </c>
      <c r="B8" s="1">
        <v>6473.76</v>
      </c>
      <c r="C8" s="1">
        <v>6473.76</v>
      </c>
      <c r="D8" s="1">
        <v>0</v>
      </c>
      <c r="E8" s="1">
        <v>0</v>
      </c>
      <c r="F8" t="s">
        <v>23</v>
      </c>
      <c r="H8" s="9" t="s">
        <v>24</v>
      </c>
      <c r="I8" s="18">
        <f>SUM(C2:C113)</f>
        <v>151065.46</v>
      </c>
      <c r="J8" s="17"/>
    </row>
    <row r="9" spans="1:10" x14ac:dyDescent="0.25">
      <c r="A9" t="s">
        <v>25</v>
      </c>
      <c r="B9" s="1">
        <v>6041.02</v>
      </c>
      <c r="C9" s="1">
        <v>6041.02</v>
      </c>
      <c r="D9" s="1">
        <v>0</v>
      </c>
      <c r="E9" s="1">
        <v>0</v>
      </c>
      <c r="F9" t="s">
        <v>26</v>
      </c>
    </row>
    <row r="10" spans="1:10" x14ac:dyDescent="0.25">
      <c r="A10" t="s">
        <v>27</v>
      </c>
      <c r="B10" s="1">
        <v>4363.96</v>
      </c>
      <c r="C10" s="1">
        <v>4363.96</v>
      </c>
      <c r="D10" s="1">
        <v>0</v>
      </c>
      <c r="E10" s="1">
        <v>0</v>
      </c>
      <c r="F10" t="s">
        <v>14</v>
      </c>
    </row>
    <row r="11" spans="1:10" x14ac:dyDescent="0.25">
      <c r="A11" t="s">
        <v>28</v>
      </c>
      <c r="B11" s="1">
        <v>2663.7</v>
      </c>
      <c r="C11" s="1">
        <v>2663.7</v>
      </c>
      <c r="D11" s="1">
        <v>0</v>
      </c>
      <c r="E11" s="1">
        <v>0</v>
      </c>
      <c r="F11" t="s">
        <v>29</v>
      </c>
    </row>
    <row r="12" spans="1:10" ht="4.5" customHeight="1" x14ac:dyDescent="0.25">
      <c r="A12" s="2"/>
      <c r="B12" s="3"/>
      <c r="C12" s="3"/>
      <c r="D12" s="3"/>
      <c r="E12" s="3"/>
      <c r="F12" s="2"/>
    </row>
    <row r="13" spans="1:10" x14ac:dyDescent="0.25">
      <c r="A13" t="s">
        <v>30</v>
      </c>
      <c r="B13" s="1">
        <v>2639.07</v>
      </c>
      <c r="C13" s="1">
        <v>2639.07</v>
      </c>
      <c r="D13" s="1">
        <v>0</v>
      </c>
      <c r="E13" s="1">
        <v>0</v>
      </c>
      <c r="F13" t="s">
        <v>31</v>
      </c>
    </row>
    <row r="14" spans="1:10" x14ac:dyDescent="0.25">
      <c r="A14" t="s">
        <v>32</v>
      </c>
      <c r="B14" s="1">
        <v>2625.48</v>
      </c>
      <c r="C14" s="1">
        <v>2625.48</v>
      </c>
      <c r="D14" s="1">
        <v>0</v>
      </c>
      <c r="E14" s="1">
        <v>0</v>
      </c>
      <c r="F14" t="s">
        <v>8</v>
      </c>
      <c r="H14" s="19"/>
      <c r="I14" s="19"/>
      <c r="J14" s="19"/>
    </row>
    <row r="15" spans="1:10" x14ac:dyDescent="0.25">
      <c r="A15" t="s">
        <v>33</v>
      </c>
      <c r="B15" s="1">
        <v>2607.0500000000002</v>
      </c>
      <c r="C15" s="1">
        <v>2607.0500000000002</v>
      </c>
      <c r="D15" s="1">
        <v>0</v>
      </c>
      <c r="E15" s="1">
        <v>0</v>
      </c>
      <c r="F15" t="s">
        <v>34</v>
      </c>
    </row>
    <row r="16" spans="1:10" x14ac:dyDescent="0.25">
      <c r="A16" t="s">
        <v>35</v>
      </c>
      <c r="B16" s="1">
        <v>2498.7800000000002</v>
      </c>
      <c r="C16" s="1">
        <v>2498.7800000000002</v>
      </c>
      <c r="D16" s="1">
        <v>0</v>
      </c>
      <c r="E16" s="1">
        <v>0</v>
      </c>
      <c r="F16" t="s">
        <v>36</v>
      </c>
    </row>
    <row r="17" spans="1:6" x14ac:dyDescent="0.25">
      <c r="A17" t="s">
        <v>37</v>
      </c>
      <c r="B17" s="1">
        <v>2448.25</v>
      </c>
      <c r="C17" s="1">
        <v>2448.25</v>
      </c>
      <c r="D17" s="1">
        <v>0</v>
      </c>
      <c r="E17" s="1">
        <v>0</v>
      </c>
      <c r="F17" t="s">
        <v>29</v>
      </c>
    </row>
    <row r="18" spans="1:6" x14ac:dyDescent="0.25">
      <c r="A18" t="s">
        <v>38</v>
      </c>
      <c r="B18" s="1">
        <v>2267.4</v>
      </c>
      <c r="C18" s="1">
        <v>2267.4</v>
      </c>
      <c r="D18" s="1">
        <v>0</v>
      </c>
      <c r="E18" s="1">
        <v>0</v>
      </c>
      <c r="F18" t="s">
        <v>36</v>
      </c>
    </row>
    <row r="19" spans="1:6" x14ac:dyDescent="0.25">
      <c r="A19" t="s">
        <v>39</v>
      </c>
      <c r="B19" s="1">
        <v>2260.2399999999998</v>
      </c>
      <c r="C19" s="1">
        <v>2260.2399999999998</v>
      </c>
      <c r="D19" s="1">
        <v>0</v>
      </c>
      <c r="E19" s="1">
        <v>0</v>
      </c>
      <c r="F19" t="s">
        <v>8</v>
      </c>
    </row>
    <row r="20" spans="1:6" x14ac:dyDescent="0.25">
      <c r="A20" t="s">
        <v>40</v>
      </c>
      <c r="B20" s="1">
        <v>2135.04</v>
      </c>
      <c r="C20" s="1">
        <v>2135.04</v>
      </c>
      <c r="D20" s="1">
        <v>0</v>
      </c>
      <c r="E20" s="1">
        <v>0</v>
      </c>
      <c r="F20" t="s">
        <v>41</v>
      </c>
    </row>
    <row r="21" spans="1:6" x14ac:dyDescent="0.25">
      <c r="A21" t="s">
        <v>42</v>
      </c>
      <c r="B21" s="1">
        <v>2104.86</v>
      </c>
      <c r="C21" s="1">
        <v>2104.86</v>
      </c>
      <c r="D21" s="1">
        <v>0</v>
      </c>
      <c r="E21" s="1">
        <v>0</v>
      </c>
      <c r="F21" t="s">
        <v>23</v>
      </c>
    </row>
    <row r="22" spans="1:6" x14ac:dyDescent="0.25">
      <c r="A22" t="s">
        <v>43</v>
      </c>
      <c r="B22" s="1">
        <v>2100.17</v>
      </c>
      <c r="C22" s="1">
        <v>2100.17</v>
      </c>
      <c r="D22" s="1">
        <v>0</v>
      </c>
      <c r="E22" s="1">
        <v>0</v>
      </c>
      <c r="F22" t="s">
        <v>44</v>
      </c>
    </row>
    <row r="23" spans="1:6" x14ac:dyDescent="0.25">
      <c r="A23" t="s">
        <v>45</v>
      </c>
      <c r="B23" s="1">
        <v>2062.52</v>
      </c>
      <c r="C23" s="1">
        <v>2062.52</v>
      </c>
      <c r="D23" s="1">
        <v>0</v>
      </c>
      <c r="E23" s="1">
        <v>0</v>
      </c>
      <c r="F23" t="s">
        <v>20</v>
      </c>
    </row>
    <row r="24" spans="1:6" x14ac:dyDescent="0.25">
      <c r="A24" t="s">
        <v>46</v>
      </c>
      <c r="B24" s="1">
        <v>2025.14</v>
      </c>
      <c r="C24" s="1">
        <v>2025.14</v>
      </c>
      <c r="D24" s="1">
        <v>0</v>
      </c>
      <c r="E24" s="1">
        <v>0</v>
      </c>
      <c r="F24" t="s">
        <v>10</v>
      </c>
    </row>
    <row r="25" spans="1:6" x14ac:dyDescent="0.25">
      <c r="A25" t="s">
        <v>47</v>
      </c>
      <c r="B25" s="1">
        <v>4748.55</v>
      </c>
      <c r="C25" s="1">
        <v>1750.74</v>
      </c>
      <c r="D25" s="1">
        <v>1452.26</v>
      </c>
      <c r="E25" s="1">
        <v>2997.81</v>
      </c>
      <c r="F25" t="s">
        <v>8</v>
      </c>
    </row>
    <row r="26" spans="1:6" x14ac:dyDescent="0.25">
      <c r="A26" t="s">
        <v>48</v>
      </c>
      <c r="B26" s="1">
        <v>1797.97</v>
      </c>
      <c r="C26" s="1">
        <v>1685.6</v>
      </c>
      <c r="D26" s="1">
        <v>0</v>
      </c>
      <c r="E26" s="1">
        <v>112.37</v>
      </c>
      <c r="F26" t="s">
        <v>36</v>
      </c>
    </row>
    <row r="27" spans="1:6" x14ac:dyDescent="0.25">
      <c r="A27" t="s">
        <v>49</v>
      </c>
      <c r="B27" s="1">
        <v>1663.53</v>
      </c>
      <c r="C27" s="1">
        <v>1663.53</v>
      </c>
      <c r="D27" s="1">
        <v>0</v>
      </c>
      <c r="E27" s="1">
        <v>0</v>
      </c>
      <c r="F27" t="s">
        <v>10</v>
      </c>
    </row>
    <row r="28" spans="1:6" x14ac:dyDescent="0.25">
      <c r="A28" t="s">
        <v>50</v>
      </c>
      <c r="B28" s="1">
        <v>1642.83</v>
      </c>
      <c r="C28" s="1">
        <v>1642.83</v>
      </c>
      <c r="D28" s="1">
        <v>0</v>
      </c>
      <c r="E28" s="1">
        <v>0</v>
      </c>
      <c r="F28" t="s">
        <v>51</v>
      </c>
    </row>
    <row r="29" spans="1:6" ht="4.5" customHeight="1" x14ac:dyDescent="0.25">
      <c r="A29" s="4"/>
      <c r="B29" s="5"/>
      <c r="C29" s="5"/>
      <c r="D29" s="5"/>
      <c r="E29" s="5"/>
      <c r="F29" s="4"/>
    </row>
    <row r="30" spans="1:6" x14ac:dyDescent="0.25">
      <c r="A30" t="s">
        <v>52</v>
      </c>
      <c r="B30" s="1">
        <v>1627.35</v>
      </c>
      <c r="C30" s="1">
        <v>1627.35</v>
      </c>
      <c r="D30" s="1">
        <v>0</v>
      </c>
      <c r="E30" s="1">
        <v>0</v>
      </c>
      <c r="F30" t="s">
        <v>44</v>
      </c>
    </row>
    <row r="31" spans="1:6" x14ac:dyDescent="0.25">
      <c r="A31" t="s">
        <v>53</v>
      </c>
      <c r="B31" s="1">
        <v>4008.92</v>
      </c>
      <c r="C31" s="1">
        <v>1535.18</v>
      </c>
      <c r="D31" s="1">
        <v>0</v>
      </c>
      <c r="E31" s="1">
        <v>2473.7399999999998</v>
      </c>
      <c r="F31" t="s">
        <v>44</v>
      </c>
    </row>
    <row r="32" spans="1:6" x14ac:dyDescent="0.25">
      <c r="A32" t="s">
        <v>54</v>
      </c>
      <c r="B32" s="1">
        <v>1909.83</v>
      </c>
      <c r="C32" s="1">
        <v>1522.96</v>
      </c>
      <c r="D32" s="1">
        <v>0</v>
      </c>
      <c r="E32" s="1">
        <v>386.87</v>
      </c>
      <c r="F32" t="s">
        <v>20</v>
      </c>
    </row>
    <row r="33" spans="1:6" x14ac:dyDescent="0.25">
      <c r="A33" t="s">
        <v>55</v>
      </c>
      <c r="B33" s="1">
        <v>1561.6</v>
      </c>
      <c r="C33" s="1">
        <v>1486.71</v>
      </c>
      <c r="D33" s="1">
        <v>0</v>
      </c>
      <c r="E33" s="1">
        <v>74.89</v>
      </c>
      <c r="F33" t="s">
        <v>56</v>
      </c>
    </row>
    <row r="34" spans="1:6" x14ac:dyDescent="0.25">
      <c r="A34" t="s">
        <v>57</v>
      </c>
      <c r="B34" s="1">
        <v>1388</v>
      </c>
      <c r="C34" s="1">
        <v>1388</v>
      </c>
      <c r="D34" s="1">
        <v>0</v>
      </c>
      <c r="E34" s="1">
        <v>0</v>
      </c>
      <c r="F34" t="s">
        <v>20</v>
      </c>
    </row>
    <row r="35" spans="1:6" x14ac:dyDescent="0.25">
      <c r="A35" t="s">
        <v>58</v>
      </c>
      <c r="B35" s="1">
        <v>1097.8699999999999</v>
      </c>
      <c r="C35" s="1">
        <v>1097.8699999999999</v>
      </c>
      <c r="D35" s="1">
        <v>0</v>
      </c>
      <c r="E35" s="1">
        <v>0</v>
      </c>
      <c r="F35" t="s">
        <v>34</v>
      </c>
    </row>
    <row r="36" spans="1:6" x14ac:dyDescent="0.25">
      <c r="A36" t="s">
        <v>59</v>
      </c>
      <c r="B36" s="1">
        <v>1080.82</v>
      </c>
      <c r="C36" s="1">
        <v>1080.82</v>
      </c>
      <c r="D36" s="1">
        <v>0</v>
      </c>
      <c r="E36" s="1">
        <v>0</v>
      </c>
      <c r="F36" t="s">
        <v>60</v>
      </c>
    </row>
    <row r="37" spans="1:6" x14ac:dyDescent="0.25">
      <c r="A37" t="s">
        <v>61</v>
      </c>
      <c r="B37" s="1">
        <v>997.5</v>
      </c>
      <c r="C37" s="1">
        <v>997.5</v>
      </c>
      <c r="D37" s="1">
        <v>0</v>
      </c>
      <c r="E37" s="1">
        <v>0</v>
      </c>
      <c r="F37" t="s">
        <v>62</v>
      </c>
    </row>
    <row r="38" spans="1:6" x14ac:dyDescent="0.25">
      <c r="A38" t="s">
        <v>63</v>
      </c>
      <c r="B38" s="1">
        <v>959.34000000000015</v>
      </c>
      <c r="C38" s="1">
        <v>959.34000000000015</v>
      </c>
      <c r="D38" s="1">
        <v>0</v>
      </c>
      <c r="E38" s="1">
        <v>0</v>
      </c>
      <c r="F38" t="s">
        <v>8</v>
      </c>
    </row>
    <row r="39" spans="1:6" x14ac:dyDescent="0.25">
      <c r="A39" t="s">
        <v>64</v>
      </c>
      <c r="B39" s="1">
        <v>928.37</v>
      </c>
      <c r="C39" s="1">
        <v>928.37</v>
      </c>
      <c r="D39" s="1">
        <v>0</v>
      </c>
      <c r="E39" s="1">
        <v>0</v>
      </c>
      <c r="F39" t="s">
        <v>65</v>
      </c>
    </row>
    <row r="40" spans="1:6" x14ac:dyDescent="0.25">
      <c r="A40" t="s">
        <v>66</v>
      </c>
      <c r="B40" s="1">
        <v>867.98</v>
      </c>
      <c r="C40" s="1">
        <v>867.98</v>
      </c>
      <c r="D40" s="1">
        <v>0</v>
      </c>
      <c r="E40" s="1">
        <v>0</v>
      </c>
      <c r="F40" t="s">
        <v>56</v>
      </c>
    </row>
    <row r="41" spans="1:6" x14ac:dyDescent="0.25">
      <c r="A41" t="s">
        <v>67</v>
      </c>
      <c r="B41" s="1">
        <v>779.31</v>
      </c>
      <c r="C41" s="1">
        <v>779.31</v>
      </c>
      <c r="D41" s="1">
        <v>0</v>
      </c>
      <c r="E41" s="1">
        <v>0</v>
      </c>
      <c r="F41" t="s">
        <v>41</v>
      </c>
    </row>
    <row r="42" spans="1:6" x14ac:dyDescent="0.25">
      <c r="A42" t="s">
        <v>68</v>
      </c>
      <c r="B42" s="1">
        <v>682.07999999999993</v>
      </c>
      <c r="C42" s="1">
        <v>682.07999999999993</v>
      </c>
      <c r="D42" s="1">
        <v>0</v>
      </c>
      <c r="E42" s="1">
        <v>0</v>
      </c>
      <c r="F42" t="s">
        <v>69</v>
      </c>
    </row>
    <row r="43" spans="1:6" x14ac:dyDescent="0.25">
      <c r="A43" t="s">
        <v>70</v>
      </c>
      <c r="B43" s="1">
        <v>871.48</v>
      </c>
      <c r="C43" s="1">
        <v>605.30999999999995</v>
      </c>
      <c r="D43" s="1">
        <v>266.17</v>
      </c>
      <c r="E43" s="1">
        <v>266.17</v>
      </c>
      <c r="F43" t="s">
        <v>23</v>
      </c>
    </row>
    <row r="44" spans="1:6" x14ac:dyDescent="0.25">
      <c r="A44" t="s">
        <v>71</v>
      </c>
      <c r="B44" s="1">
        <v>2553.4</v>
      </c>
      <c r="C44" s="1">
        <v>575.78</v>
      </c>
      <c r="D44" s="1">
        <v>0</v>
      </c>
      <c r="E44" s="1">
        <v>1977.62</v>
      </c>
      <c r="F44" t="s">
        <v>8</v>
      </c>
    </row>
    <row r="45" spans="1:6" x14ac:dyDescent="0.25">
      <c r="A45" t="s">
        <v>72</v>
      </c>
      <c r="B45" s="1">
        <v>530.49</v>
      </c>
      <c r="C45" s="1">
        <v>530.49</v>
      </c>
      <c r="D45" s="1">
        <v>0</v>
      </c>
      <c r="E45" s="1">
        <v>0</v>
      </c>
      <c r="F45" t="s">
        <v>20</v>
      </c>
    </row>
    <row r="46" spans="1:6" x14ac:dyDescent="0.25">
      <c r="A46" t="s">
        <v>23</v>
      </c>
      <c r="B46" s="1">
        <v>651.22</v>
      </c>
      <c r="C46" s="1">
        <v>511.21</v>
      </c>
      <c r="D46" s="1">
        <v>0</v>
      </c>
      <c r="E46" s="1">
        <v>140.01</v>
      </c>
      <c r="F46" t="s">
        <v>21</v>
      </c>
    </row>
    <row r="47" spans="1:6" x14ac:dyDescent="0.25">
      <c r="A47" t="s">
        <v>73</v>
      </c>
      <c r="B47" s="1">
        <v>531.73</v>
      </c>
      <c r="C47" s="1">
        <v>475.74</v>
      </c>
      <c r="D47" s="1">
        <v>0</v>
      </c>
      <c r="E47" s="1">
        <v>55.99</v>
      </c>
      <c r="F47" t="s">
        <v>8</v>
      </c>
    </row>
    <row r="48" spans="1:6" x14ac:dyDescent="0.25">
      <c r="A48" t="s">
        <v>74</v>
      </c>
      <c r="B48" s="1">
        <v>473.87</v>
      </c>
      <c r="C48" s="1">
        <v>473.87</v>
      </c>
      <c r="D48" s="1">
        <v>0</v>
      </c>
      <c r="E48" s="1">
        <v>0</v>
      </c>
      <c r="F48" t="s">
        <v>31</v>
      </c>
    </row>
    <row r="49" spans="1:6" x14ac:dyDescent="0.25">
      <c r="A49" t="s">
        <v>75</v>
      </c>
      <c r="B49" s="1">
        <v>439.45</v>
      </c>
      <c r="C49" s="1">
        <v>439.45</v>
      </c>
      <c r="D49" s="1">
        <v>0</v>
      </c>
      <c r="E49" s="1">
        <v>0</v>
      </c>
      <c r="F49" t="s">
        <v>31</v>
      </c>
    </row>
    <row r="50" spans="1:6" x14ac:dyDescent="0.25">
      <c r="A50" t="s">
        <v>76</v>
      </c>
      <c r="B50" s="1">
        <v>422.71</v>
      </c>
      <c r="C50" s="1">
        <v>422.71</v>
      </c>
      <c r="D50" s="1">
        <v>0</v>
      </c>
      <c r="E50" s="1">
        <v>0</v>
      </c>
      <c r="F50" t="s">
        <v>77</v>
      </c>
    </row>
    <row r="51" spans="1:6" x14ac:dyDescent="0.25">
      <c r="A51" t="s">
        <v>78</v>
      </c>
      <c r="B51" s="1">
        <v>402.12</v>
      </c>
      <c r="C51" s="1">
        <v>402.12</v>
      </c>
      <c r="D51" s="1">
        <v>0</v>
      </c>
      <c r="E51" s="1">
        <v>0</v>
      </c>
      <c r="F51" t="s">
        <v>49</v>
      </c>
    </row>
    <row r="52" spans="1:6" x14ac:dyDescent="0.25">
      <c r="A52" t="s">
        <v>79</v>
      </c>
      <c r="B52" s="1">
        <v>394.04</v>
      </c>
      <c r="C52" s="1">
        <v>394.04</v>
      </c>
      <c r="D52" s="1">
        <v>0</v>
      </c>
      <c r="E52" s="1">
        <v>0</v>
      </c>
      <c r="F52" t="s">
        <v>80</v>
      </c>
    </row>
    <row r="53" spans="1:6" x14ac:dyDescent="0.25">
      <c r="A53" t="s">
        <v>81</v>
      </c>
      <c r="B53" s="1">
        <v>387.42</v>
      </c>
      <c r="C53" s="1">
        <v>387.42</v>
      </c>
      <c r="D53" s="1">
        <v>0</v>
      </c>
      <c r="E53" s="1">
        <v>0</v>
      </c>
      <c r="F53" t="s">
        <v>8</v>
      </c>
    </row>
    <row r="54" spans="1:6" x14ac:dyDescent="0.25">
      <c r="A54" t="s">
        <v>82</v>
      </c>
      <c r="B54" s="1">
        <v>379.1</v>
      </c>
      <c r="C54" s="1">
        <v>379.1</v>
      </c>
      <c r="D54" s="1">
        <v>0</v>
      </c>
      <c r="E54" s="1">
        <v>0</v>
      </c>
      <c r="F54" t="s">
        <v>60</v>
      </c>
    </row>
    <row r="55" spans="1:6" x14ac:dyDescent="0.25">
      <c r="A55" t="s">
        <v>83</v>
      </c>
      <c r="B55" s="1">
        <v>345.35</v>
      </c>
      <c r="C55" s="1">
        <v>345.35</v>
      </c>
      <c r="D55" s="1">
        <v>0</v>
      </c>
      <c r="E55" s="1">
        <v>0</v>
      </c>
      <c r="F55" t="s">
        <v>14</v>
      </c>
    </row>
    <row r="56" spans="1:6" x14ac:dyDescent="0.25">
      <c r="A56" t="s">
        <v>84</v>
      </c>
      <c r="B56" s="1">
        <v>341.39</v>
      </c>
      <c r="C56" s="1">
        <v>341.39</v>
      </c>
      <c r="D56" s="1">
        <v>0</v>
      </c>
      <c r="E56" s="1">
        <v>0</v>
      </c>
      <c r="F56" t="s">
        <v>85</v>
      </c>
    </row>
    <row r="57" spans="1:6" x14ac:dyDescent="0.25">
      <c r="A57" t="s">
        <v>86</v>
      </c>
      <c r="B57" s="1">
        <v>326.22000000000003</v>
      </c>
      <c r="C57" s="1">
        <v>326.22000000000003</v>
      </c>
      <c r="D57" s="1">
        <v>0</v>
      </c>
      <c r="E57" s="1">
        <v>0</v>
      </c>
      <c r="F57" t="s">
        <v>86</v>
      </c>
    </row>
    <row r="58" spans="1:6" x14ac:dyDescent="0.25">
      <c r="A58" t="s">
        <v>87</v>
      </c>
      <c r="B58" s="1">
        <v>278.18</v>
      </c>
      <c r="C58" s="1">
        <v>278.18</v>
      </c>
      <c r="D58" s="1">
        <v>0</v>
      </c>
      <c r="E58" s="1">
        <v>0</v>
      </c>
      <c r="F58" t="s">
        <v>44</v>
      </c>
    </row>
    <row r="59" spans="1:6" x14ac:dyDescent="0.25">
      <c r="A59" t="s">
        <v>44</v>
      </c>
      <c r="B59" s="1">
        <v>235.86</v>
      </c>
      <c r="C59" s="1">
        <v>235.86</v>
      </c>
      <c r="D59" s="1">
        <v>0</v>
      </c>
      <c r="E59" s="1">
        <v>0</v>
      </c>
      <c r="F59" t="s">
        <v>21</v>
      </c>
    </row>
    <row r="60" spans="1:6" x14ac:dyDescent="0.25">
      <c r="A60" t="s">
        <v>88</v>
      </c>
      <c r="B60" s="1">
        <v>274.33</v>
      </c>
      <c r="C60" s="1">
        <v>235.13</v>
      </c>
      <c r="D60" s="1">
        <v>0</v>
      </c>
      <c r="E60" s="1">
        <v>39.200000000000003</v>
      </c>
      <c r="F60" t="s">
        <v>56</v>
      </c>
    </row>
    <row r="61" spans="1:6" x14ac:dyDescent="0.25">
      <c r="A61" t="s">
        <v>89</v>
      </c>
      <c r="B61" s="1">
        <v>216.67</v>
      </c>
      <c r="C61" s="1">
        <v>216.67</v>
      </c>
      <c r="D61" s="1">
        <v>0</v>
      </c>
      <c r="E61" s="1">
        <v>0</v>
      </c>
      <c r="F61" t="s">
        <v>60</v>
      </c>
    </row>
    <row r="62" spans="1:6" x14ac:dyDescent="0.25">
      <c r="A62" t="s">
        <v>90</v>
      </c>
      <c r="B62" s="1">
        <v>181.82</v>
      </c>
      <c r="C62" s="1">
        <v>181.82</v>
      </c>
      <c r="D62" s="1">
        <v>0</v>
      </c>
      <c r="E62" s="1">
        <v>0</v>
      </c>
      <c r="F62" t="s">
        <v>14</v>
      </c>
    </row>
    <row r="63" spans="1:6" x14ac:dyDescent="0.25">
      <c r="A63" t="s">
        <v>91</v>
      </c>
      <c r="B63" s="1">
        <v>167.65</v>
      </c>
      <c r="C63" s="1">
        <v>167.65</v>
      </c>
      <c r="D63" s="1">
        <v>0</v>
      </c>
      <c r="E63" s="1">
        <v>0</v>
      </c>
      <c r="F63" t="s">
        <v>23</v>
      </c>
    </row>
    <row r="64" spans="1:6" x14ac:dyDescent="0.25">
      <c r="A64" t="s">
        <v>92</v>
      </c>
      <c r="B64" s="1">
        <v>166.84</v>
      </c>
      <c r="C64" s="1">
        <v>166.84</v>
      </c>
      <c r="D64" s="1">
        <v>0</v>
      </c>
      <c r="E64" s="1">
        <v>0</v>
      </c>
      <c r="F64" t="s">
        <v>34</v>
      </c>
    </row>
    <row r="65" spans="1:6" x14ac:dyDescent="0.25">
      <c r="A65" t="s">
        <v>93</v>
      </c>
      <c r="B65" s="1">
        <v>163.02000000000001</v>
      </c>
      <c r="C65" s="1">
        <v>163.02000000000001</v>
      </c>
      <c r="D65" s="1">
        <v>0</v>
      </c>
      <c r="E65" s="1">
        <v>0</v>
      </c>
      <c r="F65" t="s">
        <v>36</v>
      </c>
    </row>
    <row r="66" spans="1:6" x14ac:dyDescent="0.25">
      <c r="A66" t="s">
        <v>94</v>
      </c>
      <c r="B66" s="1">
        <v>162.91999999999999</v>
      </c>
      <c r="C66" s="1">
        <v>162.91999999999999</v>
      </c>
      <c r="D66" s="1">
        <v>0</v>
      </c>
      <c r="E66" s="1">
        <v>0</v>
      </c>
      <c r="F66" t="s">
        <v>8</v>
      </c>
    </row>
    <row r="67" spans="1:6" x14ac:dyDescent="0.25">
      <c r="A67" t="s">
        <v>95</v>
      </c>
      <c r="B67" s="1">
        <v>147.72</v>
      </c>
      <c r="C67" s="1">
        <v>147.72</v>
      </c>
      <c r="D67" s="1">
        <v>0</v>
      </c>
      <c r="E67" s="1">
        <v>0</v>
      </c>
      <c r="F67" t="s">
        <v>96</v>
      </c>
    </row>
    <row r="68" spans="1:6" x14ac:dyDescent="0.25">
      <c r="A68" t="s">
        <v>97</v>
      </c>
      <c r="B68" s="1">
        <v>137.72</v>
      </c>
      <c r="C68" s="1">
        <v>137.72</v>
      </c>
      <c r="D68" s="1">
        <v>0</v>
      </c>
      <c r="E68" s="1">
        <v>0</v>
      </c>
      <c r="F68" t="s">
        <v>7</v>
      </c>
    </row>
    <row r="69" spans="1:6" x14ac:dyDescent="0.25">
      <c r="A69" t="s">
        <v>98</v>
      </c>
      <c r="B69" s="1">
        <v>131.04</v>
      </c>
      <c r="C69" s="1">
        <v>131.04</v>
      </c>
      <c r="D69" s="1">
        <v>0</v>
      </c>
      <c r="E69" s="1">
        <v>0</v>
      </c>
      <c r="F69" t="s">
        <v>99</v>
      </c>
    </row>
    <row r="70" spans="1:6" x14ac:dyDescent="0.25">
      <c r="A70" t="s">
        <v>100</v>
      </c>
      <c r="B70" s="1">
        <v>102.26</v>
      </c>
      <c r="C70" s="1">
        <v>102.26</v>
      </c>
      <c r="D70" s="1">
        <v>0</v>
      </c>
      <c r="E70" s="1">
        <v>0</v>
      </c>
      <c r="F70" t="s">
        <v>8</v>
      </c>
    </row>
    <row r="71" spans="1:6" x14ac:dyDescent="0.25">
      <c r="A71" t="s">
        <v>101</v>
      </c>
      <c r="B71" s="1">
        <v>95.94</v>
      </c>
      <c r="C71" s="1">
        <v>95.94</v>
      </c>
      <c r="D71" s="1">
        <v>0</v>
      </c>
      <c r="E71" s="1">
        <v>0</v>
      </c>
      <c r="F71" t="s">
        <v>102</v>
      </c>
    </row>
    <row r="72" spans="1:6" x14ac:dyDescent="0.25">
      <c r="A72" t="s">
        <v>103</v>
      </c>
      <c r="B72" s="1">
        <v>95.79</v>
      </c>
      <c r="C72" s="1">
        <v>95.79</v>
      </c>
      <c r="D72" s="1">
        <v>0</v>
      </c>
      <c r="E72" s="1">
        <v>0</v>
      </c>
      <c r="F72" t="s">
        <v>10</v>
      </c>
    </row>
    <row r="73" spans="1:6" x14ac:dyDescent="0.25">
      <c r="A73" t="s">
        <v>104</v>
      </c>
      <c r="B73" s="1">
        <v>93.789999999999992</v>
      </c>
      <c r="C73" s="1">
        <v>93.789999999999992</v>
      </c>
      <c r="D73" s="1">
        <v>0</v>
      </c>
      <c r="E73" s="1">
        <v>0</v>
      </c>
      <c r="F73" t="s">
        <v>105</v>
      </c>
    </row>
    <row r="74" spans="1:6" x14ac:dyDescent="0.25">
      <c r="A74" t="s">
        <v>106</v>
      </c>
      <c r="B74" s="1">
        <v>90.34</v>
      </c>
      <c r="C74" s="1">
        <v>90.34</v>
      </c>
      <c r="D74" s="1">
        <v>0</v>
      </c>
      <c r="E74" s="1">
        <v>0</v>
      </c>
      <c r="F74" t="s">
        <v>7</v>
      </c>
    </row>
    <row r="75" spans="1:6" x14ac:dyDescent="0.25">
      <c r="A75" t="s">
        <v>107</v>
      </c>
      <c r="B75" s="1">
        <v>89.83</v>
      </c>
      <c r="C75" s="1">
        <v>89.83</v>
      </c>
      <c r="D75" s="1">
        <v>0</v>
      </c>
      <c r="E75" s="1">
        <v>0</v>
      </c>
      <c r="F75" t="s">
        <v>96</v>
      </c>
    </row>
    <row r="76" spans="1:6" x14ac:dyDescent="0.25">
      <c r="A76" t="s">
        <v>108</v>
      </c>
      <c r="B76" s="1">
        <v>86.38</v>
      </c>
      <c r="C76" s="1">
        <v>86.38</v>
      </c>
      <c r="D76" s="1">
        <v>0</v>
      </c>
      <c r="E76" s="1">
        <v>0</v>
      </c>
      <c r="F76" t="s">
        <v>20</v>
      </c>
    </row>
    <row r="77" spans="1:6" x14ac:dyDescent="0.25">
      <c r="A77" t="s">
        <v>109</v>
      </c>
      <c r="B77" s="1">
        <v>6029.6900000000014</v>
      </c>
      <c r="C77" s="1">
        <v>85.12</v>
      </c>
      <c r="D77" s="1">
        <v>0</v>
      </c>
      <c r="E77" s="1">
        <v>5944.57</v>
      </c>
      <c r="F77" t="s">
        <v>60</v>
      </c>
    </row>
    <row r="78" spans="1:6" x14ac:dyDescent="0.25">
      <c r="A78" t="s">
        <v>110</v>
      </c>
      <c r="B78" s="1">
        <v>81.819999999999993</v>
      </c>
      <c r="C78" s="1">
        <v>81.819999999999993</v>
      </c>
      <c r="D78" s="1">
        <v>0</v>
      </c>
      <c r="E78" s="1">
        <v>0</v>
      </c>
      <c r="F78" t="s">
        <v>23</v>
      </c>
    </row>
    <row r="79" spans="1:6" x14ac:dyDescent="0.25">
      <c r="A79" t="s">
        <v>111</v>
      </c>
      <c r="B79" s="1">
        <v>80.239999999999995</v>
      </c>
      <c r="C79" s="1">
        <v>80.239999999999995</v>
      </c>
      <c r="D79" s="1">
        <v>0</v>
      </c>
      <c r="E79" s="1">
        <v>0</v>
      </c>
      <c r="F79" t="s">
        <v>44</v>
      </c>
    </row>
    <row r="80" spans="1:6" x14ac:dyDescent="0.25">
      <c r="A80" t="s">
        <v>112</v>
      </c>
      <c r="B80" s="1">
        <v>80.239999999999995</v>
      </c>
      <c r="C80" s="1">
        <v>80.239999999999995</v>
      </c>
      <c r="D80" s="1">
        <v>0</v>
      </c>
      <c r="E80" s="1">
        <v>0</v>
      </c>
      <c r="F80" t="s">
        <v>96</v>
      </c>
    </row>
    <row r="81" spans="1:6" x14ac:dyDescent="0.25">
      <c r="A81" t="s">
        <v>113</v>
      </c>
      <c r="B81" s="1">
        <v>70.03</v>
      </c>
      <c r="C81" s="1">
        <v>70.03</v>
      </c>
      <c r="D81" s="1">
        <v>0</v>
      </c>
      <c r="E81" s="1">
        <v>0</v>
      </c>
      <c r="F81" t="s">
        <v>36</v>
      </c>
    </row>
    <row r="82" spans="1:6" x14ac:dyDescent="0.25">
      <c r="A82" t="s">
        <v>114</v>
      </c>
      <c r="B82" s="1">
        <v>47.43</v>
      </c>
      <c r="C82" s="1">
        <v>47.43</v>
      </c>
      <c r="D82" s="1">
        <v>0</v>
      </c>
      <c r="E82" s="1">
        <v>0</v>
      </c>
      <c r="F82" t="s">
        <v>36</v>
      </c>
    </row>
    <row r="83" spans="1:6" x14ac:dyDescent="0.25">
      <c r="A83" t="s">
        <v>115</v>
      </c>
      <c r="B83" s="1">
        <v>46.55</v>
      </c>
      <c r="C83" s="1">
        <v>46.55</v>
      </c>
      <c r="D83" s="1">
        <v>0</v>
      </c>
      <c r="E83" s="1">
        <v>0</v>
      </c>
      <c r="F83" t="s">
        <v>116</v>
      </c>
    </row>
    <row r="84" spans="1:6" x14ac:dyDescent="0.25">
      <c r="A84" t="s">
        <v>117</v>
      </c>
      <c r="B84" s="1">
        <v>45.57</v>
      </c>
      <c r="C84" s="1">
        <v>45.57</v>
      </c>
      <c r="D84" s="1">
        <v>0</v>
      </c>
      <c r="E84" s="1">
        <v>0</v>
      </c>
      <c r="F84" t="s">
        <v>56</v>
      </c>
    </row>
    <row r="85" spans="1:6" x14ac:dyDescent="0.25">
      <c r="A85" t="s">
        <v>118</v>
      </c>
      <c r="B85" s="1">
        <v>37</v>
      </c>
      <c r="C85" s="1">
        <v>37</v>
      </c>
      <c r="D85" s="1">
        <v>0</v>
      </c>
      <c r="E85" s="1">
        <v>0</v>
      </c>
      <c r="F85" t="s">
        <v>29</v>
      </c>
    </row>
    <row r="86" spans="1:6" x14ac:dyDescent="0.25">
      <c r="A86" t="s">
        <v>119</v>
      </c>
      <c r="B86" s="1">
        <v>29.93</v>
      </c>
      <c r="C86" s="1">
        <v>29.93</v>
      </c>
      <c r="D86" s="1">
        <v>0</v>
      </c>
      <c r="E86" s="1">
        <v>0</v>
      </c>
      <c r="F86" t="s">
        <v>34</v>
      </c>
    </row>
    <row r="87" spans="1:6" x14ac:dyDescent="0.25">
      <c r="A87" t="s">
        <v>120</v>
      </c>
      <c r="B87" s="1">
        <v>22.09</v>
      </c>
      <c r="C87" s="1">
        <v>22.09</v>
      </c>
      <c r="D87" s="1">
        <v>0</v>
      </c>
      <c r="E87" s="1">
        <v>0</v>
      </c>
      <c r="F87" t="s">
        <v>7</v>
      </c>
    </row>
    <row r="88" spans="1:6" x14ac:dyDescent="0.25">
      <c r="A88" t="s">
        <v>121</v>
      </c>
      <c r="B88" s="1">
        <v>16.18</v>
      </c>
      <c r="C88" s="1">
        <v>16.18</v>
      </c>
      <c r="D88" s="1">
        <v>0</v>
      </c>
      <c r="E88" s="1">
        <v>0</v>
      </c>
      <c r="F88" t="s">
        <v>8</v>
      </c>
    </row>
    <row r="89" spans="1:6" x14ac:dyDescent="0.25">
      <c r="A89" t="s">
        <v>122</v>
      </c>
      <c r="B89" s="1">
        <v>16.170000000000002</v>
      </c>
      <c r="C89" s="1">
        <v>16.170000000000002</v>
      </c>
      <c r="D89" s="1">
        <v>0</v>
      </c>
      <c r="E89" s="1">
        <v>0</v>
      </c>
      <c r="F89" t="s">
        <v>60</v>
      </c>
    </row>
    <row r="90" spans="1:6" x14ac:dyDescent="0.25">
      <c r="A90" t="s">
        <v>123</v>
      </c>
      <c r="B90" s="1">
        <v>14.03</v>
      </c>
      <c r="C90" s="1">
        <v>14.03</v>
      </c>
      <c r="D90" s="1">
        <v>0</v>
      </c>
      <c r="E90" s="1">
        <v>0</v>
      </c>
      <c r="F90" t="s">
        <v>10</v>
      </c>
    </row>
    <row r="91" spans="1:6" x14ac:dyDescent="0.25">
      <c r="A91" t="s">
        <v>124</v>
      </c>
      <c r="B91" s="1">
        <v>12.1</v>
      </c>
      <c r="C91" s="1">
        <v>12.1</v>
      </c>
      <c r="D91" s="1">
        <v>0</v>
      </c>
      <c r="E91" s="1">
        <v>0</v>
      </c>
      <c r="F91" t="s">
        <v>8</v>
      </c>
    </row>
    <row r="92" spans="1:6" x14ac:dyDescent="0.25">
      <c r="A92" t="s">
        <v>125</v>
      </c>
      <c r="B92" s="1">
        <v>6.93</v>
      </c>
      <c r="C92" s="1">
        <v>6.93</v>
      </c>
      <c r="D92" s="1">
        <v>0</v>
      </c>
      <c r="E92" s="1">
        <v>0</v>
      </c>
      <c r="F92" t="s">
        <v>56</v>
      </c>
    </row>
    <row r="93" spans="1:6" x14ac:dyDescent="0.25">
      <c r="A93" t="s">
        <v>126</v>
      </c>
      <c r="B93" s="1">
        <v>5615.4</v>
      </c>
      <c r="C93" s="1">
        <v>0</v>
      </c>
      <c r="D93" s="1">
        <v>0</v>
      </c>
      <c r="E93" s="1">
        <v>5615.4</v>
      </c>
      <c r="F93" t="s">
        <v>23</v>
      </c>
    </row>
    <row r="94" spans="1:6" x14ac:dyDescent="0.25">
      <c r="A94" t="s">
        <v>127</v>
      </c>
      <c r="B94" s="1">
        <v>1826.34</v>
      </c>
      <c r="C94" s="1">
        <v>0</v>
      </c>
      <c r="D94" s="1">
        <v>0</v>
      </c>
      <c r="E94" s="1">
        <v>1826.34</v>
      </c>
      <c r="F94" t="s">
        <v>10</v>
      </c>
    </row>
    <row r="95" spans="1:6" x14ac:dyDescent="0.25">
      <c r="A95" t="s">
        <v>128</v>
      </c>
      <c r="B95" s="1">
        <v>2236.87</v>
      </c>
      <c r="C95" s="1">
        <v>0</v>
      </c>
      <c r="D95" s="1">
        <v>2236.87</v>
      </c>
      <c r="E95" s="1">
        <v>2236.87</v>
      </c>
      <c r="F95" t="s">
        <v>29</v>
      </c>
    </row>
    <row r="96" spans="1:6" x14ac:dyDescent="0.25">
      <c r="A96" t="s">
        <v>129</v>
      </c>
      <c r="B96" s="1">
        <v>0</v>
      </c>
      <c r="C96" s="1">
        <v>0</v>
      </c>
      <c r="D96" s="1">
        <v>0</v>
      </c>
      <c r="E96" s="1">
        <v>0</v>
      </c>
      <c r="F96" t="s">
        <v>44</v>
      </c>
    </row>
    <row r="97" spans="1:8" x14ac:dyDescent="0.25">
      <c r="A97" t="s">
        <v>130</v>
      </c>
      <c r="B97" s="1">
        <v>2.0299999999999998</v>
      </c>
      <c r="C97" s="1">
        <v>0</v>
      </c>
      <c r="D97" s="1">
        <v>0</v>
      </c>
      <c r="E97" s="1">
        <v>2.0299999999999998</v>
      </c>
      <c r="F97" t="s">
        <v>20</v>
      </c>
    </row>
    <row r="98" spans="1:8" x14ac:dyDescent="0.25">
      <c r="A98" t="s">
        <v>131</v>
      </c>
      <c r="B98" s="1">
        <v>29.64</v>
      </c>
      <c r="C98" s="1">
        <v>0</v>
      </c>
      <c r="D98" s="1">
        <v>0</v>
      </c>
      <c r="E98" s="1">
        <v>29.64</v>
      </c>
      <c r="F98" t="s">
        <v>56</v>
      </c>
    </row>
    <row r="99" spans="1:8" x14ac:dyDescent="0.25">
      <c r="A99" t="s">
        <v>132</v>
      </c>
      <c r="B99" s="1">
        <v>346.97</v>
      </c>
      <c r="C99" s="1">
        <v>0</v>
      </c>
      <c r="D99" s="1">
        <v>0</v>
      </c>
      <c r="E99" s="1">
        <v>346.97</v>
      </c>
      <c r="F99" t="s">
        <v>20</v>
      </c>
    </row>
    <row r="100" spans="1:8" x14ac:dyDescent="0.25">
      <c r="A100" t="s">
        <v>133</v>
      </c>
      <c r="B100" s="1">
        <v>0</v>
      </c>
      <c r="C100" s="1">
        <v>0</v>
      </c>
      <c r="D100" s="1">
        <v>0</v>
      </c>
      <c r="E100" s="1">
        <v>0</v>
      </c>
      <c r="F100" t="s">
        <v>8</v>
      </c>
    </row>
    <row r="101" spans="1:8" x14ac:dyDescent="0.25">
      <c r="A101" t="s">
        <v>134</v>
      </c>
      <c r="B101" s="1">
        <v>234.08</v>
      </c>
      <c r="C101" s="1">
        <v>0</v>
      </c>
      <c r="D101" s="1">
        <v>0</v>
      </c>
      <c r="E101" s="1">
        <v>234.08</v>
      </c>
      <c r="F101" t="s">
        <v>64</v>
      </c>
    </row>
    <row r="102" spans="1:8" x14ac:dyDescent="0.25">
      <c r="A102" t="s">
        <v>135</v>
      </c>
      <c r="B102" s="1">
        <v>727.82</v>
      </c>
      <c r="C102" s="1">
        <v>0</v>
      </c>
      <c r="D102" s="1">
        <v>0</v>
      </c>
      <c r="E102" s="1">
        <v>727.82</v>
      </c>
      <c r="F102" t="s">
        <v>8</v>
      </c>
    </row>
    <row r="103" spans="1:8" x14ac:dyDescent="0.25">
      <c r="A103" t="s">
        <v>136</v>
      </c>
      <c r="B103" s="1">
        <v>194.38</v>
      </c>
      <c r="C103" s="1">
        <v>0</v>
      </c>
      <c r="D103" s="1">
        <v>0</v>
      </c>
      <c r="E103" s="1">
        <v>194.38</v>
      </c>
      <c r="F103" t="s">
        <v>56</v>
      </c>
    </row>
    <row r="104" spans="1:8" x14ac:dyDescent="0.25">
      <c r="A104" t="s">
        <v>137</v>
      </c>
      <c r="B104" s="1">
        <v>2870.69</v>
      </c>
      <c r="C104" s="1">
        <v>0</v>
      </c>
      <c r="D104" s="1">
        <v>0</v>
      </c>
      <c r="E104" s="1">
        <v>2870.69</v>
      </c>
      <c r="F104" t="s">
        <v>56</v>
      </c>
    </row>
    <row r="105" spans="1:8" x14ac:dyDescent="0.25">
      <c r="A105" t="s">
        <v>138</v>
      </c>
      <c r="B105" s="1">
        <v>629.01</v>
      </c>
      <c r="C105" s="1">
        <v>0</v>
      </c>
      <c r="D105" s="1">
        <v>0</v>
      </c>
      <c r="E105" s="1">
        <v>629.01</v>
      </c>
      <c r="F105" t="s">
        <v>31</v>
      </c>
    </row>
    <row r="106" spans="1:8" x14ac:dyDescent="0.25">
      <c r="A106" t="s">
        <v>139</v>
      </c>
      <c r="B106" s="1">
        <v>312.98</v>
      </c>
      <c r="C106" s="1">
        <v>0</v>
      </c>
      <c r="D106" s="1">
        <v>0</v>
      </c>
      <c r="E106" s="1">
        <v>312.98</v>
      </c>
      <c r="F106" t="s">
        <v>20</v>
      </c>
    </row>
    <row r="107" spans="1:8" x14ac:dyDescent="0.25">
      <c r="A107" t="s">
        <v>140</v>
      </c>
      <c r="B107" s="1">
        <v>41.900000000000013</v>
      </c>
      <c r="C107" s="1">
        <v>0</v>
      </c>
      <c r="D107" s="1">
        <v>0</v>
      </c>
      <c r="E107" s="1">
        <v>41.900000000000013</v>
      </c>
      <c r="F107" t="s">
        <v>62</v>
      </c>
      <c r="H107" s="1">
        <v>-1</v>
      </c>
    </row>
    <row r="108" spans="1:8" x14ac:dyDescent="0.25">
      <c r="A108" t="s">
        <v>141</v>
      </c>
      <c r="B108" s="1">
        <v>5398.41</v>
      </c>
      <c r="C108" s="1">
        <v>0</v>
      </c>
      <c r="D108" s="1">
        <v>5398.41</v>
      </c>
      <c r="E108" s="1">
        <v>5398.41</v>
      </c>
      <c r="F108" t="s">
        <v>23</v>
      </c>
    </row>
    <row r="109" spans="1:8" x14ac:dyDescent="0.25">
      <c r="A109" t="s">
        <v>142</v>
      </c>
      <c r="B109" s="1">
        <v>797.9799999999999</v>
      </c>
      <c r="C109" s="1">
        <v>0</v>
      </c>
      <c r="D109" s="1">
        <v>797.9799999999999</v>
      </c>
      <c r="E109" s="1">
        <v>797.9799999999999</v>
      </c>
      <c r="F109" t="s">
        <v>29</v>
      </c>
    </row>
    <row r="110" spans="1:8" x14ac:dyDescent="0.25">
      <c r="A110" t="s">
        <v>143</v>
      </c>
      <c r="B110" s="1">
        <v>147.46</v>
      </c>
      <c r="C110" s="1">
        <v>0</v>
      </c>
      <c r="D110" s="1">
        <v>0</v>
      </c>
      <c r="E110" s="1">
        <v>147.46</v>
      </c>
      <c r="F110" t="s">
        <v>20</v>
      </c>
    </row>
    <row r="111" spans="1:8" x14ac:dyDescent="0.25">
      <c r="A111" t="s">
        <v>144</v>
      </c>
      <c r="B111" s="1">
        <v>151.66999999999999</v>
      </c>
      <c r="C111" s="1">
        <v>250</v>
      </c>
      <c r="D111" s="1">
        <v>0</v>
      </c>
      <c r="E111" s="1">
        <v>98.33</v>
      </c>
      <c r="F111" t="s">
        <v>8</v>
      </c>
    </row>
    <row r="112" spans="1:8" x14ac:dyDescent="0.25">
      <c r="A112" t="s">
        <v>145</v>
      </c>
      <c r="B112" s="1">
        <v>1460.58</v>
      </c>
      <c r="C112" s="1">
        <v>1460.58</v>
      </c>
      <c r="D112" s="1">
        <v>0</v>
      </c>
      <c r="E112" s="1">
        <v>0</v>
      </c>
      <c r="F112" t="s">
        <v>146</v>
      </c>
    </row>
    <row r="113" spans="1:6" x14ac:dyDescent="0.25">
      <c r="A113" t="s">
        <v>147</v>
      </c>
      <c r="B113" s="1">
        <v>2561.0300000000002</v>
      </c>
      <c r="C113" s="1">
        <v>2561.0300000000002</v>
      </c>
      <c r="D113" s="1">
        <v>0</v>
      </c>
      <c r="E113" s="1">
        <v>0</v>
      </c>
      <c r="F113" t="s">
        <v>77</v>
      </c>
    </row>
  </sheetData>
  <autoFilter ref="A1:F113" xr:uid="{00000000-0009-0000-0000-000000000000}">
    <sortState xmlns:xlrd2="http://schemas.microsoft.com/office/spreadsheetml/2017/richdata2" ref="A2:F113">
      <sortCondition descending="1" ref="C1:C113"/>
    </sortState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FC000"/>
  </sheetPr>
  <dimension ref="A1:L62"/>
  <sheetViews>
    <sheetView workbookViewId="0"/>
  </sheetViews>
  <sheetFormatPr defaultColWidth="25.140625" defaultRowHeight="15" x14ac:dyDescent="0.25"/>
  <cols>
    <col min="1" max="1" width="25" bestFit="1" customWidth="1"/>
    <col min="2" max="2" width="21.7109375" style="28" bestFit="1" customWidth="1"/>
    <col min="3" max="3" width="23" style="1" bestFit="1" customWidth="1"/>
    <col min="4" max="4" width="17" style="1" bestFit="1" customWidth="1"/>
    <col min="5" max="5" width="22.85546875" style="28" bestFit="1" customWidth="1"/>
    <col min="6" max="6" width="20" style="1" bestFit="1" customWidth="1"/>
    <col min="7" max="7" width="18.85546875" style="1" bestFit="1" customWidth="1"/>
    <col min="8" max="8" width="27.5703125" style="1" bestFit="1" customWidth="1"/>
    <col min="9" max="9" width="30.5703125" style="28" bestFit="1" customWidth="1"/>
    <col min="10" max="10" width="18.28515625" bestFit="1" customWidth="1"/>
    <col min="11" max="11" width="33.42578125" bestFit="1" customWidth="1"/>
    <col min="12" max="12" width="32.140625" bestFit="1" customWidth="1"/>
  </cols>
  <sheetData>
    <row r="1" spans="1:12" s="47" customFormat="1" ht="14.65" customHeight="1" thickBot="1" x14ac:dyDescent="0.3">
      <c r="A1" s="41" t="s">
        <v>0</v>
      </c>
      <c r="B1" s="42" t="s">
        <v>1</v>
      </c>
      <c r="C1" s="43" t="s">
        <v>2</v>
      </c>
      <c r="D1" s="44" t="s">
        <v>365</v>
      </c>
      <c r="E1" s="42" t="s">
        <v>364</v>
      </c>
      <c r="F1" s="44" t="s">
        <v>4</v>
      </c>
      <c r="G1" s="45" t="s">
        <v>3</v>
      </c>
      <c r="H1" s="45" t="s">
        <v>366</v>
      </c>
      <c r="I1" s="42" t="s">
        <v>367</v>
      </c>
      <c r="J1" s="46" t="s">
        <v>5</v>
      </c>
      <c r="K1" s="41" t="s">
        <v>168</v>
      </c>
      <c r="L1" s="41" t="s">
        <v>169</v>
      </c>
    </row>
    <row r="2" spans="1:12" ht="14.65" customHeight="1" thickTop="1" x14ac:dyDescent="0.25">
      <c r="A2" t="s">
        <v>45</v>
      </c>
      <c r="B2" s="28">
        <v>2208.12</v>
      </c>
      <c r="C2" s="1">
        <v>2208.12</v>
      </c>
      <c r="D2" s="1">
        <v>79.69</v>
      </c>
      <c r="E2" s="28">
        <v>2128.4299999999998</v>
      </c>
      <c r="F2" s="1">
        <v>0</v>
      </c>
      <c r="G2" s="1">
        <v>0</v>
      </c>
      <c r="H2" s="1">
        <v>0</v>
      </c>
      <c r="I2" s="28">
        <v>0</v>
      </c>
      <c r="J2" t="s">
        <v>20</v>
      </c>
      <c r="K2" t="s">
        <v>178</v>
      </c>
      <c r="L2" t="s">
        <v>193</v>
      </c>
    </row>
    <row r="3" spans="1:12" x14ac:dyDescent="0.25">
      <c r="A3" t="s">
        <v>43</v>
      </c>
      <c r="B3" s="28">
        <v>2484.14</v>
      </c>
      <c r="C3" s="1">
        <v>2203.66</v>
      </c>
      <c r="D3" s="1">
        <v>0</v>
      </c>
      <c r="E3" s="28">
        <v>2203.66</v>
      </c>
      <c r="F3" s="1">
        <v>280.48</v>
      </c>
      <c r="G3" s="1">
        <v>0</v>
      </c>
      <c r="H3" s="1">
        <v>0</v>
      </c>
      <c r="I3" s="28">
        <v>280.48</v>
      </c>
      <c r="J3" t="s">
        <v>44</v>
      </c>
      <c r="K3" t="s">
        <v>196</v>
      </c>
      <c r="L3" t="s">
        <v>197</v>
      </c>
    </row>
    <row r="4" spans="1:12" x14ac:dyDescent="0.25">
      <c r="A4" t="s">
        <v>49</v>
      </c>
      <c r="B4" s="28">
        <v>1663.53</v>
      </c>
      <c r="C4" s="1">
        <v>1663.53</v>
      </c>
      <c r="D4" s="1">
        <v>1663.53</v>
      </c>
      <c r="E4" s="28">
        <v>0</v>
      </c>
      <c r="F4" s="1">
        <v>0</v>
      </c>
      <c r="G4" s="1">
        <v>0</v>
      </c>
      <c r="H4" s="1">
        <v>0</v>
      </c>
      <c r="I4" s="28">
        <v>0</v>
      </c>
      <c r="J4" t="s">
        <v>10</v>
      </c>
      <c r="K4" t="s">
        <v>191</v>
      </c>
      <c r="L4" t="s">
        <v>202</v>
      </c>
    </row>
    <row r="5" spans="1:12" x14ac:dyDescent="0.25">
      <c r="A5" t="s">
        <v>342</v>
      </c>
      <c r="B5" s="28">
        <v>1217.96</v>
      </c>
      <c r="C5" s="1">
        <v>1217.96</v>
      </c>
      <c r="D5" s="1">
        <v>1217.96</v>
      </c>
      <c r="E5" s="28">
        <v>0</v>
      </c>
      <c r="F5" s="1">
        <v>0</v>
      </c>
      <c r="G5" s="1">
        <v>0</v>
      </c>
      <c r="H5" s="1">
        <v>0</v>
      </c>
      <c r="I5" s="28">
        <v>0</v>
      </c>
      <c r="J5" t="s">
        <v>102</v>
      </c>
      <c r="K5" t="s">
        <v>282</v>
      </c>
      <c r="L5" t="s">
        <v>343</v>
      </c>
    </row>
    <row r="6" spans="1:12" x14ac:dyDescent="0.25">
      <c r="A6" t="s">
        <v>70</v>
      </c>
      <c r="B6" s="28">
        <v>884.42000000000007</v>
      </c>
      <c r="C6" s="1">
        <v>820.41000000000008</v>
      </c>
      <c r="D6" s="1">
        <v>0</v>
      </c>
      <c r="E6" s="28">
        <v>820.41000000000008</v>
      </c>
      <c r="F6" s="1">
        <v>64.009999999999991</v>
      </c>
      <c r="G6" s="1">
        <v>64.009999999999991</v>
      </c>
      <c r="H6" s="1">
        <v>0</v>
      </c>
      <c r="I6" s="28">
        <v>0</v>
      </c>
      <c r="J6" t="s">
        <v>150</v>
      </c>
      <c r="K6" t="s">
        <v>175</v>
      </c>
      <c r="L6" t="s">
        <v>223</v>
      </c>
    </row>
    <row r="7" spans="1:12" x14ac:dyDescent="0.25">
      <c r="A7" t="s">
        <v>9</v>
      </c>
      <c r="B7" s="28">
        <v>795.74</v>
      </c>
      <c r="C7" s="1">
        <v>795.74</v>
      </c>
      <c r="D7" s="1">
        <v>795.74</v>
      </c>
      <c r="E7" s="28">
        <v>0</v>
      </c>
      <c r="F7" s="1">
        <v>0</v>
      </c>
      <c r="G7" s="1">
        <v>0</v>
      </c>
      <c r="H7" s="1">
        <v>0</v>
      </c>
      <c r="I7" s="28">
        <v>0</v>
      </c>
      <c r="J7" t="s">
        <v>150</v>
      </c>
      <c r="K7" t="s">
        <v>175</v>
      </c>
      <c r="L7" t="s">
        <v>176</v>
      </c>
    </row>
    <row r="8" spans="1:12" x14ac:dyDescent="0.25">
      <c r="A8" t="s">
        <v>22</v>
      </c>
      <c r="B8" s="28">
        <v>793.38000000000011</v>
      </c>
      <c r="C8" s="1">
        <v>793.38000000000011</v>
      </c>
      <c r="D8" s="1">
        <v>0</v>
      </c>
      <c r="E8" s="28">
        <v>793.38000000000011</v>
      </c>
      <c r="F8" s="1">
        <v>0</v>
      </c>
      <c r="G8" s="1">
        <v>0</v>
      </c>
      <c r="H8" s="1">
        <v>0</v>
      </c>
      <c r="I8" s="28">
        <v>0</v>
      </c>
      <c r="J8" t="s">
        <v>23</v>
      </c>
      <c r="K8" t="s">
        <v>194</v>
      </c>
      <c r="L8" t="s">
        <v>226</v>
      </c>
    </row>
    <row r="9" spans="1:12" x14ac:dyDescent="0.25">
      <c r="A9" t="s">
        <v>75</v>
      </c>
      <c r="B9" s="28">
        <v>792.34000000000015</v>
      </c>
      <c r="C9" s="1">
        <v>792.34000000000015</v>
      </c>
      <c r="D9" s="1">
        <v>0</v>
      </c>
      <c r="E9" s="28">
        <v>792.34000000000015</v>
      </c>
      <c r="F9" s="1">
        <v>0</v>
      </c>
      <c r="G9" s="1">
        <v>0</v>
      </c>
      <c r="H9" s="1">
        <v>0</v>
      </c>
      <c r="I9" s="28">
        <v>0</v>
      </c>
      <c r="J9" t="s">
        <v>31</v>
      </c>
      <c r="K9" t="s">
        <v>183</v>
      </c>
      <c r="L9" t="s">
        <v>232</v>
      </c>
    </row>
    <row r="10" spans="1:12" x14ac:dyDescent="0.25">
      <c r="A10" t="s">
        <v>46</v>
      </c>
      <c r="B10" s="28">
        <v>523.59</v>
      </c>
      <c r="C10" s="1">
        <v>523.59</v>
      </c>
      <c r="D10" s="1">
        <v>523.59</v>
      </c>
      <c r="E10" s="28">
        <v>0</v>
      </c>
      <c r="F10" s="1">
        <v>0</v>
      </c>
      <c r="G10" s="1">
        <v>0</v>
      </c>
      <c r="H10" s="1">
        <v>0</v>
      </c>
      <c r="I10" s="28">
        <v>0</v>
      </c>
      <c r="J10" t="s">
        <v>10</v>
      </c>
      <c r="K10" t="s">
        <v>191</v>
      </c>
      <c r="L10" t="s">
        <v>192</v>
      </c>
    </row>
    <row r="11" spans="1:12" x14ac:dyDescent="0.25">
      <c r="A11" t="s">
        <v>37</v>
      </c>
      <c r="B11" s="28">
        <v>427.84</v>
      </c>
      <c r="C11" s="1">
        <v>427.84</v>
      </c>
      <c r="D11" s="1">
        <v>0</v>
      </c>
      <c r="E11" s="28">
        <v>427.84</v>
      </c>
      <c r="F11" s="1">
        <v>0</v>
      </c>
      <c r="G11" s="1">
        <v>0</v>
      </c>
      <c r="H11" s="1">
        <v>0</v>
      </c>
      <c r="I11" s="28">
        <v>0</v>
      </c>
      <c r="J11" t="s">
        <v>29</v>
      </c>
      <c r="K11" t="s">
        <v>212</v>
      </c>
      <c r="L11" t="s">
        <v>213</v>
      </c>
    </row>
    <row r="12" spans="1:12" x14ac:dyDescent="0.25">
      <c r="A12" t="s">
        <v>78</v>
      </c>
      <c r="B12" s="28">
        <v>402.12</v>
      </c>
      <c r="C12" s="1">
        <v>402.12</v>
      </c>
      <c r="D12" s="1">
        <v>0</v>
      </c>
      <c r="E12" s="28">
        <v>402.12</v>
      </c>
      <c r="F12" s="1">
        <v>0</v>
      </c>
      <c r="G12" s="1">
        <v>0</v>
      </c>
      <c r="H12" s="1">
        <v>0</v>
      </c>
      <c r="I12" s="28">
        <v>0</v>
      </c>
      <c r="J12" t="s">
        <v>49</v>
      </c>
      <c r="K12" t="s">
        <v>202</v>
      </c>
      <c r="L12" t="s">
        <v>202</v>
      </c>
    </row>
    <row r="13" spans="1:12" x14ac:dyDescent="0.25">
      <c r="A13" t="s">
        <v>72</v>
      </c>
      <c r="B13" s="28">
        <v>666.76</v>
      </c>
      <c r="C13" s="1">
        <v>330.89</v>
      </c>
      <c r="D13" s="1">
        <v>330.89</v>
      </c>
      <c r="E13" s="28">
        <v>0</v>
      </c>
      <c r="F13" s="1">
        <v>335.87</v>
      </c>
      <c r="G13" s="1">
        <v>0</v>
      </c>
      <c r="H13" s="1">
        <v>335.87</v>
      </c>
      <c r="I13" s="28">
        <v>0</v>
      </c>
      <c r="J13" t="s">
        <v>20</v>
      </c>
      <c r="K13" t="s">
        <v>178</v>
      </c>
      <c r="L13" t="s">
        <v>229</v>
      </c>
    </row>
    <row r="14" spans="1:12" x14ac:dyDescent="0.25">
      <c r="A14" t="s">
        <v>73</v>
      </c>
      <c r="B14" s="28">
        <v>316.31</v>
      </c>
      <c r="C14" s="1">
        <v>316.31</v>
      </c>
      <c r="D14" s="1">
        <v>0</v>
      </c>
      <c r="E14" s="28">
        <v>316.31</v>
      </c>
      <c r="F14" s="1">
        <v>0</v>
      </c>
      <c r="G14" s="1">
        <v>0</v>
      </c>
      <c r="H14" s="1">
        <v>0</v>
      </c>
      <c r="I14" s="28">
        <v>0</v>
      </c>
      <c r="J14" t="s">
        <v>14</v>
      </c>
      <c r="K14" t="s">
        <v>172</v>
      </c>
      <c r="L14" t="s">
        <v>230</v>
      </c>
    </row>
    <row r="15" spans="1:12" x14ac:dyDescent="0.25">
      <c r="A15" t="s">
        <v>371</v>
      </c>
      <c r="B15" s="28">
        <v>315.74</v>
      </c>
      <c r="C15" s="1">
        <v>315.74</v>
      </c>
      <c r="D15" s="1">
        <v>72.710000000000008</v>
      </c>
      <c r="E15" s="28">
        <v>243.03</v>
      </c>
      <c r="F15" s="1">
        <v>0</v>
      </c>
      <c r="G15" s="1">
        <v>0</v>
      </c>
      <c r="H15" s="1">
        <v>0</v>
      </c>
      <c r="I15" s="28">
        <v>0</v>
      </c>
      <c r="J15" t="s">
        <v>8</v>
      </c>
      <c r="K15" t="s">
        <v>8</v>
      </c>
      <c r="L15" t="s">
        <v>340</v>
      </c>
    </row>
    <row r="16" spans="1:12" x14ac:dyDescent="0.25">
      <c r="A16" t="s">
        <v>87</v>
      </c>
      <c r="B16" s="28">
        <v>278.18</v>
      </c>
      <c r="C16" s="1">
        <v>278.18</v>
      </c>
      <c r="D16" s="1">
        <v>0</v>
      </c>
      <c r="E16" s="28">
        <v>278.18</v>
      </c>
      <c r="F16" s="1">
        <v>0</v>
      </c>
      <c r="G16" s="1">
        <v>0</v>
      </c>
      <c r="H16" s="1">
        <v>0</v>
      </c>
      <c r="I16" s="28">
        <v>0</v>
      </c>
      <c r="J16" t="s">
        <v>44</v>
      </c>
      <c r="K16" t="s">
        <v>196</v>
      </c>
      <c r="L16" t="s">
        <v>244</v>
      </c>
    </row>
    <row r="17" spans="1:12" x14ac:dyDescent="0.25">
      <c r="A17" t="s">
        <v>30</v>
      </c>
      <c r="B17" s="28">
        <v>298.20999999999998</v>
      </c>
      <c r="C17" s="1">
        <v>277.86</v>
      </c>
      <c r="D17" s="1">
        <v>113.34</v>
      </c>
      <c r="E17" s="28">
        <v>164.52</v>
      </c>
      <c r="F17" s="1">
        <v>20.350000000000001</v>
      </c>
      <c r="G17" s="1">
        <v>20.350000000000001</v>
      </c>
      <c r="H17" s="1">
        <v>0</v>
      </c>
      <c r="I17" s="28">
        <v>0</v>
      </c>
      <c r="J17" t="s">
        <v>31</v>
      </c>
      <c r="K17" t="s">
        <v>183</v>
      </c>
      <c r="L17" t="s">
        <v>184</v>
      </c>
    </row>
    <row r="18" spans="1:12" x14ac:dyDescent="0.25">
      <c r="A18" t="s">
        <v>372</v>
      </c>
      <c r="B18" s="28">
        <v>267.06</v>
      </c>
      <c r="C18" s="1">
        <v>267.06</v>
      </c>
      <c r="D18" s="1">
        <v>0</v>
      </c>
      <c r="E18" s="28">
        <v>267.06</v>
      </c>
      <c r="F18" s="1">
        <v>0</v>
      </c>
      <c r="G18" s="1">
        <v>0</v>
      </c>
      <c r="H18" s="1">
        <v>0</v>
      </c>
      <c r="I18" s="28">
        <v>0</v>
      </c>
      <c r="J18" t="s">
        <v>62</v>
      </c>
      <c r="K18" t="s">
        <v>238</v>
      </c>
      <c r="L18" t="s">
        <v>373</v>
      </c>
    </row>
    <row r="19" spans="1:12" x14ac:dyDescent="0.25">
      <c r="A19" t="s">
        <v>101</v>
      </c>
      <c r="B19" s="28">
        <v>242.13</v>
      </c>
      <c r="C19" s="1">
        <v>242.13</v>
      </c>
      <c r="D19" s="1">
        <v>0</v>
      </c>
      <c r="E19" s="28">
        <v>242.13</v>
      </c>
      <c r="F19" s="1">
        <v>0</v>
      </c>
      <c r="G19" s="1">
        <v>0</v>
      </c>
      <c r="H19" s="1">
        <v>0</v>
      </c>
      <c r="I19" s="28">
        <v>0</v>
      </c>
      <c r="J19" t="s">
        <v>34</v>
      </c>
      <c r="K19" t="s">
        <v>198</v>
      </c>
      <c r="L19" t="s">
        <v>261</v>
      </c>
    </row>
    <row r="20" spans="1:12" x14ac:dyDescent="0.25">
      <c r="A20" t="s">
        <v>58</v>
      </c>
      <c r="B20" s="28">
        <v>231.61</v>
      </c>
      <c r="C20" s="1">
        <v>231.61</v>
      </c>
      <c r="D20" s="1">
        <v>231.61</v>
      </c>
      <c r="E20" s="28">
        <v>0</v>
      </c>
      <c r="F20" s="1">
        <v>0</v>
      </c>
      <c r="G20" s="1">
        <v>0</v>
      </c>
      <c r="H20" s="1">
        <v>0</v>
      </c>
      <c r="I20" s="28">
        <v>0</v>
      </c>
      <c r="J20" t="s">
        <v>34</v>
      </c>
      <c r="K20" t="s">
        <v>198</v>
      </c>
      <c r="L20" t="s">
        <v>199</v>
      </c>
    </row>
    <row r="21" spans="1:12" x14ac:dyDescent="0.25">
      <c r="A21" t="s">
        <v>53</v>
      </c>
      <c r="B21" s="28">
        <v>1535.18</v>
      </c>
      <c r="C21" s="1">
        <v>223.04</v>
      </c>
      <c r="D21" s="1">
        <v>223.04</v>
      </c>
      <c r="E21" s="28">
        <v>0</v>
      </c>
      <c r="F21" s="1">
        <v>1312.14</v>
      </c>
      <c r="G21" s="1">
        <v>1312.14</v>
      </c>
      <c r="H21" s="1">
        <v>0</v>
      </c>
      <c r="I21" s="28">
        <v>0</v>
      </c>
      <c r="J21" t="s">
        <v>44</v>
      </c>
      <c r="K21" t="s">
        <v>196</v>
      </c>
      <c r="L21" t="s">
        <v>205</v>
      </c>
    </row>
    <row r="22" spans="1:12" x14ac:dyDescent="0.25">
      <c r="A22" t="s">
        <v>351</v>
      </c>
      <c r="B22" s="28">
        <v>187.85</v>
      </c>
      <c r="C22" s="1">
        <v>187.85</v>
      </c>
      <c r="D22" s="1">
        <v>0</v>
      </c>
      <c r="E22" s="28">
        <v>187.85</v>
      </c>
      <c r="F22" s="1">
        <v>0</v>
      </c>
      <c r="G22" s="1">
        <v>0</v>
      </c>
      <c r="H22" s="1">
        <v>0</v>
      </c>
      <c r="I22" s="28">
        <v>0</v>
      </c>
      <c r="J22" t="s">
        <v>23</v>
      </c>
      <c r="K22" t="s">
        <v>194</v>
      </c>
      <c r="L22" t="s">
        <v>352</v>
      </c>
    </row>
    <row r="23" spans="1:12" x14ac:dyDescent="0.25">
      <c r="A23" t="s">
        <v>90</v>
      </c>
      <c r="B23" s="28">
        <v>186.34</v>
      </c>
      <c r="C23" s="1">
        <v>184.21</v>
      </c>
      <c r="D23" s="1">
        <v>0</v>
      </c>
      <c r="E23" s="28">
        <v>184.21</v>
      </c>
      <c r="F23" s="1">
        <v>2.129999999999999</v>
      </c>
      <c r="G23" s="1">
        <v>0</v>
      </c>
      <c r="H23" s="1">
        <v>2.129999999999999</v>
      </c>
      <c r="I23" s="28">
        <v>0</v>
      </c>
      <c r="J23" t="s">
        <v>14</v>
      </c>
      <c r="K23" t="s">
        <v>172</v>
      </c>
      <c r="L23" t="s">
        <v>251</v>
      </c>
    </row>
    <row r="24" spans="1:12" x14ac:dyDescent="0.25">
      <c r="A24" t="s">
        <v>91</v>
      </c>
      <c r="B24" s="28">
        <v>179.4</v>
      </c>
      <c r="C24" s="1">
        <v>179.4</v>
      </c>
      <c r="D24" s="1">
        <v>0</v>
      </c>
      <c r="E24" s="28">
        <v>179.4</v>
      </c>
      <c r="F24" s="1">
        <v>0</v>
      </c>
      <c r="G24" s="1">
        <v>0</v>
      </c>
      <c r="H24" s="1">
        <v>0</v>
      </c>
      <c r="I24" s="28">
        <v>0</v>
      </c>
      <c r="J24" t="s">
        <v>23</v>
      </c>
      <c r="K24" t="s">
        <v>194</v>
      </c>
      <c r="L24" t="s">
        <v>253</v>
      </c>
    </row>
    <row r="25" spans="1:12" x14ac:dyDescent="0.25">
      <c r="A25" t="s">
        <v>42</v>
      </c>
      <c r="B25" s="28">
        <v>1161.08</v>
      </c>
      <c r="C25" s="1">
        <v>174.68</v>
      </c>
      <c r="D25" s="1">
        <v>0</v>
      </c>
      <c r="E25" s="28">
        <v>174.68</v>
      </c>
      <c r="F25" s="1">
        <v>986.4</v>
      </c>
      <c r="G25" s="1">
        <v>986.4</v>
      </c>
      <c r="H25" s="1">
        <v>0</v>
      </c>
      <c r="I25" s="28">
        <v>0</v>
      </c>
      <c r="J25" t="s">
        <v>23</v>
      </c>
      <c r="K25" t="s">
        <v>194</v>
      </c>
      <c r="L25" t="s">
        <v>195</v>
      </c>
    </row>
    <row r="26" spans="1:12" x14ac:dyDescent="0.25">
      <c r="A26" t="s">
        <v>117</v>
      </c>
      <c r="B26" s="28">
        <v>170.57</v>
      </c>
      <c r="C26" s="1">
        <v>170.57</v>
      </c>
      <c r="D26" s="1">
        <v>0</v>
      </c>
      <c r="E26" s="28">
        <v>170.57</v>
      </c>
      <c r="F26" s="1">
        <v>0</v>
      </c>
      <c r="G26" s="1">
        <v>0</v>
      </c>
      <c r="H26" s="1">
        <v>0</v>
      </c>
      <c r="I26" s="28">
        <v>0</v>
      </c>
      <c r="J26" t="s">
        <v>56</v>
      </c>
      <c r="K26" t="s">
        <v>189</v>
      </c>
      <c r="L26" t="s">
        <v>273</v>
      </c>
    </row>
    <row r="27" spans="1:12" x14ac:dyDescent="0.25">
      <c r="A27" t="s">
        <v>100</v>
      </c>
      <c r="B27" s="28">
        <v>157.62</v>
      </c>
      <c r="C27" s="1">
        <v>157.62</v>
      </c>
      <c r="D27" s="1">
        <v>0</v>
      </c>
      <c r="E27" s="28">
        <v>157.62</v>
      </c>
      <c r="F27" s="1">
        <v>0</v>
      </c>
      <c r="G27" s="1">
        <v>0</v>
      </c>
      <c r="H27" s="1">
        <v>0</v>
      </c>
      <c r="I27" s="28">
        <v>0</v>
      </c>
      <c r="J27" t="s">
        <v>20</v>
      </c>
      <c r="K27" t="s">
        <v>178</v>
      </c>
      <c r="L27" t="s">
        <v>255</v>
      </c>
    </row>
    <row r="28" spans="1:12" x14ac:dyDescent="0.25">
      <c r="A28" t="s">
        <v>6</v>
      </c>
      <c r="B28" s="28">
        <v>132</v>
      </c>
      <c r="C28" s="1">
        <v>132</v>
      </c>
      <c r="D28" s="1">
        <v>0</v>
      </c>
      <c r="E28" s="28">
        <v>132</v>
      </c>
      <c r="F28" s="1">
        <v>0</v>
      </c>
      <c r="G28" s="1">
        <v>0</v>
      </c>
      <c r="H28" s="1">
        <v>0</v>
      </c>
      <c r="I28" s="28">
        <v>0</v>
      </c>
      <c r="J28" t="s">
        <v>7</v>
      </c>
      <c r="K28" t="s">
        <v>170</v>
      </c>
      <c r="L28" t="s">
        <v>171</v>
      </c>
    </row>
    <row r="29" spans="1:12" x14ac:dyDescent="0.25">
      <c r="A29" t="s">
        <v>269</v>
      </c>
      <c r="B29" s="28">
        <v>116.18</v>
      </c>
      <c r="C29" s="1">
        <v>116.18</v>
      </c>
      <c r="D29" s="1">
        <v>0</v>
      </c>
      <c r="E29" s="28">
        <v>116.18</v>
      </c>
      <c r="F29" s="1">
        <v>0</v>
      </c>
      <c r="G29" s="1">
        <v>0</v>
      </c>
      <c r="H29" s="1">
        <v>0</v>
      </c>
      <c r="I29" s="28">
        <v>0</v>
      </c>
      <c r="J29" t="s">
        <v>44</v>
      </c>
      <c r="K29" t="s">
        <v>196</v>
      </c>
      <c r="L29" t="s">
        <v>270</v>
      </c>
    </row>
    <row r="30" spans="1:12" x14ac:dyDescent="0.25">
      <c r="A30" t="s">
        <v>66</v>
      </c>
      <c r="B30" s="28">
        <v>113.69</v>
      </c>
      <c r="C30" s="1">
        <v>113.69</v>
      </c>
      <c r="D30" s="1">
        <v>0</v>
      </c>
      <c r="E30" s="28">
        <v>113.69</v>
      </c>
      <c r="F30" s="1">
        <v>0</v>
      </c>
      <c r="G30" s="1">
        <v>0</v>
      </c>
      <c r="H30" s="1">
        <v>0</v>
      </c>
      <c r="I30" s="28">
        <v>0</v>
      </c>
      <c r="J30" t="s">
        <v>56</v>
      </c>
      <c r="K30" t="s">
        <v>189</v>
      </c>
      <c r="L30" t="s">
        <v>216</v>
      </c>
    </row>
    <row r="31" spans="1:12" x14ac:dyDescent="0.25">
      <c r="A31" t="s">
        <v>93</v>
      </c>
      <c r="B31" s="28">
        <v>86.58</v>
      </c>
      <c r="C31" s="1">
        <v>86.58</v>
      </c>
      <c r="D31" s="1">
        <v>0</v>
      </c>
      <c r="E31" s="28">
        <v>86.58</v>
      </c>
      <c r="F31" s="1">
        <v>0</v>
      </c>
      <c r="G31" s="1">
        <v>0</v>
      </c>
      <c r="H31" s="1">
        <v>0</v>
      </c>
      <c r="I31" s="28">
        <v>0</v>
      </c>
      <c r="J31" t="s">
        <v>36</v>
      </c>
      <c r="K31" t="s">
        <v>185</v>
      </c>
      <c r="L31" t="s">
        <v>215</v>
      </c>
    </row>
    <row r="32" spans="1:12" x14ac:dyDescent="0.25">
      <c r="A32" t="s">
        <v>95</v>
      </c>
      <c r="B32" s="28">
        <v>86.240000000000009</v>
      </c>
      <c r="C32" s="1">
        <v>86.240000000000009</v>
      </c>
      <c r="D32" s="1">
        <v>0</v>
      </c>
      <c r="E32" s="28">
        <v>86.240000000000009</v>
      </c>
      <c r="F32" s="1">
        <v>0</v>
      </c>
      <c r="G32" s="1">
        <v>0</v>
      </c>
      <c r="H32" s="1">
        <v>0</v>
      </c>
      <c r="I32" s="28">
        <v>0</v>
      </c>
      <c r="J32" t="s">
        <v>96</v>
      </c>
      <c r="K32" t="s">
        <v>242</v>
      </c>
      <c r="L32" t="s">
        <v>243</v>
      </c>
    </row>
    <row r="33" spans="1:12" x14ac:dyDescent="0.25">
      <c r="A33" t="s">
        <v>110</v>
      </c>
      <c r="B33" s="28">
        <v>81.819999999999993</v>
      </c>
      <c r="C33" s="1">
        <v>81.819999999999993</v>
      </c>
      <c r="D33" s="1">
        <v>0</v>
      </c>
      <c r="E33" s="28">
        <v>81.819999999999993</v>
      </c>
      <c r="F33" s="1">
        <v>0</v>
      </c>
      <c r="G33" s="1">
        <v>0</v>
      </c>
      <c r="H33" s="1">
        <v>0</v>
      </c>
      <c r="I33" s="28">
        <v>0</v>
      </c>
      <c r="J33" t="s">
        <v>23</v>
      </c>
      <c r="K33" t="s">
        <v>194</v>
      </c>
      <c r="L33" t="s">
        <v>266</v>
      </c>
    </row>
    <row r="34" spans="1:12" x14ac:dyDescent="0.25">
      <c r="A34" t="s">
        <v>111</v>
      </c>
      <c r="B34" s="28">
        <v>80.239999999999995</v>
      </c>
      <c r="C34" s="1">
        <v>80.239999999999995</v>
      </c>
      <c r="D34" s="1">
        <v>0</v>
      </c>
      <c r="E34" s="28">
        <v>80.239999999999995</v>
      </c>
      <c r="F34" s="1">
        <v>0</v>
      </c>
      <c r="G34" s="1">
        <v>0</v>
      </c>
      <c r="H34" s="1">
        <v>0</v>
      </c>
      <c r="I34" s="28">
        <v>0</v>
      </c>
      <c r="J34" t="s">
        <v>44</v>
      </c>
      <c r="K34" t="s">
        <v>196</v>
      </c>
      <c r="L34" t="s">
        <v>267</v>
      </c>
    </row>
    <row r="35" spans="1:12" x14ac:dyDescent="0.25">
      <c r="A35" t="s">
        <v>112</v>
      </c>
      <c r="B35" s="28">
        <v>80.239999999999995</v>
      </c>
      <c r="C35" s="1">
        <v>80.239999999999995</v>
      </c>
      <c r="D35" s="1">
        <v>0</v>
      </c>
      <c r="E35" s="28">
        <v>80.239999999999995</v>
      </c>
      <c r="F35" s="1">
        <v>0</v>
      </c>
      <c r="G35" s="1">
        <v>0</v>
      </c>
      <c r="H35" s="1">
        <v>0</v>
      </c>
      <c r="I35" s="28">
        <v>0</v>
      </c>
      <c r="J35" t="s">
        <v>96</v>
      </c>
      <c r="K35" t="s">
        <v>242</v>
      </c>
      <c r="L35" t="s">
        <v>268</v>
      </c>
    </row>
    <row r="36" spans="1:12" x14ac:dyDescent="0.25">
      <c r="A36" t="s">
        <v>147</v>
      </c>
      <c r="B36" s="28">
        <v>72.22</v>
      </c>
      <c r="C36" s="1">
        <v>72.22</v>
      </c>
      <c r="D36" s="1">
        <v>72.22</v>
      </c>
      <c r="E36" s="28">
        <v>0</v>
      </c>
      <c r="F36" s="1">
        <v>0</v>
      </c>
      <c r="G36" s="1">
        <v>0</v>
      </c>
      <c r="H36" s="1">
        <v>0</v>
      </c>
      <c r="I36" s="28">
        <v>0</v>
      </c>
      <c r="J36" t="s">
        <v>121</v>
      </c>
      <c r="K36" t="s">
        <v>187</v>
      </c>
      <c r="L36" t="s">
        <v>188</v>
      </c>
    </row>
    <row r="37" spans="1:12" x14ac:dyDescent="0.25">
      <c r="A37" t="s">
        <v>353</v>
      </c>
      <c r="B37" s="28">
        <v>68.739999999999995</v>
      </c>
      <c r="C37" s="1">
        <v>68.739999999999995</v>
      </c>
      <c r="D37" s="1">
        <v>0</v>
      </c>
      <c r="E37" s="28">
        <v>68.739999999999995</v>
      </c>
      <c r="F37" s="1">
        <v>0</v>
      </c>
      <c r="G37" s="1">
        <v>0</v>
      </c>
      <c r="H37" s="1">
        <v>0</v>
      </c>
      <c r="I37" s="28">
        <v>0</v>
      </c>
      <c r="J37" t="s">
        <v>41</v>
      </c>
      <c r="K37" t="s">
        <v>179</v>
      </c>
      <c r="L37" t="s">
        <v>227</v>
      </c>
    </row>
    <row r="38" spans="1:12" x14ac:dyDescent="0.25">
      <c r="A38" t="s">
        <v>33</v>
      </c>
      <c r="B38" s="28">
        <v>56.35</v>
      </c>
      <c r="C38" s="1">
        <v>56.35</v>
      </c>
      <c r="D38" s="1">
        <v>56.35</v>
      </c>
      <c r="E38" s="28">
        <v>0</v>
      </c>
      <c r="F38" s="1">
        <v>0</v>
      </c>
      <c r="G38" s="1">
        <v>0</v>
      </c>
      <c r="H38" s="1">
        <v>0</v>
      </c>
      <c r="I38" s="28">
        <v>0</v>
      </c>
      <c r="J38" t="s">
        <v>34</v>
      </c>
      <c r="K38" t="s">
        <v>198</v>
      </c>
      <c r="L38" t="s">
        <v>211</v>
      </c>
    </row>
    <row r="39" spans="1:12" x14ac:dyDescent="0.25">
      <c r="A39" t="s">
        <v>337</v>
      </c>
      <c r="B39" s="28">
        <v>49.79</v>
      </c>
      <c r="C39" s="1">
        <v>49.79</v>
      </c>
      <c r="D39" s="1">
        <v>0</v>
      </c>
      <c r="E39" s="28">
        <v>49.79</v>
      </c>
      <c r="F39" s="1">
        <v>0</v>
      </c>
      <c r="G39" s="1">
        <v>0</v>
      </c>
      <c r="H39" s="1">
        <v>0</v>
      </c>
      <c r="I39" s="28">
        <v>0</v>
      </c>
      <c r="J39" t="s">
        <v>162</v>
      </c>
      <c r="K39" t="s">
        <v>300</v>
      </c>
      <c r="L39" t="s">
        <v>338</v>
      </c>
    </row>
    <row r="40" spans="1:12" x14ac:dyDescent="0.25">
      <c r="A40" t="s">
        <v>281</v>
      </c>
      <c r="B40" s="28">
        <v>46.54</v>
      </c>
      <c r="C40" s="1">
        <v>46.54</v>
      </c>
      <c r="D40" s="1">
        <v>0</v>
      </c>
      <c r="E40" s="28">
        <v>46.54</v>
      </c>
      <c r="F40" s="1">
        <v>0</v>
      </c>
      <c r="G40" s="1">
        <v>0</v>
      </c>
      <c r="H40" s="1">
        <v>0</v>
      </c>
      <c r="I40" s="28">
        <v>0</v>
      </c>
      <c r="J40" t="s">
        <v>102</v>
      </c>
      <c r="K40" t="s">
        <v>282</v>
      </c>
      <c r="L40" t="s">
        <v>283</v>
      </c>
    </row>
    <row r="41" spans="1:12" x14ac:dyDescent="0.25">
      <c r="A41" t="s">
        <v>32</v>
      </c>
      <c r="B41" s="28">
        <v>43.3599999999999</v>
      </c>
      <c r="C41" s="1">
        <v>43.3599999999999</v>
      </c>
      <c r="D41" s="1">
        <v>43.3599999999999</v>
      </c>
      <c r="E41" s="28">
        <v>0</v>
      </c>
      <c r="F41" s="1">
        <v>0</v>
      </c>
      <c r="G41" s="1">
        <v>0</v>
      </c>
      <c r="H41" s="1">
        <v>0</v>
      </c>
      <c r="I41" s="28">
        <v>0</v>
      </c>
      <c r="J41" t="s">
        <v>152</v>
      </c>
      <c r="K41" t="s">
        <v>209</v>
      </c>
      <c r="L41" t="s">
        <v>210</v>
      </c>
    </row>
    <row r="42" spans="1:12" x14ac:dyDescent="0.25">
      <c r="A42" t="s">
        <v>275</v>
      </c>
      <c r="B42" s="28">
        <v>31.42</v>
      </c>
      <c r="C42" s="1">
        <v>31.42</v>
      </c>
      <c r="D42" s="1">
        <v>0</v>
      </c>
      <c r="E42" s="28">
        <v>31.42</v>
      </c>
      <c r="F42" s="1">
        <v>0</v>
      </c>
      <c r="G42" s="1">
        <v>0</v>
      </c>
      <c r="H42" s="1">
        <v>0</v>
      </c>
      <c r="I42" s="28">
        <v>0</v>
      </c>
      <c r="J42" t="s">
        <v>14</v>
      </c>
      <c r="K42" t="s">
        <v>172</v>
      </c>
      <c r="L42" t="s">
        <v>276</v>
      </c>
    </row>
    <row r="43" spans="1:12" x14ac:dyDescent="0.25">
      <c r="A43" t="s">
        <v>123</v>
      </c>
      <c r="B43" s="28">
        <v>14.03</v>
      </c>
      <c r="C43" s="1">
        <v>14.03</v>
      </c>
      <c r="D43" s="1">
        <v>0</v>
      </c>
      <c r="E43" s="28">
        <v>14.03</v>
      </c>
      <c r="F43" s="1">
        <v>0</v>
      </c>
      <c r="G43" s="1">
        <v>0</v>
      </c>
      <c r="H43" s="1">
        <v>0</v>
      </c>
      <c r="I43" s="28">
        <v>0</v>
      </c>
      <c r="J43" t="s">
        <v>10</v>
      </c>
      <c r="K43" t="s">
        <v>191</v>
      </c>
      <c r="L43" t="s">
        <v>284</v>
      </c>
    </row>
    <row r="44" spans="1:12" x14ac:dyDescent="0.25">
      <c r="A44" t="s">
        <v>67</v>
      </c>
      <c r="B44" s="28">
        <v>831.88</v>
      </c>
      <c r="C44" s="1">
        <v>7.99</v>
      </c>
      <c r="D44" s="1">
        <v>0</v>
      </c>
      <c r="E44" s="28">
        <v>7.99</v>
      </c>
      <c r="F44" s="1">
        <v>823.89</v>
      </c>
      <c r="G44" s="1">
        <v>823.89</v>
      </c>
      <c r="H44" s="1">
        <v>0</v>
      </c>
      <c r="I44" s="28">
        <v>0</v>
      </c>
      <c r="J44" t="s">
        <v>41</v>
      </c>
      <c r="K44" t="s">
        <v>179</v>
      </c>
      <c r="L44" t="s">
        <v>225</v>
      </c>
    </row>
    <row r="45" spans="1:12" x14ac:dyDescent="0.25">
      <c r="A45" t="s">
        <v>125</v>
      </c>
      <c r="B45" s="28">
        <v>6.93</v>
      </c>
      <c r="C45" s="1">
        <v>6.93</v>
      </c>
      <c r="D45" s="1">
        <v>0</v>
      </c>
      <c r="E45" s="28">
        <v>6.93</v>
      </c>
      <c r="F45" s="1">
        <v>0</v>
      </c>
      <c r="G45" s="1">
        <v>0</v>
      </c>
      <c r="H45" s="1">
        <v>0</v>
      </c>
      <c r="I45" s="28">
        <v>0</v>
      </c>
      <c r="J45" t="s">
        <v>56</v>
      </c>
      <c r="K45" t="s">
        <v>189</v>
      </c>
      <c r="L45" t="s">
        <v>289</v>
      </c>
    </row>
    <row r="46" spans="1:12" x14ac:dyDescent="0.25">
      <c r="A46" t="s">
        <v>38</v>
      </c>
      <c r="B46" s="28">
        <v>1328.75</v>
      </c>
      <c r="C46" s="1">
        <v>5</v>
      </c>
      <c r="D46" s="1">
        <v>0</v>
      </c>
      <c r="E46" s="28">
        <v>5</v>
      </c>
      <c r="F46" s="1">
        <v>1323.75</v>
      </c>
      <c r="G46" s="1">
        <v>0</v>
      </c>
      <c r="H46" s="1">
        <v>1323.75</v>
      </c>
      <c r="I46" s="28">
        <v>0</v>
      </c>
      <c r="J46" t="s">
        <v>36</v>
      </c>
      <c r="K46" t="s">
        <v>185</v>
      </c>
      <c r="L46" t="s">
        <v>224</v>
      </c>
    </row>
    <row r="47" spans="1:12" x14ac:dyDescent="0.25">
      <c r="A47" t="s">
        <v>44</v>
      </c>
      <c r="B47" s="28">
        <v>0</v>
      </c>
      <c r="C47" s="1">
        <v>0</v>
      </c>
      <c r="D47" s="1">
        <v>0</v>
      </c>
      <c r="E47" s="28">
        <v>0</v>
      </c>
      <c r="F47" s="1">
        <v>0</v>
      </c>
      <c r="G47" s="1">
        <v>0</v>
      </c>
      <c r="H47" s="1">
        <v>0</v>
      </c>
      <c r="I47" s="28">
        <v>0</v>
      </c>
      <c r="J47" t="s">
        <v>21</v>
      </c>
      <c r="K47" t="s">
        <v>177</v>
      </c>
      <c r="L47" t="s">
        <v>196</v>
      </c>
    </row>
    <row r="48" spans="1:12" x14ac:dyDescent="0.25">
      <c r="A48" t="s">
        <v>369</v>
      </c>
      <c r="B48" s="28">
        <v>406.37</v>
      </c>
      <c r="C48" s="1">
        <v>0</v>
      </c>
      <c r="D48" s="1">
        <v>0</v>
      </c>
      <c r="E48" s="28">
        <v>0</v>
      </c>
      <c r="F48" s="1">
        <v>406.37</v>
      </c>
      <c r="G48" s="1">
        <v>0</v>
      </c>
      <c r="H48" s="1">
        <v>406.37</v>
      </c>
      <c r="I48" s="28">
        <v>0</v>
      </c>
      <c r="J48" t="s">
        <v>14</v>
      </c>
      <c r="K48" t="s">
        <v>172</v>
      </c>
      <c r="L48" t="s">
        <v>370</v>
      </c>
    </row>
    <row r="49" spans="1:12" x14ac:dyDescent="0.25">
      <c r="A49" t="s">
        <v>83</v>
      </c>
      <c r="B49" s="28">
        <v>1358.68</v>
      </c>
      <c r="C49" s="1">
        <v>0</v>
      </c>
      <c r="D49" s="1">
        <v>0</v>
      </c>
      <c r="E49" s="28">
        <v>0</v>
      </c>
      <c r="F49" s="1">
        <v>1358.68</v>
      </c>
      <c r="G49" s="1">
        <v>1358.68</v>
      </c>
      <c r="H49" s="1">
        <v>0</v>
      </c>
      <c r="I49" s="28">
        <v>0</v>
      </c>
      <c r="J49" t="s">
        <v>14</v>
      </c>
      <c r="K49" t="s">
        <v>172</v>
      </c>
      <c r="L49" t="s">
        <v>240</v>
      </c>
    </row>
    <row r="50" spans="1:12" x14ac:dyDescent="0.25">
      <c r="A50" t="s">
        <v>127</v>
      </c>
      <c r="B50" s="28">
        <v>1826.34</v>
      </c>
      <c r="C50" s="1">
        <v>0</v>
      </c>
      <c r="D50" s="1">
        <v>0</v>
      </c>
      <c r="E50" s="28">
        <v>0</v>
      </c>
      <c r="F50" s="1">
        <v>1826.34</v>
      </c>
      <c r="G50" s="1">
        <v>0</v>
      </c>
      <c r="H50" s="1">
        <v>1826.34</v>
      </c>
      <c r="I50" s="28">
        <v>0</v>
      </c>
      <c r="J50" t="s">
        <v>10</v>
      </c>
      <c r="K50" t="s">
        <v>191</v>
      </c>
      <c r="L50" t="s">
        <v>264</v>
      </c>
    </row>
    <row r="51" spans="1:12" x14ac:dyDescent="0.25">
      <c r="A51" t="s">
        <v>19</v>
      </c>
      <c r="B51" s="28">
        <v>4408.17</v>
      </c>
      <c r="C51" s="1">
        <v>0</v>
      </c>
      <c r="D51" s="1">
        <v>0</v>
      </c>
      <c r="E51" s="28">
        <v>0</v>
      </c>
      <c r="F51" s="1">
        <v>4408.17</v>
      </c>
      <c r="G51" s="1">
        <v>4408.17</v>
      </c>
      <c r="H51" s="1">
        <v>0</v>
      </c>
      <c r="I51" s="28">
        <v>0</v>
      </c>
      <c r="J51" t="s">
        <v>14</v>
      </c>
      <c r="K51" t="s">
        <v>172</v>
      </c>
      <c r="L51" t="s">
        <v>174</v>
      </c>
    </row>
    <row r="52" spans="1:12" x14ac:dyDescent="0.25">
      <c r="A52" t="s">
        <v>129</v>
      </c>
      <c r="B52" s="28">
        <v>0</v>
      </c>
      <c r="C52" s="1">
        <v>0</v>
      </c>
      <c r="D52" s="1">
        <v>0</v>
      </c>
      <c r="E52" s="28">
        <v>0</v>
      </c>
      <c r="F52" s="1">
        <v>0</v>
      </c>
      <c r="G52" s="1">
        <v>0</v>
      </c>
      <c r="H52" s="1">
        <v>0</v>
      </c>
      <c r="I52" s="28">
        <v>0</v>
      </c>
      <c r="J52" t="s">
        <v>44</v>
      </c>
      <c r="K52" t="s">
        <v>196</v>
      </c>
      <c r="L52" t="s">
        <v>303</v>
      </c>
    </row>
    <row r="53" spans="1:12" x14ac:dyDescent="0.25">
      <c r="A53" t="s">
        <v>88</v>
      </c>
      <c r="B53" s="28">
        <v>327.26</v>
      </c>
      <c r="C53" s="1">
        <v>0</v>
      </c>
      <c r="D53" s="1">
        <v>0</v>
      </c>
      <c r="E53" s="28">
        <v>0</v>
      </c>
      <c r="F53" s="1">
        <v>327.26</v>
      </c>
      <c r="G53" s="1">
        <v>327.26</v>
      </c>
      <c r="H53" s="1">
        <v>0</v>
      </c>
      <c r="I53" s="28">
        <v>0</v>
      </c>
      <c r="J53" t="s">
        <v>56</v>
      </c>
      <c r="K53" t="s">
        <v>189</v>
      </c>
      <c r="L53" t="s">
        <v>249</v>
      </c>
    </row>
    <row r="54" spans="1:12" x14ac:dyDescent="0.25">
      <c r="A54" t="s">
        <v>133</v>
      </c>
      <c r="B54" s="28">
        <v>0</v>
      </c>
      <c r="C54" s="1">
        <v>0</v>
      </c>
      <c r="D54" s="1">
        <v>0</v>
      </c>
      <c r="E54" s="28">
        <v>0</v>
      </c>
      <c r="F54" s="1">
        <v>0</v>
      </c>
      <c r="G54" s="1">
        <v>0</v>
      </c>
      <c r="H54" s="1">
        <v>0</v>
      </c>
      <c r="I54" s="28">
        <v>0</v>
      </c>
      <c r="J54" t="s">
        <v>31</v>
      </c>
      <c r="K54" t="s">
        <v>183</v>
      </c>
      <c r="L54" t="s">
        <v>310</v>
      </c>
    </row>
    <row r="55" spans="1:12" x14ac:dyDescent="0.25">
      <c r="A55" t="s">
        <v>57</v>
      </c>
      <c r="B55" s="28">
        <v>4917.6399999999994</v>
      </c>
      <c r="C55" s="1">
        <v>0</v>
      </c>
      <c r="D55" s="1">
        <v>0</v>
      </c>
      <c r="E55" s="28">
        <v>0</v>
      </c>
      <c r="F55" s="1">
        <v>4917.6399999999994</v>
      </c>
      <c r="G55" s="1">
        <v>0</v>
      </c>
      <c r="H55" s="1">
        <v>4917.6399999999994</v>
      </c>
      <c r="I55" s="28">
        <v>0</v>
      </c>
      <c r="J55" t="s">
        <v>20</v>
      </c>
      <c r="K55" t="s">
        <v>178</v>
      </c>
      <c r="L55" t="s">
        <v>204</v>
      </c>
    </row>
    <row r="56" spans="1:12" x14ac:dyDescent="0.25">
      <c r="A56" t="s">
        <v>71</v>
      </c>
      <c r="B56" s="28">
        <v>529.23</v>
      </c>
      <c r="C56" s="1">
        <v>0</v>
      </c>
      <c r="D56" s="1">
        <v>0</v>
      </c>
      <c r="E56" s="28">
        <v>0</v>
      </c>
      <c r="F56" s="1">
        <v>529.23</v>
      </c>
      <c r="G56" s="1">
        <v>0</v>
      </c>
      <c r="H56" s="1">
        <v>529.23</v>
      </c>
      <c r="I56" s="28">
        <v>0</v>
      </c>
      <c r="J56" t="s">
        <v>36</v>
      </c>
      <c r="K56" t="s">
        <v>185</v>
      </c>
      <c r="L56" t="s">
        <v>228</v>
      </c>
    </row>
    <row r="57" spans="1:12" x14ac:dyDescent="0.25">
      <c r="A57" t="s">
        <v>79</v>
      </c>
      <c r="B57" s="28">
        <v>55</v>
      </c>
      <c r="C57" s="1">
        <v>0</v>
      </c>
      <c r="D57" s="1">
        <v>0</v>
      </c>
      <c r="E57" s="28">
        <v>0</v>
      </c>
      <c r="F57" s="1">
        <v>55</v>
      </c>
      <c r="G57" s="1">
        <v>55</v>
      </c>
      <c r="H57" s="1">
        <v>0</v>
      </c>
      <c r="I57" s="28">
        <v>0</v>
      </c>
      <c r="J57" t="s">
        <v>56</v>
      </c>
      <c r="K57" t="s">
        <v>189</v>
      </c>
      <c r="L57" t="s">
        <v>190</v>
      </c>
    </row>
    <row r="58" spans="1:12" x14ac:dyDescent="0.25">
      <c r="A58" t="s">
        <v>108</v>
      </c>
      <c r="B58" s="28">
        <v>86.38</v>
      </c>
      <c r="C58" s="1">
        <v>0</v>
      </c>
      <c r="D58" s="1">
        <v>0</v>
      </c>
      <c r="E58" s="28">
        <v>0</v>
      </c>
      <c r="F58" s="1">
        <v>86.38</v>
      </c>
      <c r="G58" s="1">
        <v>0</v>
      </c>
      <c r="H58" s="1">
        <v>86.38</v>
      </c>
      <c r="I58" s="28">
        <v>0</v>
      </c>
      <c r="J58" t="s">
        <v>155</v>
      </c>
      <c r="K58" t="s">
        <v>265</v>
      </c>
      <c r="L58" t="s">
        <v>265</v>
      </c>
    </row>
    <row r="59" spans="1:12" x14ac:dyDescent="0.25">
      <c r="A59" t="s">
        <v>141</v>
      </c>
      <c r="B59" s="28">
        <v>5670.83</v>
      </c>
      <c r="C59" s="1">
        <v>0</v>
      </c>
      <c r="D59" s="1">
        <v>0</v>
      </c>
      <c r="E59" s="28">
        <v>0</v>
      </c>
      <c r="F59" s="1">
        <v>5670.83</v>
      </c>
      <c r="G59" s="1">
        <v>5670.83</v>
      </c>
      <c r="H59" s="1">
        <v>0</v>
      </c>
      <c r="I59" s="28">
        <v>0</v>
      </c>
      <c r="J59" t="s">
        <v>150</v>
      </c>
      <c r="K59" t="s">
        <v>175</v>
      </c>
      <c r="L59" t="s">
        <v>324</v>
      </c>
    </row>
    <row r="60" spans="1:12" x14ac:dyDescent="0.25">
      <c r="A60" t="s">
        <v>154</v>
      </c>
      <c r="B60" s="28">
        <v>277.26</v>
      </c>
      <c r="C60" s="1">
        <v>0</v>
      </c>
      <c r="D60" s="1">
        <v>0</v>
      </c>
      <c r="E60" s="28">
        <v>0</v>
      </c>
      <c r="F60" s="1">
        <v>277.26</v>
      </c>
      <c r="G60" s="1">
        <v>0</v>
      </c>
      <c r="H60" s="1">
        <v>277.26</v>
      </c>
      <c r="I60" s="28">
        <v>0</v>
      </c>
      <c r="J60" t="s">
        <v>105</v>
      </c>
      <c r="K60" t="s">
        <v>245</v>
      </c>
      <c r="L60" t="s">
        <v>246</v>
      </c>
    </row>
    <row r="61" spans="1:12" x14ac:dyDescent="0.25">
      <c r="A61" t="s">
        <v>144</v>
      </c>
      <c r="B61" s="28">
        <v>-250</v>
      </c>
      <c r="C61" s="1">
        <v>-250</v>
      </c>
      <c r="D61" s="1">
        <v>0</v>
      </c>
      <c r="E61" s="28">
        <v>-250</v>
      </c>
      <c r="F61" s="1">
        <v>0</v>
      </c>
      <c r="G61" s="1">
        <v>0</v>
      </c>
      <c r="H61" s="1">
        <v>0</v>
      </c>
      <c r="I61" s="28">
        <v>0</v>
      </c>
      <c r="J61" t="s">
        <v>96</v>
      </c>
      <c r="K61" t="s">
        <v>242</v>
      </c>
      <c r="L61" t="s">
        <v>248</v>
      </c>
    </row>
    <row r="62" spans="1:12" x14ac:dyDescent="0.25">
      <c r="A62" t="s">
        <v>145</v>
      </c>
      <c r="B62" s="28">
        <v>-1460.58</v>
      </c>
      <c r="C62" s="1">
        <v>-1460.58</v>
      </c>
      <c r="D62" s="1">
        <v>-1460.58</v>
      </c>
      <c r="E62" s="28">
        <v>0</v>
      </c>
      <c r="F62" s="1">
        <v>0</v>
      </c>
      <c r="G62" s="1">
        <v>0</v>
      </c>
      <c r="H62" s="1">
        <v>0</v>
      </c>
      <c r="I62" s="28">
        <v>0</v>
      </c>
      <c r="J62" t="s">
        <v>151</v>
      </c>
      <c r="K62" t="s">
        <v>208</v>
      </c>
      <c r="L62" t="s">
        <v>208</v>
      </c>
    </row>
  </sheetData>
  <autoFilter ref="A1:L62" xr:uid="{00000000-0009-0000-0000-000009000000}">
    <sortState xmlns:xlrd2="http://schemas.microsoft.com/office/spreadsheetml/2017/richdata2" ref="A2:L62">
      <sortCondition descending="1" ref="C1:C120"/>
    </sortState>
  </autoFilter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00B050"/>
  </sheetPr>
  <dimension ref="A1:L69"/>
  <sheetViews>
    <sheetView workbookViewId="0"/>
  </sheetViews>
  <sheetFormatPr defaultRowHeight="15" x14ac:dyDescent="0.25"/>
  <cols>
    <col min="1" max="1" width="26.5703125" bestFit="1" customWidth="1"/>
    <col min="2" max="2" width="21.7109375" style="1" bestFit="1" customWidth="1"/>
    <col min="3" max="3" width="23" style="51" bestFit="1" customWidth="1"/>
    <col min="4" max="4" width="17" style="1" bestFit="1" customWidth="1"/>
    <col min="5" max="5" width="22.85546875" style="51" bestFit="1" customWidth="1"/>
    <col min="6" max="6" width="20" style="1" bestFit="1" customWidth="1"/>
    <col min="7" max="7" width="18.85546875" style="1" bestFit="1" customWidth="1"/>
    <col min="8" max="8" width="27.5703125" style="1" bestFit="1" customWidth="1"/>
    <col min="9" max="9" width="30.5703125" style="51" bestFit="1" customWidth="1"/>
    <col min="10" max="10" width="18.28515625" bestFit="1" customWidth="1"/>
    <col min="11" max="11" width="33.42578125" bestFit="1" customWidth="1"/>
    <col min="12" max="12" width="32.140625" bestFit="1" customWidth="1"/>
  </cols>
  <sheetData>
    <row r="1" spans="1:12" x14ac:dyDescent="0.25">
      <c r="A1" s="48" t="s">
        <v>0</v>
      </c>
      <c r="B1" s="49" t="s">
        <v>1</v>
      </c>
      <c r="C1" s="49" t="s">
        <v>2</v>
      </c>
      <c r="D1" s="50" t="s">
        <v>365</v>
      </c>
      <c r="E1" s="49" t="s">
        <v>364</v>
      </c>
      <c r="F1" s="50" t="s">
        <v>4</v>
      </c>
      <c r="G1" s="49" t="s">
        <v>3</v>
      </c>
      <c r="H1" s="49" t="s">
        <v>366</v>
      </c>
      <c r="I1" s="49" t="s">
        <v>367</v>
      </c>
      <c r="J1" s="52" t="s">
        <v>5</v>
      </c>
      <c r="K1" s="48" t="s">
        <v>168</v>
      </c>
      <c r="L1" s="48" t="s">
        <v>169</v>
      </c>
    </row>
    <row r="2" spans="1:12" x14ac:dyDescent="0.25">
      <c r="A2" t="s">
        <v>147</v>
      </c>
      <c r="B2" s="1">
        <v>6566.75</v>
      </c>
      <c r="C2" s="51">
        <v>6566.75</v>
      </c>
      <c r="D2" s="1">
        <v>6566.75</v>
      </c>
      <c r="E2" s="51">
        <v>0</v>
      </c>
      <c r="F2" s="1">
        <v>0</v>
      </c>
      <c r="G2" s="1">
        <v>0</v>
      </c>
      <c r="H2" s="1">
        <v>0</v>
      </c>
      <c r="I2" s="51">
        <v>0</v>
      </c>
      <c r="J2" t="s">
        <v>121</v>
      </c>
      <c r="K2" t="s">
        <v>187</v>
      </c>
      <c r="L2" t="s">
        <v>188</v>
      </c>
    </row>
    <row r="3" spans="1:12" x14ac:dyDescent="0.25">
      <c r="A3" t="s">
        <v>342</v>
      </c>
      <c r="B3" s="1">
        <v>3559.59</v>
      </c>
      <c r="C3" s="51">
        <v>3559.59</v>
      </c>
      <c r="D3" s="1">
        <v>3559.59</v>
      </c>
      <c r="E3" s="51">
        <v>0</v>
      </c>
      <c r="F3" s="1">
        <v>0</v>
      </c>
      <c r="G3" s="1">
        <v>0</v>
      </c>
      <c r="H3" s="1">
        <v>0</v>
      </c>
      <c r="I3" s="51">
        <v>0</v>
      </c>
      <c r="J3" t="s">
        <v>102</v>
      </c>
      <c r="K3" t="s">
        <v>282</v>
      </c>
      <c r="L3" t="s">
        <v>343</v>
      </c>
    </row>
    <row r="4" spans="1:12" x14ac:dyDescent="0.25">
      <c r="A4" t="s">
        <v>45</v>
      </c>
      <c r="B4" s="1">
        <v>2263.0100000000002</v>
      </c>
      <c r="C4" s="51">
        <v>2263.0100000000002</v>
      </c>
      <c r="D4" s="1">
        <v>79.69</v>
      </c>
      <c r="E4" s="51">
        <v>2183.3200000000002</v>
      </c>
      <c r="F4" s="1">
        <v>0</v>
      </c>
      <c r="G4" s="1">
        <v>0</v>
      </c>
      <c r="H4" s="1">
        <v>0</v>
      </c>
      <c r="I4" s="51">
        <v>0</v>
      </c>
      <c r="J4" t="s">
        <v>20</v>
      </c>
      <c r="K4" t="s">
        <v>178</v>
      </c>
      <c r="L4" t="s">
        <v>193</v>
      </c>
    </row>
    <row r="5" spans="1:12" x14ac:dyDescent="0.25">
      <c r="A5" t="s">
        <v>43</v>
      </c>
      <c r="B5" s="1">
        <v>2484.14</v>
      </c>
      <c r="C5" s="51">
        <v>2203.66</v>
      </c>
      <c r="D5" s="1">
        <v>0</v>
      </c>
      <c r="E5" s="51">
        <v>2203.66</v>
      </c>
      <c r="F5" s="1">
        <v>280.48</v>
      </c>
      <c r="G5" s="1">
        <v>0</v>
      </c>
      <c r="H5" s="1">
        <v>0</v>
      </c>
      <c r="I5" s="51">
        <v>280.48</v>
      </c>
      <c r="J5" t="s">
        <v>44</v>
      </c>
      <c r="K5" t="s">
        <v>196</v>
      </c>
      <c r="L5" t="s">
        <v>197</v>
      </c>
    </row>
    <row r="6" spans="1:12" x14ac:dyDescent="0.25">
      <c r="A6" t="s">
        <v>351</v>
      </c>
      <c r="B6" s="1">
        <v>1525.15</v>
      </c>
      <c r="C6" s="51">
        <v>1525.15</v>
      </c>
      <c r="D6" s="1">
        <v>0</v>
      </c>
      <c r="E6" s="51">
        <v>1525.15</v>
      </c>
      <c r="F6" s="1">
        <v>0</v>
      </c>
      <c r="G6" s="1">
        <v>0</v>
      </c>
      <c r="H6" s="1">
        <v>0</v>
      </c>
      <c r="I6" s="51">
        <v>0</v>
      </c>
      <c r="J6" t="s">
        <v>23</v>
      </c>
      <c r="K6" t="s">
        <v>194</v>
      </c>
      <c r="L6" t="s">
        <v>352</v>
      </c>
    </row>
    <row r="7" spans="1:12" x14ac:dyDescent="0.25">
      <c r="A7" t="s">
        <v>70</v>
      </c>
      <c r="B7" s="1">
        <v>908.11</v>
      </c>
      <c r="C7" s="51">
        <v>820.41000000000008</v>
      </c>
      <c r="D7" s="1">
        <v>820.41000000000008</v>
      </c>
      <c r="E7" s="51">
        <v>0</v>
      </c>
      <c r="F7" s="1">
        <v>87.699999999999989</v>
      </c>
      <c r="G7" s="1">
        <v>87.699999999999989</v>
      </c>
      <c r="H7" s="1">
        <v>0</v>
      </c>
      <c r="I7" s="51">
        <v>0</v>
      </c>
      <c r="J7" t="s">
        <v>150</v>
      </c>
      <c r="K7" t="s">
        <v>175</v>
      </c>
      <c r="L7" t="s">
        <v>223</v>
      </c>
    </row>
    <row r="8" spans="1:12" x14ac:dyDescent="0.25">
      <c r="A8" t="s">
        <v>22</v>
      </c>
      <c r="B8" s="1">
        <v>793.38000000000011</v>
      </c>
      <c r="C8" s="51">
        <v>793.38000000000011</v>
      </c>
      <c r="D8" s="1">
        <v>0</v>
      </c>
      <c r="E8" s="51">
        <v>793.38000000000011</v>
      </c>
      <c r="F8" s="1">
        <v>0</v>
      </c>
      <c r="G8" s="1">
        <v>0</v>
      </c>
      <c r="H8" s="1">
        <v>0</v>
      </c>
      <c r="I8" s="51">
        <v>0</v>
      </c>
      <c r="J8" t="s">
        <v>23</v>
      </c>
      <c r="K8" t="s">
        <v>194</v>
      </c>
      <c r="L8" t="s">
        <v>226</v>
      </c>
    </row>
    <row r="9" spans="1:12" x14ac:dyDescent="0.25">
      <c r="A9" t="s">
        <v>46</v>
      </c>
      <c r="B9" s="1">
        <v>772.13</v>
      </c>
      <c r="C9" s="51">
        <v>772.13</v>
      </c>
      <c r="D9" s="1">
        <v>772.13</v>
      </c>
      <c r="E9" s="51">
        <v>0</v>
      </c>
      <c r="F9" s="1">
        <v>0</v>
      </c>
      <c r="G9" s="1">
        <v>0</v>
      </c>
      <c r="H9" s="1">
        <v>0</v>
      </c>
      <c r="I9" s="51">
        <v>0</v>
      </c>
      <c r="J9" t="s">
        <v>10</v>
      </c>
      <c r="K9" t="s">
        <v>191</v>
      </c>
      <c r="L9" t="s">
        <v>192</v>
      </c>
    </row>
    <row r="10" spans="1:12" x14ac:dyDescent="0.25">
      <c r="A10" t="s">
        <v>75</v>
      </c>
      <c r="B10" s="1">
        <v>806.86000000000013</v>
      </c>
      <c r="C10" s="51">
        <v>661.41000000000008</v>
      </c>
      <c r="D10" s="1">
        <v>0</v>
      </c>
      <c r="E10" s="51">
        <v>661.41000000000008</v>
      </c>
      <c r="F10" s="1">
        <v>145.44999999999999</v>
      </c>
      <c r="G10" s="1">
        <v>0</v>
      </c>
      <c r="H10" s="1">
        <v>145.44999999999999</v>
      </c>
      <c r="I10" s="51">
        <v>0</v>
      </c>
      <c r="J10" t="s">
        <v>31</v>
      </c>
      <c r="K10" t="s">
        <v>183</v>
      </c>
      <c r="L10" t="s">
        <v>232</v>
      </c>
    </row>
    <row r="11" spans="1:12" s="53" customFormat="1" ht="14.65" customHeight="1" thickBot="1" x14ac:dyDescent="0.3">
      <c r="A11" s="53" t="s">
        <v>37</v>
      </c>
      <c r="B11" s="54">
        <v>456.36</v>
      </c>
      <c r="C11" s="55">
        <v>456.36</v>
      </c>
      <c r="D11" s="54">
        <v>0</v>
      </c>
      <c r="E11" s="55">
        <v>456.36</v>
      </c>
      <c r="F11" s="54">
        <v>0</v>
      </c>
      <c r="G11" s="54">
        <v>0</v>
      </c>
      <c r="H11" s="54">
        <v>0</v>
      </c>
      <c r="I11" s="55">
        <v>0</v>
      </c>
      <c r="J11" s="53" t="s">
        <v>29</v>
      </c>
      <c r="K11" s="53" t="s">
        <v>212</v>
      </c>
      <c r="L11" s="53" t="s">
        <v>213</v>
      </c>
    </row>
    <row r="12" spans="1:12" x14ac:dyDescent="0.25">
      <c r="A12" s="65" t="s">
        <v>374</v>
      </c>
      <c r="B12" s="56"/>
      <c r="C12" s="57"/>
      <c r="D12" s="56"/>
      <c r="E12" s="57"/>
      <c r="F12" s="56"/>
      <c r="G12" s="56"/>
      <c r="H12" s="56"/>
      <c r="I12" s="57"/>
    </row>
    <row r="13" spans="1:12" x14ac:dyDescent="0.25">
      <c r="A13" t="s">
        <v>78</v>
      </c>
      <c r="B13" s="1">
        <v>402.12</v>
      </c>
      <c r="C13" s="51">
        <v>402.12</v>
      </c>
      <c r="D13" s="1">
        <v>0</v>
      </c>
      <c r="E13" s="51">
        <v>402.12</v>
      </c>
      <c r="F13" s="1">
        <v>0</v>
      </c>
      <c r="G13" s="1">
        <v>0</v>
      </c>
      <c r="H13" s="1">
        <v>0</v>
      </c>
      <c r="I13" s="51">
        <v>0</v>
      </c>
      <c r="J13" t="s">
        <v>49</v>
      </c>
      <c r="K13" t="s">
        <v>202</v>
      </c>
      <c r="L13" t="s">
        <v>202</v>
      </c>
    </row>
    <row r="14" spans="1:12" x14ac:dyDescent="0.25">
      <c r="A14" t="s">
        <v>72</v>
      </c>
      <c r="B14" s="1">
        <v>710.71</v>
      </c>
      <c r="C14" s="51">
        <v>354.54</v>
      </c>
      <c r="D14" s="1">
        <v>354.54</v>
      </c>
      <c r="E14" s="51">
        <v>0</v>
      </c>
      <c r="F14" s="1">
        <v>356.17</v>
      </c>
      <c r="G14" s="1">
        <v>0</v>
      </c>
      <c r="H14" s="1">
        <v>356.17</v>
      </c>
      <c r="I14" s="51">
        <v>0</v>
      </c>
      <c r="J14" t="s">
        <v>20</v>
      </c>
      <c r="K14" t="s">
        <v>178</v>
      </c>
      <c r="L14" t="s">
        <v>229</v>
      </c>
    </row>
    <row r="15" spans="1:12" x14ac:dyDescent="0.25">
      <c r="A15" s="4" t="s">
        <v>371</v>
      </c>
      <c r="B15" s="1">
        <v>315.74</v>
      </c>
      <c r="C15" s="51">
        <v>315.74</v>
      </c>
      <c r="D15" s="1">
        <v>72.710000000000008</v>
      </c>
      <c r="E15" s="51">
        <v>243.03</v>
      </c>
      <c r="F15" s="1">
        <v>0</v>
      </c>
      <c r="G15" s="1">
        <v>0</v>
      </c>
      <c r="H15" s="1">
        <v>0</v>
      </c>
      <c r="I15" s="51">
        <v>0</v>
      </c>
      <c r="J15" t="s">
        <v>8</v>
      </c>
      <c r="K15" t="s">
        <v>8</v>
      </c>
      <c r="L15" t="s">
        <v>340</v>
      </c>
    </row>
    <row r="16" spans="1:12" x14ac:dyDescent="0.25">
      <c r="A16" t="s">
        <v>372</v>
      </c>
      <c r="B16" s="1">
        <v>291.8</v>
      </c>
      <c r="C16" s="51">
        <v>291.8</v>
      </c>
      <c r="D16" s="1">
        <v>0</v>
      </c>
      <c r="E16" s="51">
        <v>291.8</v>
      </c>
      <c r="F16" s="1">
        <v>0</v>
      </c>
      <c r="G16" s="1">
        <v>0</v>
      </c>
      <c r="H16" s="1">
        <v>0</v>
      </c>
      <c r="I16" s="51">
        <v>0</v>
      </c>
      <c r="J16" t="s">
        <v>62</v>
      </c>
      <c r="K16" t="s">
        <v>238</v>
      </c>
      <c r="L16" t="s">
        <v>373</v>
      </c>
    </row>
    <row r="17" spans="1:12" x14ac:dyDescent="0.25">
      <c r="A17" t="s">
        <v>33</v>
      </c>
      <c r="B17" s="1">
        <v>280.41000000000003</v>
      </c>
      <c r="C17" s="51">
        <v>280.41000000000003</v>
      </c>
      <c r="D17" s="1">
        <v>280.41000000000003</v>
      </c>
      <c r="E17" s="51">
        <v>0</v>
      </c>
      <c r="F17" s="1">
        <v>0</v>
      </c>
      <c r="G17" s="1">
        <v>0</v>
      </c>
      <c r="H17" s="1">
        <v>0</v>
      </c>
      <c r="I17" s="51">
        <v>0</v>
      </c>
      <c r="J17" t="s">
        <v>34</v>
      </c>
      <c r="K17" t="s">
        <v>198</v>
      </c>
      <c r="L17" t="s">
        <v>211</v>
      </c>
    </row>
    <row r="18" spans="1:12" x14ac:dyDescent="0.25">
      <c r="A18" t="s">
        <v>87</v>
      </c>
      <c r="B18" s="1">
        <v>278.18</v>
      </c>
      <c r="C18" s="51">
        <v>278.18</v>
      </c>
      <c r="D18" s="1">
        <v>0</v>
      </c>
      <c r="E18" s="51">
        <v>278.18</v>
      </c>
      <c r="F18" s="1">
        <v>0</v>
      </c>
      <c r="G18" s="1">
        <v>0</v>
      </c>
      <c r="H18" s="1">
        <v>0</v>
      </c>
      <c r="I18" s="51">
        <v>0</v>
      </c>
      <c r="J18" t="s">
        <v>44</v>
      </c>
      <c r="K18" t="s">
        <v>196</v>
      </c>
      <c r="L18" t="s">
        <v>244</v>
      </c>
    </row>
    <row r="19" spans="1:12" x14ac:dyDescent="0.25">
      <c r="A19" t="s">
        <v>30</v>
      </c>
      <c r="B19" s="1">
        <v>298.20999999999998</v>
      </c>
      <c r="C19" s="51">
        <v>277.86</v>
      </c>
      <c r="D19" s="1">
        <v>113.34</v>
      </c>
      <c r="E19" s="51">
        <v>164.52</v>
      </c>
      <c r="F19" s="1">
        <v>20.350000000000001</v>
      </c>
      <c r="G19" s="1">
        <v>20.350000000000001</v>
      </c>
      <c r="H19" s="1">
        <v>0</v>
      </c>
      <c r="I19" s="51">
        <v>0</v>
      </c>
      <c r="J19" t="s">
        <v>31</v>
      </c>
      <c r="K19" t="s">
        <v>183</v>
      </c>
      <c r="L19" t="s">
        <v>184</v>
      </c>
    </row>
    <row r="20" spans="1:12" x14ac:dyDescent="0.25">
      <c r="A20" t="s">
        <v>101</v>
      </c>
      <c r="B20" s="1">
        <v>242.13</v>
      </c>
      <c r="C20" s="51">
        <v>242.13</v>
      </c>
      <c r="D20" s="1">
        <v>0</v>
      </c>
      <c r="E20" s="51">
        <v>242.13</v>
      </c>
      <c r="F20" s="1">
        <v>0</v>
      </c>
      <c r="G20" s="1">
        <v>0</v>
      </c>
      <c r="H20" s="1">
        <v>0</v>
      </c>
      <c r="I20" s="51">
        <v>0</v>
      </c>
      <c r="J20" t="s">
        <v>34</v>
      </c>
      <c r="K20" t="s">
        <v>198</v>
      </c>
      <c r="L20" t="s">
        <v>261</v>
      </c>
    </row>
    <row r="21" spans="1:12" x14ac:dyDescent="0.25">
      <c r="A21" t="s">
        <v>58</v>
      </c>
      <c r="B21" s="1">
        <v>231.61</v>
      </c>
      <c r="C21" s="51">
        <v>231.61</v>
      </c>
      <c r="D21" s="1">
        <v>231.61</v>
      </c>
      <c r="E21" s="51">
        <v>0</v>
      </c>
      <c r="F21" s="1">
        <v>0</v>
      </c>
      <c r="G21" s="1">
        <v>0</v>
      </c>
      <c r="H21" s="1">
        <v>0</v>
      </c>
      <c r="I21" s="51">
        <v>0</v>
      </c>
      <c r="J21" t="s">
        <v>34</v>
      </c>
      <c r="K21" t="s">
        <v>198</v>
      </c>
      <c r="L21" t="s">
        <v>199</v>
      </c>
    </row>
    <row r="22" spans="1:12" x14ac:dyDescent="0.25">
      <c r="A22" t="s">
        <v>53</v>
      </c>
      <c r="B22" s="1">
        <v>1535.18</v>
      </c>
      <c r="C22" s="51">
        <v>223.04</v>
      </c>
      <c r="D22" s="1">
        <v>223.04</v>
      </c>
      <c r="E22" s="51">
        <v>0</v>
      </c>
      <c r="F22" s="1">
        <v>1312.14</v>
      </c>
      <c r="G22" s="1">
        <v>0</v>
      </c>
      <c r="H22" s="1">
        <v>1312.14</v>
      </c>
      <c r="I22" s="51">
        <v>0</v>
      </c>
      <c r="J22" t="s">
        <v>44</v>
      </c>
      <c r="K22" t="s">
        <v>196</v>
      </c>
      <c r="L22" t="s">
        <v>205</v>
      </c>
    </row>
    <row r="23" spans="1:12" x14ac:dyDescent="0.25">
      <c r="A23" t="s">
        <v>100</v>
      </c>
      <c r="B23" s="1">
        <v>186.31</v>
      </c>
      <c r="C23" s="51">
        <v>186.31</v>
      </c>
      <c r="D23" s="1">
        <v>0</v>
      </c>
      <c r="E23" s="51">
        <v>186.31</v>
      </c>
      <c r="F23" s="1">
        <v>0</v>
      </c>
      <c r="G23" s="1">
        <v>0</v>
      </c>
      <c r="H23" s="1">
        <v>0</v>
      </c>
      <c r="I23" s="51">
        <v>0</v>
      </c>
      <c r="J23" t="s">
        <v>20</v>
      </c>
      <c r="K23" t="s">
        <v>178</v>
      </c>
      <c r="L23" t="s">
        <v>255</v>
      </c>
    </row>
    <row r="24" spans="1:12" x14ac:dyDescent="0.25">
      <c r="A24" t="s">
        <v>90</v>
      </c>
      <c r="B24" s="1">
        <v>186.34</v>
      </c>
      <c r="C24" s="51">
        <v>184.21</v>
      </c>
      <c r="D24" s="1">
        <v>0</v>
      </c>
      <c r="E24" s="51">
        <v>184.21</v>
      </c>
      <c r="F24" s="1">
        <v>2.129999999999999</v>
      </c>
      <c r="G24" s="1">
        <v>0</v>
      </c>
      <c r="H24" s="1">
        <v>0</v>
      </c>
      <c r="I24" s="51">
        <v>2.129999999999999</v>
      </c>
      <c r="J24" t="s">
        <v>14</v>
      </c>
      <c r="K24" t="s">
        <v>172</v>
      </c>
      <c r="L24" t="s">
        <v>251</v>
      </c>
    </row>
    <row r="25" spans="1:12" x14ac:dyDescent="0.25">
      <c r="A25" t="s">
        <v>91</v>
      </c>
      <c r="B25" s="1">
        <v>179.4</v>
      </c>
      <c r="C25" s="51">
        <v>179.4</v>
      </c>
      <c r="D25" s="1">
        <v>0</v>
      </c>
      <c r="E25" s="51">
        <v>179.4</v>
      </c>
      <c r="F25" s="1">
        <v>0</v>
      </c>
      <c r="G25" s="1">
        <v>0</v>
      </c>
      <c r="H25" s="1">
        <v>0</v>
      </c>
      <c r="I25" s="51">
        <v>0</v>
      </c>
      <c r="J25" t="s">
        <v>23</v>
      </c>
      <c r="K25" t="s">
        <v>194</v>
      </c>
      <c r="L25" t="s">
        <v>253</v>
      </c>
    </row>
    <row r="26" spans="1:12" x14ac:dyDescent="0.25">
      <c r="A26" s="4" t="s">
        <v>375</v>
      </c>
      <c r="B26" s="1">
        <v>174.87</v>
      </c>
      <c r="C26" s="51">
        <v>174.87</v>
      </c>
      <c r="D26" s="1">
        <v>174.87</v>
      </c>
      <c r="E26" s="51">
        <v>0</v>
      </c>
      <c r="F26" s="1">
        <v>0</v>
      </c>
      <c r="G26" s="1">
        <v>0</v>
      </c>
      <c r="H26" s="1">
        <v>0</v>
      </c>
      <c r="I26" s="51">
        <v>0</v>
      </c>
      <c r="J26" t="s">
        <v>8</v>
      </c>
      <c r="K26" t="s">
        <v>8</v>
      </c>
      <c r="L26" t="s">
        <v>340</v>
      </c>
    </row>
    <row r="27" spans="1:12" x14ac:dyDescent="0.25">
      <c r="A27" t="s">
        <v>42</v>
      </c>
      <c r="B27" s="1">
        <v>1161.08</v>
      </c>
      <c r="C27" s="51">
        <v>174.68</v>
      </c>
      <c r="D27" s="1">
        <v>0</v>
      </c>
      <c r="E27" s="51">
        <v>174.68</v>
      </c>
      <c r="F27" s="1">
        <v>986.4</v>
      </c>
      <c r="G27" s="1">
        <v>986.4</v>
      </c>
      <c r="H27" s="1">
        <v>0</v>
      </c>
      <c r="I27" s="51">
        <v>0</v>
      </c>
      <c r="J27" t="s">
        <v>23</v>
      </c>
      <c r="K27" t="s">
        <v>194</v>
      </c>
      <c r="L27" t="s">
        <v>195</v>
      </c>
    </row>
    <row r="28" spans="1:12" x14ac:dyDescent="0.25">
      <c r="A28" t="s">
        <v>117</v>
      </c>
      <c r="B28" s="1">
        <v>170.57</v>
      </c>
      <c r="C28" s="51">
        <v>170.57</v>
      </c>
      <c r="D28" s="1">
        <v>0</v>
      </c>
      <c r="E28" s="51">
        <v>170.57</v>
      </c>
      <c r="F28" s="1">
        <v>0</v>
      </c>
      <c r="G28" s="1">
        <v>0</v>
      </c>
      <c r="H28" s="1">
        <v>0</v>
      </c>
      <c r="I28" s="51">
        <v>0</v>
      </c>
      <c r="J28" t="s">
        <v>56</v>
      </c>
      <c r="K28" t="s">
        <v>189</v>
      </c>
      <c r="L28" t="s">
        <v>273</v>
      </c>
    </row>
    <row r="29" spans="1:12" x14ac:dyDescent="0.25">
      <c r="A29" t="s">
        <v>376</v>
      </c>
      <c r="B29" s="1">
        <v>149</v>
      </c>
      <c r="C29" s="51">
        <v>149</v>
      </c>
      <c r="D29" s="1">
        <v>0</v>
      </c>
      <c r="E29" s="51">
        <v>149</v>
      </c>
      <c r="F29" s="1">
        <v>0</v>
      </c>
      <c r="G29" s="1">
        <v>0</v>
      </c>
      <c r="H29" s="1">
        <v>0</v>
      </c>
      <c r="I29" s="51">
        <v>0</v>
      </c>
      <c r="J29" t="s">
        <v>31</v>
      </c>
      <c r="K29" t="s">
        <v>183</v>
      </c>
      <c r="L29" t="s">
        <v>377</v>
      </c>
    </row>
    <row r="30" spans="1:12" x14ac:dyDescent="0.25">
      <c r="A30" t="s">
        <v>6</v>
      </c>
      <c r="B30" s="1">
        <v>132</v>
      </c>
      <c r="C30" s="51">
        <v>132</v>
      </c>
      <c r="D30" s="1">
        <v>0</v>
      </c>
      <c r="E30" s="51">
        <v>132</v>
      </c>
      <c r="F30" s="1">
        <v>0</v>
      </c>
      <c r="G30" s="1">
        <v>0</v>
      </c>
      <c r="H30" s="1">
        <v>0</v>
      </c>
      <c r="I30" s="51">
        <v>0</v>
      </c>
      <c r="J30" t="s">
        <v>7</v>
      </c>
      <c r="K30" t="s">
        <v>170</v>
      </c>
      <c r="L30" t="s">
        <v>171</v>
      </c>
    </row>
    <row r="31" spans="1:12" x14ac:dyDescent="0.25">
      <c r="A31" t="s">
        <v>378</v>
      </c>
      <c r="B31" s="1">
        <v>123.8</v>
      </c>
      <c r="C31" s="51">
        <v>123.8</v>
      </c>
      <c r="D31" s="1">
        <v>0</v>
      </c>
      <c r="E31" s="51">
        <v>123.8</v>
      </c>
      <c r="F31" s="1">
        <v>0</v>
      </c>
      <c r="G31" s="1">
        <v>0</v>
      </c>
      <c r="H31" s="1">
        <v>0</v>
      </c>
      <c r="I31" s="51">
        <v>0</v>
      </c>
      <c r="J31" t="s">
        <v>62</v>
      </c>
      <c r="K31" t="s">
        <v>238</v>
      </c>
      <c r="L31" t="s">
        <v>379</v>
      </c>
    </row>
    <row r="32" spans="1:12" x14ac:dyDescent="0.25">
      <c r="A32" t="s">
        <v>269</v>
      </c>
      <c r="B32" s="1">
        <v>116.18</v>
      </c>
      <c r="C32" s="51">
        <v>116.18</v>
      </c>
      <c r="D32" s="1">
        <v>0</v>
      </c>
      <c r="E32" s="51">
        <v>116.18</v>
      </c>
      <c r="F32" s="1">
        <v>0</v>
      </c>
      <c r="G32" s="1">
        <v>0</v>
      </c>
      <c r="H32" s="1">
        <v>0</v>
      </c>
      <c r="I32" s="51">
        <v>0</v>
      </c>
      <c r="J32" t="s">
        <v>44</v>
      </c>
      <c r="K32" t="s">
        <v>196</v>
      </c>
      <c r="L32" t="s">
        <v>270</v>
      </c>
    </row>
    <row r="33" spans="1:12" x14ac:dyDescent="0.25">
      <c r="A33" t="s">
        <v>66</v>
      </c>
      <c r="B33" s="1">
        <v>113.69</v>
      </c>
      <c r="C33" s="51">
        <v>113.69</v>
      </c>
      <c r="D33" s="1">
        <v>0</v>
      </c>
      <c r="E33" s="51">
        <v>113.69</v>
      </c>
      <c r="F33" s="1">
        <v>0</v>
      </c>
      <c r="G33" s="1">
        <v>0</v>
      </c>
      <c r="H33" s="1">
        <v>0</v>
      </c>
      <c r="I33" s="51">
        <v>0</v>
      </c>
      <c r="J33" t="s">
        <v>56</v>
      </c>
      <c r="K33" t="s">
        <v>189</v>
      </c>
      <c r="L33" t="s">
        <v>216</v>
      </c>
    </row>
    <row r="34" spans="1:12" x14ac:dyDescent="0.25">
      <c r="A34" t="s">
        <v>93</v>
      </c>
      <c r="B34" s="1">
        <v>86.58</v>
      </c>
      <c r="C34" s="51">
        <v>86.58</v>
      </c>
      <c r="D34" s="1">
        <v>0</v>
      </c>
      <c r="E34" s="51">
        <v>86.58</v>
      </c>
      <c r="F34" s="1">
        <v>0</v>
      </c>
      <c r="G34" s="1">
        <v>0</v>
      </c>
      <c r="H34" s="1">
        <v>0</v>
      </c>
      <c r="I34" s="51">
        <v>0</v>
      </c>
      <c r="J34" t="s">
        <v>36</v>
      </c>
      <c r="K34" t="s">
        <v>185</v>
      </c>
      <c r="L34" t="s">
        <v>215</v>
      </c>
    </row>
    <row r="35" spans="1:12" x14ac:dyDescent="0.25">
      <c r="A35" t="s">
        <v>95</v>
      </c>
      <c r="B35" s="1">
        <v>86.240000000000009</v>
      </c>
      <c r="C35" s="51">
        <v>86.240000000000009</v>
      </c>
      <c r="D35" s="1">
        <v>0</v>
      </c>
      <c r="E35" s="51">
        <v>86.240000000000009</v>
      </c>
      <c r="F35" s="1">
        <v>0</v>
      </c>
      <c r="G35" s="1">
        <v>0</v>
      </c>
      <c r="H35" s="1">
        <v>0</v>
      </c>
      <c r="I35" s="51">
        <v>0</v>
      </c>
      <c r="J35" t="s">
        <v>96</v>
      </c>
      <c r="K35" t="s">
        <v>242</v>
      </c>
      <c r="L35" t="s">
        <v>243</v>
      </c>
    </row>
    <row r="36" spans="1:12" x14ac:dyDescent="0.25">
      <c r="A36" t="s">
        <v>73</v>
      </c>
      <c r="B36" s="1">
        <v>316.31</v>
      </c>
      <c r="C36" s="51">
        <v>85.289999999999992</v>
      </c>
      <c r="D36" s="1">
        <v>0</v>
      </c>
      <c r="E36" s="51">
        <v>85.289999999999992</v>
      </c>
      <c r="F36" s="1">
        <v>231.02</v>
      </c>
      <c r="G36" s="1">
        <v>0</v>
      </c>
      <c r="H36" s="1">
        <v>0</v>
      </c>
      <c r="I36" s="51">
        <v>231.02</v>
      </c>
      <c r="J36" t="s">
        <v>14</v>
      </c>
      <c r="K36" t="s">
        <v>172</v>
      </c>
      <c r="L36" t="s">
        <v>230</v>
      </c>
    </row>
    <row r="37" spans="1:12" x14ac:dyDescent="0.25">
      <c r="A37" t="s">
        <v>110</v>
      </c>
      <c r="B37" s="1">
        <v>81.819999999999993</v>
      </c>
      <c r="C37" s="51">
        <v>81.819999999999993</v>
      </c>
      <c r="D37" s="1">
        <v>0</v>
      </c>
      <c r="E37" s="51">
        <v>81.819999999999993</v>
      </c>
      <c r="F37" s="1">
        <v>0</v>
      </c>
      <c r="G37" s="1">
        <v>0</v>
      </c>
      <c r="H37" s="1">
        <v>0</v>
      </c>
      <c r="I37" s="51">
        <v>0</v>
      </c>
      <c r="J37" t="s">
        <v>23</v>
      </c>
      <c r="K37" t="s">
        <v>194</v>
      </c>
      <c r="L37" t="s">
        <v>266</v>
      </c>
    </row>
    <row r="38" spans="1:12" x14ac:dyDescent="0.25">
      <c r="A38" t="s">
        <v>111</v>
      </c>
      <c r="B38" s="1">
        <v>80.239999999999995</v>
      </c>
      <c r="C38" s="51">
        <v>80.239999999999995</v>
      </c>
      <c r="D38" s="1">
        <v>0</v>
      </c>
      <c r="E38" s="51">
        <v>80.239999999999995</v>
      </c>
      <c r="F38" s="1">
        <v>0</v>
      </c>
      <c r="G38" s="1">
        <v>0</v>
      </c>
      <c r="H38" s="1">
        <v>0</v>
      </c>
      <c r="I38" s="51">
        <v>0</v>
      </c>
      <c r="J38" t="s">
        <v>44</v>
      </c>
      <c r="K38" t="s">
        <v>196</v>
      </c>
      <c r="L38" t="s">
        <v>267</v>
      </c>
    </row>
    <row r="39" spans="1:12" x14ac:dyDescent="0.25">
      <c r="A39" t="s">
        <v>112</v>
      </c>
      <c r="B39" s="1">
        <v>80.239999999999995</v>
      </c>
      <c r="C39" s="51">
        <v>80.239999999999995</v>
      </c>
      <c r="D39" s="1">
        <v>0</v>
      </c>
      <c r="E39" s="51">
        <v>80.239999999999995</v>
      </c>
      <c r="F39" s="1">
        <v>0</v>
      </c>
      <c r="G39" s="1">
        <v>0</v>
      </c>
      <c r="H39" s="1">
        <v>0</v>
      </c>
      <c r="I39" s="51">
        <v>0</v>
      </c>
      <c r="J39" t="s">
        <v>96</v>
      </c>
      <c r="K39" t="s">
        <v>242</v>
      </c>
      <c r="L39" t="s">
        <v>268</v>
      </c>
    </row>
    <row r="40" spans="1:12" x14ac:dyDescent="0.25">
      <c r="A40" t="s">
        <v>61</v>
      </c>
      <c r="B40" s="1">
        <v>72.040000000000006</v>
      </c>
      <c r="C40" s="51">
        <v>72.040000000000006</v>
      </c>
      <c r="D40" s="1">
        <v>0</v>
      </c>
      <c r="E40" s="51">
        <v>72.040000000000006</v>
      </c>
      <c r="F40" s="1">
        <v>0</v>
      </c>
      <c r="G40" s="1">
        <v>0</v>
      </c>
      <c r="H40" s="1">
        <v>0</v>
      </c>
      <c r="I40" s="51">
        <v>0</v>
      </c>
      <c r="J40" t="s">
        <v>62</v>
      </c>
      <c r="K40" t="s">
        <v>238</v>
      </c>
      <c r="L40" t="s">
        <v>315</v>
      </c>
    </row>
    <row r="41" spans="1:12" x14ac:dyDescent="0.25">
      <c r="A41" t="s">
        <v>353</v>
      </c>
      <c r="B41" s="1">
        <v>68.739999999999995</v>
      </c>
      <c r="C41" s="51">
        <v>68.739999999999995</v>
      </c>
      <c r="D41" s="1">
        <v>0</v>
      </c>
      <c r="E41" s="51">
        <v>68.739999999999995</v>
      </c>
      <c r="F41" s="1">
        <v>0</v>
      </c>
      <c r="G41" s="1">
        <v>0</v>
      </c>
      <c r="H41" s="1">
        <v>0</v>
      </c>
      <c r="I41" s="51">
        <v>0</v>
      </c>
      <c r="J41" t="s">
        <v>41</v>
      </c>
      <c r="K41" t="s">
        <v>179</v>
      </c>
      <c r="L41" t="s">
        <v>227</v>
      </c>
    </row>
    <row r="42" spans="1:12" x14ac:dyDescent="0.25">
      <c r="A42" t="s">
        <v>165</v>
      </c>
      <c r="B42" s="1">
        <v>65.84</v>
      </c>
      <c r="C42" s="51">
        <v>65.84</v>
      </c>
      <c r="D42" s="1">
        <v>0</v>
      </c>
      <c r="E42" s="51">
        <v>65.84</v>
      </c>
      <c r="F42" s="1">
        <v>0</v>
      </c>
      <c r="G42" s="1">
        <v>0</v>
      </c>
      <c r="H42" s="1">
        <v>0</v>
      </c>
      <c r="I42" s="51">
        <v>0</v>
      </c>
      <c r="J42" t="s">
        <v>62</v>
      </c>
      <c r="K42" t="s">
        <v>238</v>
      </c>
      <c r="L42" t="s">
        <v>317</v>
      </c>
    </row>
    <row r="43" spans="1:12" x14ac:dyDescent="0.25">
      <c r="A43" t="s">
        <v>380</v>
      </c>
      <c r="B43" s="1">
        <v>60.33</v>
      </c>
      <c r="C43" s="51">
        <v>60.33</v>
      </c>
      <c r="D43" s="1">
        <v>60.33</v>
      </c>
      <c r="E43" s="51">
        <v>0</v>
      </c>
      <c r="F43" s="1">
        <v>0</v>
      </c>
      <c r="G43" s="1">
        <v>0</v>
      </c>
      <c r="H43" s="1">
        <v>0</v>
      </c>
      <c r="I43" s="51">
        <v>0</v>
      </c>
      <c r="J43" t="s">
        <v>7</v>
      </c>
      <c r="K43" t="s">
        <v>170</v>
      </c>
      <c r="L43" t="s">
        <v>381</v>
      </c>
    </row>
    <row r="44" spans="1:12" x14ac:dyDescent="0.25">
      <c r="A44" t="s">
        <v>92</v>
      </c>
      <c r="B44" s="1">
        <v>54.25</v>
      </c>
      <c r="C44" s="51">
        <v>54.25</v>
      </c>
      <c r="D44" s="1">
        <v>0</v>
      </c>
      <c r="E44" s="51">
        <v>54.25</v>
      </c>
      <c r="F44" s="1">
        <v>0</v>
      </c>
      <c r="G44" s="1">
        <v>0</v>
      </c>
      <c r="H44" s="1">
        <v>0</v>
      </c>
      <c r="I44" s="51">
        <v>0</v>
      </c>
      <c r="J44" t="s">
        <v>34</v>
      </c>
      <c r="K44" t="s">
        <v>198</v>
      </c>
      <c r="L44" t="s">
        <v>254</v>
      </c>
    </row>
    <row r="45" spans="1:12" x14ac:dyDescent="0.25">
      <c r="A45" t="s">
        <v>337</v>
      </c>
      <c r="B45" s="1">
        <v>49.79</v>
      </c>
      <c r="C45" s="51">
        <v>49.79</v>
      </c>
      <c r="D45" s="1">
        <v>0</v>
      </c>
      <c r="E45" s="51">
        <v>49.79</v>
      </c>
      <c r="F45" s="1">
        <v>0</v>
      </c>
      <c r="G45" s="1">
        <v>0</v>
      </c>
      <c r="H45" s="1">
        <v>0</v>
      </c>
      <c r="I45" s="51">
        <v>0</v>
      </c>
      <c r="J45" t="s">
        <v>162</v>
      </c>
      <c r="K45" t="s">
        <v>300</v>
      </c>
      <c r="L45" t="s">
        <v>338</v>
      </c>
    </row>
    <row r="46" spans="1:12" x14ac:dyDescent="0.25">
      <c r="A46" t="s">
        <v>281</v>
      </c>
      <c r="B46" s="1">
        <v>46.54</v>
      </c>
      <c r="C46" s="51">
        <v>46.54</v>
      </c>
      <c r="D46" s="1">
        <v>0</v>
      </c>
      <c r="E46" s="51">
        <v>46.54</v>
      </c>
      <c r="F46" s="1">
        <v>0</v>
      </c>
      <c r="G46" s="1">
        <v>0</v>
      </c>
      <c r="H46" s="1">
        <v>0</v>
      </c>
      <c r="I46" s="51">
        <v>0</v>
      </c>
      <c r="J46" t="s">
        <v>102</v>
      </c>
      <c r="K46" t="s">
        <v>282</v>
      </c>
      <c r="L46" t="s">
        <v>283</v>
      </c>
    </row>
    <row r="47" spans="1:12" x14ac:dyDescent="0.25">
      <c r="A47" t="s">
        <v>32</v>
      </c>
      <c r="B47" s="1">
        <v>43.3599999999999</v>
      </c>
      <c r="C47" s="51">
        <v>43.3599999999999</v>
      </c>
      <c r="D47" s="1">
        <v>43.3599999999999</v>
      </c>
      <c r="E47" s="51">
        <v>0</v>
      </c>
      <c r="F47" s="1">
        <v>0</v>
      </c>
      <c r="G47" s="1">
        <v>0</v>
      </c>
      <c r="H47" s="1">
        <v>0</v>
      </c>
      <c r="I47" s="51">
        <v>0</v>
      </c>
      <c r="J47" t="s">
        <v>152</v>
      </c>
      <c r="K47" t="s">
        <v>209</v>
      </c>
      <c r="L47" t="s">
        <v>210</v>
      </c>
    </row>
    <row r="48" spans="1:12" x14ac:dyDescent="0.25">
      <c r="A48" t="s">
        <v>102</v>
      </c>
      <c r="B48" s="1">
        <v>37.049999999999997</v>
      </c>
      <c r="C48" s="51">
        <v>37.049999999999997</v>
      </c>
      <c r="D48" s="1">
        <v>0</v>
      </c>
      <c r="E48" s="51">
        <v>37.049999999999997</v>
      </c>
      <c r="F48" s="1">
        <v>0</v>
      </c>
      <c r="G48" s="1">
        <v>0</v>
      </c>
      <c r="H48" s="1">
        <v>0</v>
      </c>
      <c r="I48" s="51">
        <v>0</v>
      </c>
      <c r="J48" t="s">
        <v>99</v>
      </c>
      <c r="K48" t="s">
        <v>217</v>
      </c>
      <c r="L48" t="s">
        <v>282</v>
      </c>
    </row>
    <row r="49" spans="1:12" x14ac:dyDescent="0.25">
      <c r="A49" t="s">
        <v>382</v>
      </c>
      <c r="B49" s="1">
        <v>21.13</v>
      </c>
      <c r="C49" s="51">
        <v>21.13</v>
      </c>
      <c r="D49" s="1">
        <v>0</v>
      </c>
      <c r="E49" s="51">
        <v>21.13</v>
      </c>
      <c r="F49" s="1">
        <v>0</v>
      </c>
      <c r="G49" s="1">
        <v>0</v>
      </c>
      <c r="H49" s="1">
        <v>0</v>
      </c>
      <c r="I49" s="51">
        <v>0</v>
      </c>
      <c r="J49" t="s">
        <v>34</v>
      </c>
      <c r="K49" t="s">
        <v>198</v>
      </c>
      <c r="L49" t="s">
        <v>383</v>
      </c>
    </row>
    <row r="50" spans="1:12" x14ac:dyDescent="0.25">
      <c r="A50" t="s">
        <v>38</v>
      </c>
      <c r="B50" s="1">
        <v>1402.02</v>
      </c>
      <c r="C50" s="51">
        <v>18.809999999999999</v>
      </c>
      <c r="D50" s="1">
        <v>0</v>
      </c>
      <c r="E50" s="51">
        <v>18.809999999999999</v>
      </c>
      <c r="F50" s="1">
        <v>1383.21</v>
      </c>
      <c r="G50" s="1">
        <v>0</v>
      </c>
      <c r="H50" s="1">
        <v>0</v>
      </c>
      <c r="I50" s="51">
        <v>1383.21</v>
      </c>
      <c r="J50" t="s">
        <v>36</v>
      </c>
      <c r="K50" t="s">
        <v>185</v>
      </c>
      <c r="L50" t="s">
        <v>224</v>
      </c>
    </row>
    <row r="51" spans="1:12" x14ac:dyDescent="0.25">
      <c r="A51" t="s">
        <v>384</v>
      </c>
      <c r="B51" s="1">
        <v>10.32</v>
      </c>
      <c r="C51" s="51">
        <v>10.32</v>
      </c>
      <c r="D51" s="1">
        <v>0</v>
      </c>
      <c r="E51" s="51">
        <v>10.32</v>
      </c>
      <c r="F51" s="1">
        <v>0</v>
      </c>
      <c r="G51" s="1">
        <v>0</v>
      </c>
      <c r="H51" s="1">
        <v>0</v>
      </c>
      <c r="I51" s="51">
        <v>0</v>
      </c>
      <c r="J51" t="s">
        <v>105</v>
      </c>
      <c r="K51" t="s">
        <v>245</v>
      </c>
      <c r="L51" t="s">
        <v>385</v>
      </c>
    </row>
    <row r="52" spans="1:12" x14ac:dyDescent="0.25">
      <c r="A52" t="s">
        <v>125</v>
      </c>
      <c r="B52" s="1">
        <v>6.93</v>
      </c>
      <c r="C52" s="51">
        <v>6.93</v>
      </c>
      <c r="D52" s="1">
        <v>0</v>
      </c>
      <c r="E52" s="51">
        <v>6.93</v>
      </c>
      <c r="F52" s="1">
        <v>0</v>
      </c>
      <c r="G52" s="1">
        <v>0</v>
      </c>
      <c r="H52" s="1">
        <v>0</v>
      </c>
      <c r="I52" s="51">
        <v>0</v>
      </c>
      <c r="J52" t="s">
        <v>56</v>
      </c>
      <c r="K52" t="s">
        <v>189</v>
      </c>
      <c r="L52" t="s">
        <v>289</v>
      </c>
    </row>
    <row r="53" spans="1:12" x14ac:dyDescent="0.25">
      <c r="A53" t="s">
        <v>44</v>
      </c>
      <c r="B53" s="1">
        <v>0</v>
      </c>
      <c r="C53" s="51">
        <v>0</v>
      </c>
      <c r="D53" s="1">
        <v>0</v>
      </c>
      <c r="E53" s="51">
        <v>0</v>
      </c>
      <c r="F53" s="1">
        <v>0</v>
      </c>
      <c r="G53" s="1">
        <v>0</v>
      </c>
      <c r="H53" s="1">
        <v>0</v>
      </c>
      <c r="I53" s="51">
        <v>0</v>
      </c>
      <c r="J53" t="s">
        <v>21</v>
      </c>
      <c r="K53" t="s">
        <v>177</v>
      </c>
      <c r="L53" t="s">
        <v>196</v>
      </c>
    </row>
    <row r="54" spans="1:12" x14ac:dyDescent="0.25">
      <c r="A54" t="s">
        <v>369</v>
      </c>
      <c r="B54" s="1">
        <v>814.13999999999987</v>
      </c>
      <c r="C54" s="51">
        <v>0</v>
      </c>
      <c r="D54" s="1">
        <v>0</v>
      </c>
      <c r="E54" s="51">
        <v>0</v>
      </c>
      <c r="F54" s="1">
        <v>814.13999999999987</v>
      </c>
      <c r="G54" s="1">
        <v>0</v>
      </c>
      <c r="H54" s="1">
        <v>0</v>
      </c>
      <c r="I54" s="51">
        <v>814.13999999999987</v>
      </c>
      <c r="J54" t="s">
        <v>14</v>
      </c>
      <c r="K54" t="s">
        <v>172</v>
      </c>
      <c r="L54" t="s">
        <v>370</v>
      </c>
    </row>
    <row r="55" spans="1:12" x14ac:dyDescent="0.25">
      <c r="A55" t="s">
        <v>83</v>
      </c>
      <c r="B55" s="1">
        <v>1358.68</v>
      </c>
      <c r="C55" s="51">
        <v>0</v>
      </c>
      <c r="D55" s="1">
        <v>0</v>
      </c>
      <c r="E55" s="51">
        <v>0</v>
      </c>
      <c r="F55" s="1">
        <v>1358.68</v>
      </c>
      <c r="G55" s="1">
        <v>1358.68</v>
      </c>
      <c r="H55" s="1">
        <v>0</v>
      </c>
      <c r="I55" s="51">
        <v>0</v>
      </c>
      <c r="J55" t="s">
        <v>14</v>
      </c>
      <c r="K55" t="s">
        <v>172</v>
      </c>
      <c r="L55" t="s">
        <v>240</v>
      </c>
    </row>
    <row r="56" spans="1:12" x14ac:dyDescent="0.25">
      <c r="A56" t="s">
        <v>127</v>
      </c>
      <c r="B56" s="1">
        <v>1826.34</v>
      </c>
      <c r="C56" s="51">
        <v>0</v>
      </c>
      <c r="D56" s="1">
        <v>0</v>
      </c>
      <c r="E56" s="51">
        <v>0</v>
      </c>
      <c r="F56" s="1">
        <v>1826.34</v>
      </c>
      <c r="G56" s="1">
        <v>0</v>
      </c>
      <c r="H56" s="1">
        <v>1826.34</v>
      </c>
      <c r="I56" s="51">
        <v>0</v>
      </c>
      <c r="J56" t="s">
        <v>10</v>
      </c>
      <c r="K56" t="s">
        <v>191</v>
      </c>
      <c r="L56" t="s">
        <v>264</v>
      </c>
    </row>
    <row r="57" spans="1:12" x14ac:dyDescent="0.25">
      <c r="A57" t="s">
        <v>19</v>
      </c>
      <c r="B57" s="1">
        <v>4408.17</v>
      </c>
      <c r="C57" s="51">
        <v>0</v>
      </c>
      <c r="D57" s="1">
        <v>0</v>
      </c>
      <c r="E57" s="51">
        <v>0</v>
      </c>
      <c r="F57" s="1">
        <v>4408.17</v>
      </c>
      <c r="G57" s="1">
        <v>4408.17</v>
      </c>
      <c r="H57" s="1">
        <v>0</v>
      </c>
      <c r="I57" s="51">
        <v>0</v>
      </c>
      <c r="J57" t="s">
        <v>14</v>
      </c>
      <c r="K57" t="s">
        <v>172</v>
      </c>
      <c r="L57" t="s">
        <v>174</v>
      </c>
    </row>
    <row r="58" spans="1:12" x14ac:dyDescent="0.25">
      <c r="A58" t="s">
        <v>9</v>
      </c>
      <c r="B58" s="1">
        <v>795.74</v>
      </c>
      <c r="C58" s="51">
        <v>0</v>
      </c>
      <c r="D58" s="1">
        <v>0</v>
      </c>
      <c r="E58" s="51">
        <v>0</v>
      </c>
      <c r="F58" s="1">
        <v>795.74</v>
      </c>
      <c r="G58" s="1">
        <v>0</v>
      </c>
      <c r="H58" s="1">
        <v>0</v>
      </c>
      <c r="I58" s="51">
        <v>795.74</v>
      </c>
      <c r="J58" t="s">
        <v>150</v>
      </c>
      <c r="K58" t="s">
        <v>175</v>
      </c>
      <c r="L58" t="s">
        <v>176</v>
      </c>
    </row>
    <row r="59" spans="1:12" x14ac:dyDescent="0.25">
      <c r="A59" t="s">
        <v>129</v>
      </c>
      <c r="B59" s="1">
        <v>0</v>
      </c>
      <c r="C59" s="51">
        <v>0</v>
      </c>
      <c r="D59" s="1">
        <v>0</v>
      </c>
      <c r="E59" s="51">
        <v>0</v>
      </c>
      <c r="F59" s="1">
        <v>0</v>
      </c>
      <c r="G59" s="1">
        <v>0</v>
      </c>
      <c r="H59" s="1">
        <v>0</v>
      </c>
      <c r="I59" s="51">
        <v>0</v>
      </c>
      <c r="J59" t="s">
        <v>44</v>
      </c>
      <c r="K59" t="s">
        <v>196</v>
      </c>
      <c r="L59" t="s">
        <v>303</v>
      </c>
    </row>
    <row r="60" spans="1:12" x14ac:dyDescent="0.25">
      <c r="A60" t="s">
        <v>88</v>
      </c>
      <c r="B60" s="1">
        <v>1067.33</v>
      </c>
      <c r="C60" s="51">
        <v>0</v>
      </c>
      <c r="D60" s="1">
        <v>0</v>
      </c>
      <c r="E60" s="51">
        <v>0</v>
      </c>
      <c r="F60" s="1">
        <v>1067.33</v>
      </c>
      <c r="G60" s="1">
        <v>1067.33</v>
      </c>
      <c r="H60" s="1">
        <v>0</v>
      </c>
      <c r="I60" s="51">
        <v>0</v>
      </c>
      <c r="J60" t="s">
        <v>56</v>
      </c>
      <c r="K60" t="s">
        <v>189</v>
      </c>
      <c r="L60" t="s">
        <v>249</v>
      </c>
    </row>
    <row r="61" spans="1:12" x14ac:dyDescent="0.25">
      <c r="A61" t="s">
        <v>133</v>
      </c>
      <c r="B61" s="1">
        <v>0</v>
      </c>
      <c r="C61" s="51">
        <v>0</v>
      </c>
      <c r="D61" s="1">
        <v>0</v>
      </c>
      <c r="E61" s="51">
        <v>0</v>
      </c>
      <c r="F61" s="1">
        <v>0</v>
      </c>
      <c r="G61" s="1">
        <v>0</v>
      </c>
      <c r="H61" s="1">
        <v>0</v>
      </c>
      <c r="I61" s="51">
        <v>0</v>
      </c>
      <c r="J61" t="s">
        <v>31</v>
      </c>
      <c r="K61" t="s">
        <v>183</v>
      </c>
      <c r="L61" t="s">
        <v>310</v>
      </c>
    </row>
    <row r="62" spans="1:12" x14ac:dyDescent="0.25">
      <c r="A62" t="s">
        <v>57</v>
      </c>
      <c r="B62" s="1">
        <v>6138.0899999999992</v>
      </c>
      <c r="C62" s="51">
        <v>0</v>
      </c>
      <c r="D62" s="1">
        <v>0</v>
      </c>
      <c r="E62" s="51">
        <v>0</v>
      </c>
      <c r="F62" s="1">
        <v>6138.0899999999992</v>
      </c>
      <c r="G62" s="1">
        <v>0</v>
      </c>
      <c r="H62" s="1">
        <v>6138.0899999999992</v>
      </c>
      <c r="I62" s="51">
        <v>0</v>
      </c>
      <c r="J62" t="s">
        <v>20</v>
      </c>
      <c r="K62" t="s">
        <v>178</v>
      </c>
      <c r="L62" t="s">
        <v>204</v>
      </c>
    </row>
    <row r="63" spans="1:12" x14ac:dyDescent="0.25">
      <c r="A63" t="s">
        <v>71</v>
      </c>
      <c r="B63" s="1">
        <v>108.79</v>
      </c>
      <c r="C63" s="51">
        <v>0</v>
      </c>
      <c r="D63" s="1">
        <v>0</v>
      </c>
      <c r="E63" s="51">
        <v>0</v>
      </c>
      <c r="F63" s="1">
        <v>108.79</v>
      </c>
      <c r="G63" s="1">
        <v>0</v>
      </c>
      <c r="H63" s="1">
        <v>0</v>
      </c>
      <c r="I63" s="51">
        <v>108.79</v>
      </c>
      <c r="J63" t="s">
        <v>36</v>
      </c>
      <c r="K63" t="s">
        <v>185</v>
      </c>
      <c r="L63" t="s">
        <v>228</v>
      </c>
    </row>
    <row r="64" spans="1:12" x14ac:dyDescent="0.25">
      <c r="A64" t="s">
        <v>79</v>
      </c>
      <c r="B64" s="1">
        <v>55</v>
      </c>
      <c r="C64" s="51">
        <v>0</v>
      </c>
      <c r="D64" s="1">
        <v>0</v>
      </c>
      <c r="E64" s="51">
        <v>0</v>
      </c>
      <c r="F64" s="1">
        <v>55</v>
      </c>
      <c r="G64" s="1">
        <v>55</v>
      </c>
      <c r="H64" s="1">
        <v>0</v>
      </c>
      <c r="I64" s="51">
        <v>0</v>
      </c>
      <c r="J64" t="s">
        <v>56</v>
      </c>
      <c r="K64" t="s">
        <v>189</v>
      </c>
      <c r="L64" t="s">
        <v>190</v>
      </c>
    </row>
    <row r="65" spans="1:12" x14ac:dyDescent="0.25">
      <c r="A65" t="s">
        <v>108</v>
      </c>
      <c r="B65" s="1">
        <v>86.38</v>
      </c>
      <c r="C65" s="51">
        <v>0</v>
      </c>
      <c r="D65" s="1">
        <v>0</v>
      </c>
      <c r="E65" s="51">
        <v>0</v>
      </c>
      <c r="F65" s="1">
        <v>86.38</v>
      </c>
      <c r="G65" s="1">
        <v>0</v>
      </c>
      <c r="H65" s="1">
        <v>0</v>
      </c>
      <c r="I65" s="51">
        <v>86.38</v>
      </c>
      <c r="J65" t="s">
        <v>155</v>
      </c>
      <c r="K65" t="s">
        <v>265</v>
      </c>
      <c r="L65" t="s">
        <v>265</v>
      </c>
    </row>
    <row r="66" spans="1:12" x14ac:dyDescent="0.25">
      <c r="A66" t="s">
        <v>141</v>
      </c>
      <c r="B66" s="1">
        <v>5670.83</v>
      </c>
      <c r="C66" s="51">
        <v>0</v>
      </c>
      <c r="D66" s="1">
        <v>0</v>
      </c>
      <c r="E66" s="51">
        <v>0</v>
      </c>
      <c r="F66" s="1">
        <v>5670.83</v>
      </c>
      <c r="G66" s="1">
        <v>5670.83</v>
      </c>
      <c r="H66" s="1">
        <v>0</v>
      </c>
      <c r="I66" s="51">
        <v>0</v>
      </c>
      <c r="J66" t="s">
        <v>150</v>
      </c>
      <c r="K66" t="s">
        <v>175</v>
      </c>
      <c r="L66" t="s">
        <v>324</v>
      </c>
    </row>
    <row r="67" spans="1:12" x14ac:dyDescent="0.25">
      <c r="A67" t="s">
        <v>67</v>
      </c>
      <c r="B67" s="1">
        <v>1407.1</v>
      </c>
      <c r="C67" s="51">
        <v>0</v>
      </c>
      <c r="D67" s="1">
        <v>0</v>
      </c>
      <c r="E67" s="51">
        <v>0</v>
      </c>
      <c r="F67" s="1">
        <v>1407.1</v>
      </c>
      <c r="G67" s="1">
        <v>0</v>
      </c>
      <c r="H67" s="1">
        <v>1407.1</v>
      </c>
      <c r="I67" s="51">
        <v>0</v>
      </c>
      <c r="J67" t="s">
        <v>41</v>
      </c>
      <c r="K67" t="s">
        <v>179</v>
      </c>
      <c r="L67" t="s">
        <v>225</v>
      </c>
    </row>
    <row r="68" spans="1:12" x14ac:dyDescent="0.25">
      <c r="A68" t="s">
        <v>144</v>
      </c>
      <c r="B68" s="1">
        <v>-250</v>
      </c>
      <c r="C68" s="51">
        <v>-250</v>
      </c>
      <c r="D68" s="1">
        <v>0</v>
      </c>
      <c r="E68" s="51">
        <v>-250</v>
      </c>
      <c r="F68" s="1">
        <v>0</v>
      </c>
      <c r="G68" s="1">
        <v>0</v>
      </c>
      <c r="H68" s="1">
        <v>0</v>
      </c>
      <c r="I68" s="51">
        <v>0</v>
      </c>
      <c r="J68" t="s">
        <v>96</v>
      </c>
      <c r="K68" t="s">
        <v>242</v>
      </c>
      <c r="L68" t="s">
        <v>248</v>
      </c>
    </row>
    <row r="69" spans="1:12" x14ac:dyDescent="0.25">
      <c r="A69" t="s">
        <v>145</v>
      </c>
      <c r="B69" s="1">
        <v>-1460.58</v>
      </c>
      <c r="C69" s="51">
        <v>-1460.58</v>
      </c>
      <c r="D69" s="1">
        <v>-1460.58</v>
      </c>
      <c r="E69" s="51">
        <v>0</v>
      </c>
      <c r="F69" s="1">
        <v>0</v>
      </c>
      <c r="G69" s="1">
        <v>0</v>
      </c>
      <c r="H69" s="1">
        <v>0</v>
      </c>
      <c r="I69" s="51">
        <v>0</v>
      </c>
      <c r="J69" t="s">
        <v>151</v>
      </c>
      <c r="K69" t="s">
        <v>208</v>
      </c>
      <c r="L69" t="s">
        <v>208</v>
      </c>
    </row>
  </sheetData>
  <autoFilter ref="A1:L69" xr:uid="{00000000-0009-0000-0000-00000A000000}">
    <sortState xmlns:xlrd2="http://schemas.microsoft.com/office/spreadsheetml/2017/richdata2" ref="A2:L69">
      <sortCondition descending="1" ref="C1:C121"/>
    </sortState>
  </autoFilter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00B050"/>
  </sheetPr>
  <dimension ref="A1:L64"/>
  <sheetViews>
    <sheetView workbookViewId="0"/>
  </sheetViews>
  <sheetFormatPr defaultRowHeight="15" x14ac:dyDescent="0.25"/>
  <cols>
    <col min="1" max="1" width="26.5703125" customWidth="1"/>
    <col min="2" max="2" width="22" style="1" bestFit="1" customWidth="1"/>
    <col min="3" max="3" width="23.5703125" style="51" bestFit="1" customWidth="1"/>
    <col min="4" max="4" width="17.42578125" style="1" bestFit="1" customWidth="1"/>
    <col min="5" max="5" width="23.28515625" style="51" bestFit="1" customWidth="1"/>
    <col min="6" max="6" width="20.42578125" style="1" bestFit="1" customWidth="1"/>
    <col min="7" max="7" width="19.140625" style="1" bestFit="1" customWidth="1"/>
    <col min="8" max="8" width="28.42578125" style="1" bestFit="1" customWidth="1"/>
    <col min="9" max="9" width="31.5703125" style="51" bestFit="1" customWidth="1"/>
    <col min="10" max="10" width="19.42578125" bestFit="1" customWidth="1"/>
    <col min="11" max="11" width="36" bestFit="1" customWidth="1"/>
    <col min="12" max="12" width="34.5703125" bestFit="1" customWidth="1"/>
  </cols>
  <sheetData>
    <row r="1" spans="1:12" x14ac:dyDescent="0.25">
      <c r="A1" s="58" t="s">
        <v>0</v>
      </c>
      <c r="B1" s="59" t="s">
        <v>1</v>
      </c>
      <c r="C1" s="59" t="s">
        <v>2</v>
      </c>
      <c r="D1" s="60" t="s">
        <v>365</v>
      </c>
      <c r="E1" s="59" t="s">
        <v>364</v>
      </c>
      <c r="F1" s="60" t="s">
        <v>4</v>
      </c>
      <c r="G1" s="59" t="s">
        <v>3</v>
      </c>
      <c r="H1" s="59" t="s">
        <v>366</v>
      </c>
      <c r="I1" s="59" t="s">
        <v>367</v>
      </c>
      <c r="J1" s="61" t="s">
        <v>5</v>
      </c>
      <c r="K1" s="58" t="s">
        <v>168</v>
      </c>
      <c r="L1" s="58" t="s">
        <v>169</v>
      </c>
    </row>
    <row r="2" spans="1:12" x14ac:dyDescent="0.25">
      <c r="A2" t="s">
        <v>342</v>
      </c>
      <c r="B2" s="1">
        <v>3559.59</v>
      </c>
      <c r="C2" s="51">
        <v>3559.59</v>
      </c>
      <c r="D2" s="1">
        <v>3559.59</v>
      </c>
      <c r="E2" s="51">
        <v>0</v>
      </c>
      <c r="F2" s="1">
        <v>0</v>
      </c>
      <c r="G2" s="1">
        <v>0</v>
      </c>
      <c r="H2" s="1">
        <v>0</v>
      </c>
      <c r="I2" s="51">
        <v>0</v>
      </c>
      <c r="J2" t="s">
        <v>102</v>
      </c>
      <c r="K2" t="s">
        <v>282</v>
      </c>
      <c r="L2" t="s">
        <v>343</v>
      </c>
    </row>
    <row r="3" spans="1:12" x14ac:dyDescent="0.25">
      <c r="A3" t="s">
        <v>45</v>
      </c>
      <c r="B3" s="1">
        <v>2263.0100000000002</v>
      </c>
      <c r="C3" s="51">
        <v>2263.0100000000002</v>
      </c>
      <c r="D3" s="1">
        <v>79.69</v>
      </c>
      <c r="E3" s="51">
        <v>2183.3200000000002</v>
      </c>
      <c r="F3" s="1">
        <v>0</v>
      </c>
      <c r="G3" s="1">
        <v>0</v>
      </c>
      <c r="H3" s="1">
        <v>0</v>
      </c>
      <c r="I3" s="51">
        <v>0</v>
      </c>
      <c r="J3" t="s">
        <v>20</v>
      </c>
      <c r="K3" t="s">
        <v>178</v>
      </c>
      <c r="L3" t="s">
        <v>193</v>
      </c>
    </row>
    <row r="4" spans="1:12" x14ac:dyDescent="0.25">
      <c r="A4" t="s">
        <v>43</v>
      </c>
      <c r="B4" s="1">
        <v>2484.14</v>
      </c>
      <c r="C4" s="51">
        <v>2203.66</v>
      </c>
      <c r="D4" s="1">
        <v>0</v>
      </c>
      <c r="E4" s="51">
        <v>2203.66</v>
      </c>
      <c r="F4" s="1">
        <v>280.48</v>
      </c>
      <c r="G4" s="1">
        <v>0</v>
      </c>
      <c r="H4" s="1">
        <v>0</v>
      </c>
      <c r="I4" s="51">
        <v>280.48</v>
      </c>
      <c r="J4" t="s">
        <v>44</v>
      </c>
      <c r="K4" t="s">
        <v>196</v>
      </c>
      <c r="L4" t="s">
        <v>197</v>
      </c>
    </row>
    <row r="5" spans="1:12" x14ac:dyDescent="0.25">
      <c r="A5" t="s">
        <v>351</v>
      </c>
      <c r="B5" s="1">
        <v>1525.15</v>
      </c>
      <c r="C5" s="51">
        <v>1525.15</v>
      </c>
      <c r="D5" s="1">
        <v>0</v>
      </c>
      <c r="E5" s="51">
        <v>1525.15</v>
      </c>
      <c r="F5" s="1">
        <v>0</v>
      </c>
      <c r="G5" s="1">
        <v>0</v>
      </c>
      <c r="H5" s="1">
        <v>0</v>
      </c>
      <c r="I5" s="51">
        <v>0</v>
      </c>
      <c r="J5" t="s">
        <v>23</v>
      </c>
      <c r="K5" t="s">
        <v>194</v>
      </c>
      <c r="L5" t="s">
        <v>352</v>
      </c>
    </row>
    <row r="6" spans="1:12" x14ac:dyDescent="0.25">
      <c r="A6" t="s">
        <v>70</v>
      </c>
      <c r="B6" s="1">
        <v>908.11</v>
      </c>
      <c r="C6" s="51">
        <v>820.41000000000008</v>
      </c>
      <c r="D6" s="1">
        <v>820.41000000000008</v>
      </c>
      <c r="E6" s="51">
        <v>0</v>
      </c>
      <c r="F6" s="1">
        <v>87.699999999999989</v>
      </c>
      <c r="G6" s="1">
        <v>87.699999999999989</v>
      </c>
      <c r="H6" s="1">
        <v>0</v>
      </c>
      <c r="I6" s="51">
        <v>0</v>
      </c>
      <c r="J6" t="s">
        <v>150</v>
      </c>
      <c r="K6" t="s">
        <v>175</v>
      </c>
      <c r="L6" t="s">
        <v>223</v>
      </c>
    </row>
    <row r="7" spans="1:12" x14ac:dyDescent="0.25">
      <c r="A7" t="s">
        <v>46</v>
      </c>
      <c r="B7" s="1">
        <v>800.93999999999994</v>
      </c>
      <c r="C7" s="51">
        <v>800.93999999999994</v>
      </c>
      <c r="D7" s="1">
        <v>800.93999999999994</v>
      </c>
      <c r="E7" s="51">
        <v>0</v>
      </c>
      <c r="F7" s="1">
        <v>0</v>
      </c>
      <c r="G7" s="1">
        <v>0</v>
      </c>
      <c r="H7" s="1">
        <v>0</v>
      </c>
      <c r="I7" s="51">
        <v>0</v>
      </c>
      <c r="J7" t="s">
        <v>10</v>
      </c>
      <c r="K7" t="s">
        <v>191</v>
      </c>
      <c r="L7" t="s">
        <v>192</v>
      </c>
    </row>
    <row r="8" spans="1:12" x14ac:dyDescent="0.25">
      <c r="A8" t="s">
        <v>22</v>
      </c>
      <c r="B8" s="1">
        <v>793.38000000000011</v>
      </c>
      <c r="C8" s="51">
        <v>793.38000000000011</v>
      </c>
      <c r="D8" s="1">
        <v>0</v>
      </c>
      <c r="E8" s="51">
        <v>793.38000000000011</v>
      </c>
      <c r="F8" s="1">
        <v>0</v>
      </c>
      <c r="G8" s="1">
        <v>0</v>
      </c>
      <c r="H8" s="1">
        <v>0</v>
      </c>
      <c r="I8" s="51">
        <v>0</v>
      </c>
      <c r="J8" t="s">
        <v>23</v>
      </c>
      <c r="K8" t="s">
        <v>194</v>
      </c>
      <c r="L8" t="s">
        <v>226</v>
      </c>
    </row>
    <row r="9" spans="1:12" x14ac:dyDescent="0.25">
      <c r="A9" t="s">
        <v>75</v>
      </c>
      <c r="B9" s="1">
        <v>750.79</v>
      </c>
      <c r="C9" s="51">
        <v>501.04000000000008</v>
      </c>
      <c r="D9" s="1">
        <v>0</v>
      </c>
      <c r="E9" s="51">
        <v>501.04000000000008</v>
      </c>
      <c r="F9" s="1">
        <v>249.75</v>
      </c>
      <c r="G9" s="1">
        <v>0</v>
      </c>
      <c r="H9" s="1">
        <v>0</v>
      </c>
      <c r="I9" s="51">
        <v>249.75</v>
      </c>
      <c r="J9" t="s">
        <v>31</v>
      </c>
      <c r="K9" t="s">
        <v>183</v>
      </c>
      <c r="L9" t="s">
        <v>232</v>
      </c>
    </row>
    <row r="10" spans="1:12" x14ac:dyDescent="0.25">
      <c r="A10" t="s">
        <v>37</v>
      </c>
      <c r="B10" s="1">
        <v>456.36</v>
      </c>
      <c r="C10" s="51">
        <v>456.36</v>
      </c>
      <c r="D10" s="1">
        <v>0</v>
      </c>
      <c r="E10" s="51">
        <v>456.36</v>
      </c>
      <c r="F10" s="1">
        <v>0</v>
      </c>
      <c r="G10" s="1">
        <v>0</v>
      </c>
      <c r="H10" s="1">
        <v>0</v>
      </c>
      <c r="I10" s="51">
        <v>0</v>
      </c>
      <c r="J10" t="s">
        <v>29</v>
      </c>
      <c r="K10" t="s">
        <v>212</v>
      </c>
      <c r="L10" t="s">
        <v>213</v>
      </c>
    </row>
    <row r="11" spans="1:12" x14ac:dyDescent="0.25">
      <c r="A11" t="s">
        <v>30</v>
      </c>
      <c r="B11" s="1">
        <v>466.9</v>
      </c>
      <c r="C11" s="51">
        <v>446.55</v>
      </c>
      <c r="D11" s="1">
        <v>282.02999999999997</v>
      </c>
      <c r="E11" s="51">
        <v>164.52</v>
      </c>
      <c r="F11" s="1">
        <v>20.350000000000001</v>
      </c>
      <c r="G11" s="1">
        <v>20.350000000000001</v>
      </c>
      <c r="H11" s="1">
        <v>0</v>
      </c>
      <c r="I11" s="51">
        <v>0</v>
      </c>
      <c r="J11" t="s">
        <v>31</v>
      </c>
      <c r="K11" t="s">
        <v>183</v>
      </c>
      <c r="L11" t="s">
        <v>184</v>
      </c>
    </row>
    <row r="12" spans="1:12" x14ac:dyDescent="0.25">
      <c r="A12" s="66" t="s">
        <v>386</v>
      </c>
      <c r="B12" s="62"/>
      <c r="C12" s="63"/>
      <c r="D12" s="62"/>
      <c r="E12" s="63"/>
      <c r="F12" s="62"/>
      <c r="G12" s="62"/>
      <c r="H12" s="62"/>
      <c r="I12" s="63"/>
      <c r="J12" s="64"/>
    </row>
    <row r="13" spans="1:12" x14ac:dyDescent="0.25">
      <c r="A13" t="s">
        <v>33</v>
      </c>
      <c r="B13" s="1">
        <v>434.85</v>
      </c>
      <c r="C13" s="51">
        <v>434.85</v>
      </c>
      <c r="D13" s="1">
        <v>434.85</v>
      </c>
      <c r="E13" s="51">
        <v>0</v>
      </c>
      <c r="F13" s="1">
        <v>0</v>
      </c>
      <c r="G13" s="1">
        <v>0</v>
      </c>
      <c r="H13" s="1">
        <v>0</v>
      </c>
      <c r="I13" s="51">
        <v>0</v>
      </c>
      <c r="J13" t="s">
        <v>34</v>
      </c>
      <c r="K13" t="s">
        <v>198</v>
      </c>
      <c r="L13" t="s">
        <v>211</v>
      </c>
    </row>
    <row r="14" spans="1:12" x14ac:dyDescent="0.25">
      <c r="A14" t="s">
        <v>78</v>
      </c>
      <c r="B14" s="1">
        <v>402.12</v>
      </c>
      <c r="C14" s="51">
        <v>402.12</v>
      </c>
      <c r="D14" s="1">
        <v>0</v>
      </c>
      <c r="E14" s="51">
        <v>402.12</v>
      </c>
      <c r="F14" s="1">
        <v>0</v>
      </c>
      <c r="G14" s="1">
        <v>0</v>
      </c>
      <c r="H14" s="1">
        <v>0</v>
      </c>
      <c r="I14" s="51">
        <v>0</v>
      </c>
      <c r="J14" t="s">
        <v>49</v>
      </c>
      <c r="K14" t="s">
        <v>202</v>
      </c>
      <c r="L14" t="s">
        <v>202</v>
      </c>
    </row>
    <row r="15" spans="1:12" x14ac:dyDescent="0.25">
      <c r="A15" t="s">
        <v>72</v>
      </c>
      <c r="B15" s="1">
        <v>710.71</v>
      </c>
      <c r="C15" s="51">
        <v>354.54</v>
      </c>
      <c r="D15" s="1">
        <v>354.54</v>
      </c>
      <c r="E15" s="51">
        <v>0</v>
      </c>
      <c r="F15" s="1">
        <v>356.17</v>
      </c>
      <c r="G15" s="1">
        <v>0</v>
      </c>
      <c r="H15" s="1">
        <v>356.17</v>
      </c>
      <c r="I15" s="51">
        <v>0</v>
      </c>
      <c r="J15" t="s">
        <v>20</v>
      </c>
      <c r="K15" t="s">
        <v>178</v>
      </c>
      <c r="L15" t="s">
        <v>229</v>
      </c>
    </row>
    <row r="16" spans="1:12" x14ac:dyDescent="0.25">
      <c r="A16" s="4" t="s">
        <v>375</v>
      </c>
      <c r="B16" s="1">
        <v>344.86</v>
      </c>
      <c r="C16" s="51">
        <v>344.86</v>
      </c>
      <c r="D16" s="1">
        <v>344.86</v>
      </c>
      <c r="E16" s="51">
        <v>0</v>
      </c>
      <c r="F16" s="1">
        <v>0</v>
      </c>
      <c r="G16" s="1">
        <v>0</v>
      </c>
      <c r="H16" s="1">
        <v>0</v>
      </c>
      <c r="I16" s="51">
        <v>0</v>
      </c>
      <c r="J16" t="s">
        <v>8</v>
      </c>
      <c r="K16" t="s">
        <v>8</v>
      </c>
      <c r="L16" t="s">
        <v>340</v>
      </c>
    </row>
    <row r="17" spans="1:12" x14ac:dyDescent="0.25">
      <c r="A17" s="4" t="s">
        <v>371</v>
      </c>
      <c r="B17" s="1">
        <v>315.74</v>
      </c>
      <c r="C17" s="51">
        <v>315.74</v>
      </c>
      <c r="D17" s="1">
        <v>72.710000000000008</v>
      </c>
      <c r="E17" s="51">
        <v>243.03</v>
      </c>
      <c r="F17" s="1">
        <v>0</v>
      </c>
      <c r="G17" s="1">
        <v>0</v>
      </c>
      <c r="H17" s="1">
        <v>0</v>
      </c>
      <c r="I17" s="51">
        <v>0</v>
      </c>
      <c r="J17" t="s">
        <v>8</v>
      </c>
      <c r="K17" t="s">
        <v>8</v>
      </c>
      <c r="L17" t="s">
        <v>340</v>
      </c>
    </row>
    <row r="18" spans="1:12" x14ac:dyDescent="0.25">
      <c r="A18" t="s">
        <v>372</v>
      </c>
      <c r="B18" s="1">
        <v>291.8</v>
      </c>
      <c r="C18" s="51">
        <v>291.8</v>
      </c>
      <c r="D18" s="1">
        <v>0</v>
      </c>
      <c r="E18" s="51">
        <v>291.8</v>
      </c>
      <c r="F18" s="1">
        <v>0</v>
      </c>
      <c r="G18" s="1">
        <v>0</v>
      </c>
      <c r="H18" s="1">
        <v>0</v>
      </c>
      <c r="I18" s="51">
        <v>0</v>
      </c>
      <c r="J18" t="s">
        <v>62</v>
      </c>
      <c r="K18" t="s">
        <v>238</v>
      </c>
      <c r="L18" t="s">
        <v>373</v>
      </c>
    </row>
    <row r="19" spans="1:12" x14ac:dyDescent="0.25">
      <c r="A19" t="s">
        <v>87</v>
      </c>
      <c r="B19" s="1">
        <v>278.18</v>
      </c>
      <c r="C19" s="51">
        <v>278.18</v>
      </c>
      <c r="D19" s="1">
        <v>0</v>
      </c>
      <c r="E19" s="51">
        <v>278.18</v>
      </c>
      <c r="F19" s="1">
        <v>0</v>
      </c>
      <c r="G19" s="1">
        <v>0</v>
      </c>
      <c r="H19" s="1">
        <v>0</v>
      </c>
      <c r="I19" s="51">
        <v>0</v>
      </c>
      <c r="J19" t="s">
        <v>44</v>
      </c>
      <c r="K19" t="s">
        <v>196</v>
      </c>
      <c r="L19" t="s">
        <v>244</v>
      </c>
    </row>
    <row r="20" spans="1:12" x14ac:dyDescent="0.25">
      <c r="A20" t="s">
        <v>101</v>
      </c>
      <c r="B20" s="1">
        <v>242.13</v>
      </c>
      <c r="C20" s="51">
        <v>242.13</v>
      </c>
      <c r="D20" s="1">
        <v>0</v>
      </c>
      <c r="E20" s="51">
        <v>242.13</v>
      </c>
      <c r="F20" s="1">
        <v>0</v>
      </c>
      <c r="G20" s="1">
        <v>0</v>
      </c>
      <c r="H20" s="1">
        <v>0</v>
      </c>
      <c r="I20" s="51">
        <v>0</v>
      </c>
      <c r="J20" t="s">
        <v>34</v>
      </c>
      <c r="K20" t="s">
        <v>198</v>
      </c>
      <c r="L20" t="s">
        <v>261</v>
      </c>
    </row>
    <row r="21" spans="1:12" x14ac:dyDescent="0.25">
      <c r="A21" t="s">
        <v>58</v>
      </c>
      <c r="B21" s="1">
        <v>231.61</v>
      </c>
      <c r="C21" s="51">
        <v>231.61</v>
      </c>
      <c r="D21" s="1">
        <v>231.61</v>
      </c>
      <c r="E21" s="51">
        <v>0</v>
      </c>
      <c r="F21" s="1">
        <v>0</v>
      </c>
      <c r="G21" s="1">
        <v>0</v>
      </c>
      <c r="H21" s="1">
        <v>0</v>
      </c>
      <c r="I21" s="51">
        <v>0</v>
      </c>
      <c r="J21" t="s">
        <v>34</v>
      </c>
      <c r="K21" t="s">
        <v>198</v>
      </c>
      <c r="L21" t="s">
        <v>199</v>
      </c>
    </row>
    <row r="22" spans="1:12" x14ac:dyDescent="0.25">
      <c r="A22" t="s">
        <v>90</v>
      </c>
      <c r="B22" s="1">
        <v>184.21</v>
      </c>
      <c r="C22" s="51">
        <v>184.21</v>
      </c>
      <c r="D22" s="1">
        <v>0</v>
      </c>
      <c r="E22" s="51">
        <v>184.21</v>
      </c>
      <c r="F22" s="1">
        <v>0</v>
      </c>
      <c r="G22" s="1">
        <v>0</v>
      </c>
      <c r="H22" s="1">
        <v>0</v>
      </c>
      <c r="I22" s="51">
        <v>0</v>
      </c>
      <c r="J22" t="s">
        <v>14</v>
      </c>
      <c r="K22" t="s">
        <v>172</v>
      </c>
      <c r="L22" t="s">
        <v>251</v>
      </c>
    </row>
    <row r="23" spans="1:12" x14ac:dyDescent="0.25">
      <c r="A23" t="s">
        <v>91</v>
      </c>
      <c r="B23" s="1">
        <v>179.4</v>
      </c>
      <c r="C23" s="51">
        <v>179.4</v>
      </c>
      <c r="D23" s="1">
        <v>0</v>
      </c>
      <c r="E23" s="51">
        <v>179.4</v>
      </c>
      <c r="F23" s="1">
        <v>0</v>
      </c>
      <c r="G23" s="1">
        <v>0</v>
      </c>
      <c r="H23" s="1">
        <v>0</v>
      </c>
      <c r="I23" s="51">
        <v>0</v>
      </c>
      <c r="J23" t="s">
        <v>23</v>
      </c>
      <c r="K23" t="s">
        <v>194</v>
      </c>
      <c r="L23" t="s">
        <v>253</v>
      </c>
    </row>
    <row r="24" spans="1:12" x14ac:dyDescent="0.25">
      <c r="A24" t="s">
        <v>42</v>
      </c>
      <c r="B24" s="1">
        <v>1161.08</v>
      </c>
      <c r="C24" s="51">
        <v>174.68</v>
      </c>
      <c r="D24" s="1">
        <v>0</v>
      </c>
      <c r="E24" s="51">
        <v>174.68</v>
      </c>
      <c r="F24" s="1">
        <v>986.4</v>
      </c>
      <c r="G24" s="1">
        <v>986.4</v>
      </c>
      <c r="H24" s="1">
        <v>0</v>
      </c>
      <c r="I24" s="51">
        <v>0</v>
      </c>
      <c r="J24" t="s">
        <v>23</v>
      </c>
      <c r="K24" t="s">
        <v>194</v>
      </c>
      <c r="L24" t="s">
        <v>195</v>
      </c>
    </row>
    <row r="25" spans="1:12" x14ac:dyDescent="0.25">
      <c r="A25" t="s">
        <v>117</v>
      </c>
      <c r="B25" s="1">
        <v>170.57</v>
      </c>
      <c r="C25" s="51">
        <v>170.57</v>
      </c>
      <c r="D25" s="1">
        <v>0</v>
      </c>
      <c r="E25" s="51">
        <v>170.57</v>
      </c>
      <c r="F25" s="1">
        <v>0</v>
      </c>
      <c r="G25" s="1">
        <v>0</v>
      </c>
      <c r="H25" s="1">
        <v>0</v>
      </c>
      <c r="I25" s="51">
        <v>0</v>
      </c>
      <c r="J25" t="s">
        <v>56</v>
      </c>
      <c r="K25" t="s">
        <v>189</v>
      </c>
      <c r="L25" t="s">
        <v>273</v>
      </c>
    </row>
    <row r="26" spans="1:12" x14ac:dyDescent="0.25">
      <c r="A26" t="s">
        <v>376</v>
      </c>
      <c r="B26" s="1">
        <v>149</v>
      </c>
      <c r="C26" s="51">
        <v>149</v>
      </c>
      <c r="D26" s="1">
        <v>0</v>
      </c>
      <c r="E26" s="51">
        <v>149</v>
      </c>
      <c r="F26" s="1">
        <v>0</v>
      </c>
      <c r="G26" s="1">
        <v>0</v>
      </c>
      <c r="H26" s="1">
        <v>0</v>
      </c>
      <c r="I26" s="51">
        <v>0</v>
      </c>
      <c r="J26" t="s">
        <v>31</v>
      </c>
      <c r="K26" t="s">
        <v>183</v>
      </c>
      <c r="L26" t="s">
        <v>377</v>
      </c>
    </row>
    <row r="27" spans="1:12" x14ac:dyDescent="0.25">
      <c r="A27" t="s">
        <v>61</v>
      </c>
      <c r="B27" s="1">
        <v>132.04</v>
      </c>
      <c r="C27" s="51">
        <v>132.04</v>
      </c>
      <c r="D27" s="1">
        <v>0</v>
      </c>
      <c r="E27" s="51">
        <v>132.04</v>
      </c>
      <c r="F27" s="1">
        <v>0</v>
      </c>
      <c r="G27" s="1">
        <v>0</v>
      </c>
      <c r="H27" s="1">
        <v>0</v>
      </c>
      <c r="I27" s="51">
        <v>0</v>
      </c>
      <c r="J27" t="s">
        <v>62</v>
      </c>
      <c r="K27" t="s">
        <v>238</v>
      </c>
      <c r="L27" t="s">
        <v>315</v>
      </c>
    </row>
    <row r="28" spans="1:12" x14ac:dyDescent="0.25">
      <c r="A28" t="s">
        <v>6</v>
      </c>
      <c r="B28" s="1">
        <v>132</v>
      </c>
      <c r="C28" s="51">
        <v>132</v>
      </c>
      <c r="D28" s="1">
        <v>0</v>
      </c>
      <c r="E28" s="51">
        <v>132</v>
      </c>
      <c r="F28" s="1">
        <v>0</v>
      </c>
      <c r="G28" s="1">
        <v>0</v>
      </c>
      <c r="H28" s="1">
        <v>0</v>
      </c>
      <c r="I28" s="51">
        <v>0</v>
      </c>
      <c r="J28" t="s">
        <v>7</v>
      </c>
      <c r="K28" t="s">
        <v>170</v>
      </c>
      <c r="L28" t="s">
        <v>171</v>
      </c>
    </row>
    <row r="29" spans="1:12" x14ac:dyDescent="0.25">
      <c r="A29" t="s">
        <v>378</v>
      </c>
      <c r="B29" s="1">
        <v>123.8</v>
      </c>
      <c r="C29" s="51">
        <v>123.8</v>
      </c>
      <c r="D29" s="1">
        <v>0</v>
      </c>
      <c r="E29" s="51">
        <v>123.8</v>
      </c>
      <c r="F29" s="1">
        <v>0</v>
      </c>
      <c r="G29" s="1">
        <v>0</v>
      </c>
      <c r="H29" s="1">
        <v>0</v>
      </c>
      <c r="I29" s="51">
        <v>0</v>
      </c>
      <c r="J29" t="s">
        <v>62</v>
      </c>
      <c r="K29" t="s">
        <v>238</v>
      </c>
      <c r="L29" t="s">
        <v>379</v>
      </c>
    </row>
    <row r="30" spans="1:12" x14ac:dyDescent="0.25">
      <c r="A30" t="s">
        <v>32</v>
      </c>
      <c r="B30" s="1">
        <v>119.3099999999999</v>
      </c>
      <c r="C30" s="51">
        <v>119.3099999999999</v>
      </c>
      <c r="D30" s="1">
        <v>119.3099999999999</v>
      </c>
      <c r="E30" s="51">
        <v>0</v>
      </c>
      <c r="F30" s="1">
        <v>0</v>
      </c>
      <c r="G30" s="1">
        <v>0</v>
      </c>
      <c r="H30" s="1">
        <v>0</v>
      </c>
      <c r="I30" s="51">
        <v>0</v>
      </c>
      <c r="J30" t="s">
        <v>152</v>
      </c>
      <c r="K30" t="s">
        <v>209</v>
      </c>
      <c r="L30" t="s">
        <v>210</v>
      </c>
    </row>
    <row r="31" spans="1:12" x14ac:dyDescent="0.25">
      <c r="A31" t="s">
        <v>269</v>
      </c>
      <c r="B31" s="1">
        <v>116.18</v>
      </c>
      <c r="C31" s="51">
        <v>116.18</v>
      </c>
      <c r="D31" s="1">
        <v>0</v>
      </c>
      <c r="E31" s="51">
        <v>116.18</v>
      </c>
      <c r="F31" s="1">
        <v>0</v>
      </c>
      <c r="G31" s="1">
        <v>0</v>
      </c>
      <c r="H31" s="1">
        <v>0</v>
      </c>
      <c r="I31" s="51">
        <v>0</v>
      </c>
      <c r="J31" t="s">
        <v>44</v>
      </c>
      <c r="K31" t="s">
        <v>196</v>
      </c>
      <c r="L31" t="s">
        <v>270</v>
      </c>
    </row>
    <row r="32" spans="1:12" x14ac:dyDescent="0.25">
      <c r="A32" t="s">
        <v>66</v>
      </c>
      <c r="B32" s="1">
        <v>113.69</v>
      </c>
      <c r="C32" s="51">
        <v>113.69</v>
      </c>
      <c r="D32" s="1">
        <v>0</v>
      </c>
      <c r="E32" s="51">
        <v>113.69</v>
      </c>
      <c r="F32" s="1">
        <v>0</v>
      </c>
      <c r="G32" s="1">
        <v>0</v>
      </c>
      <c r="H32" s="1">
        <v>0</v>
      </c>
      <c r="I32" s="51">
        <v>0</v>
      </c>
      <c r="J32" t="s">
        <v>56</v>
      </c>
      <c r="K32" t="s">
        <v>189</v>
      </c>
      <c r="L32" t="s">
        <v>216</v>
      </c>
    </row>
    <row r="33" spans="1:12" x14ac:dyDescent="0.25">
      <c r="A33" t="s">
        <v>93</v>
      </c>
      <c r="B33" s="1">
        <v>86.58</v>
      </c>
      <c r="C33" s="51">
        <v>86.58</v>
      </c>
      <c r="D33" s="1">
        <v>0</v>
      </c>
      <c r="E33" s="51">
        <v>86.58</v>
      </c>
      <c r="F33" s="1">
        <v>0</v>
      </c>
      <c r="G33" s="1">
        <v>0</v>
      </c>
      <c r="H33" s="1">
        <v>0</v>
      </c>
      <c r="I33" s="51">
        <v>0</v>
      </c>
      <c r="J33" t="s">
        <v>36</v>
      </c>
      <c r="K33" t="s">
        <v>185</v>
      </c>
      <c r="L33" t="s">
        <v>215</v>
      </c>
    </row>
    <row r="34" spans="1:12" x14ac:dyDescent="0.25">
      <c r="A34" t="s">
        <v>95</v>
      </c>
      <c r="B34" s="1">
        <v>86.240000000000009</v>
      </c>
      <c r="C34" s="51">
        <v>86.240000000000009</v>
      </c>
      <c r="D34" s="1">
        <v>0</v>
      </c>
      <c r="E34" s="51">
        <v>86.240000000000009</v>
      </c>
      <c r="F34" s="1">
        <v>0</v>
      </c>
      <c r="G34" s="1">
        <v>0</v>
      </c>
      <c r="H34" s="1">
        <v>0</v>
      </c>
      <c r="I34" s="51">
        <v>0</v>
      </c>
      <c r="J34" t="s">
        <v>96</v>
      </c>
      <c r="K34" t="s">
        <v>242</v>
      </c>
      <c r="L34" t="s">
        <v>243</v>
      </c>
    </row>
    <row r="35" spans="1:12" x14ac:dyDescent="0.25">
      <c r="A35" t="s">
        <v>110</v>
      </c>
      <c r="B35" s="1">
        <v>81.819999999999993</v>
      </c>
      <c r="C35" s="51">
        <v>81.819999999999993</v>
      </c>
      <c r="D35" s="1">
        <v>0</v>
      </c>
      <c r="E35" s="51">
        <v>81.819999999999993</v>
      </c>
      <c r="F35" s="1">
        <v>0</v>
      </c>
      <c r="G35" s="1">
        <v>0</v>
      </c>
      <c r="H35" s="1">
        <v>0</v>
      </c>
      <c r="I35" s="51">
        <v>0</v>
      </c>
      <c r="J35" t="s">
        <v>23</v>
      </c>
      <c r="K35" t="s">
        <v>194</v>
      </c>
      <c r="L35" t="s">
        <v>266</v>
      </c>
    </row>
    <row r="36" spans="1:12" x14ac:dyDescent="0.25">
      <c r="A36" t="s">
        <v>111</v>
      </c>
      <c r="B36" s="1">
        <v>80.239999999999995</v>
      </c>
      <c r="C36" s="51">
        <v>80.239999999999995</v>
      </c>
      <c r="D36" s="1">
        <v>0</v>
      </c>
      <c r="E36" s="51">
        <v>80.239999999999995</v>
      </c>
      <c r="F36" s="1">
        <v>0</v>
      </c>
      <c r="G36" s="1">
        <v>0</v>
      </c>
      <c r="H36" s="1">
        <v>0</v>
      </c>
      <c r="I36" s="51">
        <v>0</v>
      </c>
      <c r="J36" t="s">
        <v>44</v>
      </c>
      <c r="K36" t="s">
        <v>196</v>
      </c>
      <c r="L36" t="s">
        <v>267</v>
      </c>
    </row>
    <row r="37" spans="1:12" x14ac:dyDescent="0.25">
      <c r="A37" t="s">
        <v>112</v>
      </c>
      <c r="B37" s="1">
        <v>80.239999999999995</v>
      </c>
      <c r="C37" s="51">
        <v>80.239999999999995</v>
      </c>
      <c r="D37" s="1">
        <v>0</v>
      </c>
      <c r="E37" s="51">
        <v>80.239999999999995</v>
      </c>
      <c r="F37" s="1">
        <v>0</v>
      </c>
      <c r="G37" s="1">
        <v>0</v>
      </c>
      <c r="H37" s="1">
        <v>0</v>
      </c>
      <c r="I37" s="51">
        <v>0</v>
      </c>
      <c r="J37" t="s">
        <v>96</v>
      </c>
      <c r="K37" t="s">
        <v>242</v>
      </c>
      <c r="L37" t="s">
        <v>268</v>
      </c>
    </row>
    <row r="38" spans="1:12" x14ac:dyDescent="0.25">
      <c r="A38" t="s">
        <v>353</v>
      </c>
      <c r="B38" s="1">
        <v>68.739999999999995</v>
      </c>
      <c r="C38" s="51">
        <v>68.739999999999995</v>
      </c>
      <c r="D38" s="1">
        <v>0</v>
      </c>
      <c r="E38" s="51">
        <v>68.739999999999995</v>
      </c>
      <c r="F38" s="1">
        <v>0</v>
      </c>
      <c r="G38" s="1">
        <v>0</v>
      </c>
      <c r="H38" s="1">
        <v>0</v>
      </c>
      <c r="I38" s="51">
        <v>0</v>
      </c>
      <c r="J38" t="s">
        <v>41</v>
      </c>
      <c r="K38" t="s">
        <v>179</v>
      </c>
      <c r="L38" t="s">
        <v>227</v>
      </c>
    </row>
    <row r="39" spans="1:12" x14ac:dyDescent="0.25">
      <c r="A39" t="s">
        <v>165</v>
      </c>
      <c r="B39" s="1">
        <v>65.84</v>
      </c>
      <c r="C39" s="51">
        <v>65.84</v>
      </c>
      <c r="D39" s="1">
        <v>0</v>
      </c>
      <c r="E39" s="51">
        <v>65.84</v>
      </c>
      <c r="F39" s="1">
        <v>0</v>
      </c>
      <c r="G39" s="1">
        <v>0</v>
      </c>
      <c r="H39" s="1">
        <v>0</v>
      </c>
      <c r="I39" s="51">
        <v>0</v>
      </c>
      <c r="J39" t="s">
        <v>62</v>
      </c>
      <c r="K39" t="s">
        <v>238</v>
      </c>
      <c r="L39" t="s">
        <v>317</v>
      </c>
    </row>
    <row r="40" spans="1:12" x14ac:dyDescent="0.25">
      <c r="A40" t="s">
        <v>92</v>
      </c>
      <c r="B40" s="1">
        <v>54.25</v>
      </c>
      <c r="C40" s="51">
        <v>54.25</v>
      </c>
      <c r="D40" s="1">
        <v>0</v>
      </c>
      <c r="E40" s="51">
        <v>54.25</v>
      </c>
      <c r="F40" s="1">
        <v>0</v>
      </c>
      <c r="G40" s="1">
        <v>0</v>
      </c>
      <c r="H40" s="1">
        <v>0</v>
      </c>
      <c r="I40" s="51">
        <v>0</v>
      </c>
      <c r="J40" t="s">
        <v>34</v>
      </c>
      <c r="K40" t="s">
        <v>198</v>
      </c>
      <c r="L40" t="s">
        <v>254</v>
      </c>
    </row>
    <row r="41" spans="1:12" x14ac:dyDescent="0.25">
      <c r="A41" t="s">
        <v>102</v>
      </c>
      <c r="B41" s="1">
        <v>37.049999999999997</v>
      </c>
      <c r="C41" s="51">
        <v>37.049999999999997</v>
      </c>
      <c r="D41" s="1">
        <v>0</v>
      </c>
      <c r="E41" s="51">
        <v>37.049999999999997</v>
      </c>
      <c r="F41" s="1">
        <v>0</v>
      </c>
      <c r="G41" s="1">
        <v>0</v>
      </c>
      <c r="H41" s="1">
        <v>0</v>
      </c>
      <c r="I41" s="51">
        <v>0</v>
      </c>
      <c r="J41" t="s">
        <v>99</v>
      </c>
      <c r="K41" t="s">
        <v>217</v>
      </c>
      <c r="L41" t="s">
        <v>282</v>
      </c>
    </row>
    <row r="42" spans="1:12" x14ac:dyDescent="0.25">
      <c r="A42" t="s">
        <v>382</v>
      </c>
      <c r="B42" s="1">
        <v>21.13</v>
      </c>
      <c r="C42" s="51">
        <v>21.13</v>
      </c>
      <c r="D42" s="1">
        <v>0</v>
      </c>
      <c r="E42" s="51">
        <v>21.13</v>
      </c>
      <c r="F42" s="1">
        <v>0</v>
      </c>
      <c r="G42" s="1">
        <v>0</v>
      </c>
      <c r="H42" s="1">
        <v>0</v>
      </c>
      <c r="I42" s="51">
        <v>0</v>
      </c>
      <c r="J42" t="s">
        <v>34</v>
      </c>
      <c r="K42" t="s">
        <v>198</v>
      </c>
      <c r="L42" t="s">
        <v>383</v>
      </c>
    </row>
    <row r="43" spans="1:12" x14ac:dyDescent="0.25">
      <c r="A43" t="s">
        <v>38</v>
      </c>
      <c r="B43" s="1">
        <v>1402.02</v>
      </c>
      <c r="C43" s="51">
        <v>18.809999999999999</v>
      </c>
      <c r="D43" s="1">
        <v>0</v>
      </c>
      <c r="E43" s="51">
        <v>18.809999999999999</v>
      </c>
      <c r="F43" s="1">
        <v>1383.21</v>
      </c>
      <c r="G43" s="1">
        <v>0</v>
      </c>
      <c r="H43" s="1">
        <v>0</v>
      </c>
      <c r="I43" s="51">
        <v>1383.21</v>
      </c>
      <c r="J43" t="s">
        <v>36</v>
      </c>
      <c r="K43" t="s">
        <v>185</v>
      </c>
      <c r="L43" t="s">
        <v>224</v>
      </c>
    </row>
    <row r="44" spans="1:12" x14ac:dyDescent="0.25">
      <c r="A44" t="s">
        <v>384</v>
      </c>
      <c r="B44" s="1">
        <v>10.32</v>
      </c>
      <c r="C44" s="51">
        <v>10.32</v>
      </c>
      <c r="D44" s="1">
        <v>0</v>
      </c>
      <c r="E44" s="51">
        <v>10.32</v>
      </c>
      <c r="F44" s="1">
        <v>0</v>
      </c>
      <c r="G44" s="1">
        <v>0</v>
      </c>
      <c r="H44" s="1">
        <v>0</v>
      </c>
      <c r="I44" s="51">
        <v>0</v>
      </c>
      <c r="J44" t="s">
        <v>105</v>
      </c>
      <c r="K44" t="s">
        <v>245</v>
      </c>
      <c r="L44" t="s">
        <v>385</v>
      </c>
    </row>
    <row r="45" spans="1:12" x14ac:dyDescent="0.25">
      <c r="A45" t="s">
        <v>125</v>
      </c>
      <c r="B45" s="1">
        <v>6.93</v>
      </c>
      <c r="C45" s="51">
        <v>6.93</v>
      </c>
      <c r="D45" s="1">
        <v>0</v>
      </c>
      <c r="E45" s="51">
        <v>6.93</v>
      </c>
      <c r="F45" s="1">
        <v>0</v>
      </c>
      <c r="G45" s="1">
        <v>0</v>
      </c>
      <c r="H45" s="1">
        <v>0</v>
      </c>
      <c r="I45" s="51">
        <v>0</v>
      </c>
      <c r="J45" t="s">
        <v>56</v>
      </c>
      <c r="K45" t="s">
        <v>189</v>
      </c>
      <c r="L45" t="s">
        <v>289</v>
      </c>
    </row>
    <row r="46" spans="1:12" x14ac:dyDescent="0.25">
      <c r="A46" t="s">
        <v>44</v>
      </c>
      <c r="B46" s="1">
        <v>0</v>
      </c>
      <c r="C46" s="51">
        <v>0</v>
      </c>
      <c r="D46" s="1">
        <v>0</v>
      </c>
      <c r="E46" s="51">
        <v>0</v>
      </c>
      <c r="F46" s="1">
        <v>0</v>
      </c>
      <c r="G46" s="1">
        <v>0</v>
      </c>
      <c r="H46" s="1">
        <v>0</v>
      </c>
      <c r="I46" s="51">
        <v>0</v>
      </c>
      <c r="J46" t="s">
        <v>21</v>
      </c>
      <c r="K46" t="s">
        <v>177</v>
      </c>
      <c r="L46" t="s">
        <v>196</v>
      </c>
    </row>
    <row r="47" spans="1:12" x14ac:dyDescent="0.25">
      <c r="A47" t="s">
        <v>83</v>
      </c>
      <c r="B47" s="1">
        <v>1358.68</v>
      </c>
      <c r="C47" s="51">
        <v>0</v>
      </c>
      <c r="D47" s="1">
        <v>0</v>
      </c>
      <c r="E47" s="51">
        <v>0</v>
      </c>
      <c r="F47" s="1">
        <v>1358.68</v>
      </c>
      <c r="G47" s="1">
        <v>1358.68</v>
      </c>
      <c r="H47" s="1">
        <v>0</v>
      </c>
      <c r="I47" s="51">
        <v>0</v>
      </c>
      <c r="J47" t="s">
        <v>14</v>
      </c>
      <c r="K47" t="s">
        <v>172</v>
      </c>
      <c r="L47" t="s">
        <v>240</v>
      </c>
    </row>
    <row r="48" spans="1:12" x14ac:dyDescent="0.25">
      <c r="A48" t="s">
        <v>53</v>
      </c>
      <c r="B48" s="1">
        <v>1535.18</v>
      </c>
      <c r="C48" s="51">
        <v>0</v>
      </c>
      <c r="D48" s="1">
        <v>0</v>
      </c>
      <c r="E48" s="51">
        <v>0</v>
      </c>
      <c r="F48" s="1">
        <v>1535.18</v>
      </c>
      <c r="G48" s="1">
        <v>0</v>
      </c>
      <c r="H48" s="1">
        <v>1535.18</v>
      </c>
      <c r="I48" s="51">
        <v>0</v>
      </c>
      <c r="J48" t="s">
        <v>44</v>
      </c>
      <c r="K48" t="s">
        <v>196</v>
      </c>
      <c r="L48" t="s">
        <v>205</v>
      </c>
    </row>
    <row r="49" spans="1:12" x14ac:dyDescent="0.25">
      <c r="A49" t="s">
        <v>127</v>
      </c>
      <c r="B49" s="1">
        <v>1826.34</v>
      </c>
      <c r="C49" s="51">
        <v>0</v>
      </c>
      <c r="D49" s="1">
        <v>0</v>
      </c>
      <c r="E49" s="51">
        <v>0</v>
      </c>
      <c r="F49" s="1">
        <v>1826.34</v>
      </c>
      <c r="G49" s="1">
        <v>0</v>
      </c>
      <c r="H49" s="1">
        <v>1826.34</v>
      </c>
      <c r="I49" s="51">
        <v>0</v>
      </c>
      <c r="J49" t="s">
        <v>10</v>
      </c>
      <c r="K49" t="s">
        <v>191</v>
      </c>
      <c r="L49" t="s">
        <v>264</v>
      </c>
    </row>
    <row r="50" spans="1:12" x14ac:dyDescent="0.25">
      <c r="A50" t="s">
        <v>19</v>
      </c>
      <c r="B50" s="1">
        <v>4408.17</v>
      </c>
      <c r="C50" s="51">
        <v>0</v>
      </c>
      <c r="D50" s="1">
        <v>0</v>
      </c>
      <c r="E50" s="51">
        <v>0</v>
      </c>
      <c r="F50" s="1">
        <v>4408.17</v>
      </c>
      <c r="G50" s="1">
        <v>4408.17</v>
      </c>
      <c r="H50" s="1">
        <v>0</v>
      </c>
      <c r="I50" s="51">
        <v>0</v>
      </c>
      <c r="J50" t="s">
        <v>14</v>
      </c>
      <c r="K50" t="s">
        <v>172</v>
      </c>
      <c r="L50" t="s">
        <v>174</v>
      </c>
    </row>
    <row r="51" spans="1:12" x14ac:dyDescent="0.25">
      <c r="A51" t="s">
        <v>9</v>
      </c>
      <c r="B51" s="1">
        <v>795.74</v>
      </c>
      <c r="C51" s="51">
        <v>0</v>
      </c>
      <c r="D51" s="1">
        <v>0</v>
      </c>
      <c r="E51" s="51">
        <v>0</v>
      </c>
      <c r="F51" s="1">
        <v>795.74</v>
      </c>
      <c r="G51" s="1">
        <v>0</v>
      </c>
      <c r="H51" s="1">
        <v>0</v>
      </c>
      <c r="I51" s="51">
        <v>795.74</v>
      </c>
      <c r="J51" t="s">
        <v>150</v>
      </c>
      <c r="K51" t="s">
        <v>175</v>
      </c>
      <c r="L51" t="s">
        <v>176</v>
      </c>
    </row>
    <row r="52" spans="1:12" x14ac:dyDescent="0.25">
      <c r="A52" t="s">
        <v>129</v>
      </c>
      <c r="B52" s="1">
        <v>0</v>
      </c>
      <c r="C52" s="51">
        <v>0</v>
      </c>
      <c r="D52" s="1">
        <v>0</v>
      </c>
      <c r="E52" s="51">
        <v>0</v>
      </c>
      <c r="F52" s="1">
        <v>0</v>
      </c>
      <c r="G52" s="1">
        <v>0</v>
      </c>
      <c r="H52" s="1">
        <v>0</v>
      </c>
      <c r="I52" s="51">
        <v>0</v>
      </c>
      <c r="J52" t="s">
        <v>44</v>
      </c>
      <c r="K52" t="s">
        <v>196</v>
      </c>
      <c r="L52" t="s">
        <v>303</v>
      </c>
    </row>
    <row r="53" spans="1:12" x14ac:dyDescent="0.25">
      <c r="A53" t="s">
        <v>73</v>
      </c>
      <c r="B53" s="1">
        <v>85.289999999999992</v>
      </c>
      <c r="C53" s="51">
        <v>0</v>
      </c>
      <c r="D53" s="1">
        <v>0</v>
      </c>
      <c r="E53" s="51">
        <v>0</v>
      </c>
      <c r="F53" s="1">
        <v>85.289999999999992</v>
      </c>
      <c r="G53" s="1">
        <v>0</v>
      </c>
      <c r="H53" s="1">
        <v>85.289999999999992</v>
      </c>
      <c r="I53" s="51">
        <v>0</v>
      </c>
      <c r="J53" t="s">
        <v>14</v>
      </c>
      <c r="K53" t="s">
        <v>172</v>
      </c>
      <c r="L53" t="s">
        <v>230</v>
      </c>
    </row>
    <row r="54" spans="1:12" x14ac:dyDescent="0.25">
      <c r="A54" t="s">
        <v>88</v>
      </c>
      <c r="B54" s="1">
        <v>1067.33</v>
      </c>
      <c r="C54" s="51">
        <v>0</v>
      </c>
      <c r="D54" s="1">
        <v>0</v>
      </c>
      <c r="E54" s="51">
        <v>0</v>
      </c>
      <c r="F54" s="1">
        <v>1067.33</v>
      </c>
      <c r="G54" s="1">
        <v>0</v>
      </c>
      <c r="H54" s="1">
        <v>1067.33</v>
      </c>
      <c r="I54" s="51">
        <v>0</v>
      </c>
      <c r="J54" t="s">
        <v>56</v>
      </c>
      <c r="K54" t="s">
        <v>189</v>
      </c>
      <c r="L54" t="s">
        <v>249</v>
      </c>
    </row>
    <row r="55" spans="1:12" x14ac:dyDescent="0.25">
      <c r="A55" t="s">
        <v>133</v>
      </c>
      <c r="B55" s="1">
        <v>0</v>
      </c>
      <c r="C55" s="51">
        <v>0</v>
      </c>
      <c r="D55" s="1">
        <v>0</v>
      </c>
      <c r="E55" s="51">
        <v>0</v>
      </c>
      <c r="F55" s="1">
        <v>0</v>
      </c>
      <c r="G55" s="1">
        <v>0</v>
      </c>
      <c r="H55" s="1">
        <v>0</v>
      </c>
      <c r="I55" s="51">
        <v>0</v>
      </c>
      <c r="J55" t="s">
        <v>31</v>
      </c>
      <c r="K55" t="s">
        <v>183</v>
      </c>
      <c r="L55" t="s">
        <v>310</v>
      </c>
    </row>
    <row r="56" spans="1:12" x14ac:dyDescent="0.25">
      <c r="A56" t="s">
        <v>57</v>
      </c>
      <c r="B56" s="1">
        <v>6138.0899999999992</v>
      </c>
      <c r="C56" s="51">
        <v>0</v>
      </c>
      <c r="D56" s="1">
        <v>0</v>
      </c>
      <c r="E56" s="51">
        <v>0</v>
      </c>
      <c r="F56" s="1">
        <v>6138.0899999999992</v>
      </c>
      <c r="G56" s="1">
        <v>0</v>
      </c>
      <c r="H56" s="1">
        <v>6138.0899999999992</v>
      </c>
      <c r="I56" s="51">
        <v>0</v>
      </c>
      <c r="J56" t="s">
        <v>20</v>
      </c>
      <c r="K56" t="s">
        <v>178</v>
      </c>
      <c r="L56" t="s">
        <v>204</v>
      </c>
    </row>
    <row r="57" spans="1:12" x14ac:dyDescent="0.25">
      <c r="A57" t="s">
        <v>147</v>
      </c>
      <c r="B57" s="1">
        <v>6566.75</v>
      </c>
      <c r="C57" s="51">
        <v>0</v>
      </c>
      <c r="D57" s="1">
        <v>0</v>
      </c>
      <c r="E57" s="51">
        <v>0</v>
      </c>
      <c r="F57" s="1">
        <v>6566.75</v>
      </c>
      <c r="G57" s="1">
        <v>0</v>
      </c>
      <c r="H57" s="1">
        <v>0</v>
      </c>
      <c r="I57" s="51">
        <v>6566.75</v>
      </c>
      <c r="J57" t="s">
        <v>121</v>
      </c>
      <c r="K57" t="s">
        <v>187</v>
      </c>
      <c r="L57" t="s">
        <v>188</v>
      </c>
    </row>
    <row r="58" spans="1:12" x14ac:dyDescent="0.25">
      <c r="A58" t="s">
        <v>71</v>
      </c>
      <c r="B58" s="1">
        <v>108.79</v>
      </c>
      <c r="C58" s="51">
        <v>0</v>
      </c>
      <c r="D58" s="1">
        <v>0</v>
      </c>
      <c r="E58" s="51">
        <v>0</v>
      </c>
      <c r="F58" s="1">
        <v>108.79</v>
      </c>
      <c r="G58" s="1">
        <v>0</v>
      </c>
      <c r="H58" s="1">
        <v>0</v>
      </c>
      <c r="I58" s="51">
        <v>108.79</v>
      </c>
      <c r="J58" t="s">
        <v>36</v>
      </c>
      <c r="K58" t="s">
        <v>185</v>
      </c>
      <c r="L58" t="s">
        <v>228</v>
      </c>
    </row>
    <row r="59" spans="1:12" x14ac:dyDescent="0.25">
      <c r="A59" t="s">
        <v>82</v>
      </c>
      <c r="B59" s="1">
        <v>102.14</v>
      </c>
      <c r="C59" s="51">
        <v>0</v>
      </c>
      <c r="D59" s="1">
        <v>0</v>
      </c>
      <c r="E59" s="51">
        <v>0</v>
      </c>
      <c r="F59" s="1">
        <v>102.14</v>
      </c>
      <c r="G59" s="1">
        <v>102.14</v>
      </c>
      <c r="H59" s="1">
        <v>0</v>
      </c>
      <c r="I59" s="51">
        <v>0</v>
      </c>
      <c r="J59" t="s">
        <v>60</v>
      </c>
      <c r="K59" t="s">
        <v>236</v>
      </c>
      <c r="L59" t="s">
        <v>237</v>
      </c>
    </row>
    <row r="60" spans="1:12" x14ac:dyDescent="0.25">
      <c r="A60" t="s">
        <v>79</v>
      </c>
      <c r="B60" s="1">
        <v>55</v>
      </c>
      <c r="C60" s="51">
        <v>0</v>
      </c>
      <c r="D60" s="1">
        <v>0</v>
      </c>
      <c r="E60" s="51">
        <v>0</v>
      </c>
      <c r="F60" s="1">
        <v>55</v>
      </c>
      <c r="G60" s="1">
        <v>55</v>
      </c>
      <c r="H60" s="1">
        <v>0</v>
      </c>
      <c r="I60" s="51">
        <v>0</v>
      </c>
      <c r="J60" t="s">
        <v>56</v>
      </c>
      <c r="K60" t="s">
        <v>189</v>
      </c>
      <c r="L60" t="s">
        <v>190</v>
      </c>
    </row>
    <row r="61" spans="1:12" x14ac:dyDescent="0.25">
      <c r="A61" t="s">
        <v>108</v>
      </c>
      <c r="B61" s="1">
        <v>86.38</v>
      </c>
      <c r="C61" s="51">
        <v>0</v>
      </c>
      <c r="D61" s="1">
        <v>0</v>
      </c>
      <c r="E61" s="51">
        <v>0</v>
      </c>
      <c r="F61" s="1">
        <v>86.38</v>
      </c>
      <c r="G61" s="1">
        <v>0</v>
      </c>
      <c r="H61" s="1">
        <v>0</v>
      </c>
      <c r="I61" s="51">
        <v>86.38</v>
      </c>
      <c r="J61" t="s">
        <v>155</v>
      </c>
      <c r="K61" t="s">
        <v>265</v>
      </c>
      <c r="L61" t="s">
        <v>265</v>
      </c>
    </row>
    <row r="62" spans="1:12" x14ac:dyDescent="0.25">
      <c r="A62" t="s">
        <v>141</v>
      </c>
      <c r="B62" s="1">
        <v>5670.83</v>
      </c>
      <c r="C62" s="51">
        <v>0</v>
      </c>
      <c r="D62" s="1">
        <v>0</v>
      </c>
      <c r="E62" s="51">
        <v>0</v>
      </c>
      <c r="F62" s="1">
        <v>5670.83</v>
      </c>
      <c r="G62" s="1">
        <v>5670.83</v>
      </c>
      <c r="H62" s="1">
        <v>0</v>
      </c>
      <c r="I62" s="51">
        <v>0</v>
      </c>
      <c r="J62" t="s">
        <v>150</v>
      </c>
      <c r="K62" t="s">
        <v>175</v>
      </c>
      <c r="L62" t="s">
        <v>324</v>
      </c>
    </row>
    <row r="63" spans="1:12" x14ac:dyDescent="0.25">
      <c r="A63" t="s">
        <v>144</v>
      </c>
      <c r="B63" s="1">
        <v>-250</v>
      </c>
      <c r="C63" s="51">
        <v>-250</v>
      </c>
      <c r="D63" s="1">
        <v>0</v>
      </c>
      <c r="E63" s="51">
        <v>-250</v>
      </c>
      <c r="F63" s="1">
        <v>0</v>
      </c>
      <c r="G63" s="1">
        <v>0</v>
      </c>
      <c r="H63" s="1">
        <v>0</v>
      </c>
      <c r="I63" s="51">
        <v>0</v>
      </c>
      <c r="J63" t="s">
        <v>96</v>
      </c>
      <c r="K63" t="s">
        <v>242</v>
      </c>
      <c r="L63" t="s">
        <v>248</v>
      </c>
    </row>
    <row r="64" spans="1:12" x14ac:dyDescent="0.25">
      <c r="A64" t="s">
        <v>145</v>
      </c>
      <c r="B64" s="1">
        <v>-1460.58</v>
      </c>
      <c r="C64" s="51">
        <v>-1460.58</v>
      </c>
      <c r="D64" s="1">
        <v>-1460.58</v>
      </c>
      <c r="E64" s="51">
        <v>0</v>
      </c>
      <c r="F64" s="1">
        <v>0</v>
      </c>
      <c r="G64" s="1">
        <v>0</v>
      </c>
      <c r="H64" s="1">
        <v>0</v>
      </c>
      <c r="I64" s="51">
        <v>0</v>
      </c>
      <c r="J64" t="s">
        <v>151</v>
      </c>
      <c r="K64" t="s">
        <v>208</v>
      </c>
      <c r="L64" t="s">
        <v>208</v>
      </c>
    </row>
  </sheetData>
  <autoFilter ref="A1:L64" xr:uid="{00000000-0009-0000-0000-00000B000000}">
    <sortState xmlns:xlrd2="http://schemas.microsoft.com/office/spreadsheetml/2017/richdata2" ref="A2:L64">
      <sortCondition descending="1" ref="C1:C121"/>
    </sortState>
  </autoFilter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 filterMode="1">
    <tabColor rgb="FF00B050"/>
  </sheetPr>
  <dimension ref="A1:P88"/>
  <sheetViews>
    <sheetView workbookViewId="0"/>
  </sheetViews>
  <sheetFormatPr defaultColWidth="26.42578125" defaultRowHeight="15" x14ac:dyDescent="0.25"/>
  <cols>
    <col min="1" max="1" width="26.5703125" bestFit="1" customWidth="1"/>
    <col min="2" max="2" width="22" style="1" bestFit="1" customWidth="1"/>
    <col min="3" max="3" width="23.5703125" style="1" bestFit="1" customWidth="1"/>
    <col min="4" max="4" width="17.42578125" style="1" bestFit="1" customWidth="1"/>
    <col min="5" max="5" width="23.28515625" style="1" bestFit="1" customWidth="1"/>
    <col min="6" max="6" width="20.42578125" style="1" bestFit="1" customWidth="1"/>
    <col min="7" max="7" width="19.140625" style="1" bestFit="1" customWidth="1"/>
    <col min="8" max="8" width="28.42578125" style="1" bestFit="1" customWidth="1"/>
    <col min="9" max="9" width="31.5703125" style="1" bestFit="1" customWidth="1"/>
    <col min="10" max="10" width="19.42578125" bestFit="1" customWidth="1"/>
    <col min="11" max="11" width="36" bestFit="1" customWidth="1"/>
    <col min="12" max="12" width="34.5703125" bestFit="1" customWidth="1"/>
    <col min="13" max="13" width="9.85546875" style="80" bestFit="1" customWidth="1"/>
    <col min="14" max="14" width="12.28515625" style="80" bestFit="1" customWidth="1"/>
    <col min="15" max="15" width="21.42578125" style="82" bestFit="1" customWidth="1"/>
    <col min="16" max="16" width="19.85546875" style="80" bestFit="1" customWidth="1"/>
  </cols>
  <sheetData>
    <row r="1" spans="1:16" x14ac:dyDescent="0.25">
      <c r="A1" s="68" t="s">
        <v>0</v>
      </c>
      <c r="B1" s="69" t="s">
        <v>1</v>
      </c>
      <c r="C1" s="69" t="s">
        <v>2</v>
      </c>
      <c r="D1" s="69" t="s">
        <v>365</v>
      </c>
      <c r="E1" s="69" t="s">
        <v>364</v>
      </c>
      <c r="F1" s="69" t="s">
        <v>4</v>
      </c>
      <c r="G1" s="69" t="s">
        <v>3</v>
      </c>
      <c r="H1" s="69" t="s">
        <v>366</v>
      </c>
      <c r="I1" s="69" t="s">
        <v>367</v>
      </c>
      <c r="J1" s="68" t="s">
        <v>5</v>
      </c>
      <c r="K1" s="68" t="s">
        <v>168</v>
      </c>
      <c r="L1" s="68" t="s">
        <v>169</v>
      </c>
      <c r="M1" s="27" t="s">
        <v>356</v>
      </c>
      <c r="N1" s="27" t="s">
        <v>387</v>
      </c>
      <c r="O1" s="81" t="s">
        <v>388</v>
      </c>
      <c r="P1" s="27" t="s">
        <v>389</v>
      </c>
    </row>
    <row r="2" spans="1:16" hidden="1" x14ac:dyDescent="0.25">
      <c r="A2" s="79" t="s">
        <v>342</v>
      </c>
      <c r="B2" s="1">
        <v>3559.59</v>
      </c>
      <c r="C2" s="1">
        <v>3559.59</v>
      </c>
      <c r="D2" s="1">
        <v>3559.59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t="s">
        <v>102</v>
      </c>
      <c r="K2" t="s">
        <v>282</v>
      </c>
      <c r="L2" t="s">
        <v>343</v>
      </c>
      <c r="M2" s="80" t="s">
        <v>359</v>
      </c>
      <c r="N2" s="80" t="s">
        <v>358</v>
      </c>
      <c r="O2" s="82">
        <v>45390</v>
      </c>
      <c r="P2" s="80" t="s">
        <v>358</v>
      </c>
    </row>
    <row r="3" spans="1:16" hidden="1" x14ac:dyDescent="0.25">
      <c r="A3" s="79" t="s">
        <v>45</v>
      </c>
      <c r="B3" s="1">
        <v>2292.88</v>
      </c>
      <c r="C3" s="1">
        <v>2292.88</v>
      </c>
      <c r="D3" s="1">
        <v>79.69</v>
      </c>
      <c r="E3" s="1">
        <v>2213.19</v>
      </c>
      <c r="F3" s="1">
        <v>0</v>
      </c>
      <c r="G3" s="1">
        <v>0</v>
      </c>
      <c r="H3" s="1">
        <v>0</v>
      </c>
      <c r="I3" s="1">
        <v>0</v>
      </c>
      <c r="J3" t="s">
        <v>20</v>
      </c>
      <c r="K3" t="s">
        <v>178</v>
      </c>
      <c r="L3" t="s">
        <v>193</v>
      </c>
      <c r="M3" s="80" t="s">
        <v>359</v>
      </c>
      <c r="N3" s="80" t="s">
        <v>358</v>
      </c>
      <c r="O3" s="82">
        <v>45390</v>
      </c>
      <c r="P3" s="80" t="s">
        <v>358</v>
      </c>
    </row>
    <row r="4" spans="1:16" hidden="1" x14ac:dyDescent="0.25">
      <c r="A4" s="79" t="s">
        <v>43</v>
      </c>
      <c r="B4" s="1">
        <v>2778.7</v>
      </c>
      <c r="C4" s="1">
        <v>2211.2199999999998</v>
      </c>
      <c r="D4" s="1">
        <v>0</v>
      </c>
      <c r="E4" s="1">
        <v>2211.2199999999998</v>
      </c>
      <c r="F4" s="1">
        <v>567.48</v>
      </c>
      <c r="G4" s="1">
        <v>287</v>
      </c>
      <c r="H4" s="1">
        <v>0</v>
      </c>
      <c r="I4" s="1">
        <v>280.48</v>
      </c>
      <c r="J4" t="s">
        <v>44</v>
      </c>
      <c r="K4" t="s">
        <v>196</v>
      </c>
      <c r="L4" t="s">
        <v>197</v>
      </c>
      <c r="M4" s="80" t="s">
        <v>359</v>
      </c>
      <c r="N4" s="80" t="s">
        <v>358</v>
      </c>
      <c r="O4" s="82">
        <v>45390</v>
      </c>
      <c r="P4" s="80" t="s">
        <v>358</v>
      </c>
    </row>
    <row r="5" spans="1:16" x14ac:dyDescent="0.25">
      <c r="A5" t="s">
        <v>14</v>
      </c>
      <c r="B5" s="1">
        <v>2161.5100000000002</v>
      </c>
      <c r="C5" s="1">
        <v>2161.5100000000002</v>
      </c>
      <c r="D5" s="1">
        <v>2161.5100000000002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t="s">
        <v>21</v>
      </c>
      <c r="K5" t="s">
        <v>177</v>
      </c>
      <c r="L5" t="s">
        <v>172</v>
      </c>
      <c r="M5" s="80" t="s">
        <v>358</v>
      </c>
      <c r="N5" s="80" t="s">
        <v>359</v>
      </c>
      <c r="O5" s="82" t="s">
        <v>390</v>
      </c>
      <c r="P5" s="80" t="s">
        <v>359</v>
      </c>
    </row>
    <row r="6" spans="1:16" x14ac:dyDescent="0.25">
      <c r="A6" t="s">
        <v>351</v>
      </c>
      <c r="B6" s="1">
        <v>1605.38</v>
      </c>
      <c r="C6" s="1">
        <v>1605.38</v>
      </c>
      <c r="D6" s="1">
        <v>0</v>
      </c>
      <c r="E6" s="1">
        <v>1605.38</v>
      </c>
      <c r="F6" s="1">
        <v>0</v>
      </c>
      <c r="G6" s="1">
        <v>0</v>
      </c>
      <c r="H6" s="1">
        <v>0</v>
      </c>
      <c r="I6" s="1">
        <v>0</v>
      </c>
      <c r="J6" t="s">
        <v>23</v>
      </c>
      <c r="K6" t="s">
        <v>194</v>
      </c>
      <c r="L6" t="s">
        <v>352</v>
      </c>
      <c r="M6" s="80" t="s">
        <v>358</v>
      </c>
      <c r="N6" s="80" t="s">
        <v>359</v>
      </c>
      <c r="O6" s="82" t="s">
        <v>390</v>
      </c>
      <c r="P6" s="80" t="s">
        <v>359</v>
      </c>
    </row>
    <row r="7" spans="1:16" x14ac:dyDescent="0.25">
      <c r="A7" t="s">
        <v>46</v>
      </c>
      <c r="B7" s="1">
        <v>1511.87</v>
      </c>
      <c r="C7" s="1">
        <v>1511.87</v>
      </c>
      <c r="D7" s="1">
        <v>1511.87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t="s">
        <v>10</v>
      </c>
      <c r="K7" t="s">
        <v>191</v>
      </c>
      <c r="L7" t="s">
        <v>192</v>
      </c>
      <c r="M7" s="80" t="s">
        <v>358</v>
      </c>
      <c r="N7" s="80" t="s">
        <v>359</v>
      </c>
      <c r="O7" s="82" t="s">
        <v>390</v>
      </c>
      <c r="P7" s="80" t="s">
        <v>359</v>
      </c>
    </row>
    <row r="8" spans="1:16" x14ac:dyDescent="0.25">
      <c r="A8" t="s">
        <v>376</v>
      </c>
      <c r="B8" s="1">
        <v>1002.59</v>
      </c>
      <c r="C8" s="1">
        <v>1002.59</v>
      </c>
      <c r="D8" s="1">
        <v>0</v>
      </c>
      <c r="E8" s="1">
        <v>1002.59</v>
      </c>
      <c r="F8" s="1">
        <v>0</v>
      </c>
      <c r="G8" s="1">
        <v>0</v>
      </c>
      <c r="H8" s="1">
        <v>0</v>
      </c>
      <c r="I8" s="1">
        <v>0</v>
      </c>
      <c r="J8" t="s">
        <v>31</v>
      </c>
      <c r="K8" t="s">
        <v>183</v>
      </c>
      <c r="L8" t="s">
        <v>377</v>
      </c>
      <c r="M8" s="80" t="s">
        <v>358</v>
      </c>
      <c r="N8" s="80" t="s">
        <v>359</v>
      </c>
      <c r="O8" s="82" t="s">
        <v>390</v>
      </c>
      <c r="P8" s="80" t="s">
        <v>359</v>
      </c>
    </row>
    <row r="9" spans="1:16" x14ac:dyDescent="0.25">
      <c r="A9" t="s">
        <v>70</v>
      </c>
      <c r="B9" s="1">
        <v>916.26</v>
      </c>
      <c r="C9" s="1">
        <v>820.41000000000008</v>
      </c>
      <c r="D9" s="1">
        <v>820.41000000000008</v>
      </c>
      <c r="E9" s="1">
        <v>0</v>
      </c>
      <c r="F9" s="1">
        <v>95.85</v>
      </c>
      <c r="G9" s="1">
        <v>95.85</v>
      </c>
      <c r="H9" s="1">
        <v>0</v>
      </c>
      <c r="I9" s="1">
        <v>0</v>
      </c>
      <c r="J9" t="s">
        <v>150</v>
      </c>
      <c r="K9" t="s">
        <v>175</v>
      </c>
      <c r="L9" t="s">
        <v>223</v>
      </c>
      <c r="M9" s="80" t="s">
        <v>358</v>
      </c>
      <c r="N9" s="80" t="s">
        <v>359</v>
      </c>
      <c r="O9" s="82" t="s">
        <v>390</v>
      </c>
      <c r="P9" s="80" t="s">
        <v>359</v>
      </c>
    </row>
    <row r="10" spans="1:16" x14ac:dyDescent="0.25">
      <c r="A10" t="s">
        <v>57</v>
      </c>
      <c r="B10" s="1">
        <v>9338.93</v>
      </c>
      <c r="C10" s="1">
        <v>800.01</v>
      </c>
      <c r="D10" s="1">
        <v>0</v>
      </c>
      <c r="E10" s="1">
        <v>800.01</v>
      </c>
      <c r="F10" s="1">
        <v>8538.9199999999983</v>
      </c>
      <c r="G10" s="1">
        <v>0</v>
      </c>
      <c r="H10" s="1">
        <v>8538.9199999999983</v>
      </c>
      <c r="I10" s="1">
        <v>0</v>
      </c>
      <c r="J10" t="s">
        <v>20</v>
      </c>
      <c r="K10" t="s">
        <v>178</v>
      </c>
      <c r="L10" t="s">
        <v>204</v>
      </c>
      <c r="M10" s="80" t="s">
        <v>358</v>
      </c>
      <c r="N10" s="80" t="s">
        <v>359</v>
      </c>
      <c r="O10" s="82" t="s">
        <v>390</v>
      </c>
      <c r="P10" s="80" t="s">
        <v>359</v>
      </c>
    </row>
    <row r="11" spans="1:16" x14ac:dyDescent="0.25">
      <c r="A11" t="s">
        <v>391</v>
      </c>
      <c r="B11" s="1">
        <v>696.07</v>
      </c>
      <c r="C11" s="1">
        <v>696.07</v>
      </c>
      <c r="D11" s="1">
        <v>0</v>
      </c>
      <c r="E11" s="1">
        <v>696.07</v>
      </c>
      <c r="F11" s="1">
        <v>0</v>
      </c>
      <c r="G11" s="1">
        <v>0</v>
      </c>
      <c r="H11" s="1">
        <v>0</v>
      </c>
      <c r="I11" s="1">
        <v>0</v>
      </c>
      <c r="J11" t="s">
        <v>41</v>
      </c>
      <c r="K11" t="s">
        <v>179</v>
      </c>
      <c r="L11" t="s">
        <v>392</v>
      </c>
      <c r="M11" s="80" t="s">
        <v>358</v>
      </c>
      <c r="N11" s="80" t="s">
        <v>359</v>
      </c>
      <c r="O11" s="82" t="s">
        <v>390</v>
      </c>
      <c r="P11" s="80" t="s">
        <v>359</v>
      </c>
    </row>
    <row r="12" spans="1:16" hidden="1" x14ac:dyDescent="0.25">
      <c r="B12" s="67" t="s">
        <v>393</v>
      </c>
      <c r="C12" s="56"/>
      <c r="D12" s="56"/>
      <c r="E12" s="56"/>
      <c r="F12" s="56"/>
      <c r="G12" s="56"/>
      <c r="H12" s="56"/>
      <c r="I12" s="56"/>
    </row>
    <row r="13" spans="1:16" x14ac:dyDescent="0.25">
      <c r="A13" t="s">
        <v>101</v>
      </c>
      <c r="B13" s="1">
        <v>662.45</v>
      </c>
      <c r="C13" s="1">
        <v>662.45</v>
      </c>
      <c r="D13" s="1">
        <v>0</v>
      </c>
      <c r="E13" s="1">
        <v>662.45</v>
      </c>
      <c r="F13" s="1">
        <v>0</v>
      </c>
      <c r="G13" s="1">
        <v>0</v>
      </c>
      <c r="H13" s="1">
        <v>0</v>
      </c>
      <c r="I13" s="1">
        <v>0</v>
      </c>
      <c r="J13" t="s">
        <v>34</v>
      </c>
      <c r="K13" t="s">
        <v>198</v>
      </c>
      <c r="L13" t="s">
        <v>261</v>
      </c>
      <c r="M13" s="80" t="s">
        <v>358</v>
      </c>
      <c r="N13" s="80" t="s">
        <v>359</v>
      </c>
      <c r="O13" s="82" t="s">
        <v>390</v>
      </c>
      <c r="P13" s="80" t="s">
        <v>359</v>
      </c>
    </row>
    <row r="14" spans="1:16" x14ac:dyDescent="0.25">
      <c r="A14" t="s">
        <v>33</v>
      </c>
      <c r="B14" s="1">
        <v>515.67000000000007</v>
      </c>
      <c r="C14" s="1">
        <v>515.67000000000007</v>
      </c>
      <c r="D14" s="1">
        <v>498.65</v>
      </c>
      <c r="E14" s="1">
        <v>17.02</v>
      </c>
      <c r="F14" s="1">
        <v>0</v>
      </c>
      <c r="G14" s="1">
        <v>0</v>
      </c>
      <c r="H14" s="1">
        <v>0</v>
      </c>
      <c r="I14" s="1">
        <v>0</v>
      </c>
      <c r="J14" t="s">
        <v>34</v>
      </c>
      <c r="K14" t="s">
        <v>198</v>
      </c>
      <c r="L14" t="s">
        <v>211</v>
      </c>
      <c r="M14" s="80" t="s">
        <v>358</v>
      </c>
      <c r="N14" s="80" t="s">
        <v>359</v>
      </c>
      <c r="O14" s="82" t="s">
        <v>390</v>
      </c>
      <c r="P14" s="80" t="s">
        <v>359</v>
      </c>
    </row>
    <row r="15" spans="1:16" x14ac:dyDescent="0.25">
      <c r="A15" t="s">
        <v>75</v>
      </c>
      <c r="B15" s="1">
        <v>501.04000000000008</v>
      </c>
      <c r="C15" s="1">
        <v>501.04000000000008</v>
      </c>
      <c r="D15" s="1">
        <v>0</v>
      </c>
      <c r="E15" s="1">
        <v>501.04000000000008</v>
      </c>
      <c r="F15" s="1">
        <v>0</v>
      </c>
      <c r="G15" s="1">
        <v>0</v>
      </c>
      <c r="H15" s="1">
        <v>0</v>
      </c>
      <c r="I15" s="1">
        <v>0</v>
      </c>
      <c r="J15" t="s">
        <v>31</v>
      </c>
      <c r="K15" t="s">
        <v>183</v>
      </c>
      <c r="L15" t="s">
        <v>232</v>
      </c>
      <c r="M15" s="80" t="s">
        <v>358</v>
      </c>
      <c r="N15" s="80" t="s">
        <v>359</v>
      </c>
      <c r="O15" s="82" t="s">
        <v>390</v>
      </c>
      <c r="P15" s="80" t="s">
        <v>359</v>
      </c>
    </row>
    <row r="16" spans="1:16" hidden="1" x14ac:dyDescent="0.25">
      <c r="A16" s="4" t="s">
        <v>375</v>
      </c>
      <c r="B16" s="1">
        <v>464.85</v>
      </c>
      <c r="C16" s="1">
        <v>464.85</v>
      </c>
      <c r="D16" s="1">
        <v>464.85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t="s">
        <v>8</v>
      </c>
      <c r="K16" t="s">
        <v>8</v>
      </c>
      <c r="L16" t="s">
        <v>340</v>
      </c>
      <c r="M16" s="80" t="s">
        <v>359</v>
      </c>
      <c r="N16" s="80" t="s">
        <v>359</v>
      </c>
      <c r="O16" s="82" t="s">
        <v>390</v>
      </c>
      <c r="P16" s="80" t="s">
        <v>359</v>
      </c>
    </row>
    <row r="17" spans="1:16" hidden="1" x14ac:dyDescent="0.25">
      <c r="A17" t="s">
        <v>37</v>
      </c>
      <c r="B17" s="1">
        <v>456.36</v>
      </c>
      <c r="C17" s="1">
        <v>456.36</v>
      </c>
      <c r="D17" s="1">
        <v>0</v>
      </c>
      <c r="E17" s="1">
        <v>456.36</v>
      </c>
      <c r="F17" s="1">
        <v>0</v>
      </c>
      <c r="G17" s="1">
        <v>0</v>
      </c>
      <c r="H17" s="1">
        <v>0</v>
      </c>
      <c r="I17" s="1">
        <v>0</v>
      </c>
      <c r="J17" t="s">
        <v>29</v>
      </c>
      <c r="K17" t="s">
        <v>212</v>
      </c>
      <c r="L17" t="s">
        <v>213</v>
      </c>
      <c r="M17" s="80" t="s">
        <v>359</v>
      </c>
      <c r="N17" s="80" t="s">
        <v>359</v>
      </c>
      <c r="O17" s="82" t="s">
        <v>390</v>
      </c>
      <c r="P17" s="80" t="s">
        <v>359</v>
      </c>
    </row>
    <row r="18" spans="1:16" hidden="1" x14ac:dyDescent="0.25">
      <c r="A18" t="s">
        <v>72</v>
      </c>
      <c r="B18" s="1">
        <v>822.82999999999993</v>
      </c>
      <c r="C18" s="1">
        <v>438.70999999999992</v>
      </c>
      <c r="D18" s="1">
        <v>438.70999999999992</v>
      </c>
      <c r="E18" s="1">
        <v>0</v>
      </c>
      <c r="F18" s="1">
        <v>384.12</v>
      </c>
      <c r="G18" s="1">
        <v>0</v>
      </c>
      <c r="H18" s="1">
        <v>384.12</v>
      </c>
      <c r="I18" s="1">
        <v>0</v>
      </c>
      <c r="J18" t="s">
        <v>20</v>
      </c>
      <c r="K18" t="s">
        <v>178</v>
      </c>
      <c r="L18" t="s">
        <v>229</v>
      </c>
      <c r="M18" s="80" t="s">
        <v>359</v>
      </c>
      <c r="N18" s="80" t="s">
        <v>359</v>
      </c>
      <c r="O18" s="82" t="s">
        <v>390</v>
      </c>
      <c r="P18" s="80" t="s">
        <v>359</v>
      </c>
    </row>
    <row r="19" spans="1:16" hidden="1" x14ac:dyDescent="0.25">
      <c r="A19" t="s">
        <v>78</v>
      </c>
      <c r="B19" s="1">
        <v>402.12</v>
      </c>
      <c r="C19" s="1">
        <v>402.12</v>
      </c>
      <c r="D19" s="1">
        <v>0</v>
      </c>
      <c r="E19" s="1">
        <v>402.12</v>
      </c>
      <c r="F19" s="1">
        <v>0</v>
      </c>
      <c r="G19" s="1">
        <v>0</v>
      </c>
      <c r="H19" s="1">
        <v>0</v>
      </c>
      <c r="I19" s="1">
        <v>0</v>
      </c>
      <c r="J19" t="s">
        <v>49</v>
      </c>
      <c r="K19" t="s">
        <v>202</v>
      </c>
      <c r="L19" t="s">
        <v>202</v>
      </c>
      <c r="M19" s="80" t="s">
        <v>359</v>
      </c>
      <c r="N19" s="80" t="s">
        <v>359</v>
      </c>
      <c r="O19" s="82" t="s">
        <v>390</v>
      </c>
      <c r="P19" s="80" t="s">
        <v>359</v>
      </c>
    </row>
    <row r="20" spans="1:16" hidden="1" x14ac:dyDescent="0.25">
      <c r="A20" t="s">
        <v>73</v>
      </c>
      <c r="B20" s="1">
        <v>401.19</v>
      </c>
      <c r="C20" s="1">
        <v>401.19</v>
      </c>
      <c r="D20" s="1">
        <v>0</v>
      </c>
      <c r="E20" s="1">
        <v>401.19</v>
      </c>
      <c r="F20" s="1">
        <v>0</v>
      </c>
      <c r="G20" s="1">
        <v>0</v>
      </c>
      <c r="H20" s="1">
        <v>0</v>
      </c>
      <c r="I20" s="1">
        <v>0</v>
      </c>
      <c r="J20" t="s">
        <v>14</v>
      </c>
      <c r="K20" t="s">
        <v>172</v>
      </c>
      <c r="L20" t="s">
        <v>230</v>
      </c>
      <c r="M20" s="80" t="s">
        <v>359</v>
      </c>
      <c r="N20" s="80" t="s">
        <v>359</v>
      </c>
      <c r="O20" s="82" t="s">
        <v>390</v>
      </c>
      <c r="P20" s="80" t="s">
        <v>359</v>
      </c>
    </row>
    <row r="21" spans="1:16" hidden="1" x14ac:dyDescent="0.25">
      <c r="A21" s="4" t="s">
        <v>371</v>
      </c>
      <c r="B21" s="1">
        <v>361.02</v>
      </c>
      <c r="C21" s="1">
        <v>361.02</v>
      </c>
      <c r="D21" s="1">
        <v>72.710000000000008</v>
      </c>
      <c r="E21" s="1">
        <v>288.31</v>
      </c>
      <c r="F21" s="1">
        <v>0</v>
      </c>
      <c r="G21" s="1">
        <v>0</v>
      </c>
      <c r="H21" s="1">
        <v>0</v>
      </c>
      <c r="I21" s="1">
        <v>0</v>
      </c>
      <c r="J21" t="s">
        <v>8</v>
      </c>
      <c r="K21" t="s">
        <v>8</v>
      </c>
      <c r="L21" t="s">
        <v>340</v>
      </c>
      <c r="M21" s="80" t="s">
        <v>359</v>
      </c>
      <c r="N21" s="80" t="s">
        <v>359</v>
      </c>
      <c r="O21" s="82" t="s">
        <v>390</v>
      </c>
      <c r="P21" s="80" t="s">
        <v>359</v>
      </c>
    </row>
    <row r="22" spans="1:16" hidden="1" x14ac:dyDescent="0.25">
      <c r="A22" t="s">
        <v>372</v>
      </c>
      <c r="B22" s="1">
        <v>291.8</v>
      </c>
      <c r="C22" s="1">
        <v>291.8</v>
      </c>
      <c r="D22" s="1">
        <v>0</v>
      </c>
      <c r="E22" s="1">
        <v>291.8</v>
      </c>
      <c r="F22" s="1">
        <v>0</v>
      </c>
      <c r="G22" s="1">
        <v>0</v>
      </c>
      <c r="H22" s="1">
        <v>0</v>
      </c>
      <c r="I22" s="1">
        <v>0</v>
      </c>
      <c r="J22" t="s">
        <v>62</v>
      </c>
      <c r="K22" t="s">
        <v>238</v>
      </c>
      <c r="L22" t="s">
        <v>373</v>
      </c>
      <c r="M22" s="80" t="s">
        <v>359</v>
      </c>
      <c r="N22" s="80" t="s">
        <v>359</v>
      </c>
      <c r="O22" s="82" t="s">
        <v>390</v>
      </c>
      <c r="P22" s="80" t="s">
        <v>359</v>
      </c>
    </row>
    <row r="23" spans="1:16" hidden="1" x14ac:dyDescent="0.25">
      <c r="A23" t="s">
        <v>147</v>
      </c>
      <c r="B23" s="1">
        <v>291.79000000000002</v>
      </c>
      <c r="C23" s="1">
        <v>291.79000000000002</v>
      </c>
      <c r="D23" s="1">
        <v>0</v>
      </c>
      <c r="E23" s="1">
        <v>291.79000000000002</v>
      </c>
      <c r="F23" s="1">
        <v>0</v>
      </c>
      <c r="G23" s="1">
        <v>0</v>
      </c>
      <c r="H23" s="1">
        <v>0</v>
      </c>
      <c r="I23" s="1">
        <v>0</v>
      </c>
      <c r="J23" t="s">
        <v>121</v>
      </c>
      <c r="K23" t="s">
        <v>187</v>
      </c>
      <c r="L23" t="s">
        <v>188</v>
      </c>
      <c r="M23" s="80" t="s">
        <v>359</v>
      </c>
      <c r="N23" s="80" t="s">
        <v>359</v>
      </c>
      <c r="O23" s="82" t="s">
        <v>390</v>
      </c>
      <c r="P23" s="80" t="s">
        <v>359</v>
      </c>
    </row>
    <row r="24" spans="1:16" hidden="1" x14ac:dyDescent="0.25">
      <c r="A24" t="s">
        <v>87</v>
      </c>
      <c r="B24" s="1">
        <v>278.18</v>
      </c>
      <c r="C24" s="1">
        <v>278.18</v>
      </c>
      <c r="D24" s="1">
        <v>0</v>
      </c>
      <c r="E24" s="1">
        <v>278.18</v>
      </c>
      <c r="F24" s="1">
        <v>0</v>
      </c>
      <c r="G24" s="1">
        <v>0</v>
      </c>
      <c r="H24" s="1">
        <v>0</v>
      </c>
      <c r="I24" s="1">
        <v>0</v>
      </c>
      <c r="J24" t="s">
        <v>44</v>
      </c>
      <c r="K24" t="s">
        <v>196</v>
      </c>
      <c r="L24" t="s">
        <v>244</v>
      </c>
      <c r="M24" s="80" t="s">
        <v>359</v>
      </c>
      <c r="N24" s="80" t="s">
        <v>359</v>
      </c>
      <c r="O24" s="82" t="s">
        <v>390</v>
      </c>
      <c r="P24" s="80" t="s">
        <v>359</v>
      </c>
    </row>
    <row r="25" spans="1:16" hidden="1" x14ac:dyDescent="0.25">
      <c r="A25" t="s">
        <v>30</v>
      </c>
      <c r="B25" s="1">
        <v>466.9</v>
      </c>
      <c r="C25" s="1">
        <v>277.86</v>
      </c>
      <c r="D25" s="1">
        <v>0</v>
      </c>
      <c r="E25" s="1">
        <v>277.86</v>
      </c>
      <c r="F25" s="1">
        <v>189.04</v>
      </c>
      <c r="G25" s="1">
        <v>20.350000000000001</v>
      </c>
      <c r="H25" s="1">
        <v>0</v>
      </c>
      <c r="I25" s="1">
        <v>168.69</v>
      </c>
      <c r="J25" t="s">
        <v>31</v>
      </c>
      <c r="K25" t="s">
        <v>183</v>
      </c>
      <c r="L25" t="s">
        <v>184</v>
      </c>
      <c r="M25" s="80" t="s">
        <v>359</v>
      </c>
      <c r="N25" s="80" t="s">
        <v>359</v>
      </c>
      <c r="O25" s="82" t="s">
        <v>390</v>
      </c>
      <c r="P25" s="80" t="s">
        <v>359</v>
      </c>
    </row>
    <row r="26" spans="1:16" hidden="1" x14ac:dyDescent="0.25">
      <c r="A26" t="s">
        <v>82</v>
      </c>
      <c r="B26" s="1">
        <v>374.33</v>
      </c>
      <c r="C26" s="1">
        <v>240.59</v>
      </c>
      <c r="D26" s="1">
        <v>0</v>
      </c>
      <c r="E26" s="1">
        <v>240.59</v>
      </c>
      <c r="F26" s="1">
        <v>133.74</v>
      </c>
      <c r="G26" s="1">
        <v>133.74</v>
      </c>
      <c r="H26" s="1">
        <v>0</v>
      </c>
      <c r="I26" s="1">
        <v>0</v>
      </c>
      <c r="J26" t="s">
        <v>60</v>
      </c>
      <c r="K26" t="s">
        <v>236</v>
      </c>
      <c r="L26" t="s">
        <v>237</v>
      </c>
      <c r="M26" s="80" t="s">
        <v>359</v>
      </c>
      <c r="N26" s="80" t="s">
        <v>359</v>
      </c>
      <c r="O26" s="82" t="s">
        <v>390</v>
      </c>
      <c r="P26" s="80" t="s">
        <v>359</v>
      </c>
    </row>
    <row r="27" spans="1:16" hidden="1" x14ac:dyDescent="0.25">
      <c r="A27" t="s">
        <v>58</v>
      </c>
      <c r="B27" s="1">
        <v>231.61</v>
      </c>
      <c r="C27" s="1">
        <v>231.61</v>
      </c>
      <c r="D27" s="1">
        <v>231.61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t="s">
        <v>34</v>
      </c>
      <c r="K27" t="s">
        <v>198</v>
      </c>
      <c r="L27" t="s">
        <v>199</v>
      </c>
      <c r="M27" s="80" t="s">
        <v>359</v>
      </c>
      <c r="N27" s="80" t="s">
        <v>359</v>
      </c>
      <c r="O27" s="82" t="s">
        <v>390</v>
      </c>
      <c r="P27" s="80" t="s">
        <v>359</v>
      </c>
    </row>
    <row r="28" spans="1:16" hidden="1" x14ac:dyDescent="0.25">
      <c r="A28" t="s">
        <v>100</v>
      </c>
      <c r="B28" s="1">
        <v>186.31</v>
      </c>
      <c r="C28" s="1">
        <v>186.31</v>
      </c>
      <c r="D28" s="1">
        <v>0</v>
      </c>
      <c r="E28" s="1">
        <v>186.31</v>
      </c>
      <c r="F28" s="1">
        <v>0</v>
      </c>
      <c r="G28" s="1">
        <v>0</v>
      </c>
      <c r="H28" s="1">
        <v>0</v>
      </c>
      <c r="I28" s="1">
        <v>0</v>
      </c>
      <c r="J28" t="s">
        <v>20</v>
      </c>
      <c r="K28" t="s">
        <v>178</v>
      </c>
      <c r="L28" t="s">
        <v>255</v>
      </c>
      <c r="M28" s="80" t="s">
        <v>359</v>
      </c>
      <c r="N28" s="80" t="s">
        <v>359</v>
      </c>
      <c r="O28" s="82" t="s">
        <v>390</v>
      </c>
      <c r="P28" s="80" t="s">
        <v>359</v>
      </c>
    </row>
    <row r="29" spans="1:16" hidden="1" x14ac:dyDescent="0.25">
      <c r="A29" t="s">
        <v>90</v>
      </c>
      <c r="B29" s="1">
        <v>184.21</v>
      </c>
      <c r="C29" s="1">
        <v>184.21</v>
      </c>
      <c r="D29" s="1">
        <v>0</v>
      </c>
      <c r="E29" s="1">
        <v>184.21</v>
      </c>
      <c r="F29" s="1">
        <v>0</v>
      </c>
      <c r="G29" s="1">
        <v>0</v>
      </c>
      <c r="H29" s="1">
        <v>0</v>
      </c>
      <c r="I29" s="1">
        <v>0</v>
      </c>
      <c r="J29" t="s">
        <v>14</v>
      </c>
      <c r="K29" t="s">
        <v>172</v>
      </c>
      <c r="L29" t="s">
        <v>251</v>
      </c>
      <c r="M29" s="80" t="s">
        <v>359</v>
      </c>
      <c r="N29" s="80" t="s">
        <v>359</v>
      </c>
      <c r="O29" s="82" t="s">
        <v>390</v>
      </c>
      <c r="P29" s="80" t="s">
        <v>359</v>
      </c>
    </row>
    <row r="30" spans="1:16" hidden="1" x14ac:dyDescent="0.25">
      <c r="A30" t="s">
        <v>91</v>
      </c>
      <c r="B30" s="1">
        <v>179.4</v>
      </c>
      <c r="C30" s="1">
        <v>179.4</v>
      </c>
      <c r="D30" s="1">
        <v>0</v>
      </c>
      <c r="E30" s="1">
        <v>179.4</v>
      </c>
      <c r="F30" s="1">
        <v>0</v>
      </c>
      <c r="G30" s="1">
        <v>0</v>
      </c>
      <c r="H30" s="1">
        <v>0</v>
      </c>
      <c r="I30" s="1">
        <v>0</v>
      </c>
      <c r="J30" t="s">
        <v>23</v>
      </c>
      <c r="K30" t="s">
        <v>194</v>
      </c>
      <c r="L30" t="s">
        <v>253</v>
      </c>
      <c r="M30" s="80" t="s">
        <v>359</v>
      </c>
      <c r="N30" s="80" t="s">
        <v>359</v>
      </c>
      <c r="O30" s="82" t="s">
        <v>390</v>
      </c>
      <c r="P30" s="80" t="s">
        <v>359</v>
      </c>
    </row>
    <row r="31" spans="1:16" hidden="1" x14ac:dyDescent="0.25">
      <c r="A31" t="s">
        <v>42</v>
      </c>
      <c r="B31" s="1">
        <v>1161.08</v>
      </c>
      <c r="C31" s="1">
        <v>174.68</v>
      </c>
      <c r="D31" s="1">
        <v>0</v>
      </c>
      <c r="E31" s="1">
        <v>174.68</v>
      </c>
      <c r="F31" s="1">
        <v>986.4</v>
      </c>
      <c r="G31" s="1">
        <v>986.4</v>
      </c>
      <c r="H31" s="1">
        <v>0</v>
      </c>
      <c r="I31" s="1">
        <v>0</v>
      </c>
      <c r="J31" t="s">
        <v>23</v>
      </c>
      <c r="K31" t="s">
        <v>194</v>
      </c>
      <c r="L31" t="s">
        <v>195</v>
      </c>
      <c r="M31" s="80" t="s">
        <v>359</v>
      </c>
      <c r="N31" s="80" t="s">
        <v>359</v>
      </c>
      <c r="O31" s="82" t="s">
        <v>390</v>
      </c>
      <c r="P31" s="80" t="s">
        <v>359</v>
      </c>
    </row>
    <row r="32" spans="1:16" hidden="1" x14ac:dyDescent="0.25">
      <c r="A32" t="s">
        <v>117</v>
      </c>
      <c r="B32" s="1">
        <v>170.57</v>
      </c>
      <c r="C32" s="1">
        <v>170.57</v>
      </c>
      <c r="D32" s="1">
        <v>0</v>
      </c>
      <c r="E32" s="1">
        <v>170.57</v>
      </c>
      <c r="F32" s="1">
        <v>0</v>
      </c>
      <c r="G32" s="1">
        <v>0</v>
      </c>
      <c r="H32" s="1">
        <v>0</v>
      </c>
      <c r="I32" s="1">
        <v>0</v>
      </c>
      <c r="J32" t="s">
        <v>56</v>
      </c>
      <c r="K32" t="s">
        <v>189</v>
      </c>
      <c r="L32" t="s">
        <v>273</v>
      </c>
      <c r="M32" s="80" t="s">
        <v>359</v>
      </c>
      <c r="N32" s="80" t="s">
        <v>359</v>
      </c>
      <c r="O32" s="82" t="s">
        <v>390</v>
      </c>
      <c r="P32" s="80" t="s">
        <v>359</v>
      </c>
    </row>
    <row r="33" spans="1:16" hidden="1" x14ac:dyDescent="0.25">
      <c r="A33" t="s">
        <v>61</v>
      </c>
      <c r="B33" s="1">
        <v>169.04</v>
      </c>
      <c r="C33" s="1">
        <v>169.04</v>
      </c>
      <c r="D33" s="1">
        <v>0</v>
      </c>
      <c r="E33" s="1">
        <v>169.04</v>
      </c>
      <c r="F33" s="1">
        <v>0</v>
      </c>
      <c r="G33" s="1">
        <v>0</v>
      </c>
      <c r="H33" s="1">
        <v>0</v>
      </c>
      <c r="I33" s="1">
        <v>0</v>
      </c>
      <c r="J33" t="s">
        <v>62</v>
      </c>
      <c r="K33" t="s">
        <v>238</v>
      </c>
      <c r="L33" t="s">
        <v>315</v>
      </c>
      <c r="M33" s="80" t="s">
        <v>359</v>
      </c>
      <c r="N33" s="80" t="s">
        <v>359</v>
      </c>
      <c r="O33" s="82" t="s">
        <v>390</v>
      </c>
      <c r="P33" s="80" t="s">
        <v>359</v>
      </c>
    </row>
    <row r="34" spans="1:16" hidden="1" x14ac:dyDescent="0.25">
      <c r="A34" s="4" t="s">
        <v>394</v>
      </c>
      <c r="B34" s="1">
        <v>132</v>
      </c>
      <c r="C34" s="1">
        <v>132</v>
      </c>
      <c r="D34" s="1">
        <v>0</v>
      </c>
      <c r="E34" s="1">
        <v>132</v>
      </c>
      <c r="F34" s="1">
        <v>0</v>
      </c>
      <c r="G34" s="1">
        <v>0</v>
      </c>
      <c r="H34" s="1">
        <v>0</v>
      </c>
      <c r="I34" s="1">
        <v>0</v>
      </c>
      <c r="J34" t="s">
        <v>8</v>
      </c>
      <c r="K34" t="s">
        <v>8</v>
      </c>
      <c r="L34" t="s">
        <v>340</v>
      </c>
      <c r="M34" s="80" t="s">
        <v>359</v>
      </c>
      <c r="N34" s="80" t="s">
        <v>359</v>
      </c>
      <c r="O34" s="82" t="s">
        <v>390</v>
      </c>
      <c r="P34" s="80" t="s">
        <v>359</v>
      </c>
    </row>
    <row r="35" spans="1:16" hidden="1" x14ac:dyDescent="0.25">
      <c r="A35" t="s">
        <v>275</v>
      </c>
      <c r="B35" s="1">
        <v>130.65</v>
      </c>
      <c r="C35" s="1">
        <v>130.65</v>
      </c>
      <c r="D35" s="1">
        <v>0</v>
      </c>
      <c r="E35" s="1">
        <v>130.65</v>
      </c>
      <c r="F35" s="1">
        <v>0</v>
      </c>
      <c r="G35" s="1">
        <v>0</v>
      </c>
      <c r="H35" s="1">
        <v>0</v>
      </c>
      <c r="I35" s="1">
        <v>0</v>
      </c>
      <c r="J35" t="s">
        <v>14</v>
      </c>
      <c r="K35" t="s">
        <v>172</v>
      </c>
      <c r="L35" t="s">
        <v>276</v>
      </c>
      <c r="M35" s="80" t="s">
        <v>359</v>
      </c>
      <c r="N35" s="80" t="s">
        <v>359</v>
      </c>
      <c r="O35" s="82" t="s">
        <v>390</v>
      </c>
      <c r="P35" s="80" t="s">
        <v>359</v>
      </c>
    </row>
    <row r="36" spans="1:16" hidden="1" x14ac:dyDescent="0.25">
      <c r="A36" t="s">
        <v>378</v>
      </c>
      <c r="B36" s="1">
        <v>123.8</v>
      </c>
      <c r="C36" s="1">
        <v>123.8</v>
      </c>
      <c r="D36" s="1">
        <v>0</v>
      </c>
      <c r="E36" s="1">
        <v>123.8</v>
      </c>
      <c r="F36" s="1">
        <v>0</v>
      </c>
      <c r="G36" s="1">
        <v>0</v>
      </c>
      <c r="H36" s="1">
        <v>0</v>
      </c>
      <c r="I36" s="1">
        <v>0</v>
      </c>
      <c r="J36" t="s">
        <v>62</v>
      </c>
      <c r="K36" t="s">
        <v>238</v>
      </c>
      <c r="L36" t="s">
        <v>379</v>
      </c>
      <c r="M36" s="80" t="s">
        <v>359</v>
      </c>
      <c r="N36" s="80" t="s">
        <v>359</v>
      </c>
      <c r="O36" s="82" t="s">
        <v>390</v>
      </c>
      <c r="P36" s="80" t="s">
        <v>359</v>
      </c>
    </row>
    <row r="37" spans="1:16" hidden="1" x14ac:dyDescent="0.25">
      <c r="A37" t="s">
        <v>93</v>
      </c>
      <c r="B37" s="1">
        <v>122.29</v>
      </c>
      <c r="C37" s="1">
        <v>122.29</v>
      </c>
      <c r="D37" s="1">
        <v>35.71</v>
      </c>
      <c r="E37" s="1">
        <v>86.58</v>
      </c>
      <c r="F37" s="1">
        <v>0</v>
      </c>
      <c r="G37" s="1">
        <v>0</v>
      </c>
      <c r="H37" s="1">
        <v>0</v>
      </c>
      <c r="I37" s="1">
        <v>0</v>
      </c>
      <c r="J37" t="s">
        <v>36</v>
      </c>
      <c r="K37" t="s">
        <v>185</v>
      </c>
      <c r="L37" t="s">
        <v>215</v>
      </c>
      <c r="M37" s="80" t="s">
        <v>359</v>
      </c>
      <c r="N37" s="80" t="s">
        <v>359</v>
      </c>
      <c r="O37" s="82" t="s">
        <v>390</v>
      </c>
      <c r="P37" s="80" t="s">
        <v>359</v>
      </c>
    </row>
    <row r="38" spans="1:16" hidden="1" x14ac:dyDescent="0.25">
      <c r="A38" t="s">
        <v>32</v>
      </c>
      <c r="B38" s="1">
        <v>119.3099999999999</v>
      </c>
      <c r="C38" s="1">
        <v>119.3099999999999</v>
      </c>
      <c r="D38" s="1">
        <v>119.3099999999999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t="s">
        <v>152</v>
      </c>
      <c r="K38" t="s">
        <v>209</v>
      </c>
      <c r="L38" t="s">
        <v>210</v>
      </c>
      <c r="M38" s="80" t="s">
        <v>359</v>
      </c>
      <c r="N38" s="80" t="s">
        <v>359</v>
      </c>
      <c r="O38" s="82" t="s">
        <v>390</v>
      </c>
      <c r="P38" s="80" t="s">
        <v>359</v>
      </c>
    </row>
    <row r="39" spans="1:16" hidden="1" x14ac:dyDescent="0.25">
      <c r="A39" t="s">
        <v>269</v>
      </c>
      <c r="B39" s="1">
        <v>116.18</v>
      </c>
      <c r="C39" s="1">
        <v>116.18</v>
      </c>
      <c r="D39" s="1">
        <v>0</v>
      </c>
      <c r="E39" s="1">
        <v>116.18</v>
      </c>
      <c r="F39" s="1">
        <v>0</v>
      </c>
      <c r="G39" s="1">
        <v>0</v>
      </c>
      <c r="H39" s="1">
        <v>0</v>
      </c>
      <c r="I39" s="1">
        <v>0</v>
      </c>
      <c r="J39" t="s">
        <v>44</v>
      </c>
      <c r="K39" t="s">
        <v>196</v>
      </c>
      <c r="L39" t="s">
        <v>270</v>
      </c>
      <c r="M39" s="80" t="s">
        <v>359</v>
      </c>
      <c r="N39" s="80" t="s">
        <v>359</v>
      </c>
      <c r="O39" s="82" t="s">
        <v>390</v>
      </c>
      <c r="P39" s="80" t="s">
        <v>359</v>
      </c>
    </row>
    <row r="40" spans="1:16" hidden="1" x14ac:dyDescent="0.25">
      <c r="A40" t="s">
        <v>66</v>
      </c>
      <c r="B40" s="1">
        <v>113.69</v>
      </c>
      <c r="C40" s="1">
        <v>113.69</v>
      </c>
      <c r="D40" s="1">
        <v>0</v>
      </c>
      <c r="E40" s="1">
        <v>113.69</v>
      </c>
      <c r="F40" s="1">
        <v>0</v>
      </c>
      <c r="G40" s="1">
        <v>0</v>
      </c>
      <c r="H40" s="1">
        <v>0</v>
      </c>
      <c r="I40" s="1">
        <v>0</v>
      </c>
      <c r="J40" t="s">
        <v>56</v>
      </c>
      <c r="K40" t="s">
        <v>189</v>
      </c>
      <c r="L40" t="s">
        <v>216</v>
      </c>
      <c r="M40" s="80" t="s">
        <v>359</v>
      </c>
      <c r="N40" s="80" t="s">
        <v>359</v>
      </c>
      <c r="O40" s="82" t="s">
        <v>390</v>
      </c>
      <c r="P40" s="80" t="s">
        <v>359</v>
      </c>
    </row>
    <row r="41" spans="1:16" hidden="1" x14ac:dyDescent="0.25">
      <c r="A41" t="s">
        <v>95</v>
      </c>
      <c r="B41" s="1">
        <v>103.92</v>
      </c>
      <c r="C41" s="1">
        <v>103.92</v>
      </c>
      <c r="D41" s="1">
        <v>0</v>
      </c>
      <c r="E41" s="1">
        <v>103.92</v>
      </c>
      <c r="F41" s="1">
        <v>0</v>
      </c>
      <c r="G41" s="1">
        <v>0</v>
      </c>
      <c r="H41" s="1">
        <v>0</v>
      </c>
      <c r="I41" s="1">
        <v>0</v>
      </c>
      <c r="J41" t="s">
        <v>96</v>
      </c>
      <c r="K41" t="s">
        <v>242</v>
      </c>
      <c r="L41" t="s">
        <v>243</v>
      </c>
      <c r="M41" s="80" t="s">
        <v>359</v>
      </c>
      <c r="N41" s="80" t="s">
        <v>359</v>
      </c>
      <c r="O41" s="82" t="s">
        <v>390</v>
      </c>
      <c r="P41" s="80" t="s">
        <v>359</v>
      </c>
    </row>
    <row r="42" spans="1:16" hidden="1" x14ac:dyDescent="0.25">
      <c r="A42" t="s">
        <v>110</v>
      </c>
      <c r="B42" s="1">
        <v>93.69</v>
      </c>
      <c r="C42" s="1">
        <v>93.69</v>
      </c>
      <c r="D42" s="1">
        <v>0</v>
      </c>
      <c r="E42" s="1">
        <v>93.69</v>
      </c>
      <c r="F42" s="1">
        <v>0</v>
      </c>
      <c r="G42" s="1">
        <v>0</v>
      </c>
      <c r="H42" s="1">
        <v>0</v>
      </c>
      <c r="I42" s="1">
        <v>0</v>
      </c>
      <c r="J42" t="s">
        <v>23</v>
      </c>
      <c r="K42" t="s">
        <v>194</v>
      </c>
      <c r="L42" t="s">
        <v>266</v>
      </c>
      <c r="M42" s="80" t="s">
        <v>359</v>
      </c>
      <c r="N42" s="80" t="s">
        <v>359</v>
      </c>
      <c r="O42" s="82" t="s">
        <v>390</v>
      </c>
      <c r="P42" s="80" t="s">
        <v>359</v>
      </c>
    </row>
    <row r="43" spans="1:16" hidden="1" x14ac:dyDescent="0.25">
      <c r="A43" t="s">
        <v>92</v>
      </c>
      <c r="B43" s="1">
        <v>80.64</v>
      </c>
      <c r="C43" s="1">
        <v>80.64</v>
      </c>
      <c r="D43" s="1">
        <v>0</v>
      </c>
      <c r="E43" s="1">
        <v>80.64</v>
      </c>
      <c r="F43" s="1">
        <v>0</v>
      </c>
      <c r="G43" s="1">
        <v>0</v>
      </c>
      <c r="H43" s="1">
        <v>0</v>
      </c>
      <c r="I43" s="1">
        <v>0</v>
      </c>
      <c r="J43" t="s">
        <v>34</v>
      </c>
      <c r="K43" t="s">
        <v>198</v>
      </c>
      <c r="L43" t="s">
        <v>254</v>
      </c>
      <c r="M43" s="80" t="s">
        <v>359</v>
      </c>
      <c r="N43" s="80" t="s">
        <v>359</v>
      </c>
      <c r="O43" s="82" t="s">
        <v>390</v>
      </c>
      <c r="P43" s="80" t="s">
        <v>359</v>
      </c>
    </row>
    <row r="44" spans="1:16" hidden="1" x14ac:dyDescent="0.25">
      <c r="A44" t="s">
        <v>111</v>
      </c>
      <c r="B44" s="1">
        <v>121.95</v>
      </c>
      <c r="C44" s="1">
        <v>80.239999999999995</v>
      </c>
      <c r="D44" s="1">
        <v>0</v>
      </c>
      <c r="E44" s="1">
        <v>80.239999999999995</v>
      </c>
      <c r="F44" s="1">
        <v>41.71</v>
      </c>
      <c r="G44" s="1">
        <v>0</v>
      </c>
      <c r="H44" s="1">
        <v>41.71</v>
      </c>
      <c r="I44" s="1">
        <v>0</v>
      </c>
      <c r="J44" t="s">
        <v>44</v>
      </c>
      <c r="K44" t="s">
        <v>196</v>
      </c>
      <c r="L44" t="s">
        <v>267</v>
      </c>
      <c r="M44" s="80" t="s">
        <v>359</v>
      </c>
      <c r="N44" s="80" t="s">
        <v>359</v>
      </c>
      <c r="O44" s="82" t="s">
        <v>390</v>
      </c>
      <c r="P44" s="80" t="s">
        <v>359</v>
      </c>
    </row>
    <row r="45" spans="1:16" hidden="1" x14ac:dyDescent="0.25">
      <c r="A45" t="s">
        <v>112</v>
      </c>
      <c r="B45" s="1">
        <v>80.239999999999995</v>
      </c>
      <c r="C45" s="1">
        <v>80.239999999999995</v>
      </c>
      <c r="D45" s="1">
        <v>0</v>
      </c>
      <c r="E45" s="1">
        <v>80.239999999999995</v>
      </c>
      <c r="F45" s="1">
        <v>0</v>
      </c>
      <c r="G45" s="1">
        <v>0</v>
      </c>
      <c r="H45" s="1">
        <v>0</v>
      </c>
      <c r="I45" s="1">
        <v>0</v>
      </c>
      <c r="J45" t="s">
        <v>96</v>
      </c>
      <c r="K45" t="s">
        <v>242</v>
      </c>
      <c r="L45" t="s">
        <v>268</v>
      </c>
      <c r="M45" s="80" t="s">
        <v>359</v>
      </c>
      <c r="N45" s="80" t="s">
        <v>359</v>
      </c>
      <c r="O45" s="82" t="s">
        <v>390</v>
      </c>
      <c r="P45" s="80" t="s">
        <v>359</v>
      </c>
    </row>
    <row r="46" spans="1:16" hidden="1" x14ac:dyDescent="0.25">
      <c r="A46" t="s">
        <v>335</v>
      </c>
      <c r="B46" s="1">
        <v>74.28</v>
      </c>
      <c r="C46" s="1">
        <v>74.28</v>
      </c>
      <c r="D46" s="1">
        <v>0</v>
      </c>
      <c r="E46" s="1">
        <v>74.28</v>
      </c>
      <c r="F46" s="1">
        <v>0</v>
      </c>
      <c r="G46" s="1">
        <v>0</v>
      </c>
      <c r="H46" s="1">
        <v>0</v>
      </c>
      <c r="I46" s="1">
        <v>0</v>
      </c>
      <c r="J46" t="s">
        <v>34</v>
      </c>
      <c r="K46" t="s">
        <v>198</v>
      </c>
      <c r="L46" t="s">
        <v>336</v>
      </c>
      <c r="M46" s="80" t="s">
        <v>359</v>
      </c>
      <c r="N46" s="80" t="s">
        <v>359</v>
      </c>
      <c r="O46" s="82" t="s">
        <v>390</v>
      </c>
      <c r="P46" s="80" t="s">
        <v>359</v>
      </c>
    </row>
    <row r="47" spans="1:16" hidden="1" x14ac:dyDescent="0.25">
      <c r="A47" t="s">
        <v>395</v>
      </c>
      <c r="B47" s="1">
        <v>70.570000000000007</v>
      </c>
      <c r="C47" s="1">
        <v>70.570000000000007</v>
      </c>
      <c r="D47" s="1">
        <v>70.570000000000007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t="s">
        <v>62</v>
      </c>
      <c r="K47" t="s">
        <v>238</v>
      </c>
      <c r="L47" t="s">
        <v>396</v>
      </c>
      <c r="M47" s="80" t="s">
        <v>359</v>
      </c>
      <c r="N47" s="80" t="s">
        <v>359</v>
      </c>
      <c r="O47" s="82" t="s">
        <v>390</v>
      </c>
      <c r="P47" s="80" t="s">
        <v>359</v>
      </c>
    </row>
    <row r="48" spans="1:16" hidden="1" x14ac:dyDescent="0.25">
      <c r="A48" t="s">
        <v>353</v>
      </c>
      <c r="B48" s="1">
        <v>68.739999999999995</v>
      </c>
      <c r="C48" s="1">
        <v>68.739999999999995</v>
      </c>
      <c r="D48" s="1">
        <v>0</v>
      </c>
      <c r="E48" s="1">
        <v>68.739999999999995</v>
      </c>
      <c r="F48" s="1">
        <v>0</v>
      </c>
      <c r="G48" s="1">
        <v>0</v>
      </c>
      <c r="H48" s="1">
        <v>0</v>
      </c>
      <c r="I48" s="1">
        <v>0</v>
      </c>
      <c r="J48" t="s">
        <v>41</v>
      </c>
      <c r="K48" t="s">
        <v>179</v>
      </c>
      <c r="L48" t="s">
        <v>227</v>
      </c>
      <c r="M48" s="80" t="s">
        <v>359</v>
      </c>
      <c r="N48" s="80" t="s">
        <v>359</v>
      </c>
      <c r="O48" s="82" t="s">
        <v>390</v>
      </c>
      <c r="P48" s="80" t="s">
        <v>359</v>
      </c>
    </row>
    <row r="49" spans="1:16" hidden="1" x14ac:dyDescent="0.25">
      <c r="A49" t="s">
        <v>165</v>
      </c>
      <c r="B49" s="1">
        <v>65.84</v>
      </c>
      <c r="C49" s="1">
        <v>65.84</v>
      </c>
      <c r="D49" s="1">
        <v>65.84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t="s">
        <v>62</v>
      </c>
      <c r="K49" t="s">
        <v>238</v>
      </c>
      <c r="L49" t="s">
        <v>317</v>
      </c>
      <c r="M49" s="80" t="s">
        <v>359</v>
      </c>
      <c r="N49" s="80" t="s">
        <v>359</v>
      </c>
      <c r="O49" s="82" t="s">
        <v>390</v>
      </c>
      <c r="P49" s="80" t="s">
        <v>359</v>
      </c>
    </row>
    <row r="50" spans="1:16" hidden="1" x14ac:dyDescent="0.25">
      <c r="A50" t="s">
        <v>397</v>
      </c>
      <c r="B50" s="1">
        <v>63.92</v>
      </c>
      <c r="C50" s="1">
        <v>63.92</v>
      </c>
      <c r="D50" s="1">
        <v>63.92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t="s">
        <v>29</v>
      </c>
      <c r="K50" t="s">
        <v>212</v>
      </c>
      <c r="L50" t="s">
        <v>398</v>
      </c>
      <c r="M50" s="80" t="s">
        <v>359</v>
      </c>
      <c r="N50" s="80" t="s">
        <v>359</v>
      </c>
      <c r="O50" s="82" t="s">
        <v>390</v>
      </c>
      <c r="P50" s="80" t="s">
        <v>359</v>
      </c>
    </row>
    <row r="51" spans="1:16" hidden="1" x14ac:dyDescent="0.25">
      <c r="A51" t="s">
        <v>80</v>
      </c>
      <c r="B51" s="1">
        <v>48.28</v>
      </c>
      <c r="C51" s="1">
        <v>48.28</v>
      </c>
      <c r="D51" s="1">
        <v>48.28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t="s">
        <v>99</v>
      </c>
      <c r="K51" t="s">
        <v>217</v>
      </c>
      <c r="L51" t="s">
        <v>399</v>
      </c>
      <c r="M51" s="80" t="s">
        <v>359</v>
      </c>
      <c r="N51" s="80" t="s">
        <v>359</v>
      </c>
      <c r="O51" s="82" t="s">
        <v>390</v>
      </c>
      <c r="P51" s="80" t="s">
        <v>359</v>
      </c>
    </row>
    <row r="52" spans="1:16" hidden="1" x14ac:dyDescent="0.25">
      <c r="A52" t="s">
        <v>281</v>
      </c>
      <c r="B52" s="1">
        <v>46.54</v>
      </c>
      <c r="C52" s="1">
        <v>46.54</v>
      </c>
      <c r="D52" s="1">
        <v>0</v>
      </c>
      <c r="E52" s="1">
        <v>46.54</v>
      </c>
      <c r="F52" s="1">
        <v>0</v>
      </c>
      <c r="G52" s="1">
        <v>0</v>
      </c>
      <c r="H52" s="1">
        <v>0</v>
      </c>
      <c r="I52" s="1">
        <v>0</v>
      </c>
      <c r="J52" t="s">
        <v>102</v>
      </c>
      <c r="K52" t="s">
        <v>282</v>
      </c>
      <c r="L52" t="s">
        <v>283</v>
      </c>
      <c r="M52" s="80" t="s">
        <v>359</v>
      </c>
      <c r="N52" s="80" t="s">
        <v>359</v>
      </c>
      <c r="O52" s="82" t="s">
        <v>390</v>
      </c>
      <c r="P52" s="80" t="s">
        <v>359</v>
      </c>
    </row>
    <row r="53" spans="1:16" hidden="1" x14ac:dyDescent="0.25">
      <c r="A53" t="s">
        <v>102</v>
      </c>
      <c r="B53" s="1">
        <v>37.049999999999997</v>
      </c>
      <c r="C53" s="1">
        <v>37.049999999999997</v>
      </c>
      <c r="D53" s="1">
        <v>0</v>
      </c>
      <c r="E53" s="1">
        <v>37.049999999999997</v>
      </c>
      <c r="F53" s="1">
        <v>0</v>
      </c>
      <c r="G53" s="1">
        <v>0</v>
      </c>
      <c r="H53" s="1">
        <v>0</v>
      </c>
      <c r="I53" s="1">
        <v>0</v>
      </c>
      <c r="J53" t="s">
        <v>99</v>
      </c>
      <c r="K53" t="s">
        <v>217</v>
      </c>
      <c r="L53" t="s">
        <v>282</v>
      </c>
      <c r="M53" s="80" t="s">
        <v>359</v>
      </c>
      <c r="N53" s="80" t="s">
        <v>359</v>
      </c>
      <c r="O53" s="82" t="s">
        <v>390</v>
      </c>
      <c r="P53" s="80" t="s">
        <v>359</v>
      </c>
    </row>
    <row r="54" spans="1:16" hidden="1" x14ac:dyDescent="0.25">
      <c r="A54" t="s">
        <v>400</v>
      </c>
      <c r="B54" s="1">
        <v>35.299999999999997</v>
      </c>
      <c r="C54" s="1">
        <v>35.299999999999997</v>
      </c>
      <c r="D54" s="1">
        <v>0</v>
      </c>
      <c r="E54" s="1">
        <v>35.299999999999997</v>
      </c>
      <c r="F54" s="1">
        <v>0</v>
      </c>
      <c r="G54" s="1">
        <v>0</v>
      </c>
      <c r="H54" s="1">
        <v>0</v>
      </c>
      <c r="I54" s="1">
        <v>0</v>
      </c>
      <c r="J54" t="s">
        <v>34</v>
      </c>
      <c r="K54" t="s">
        <v>198</v>
      </c>
      <c r="L54" t="s">
        <v>401</v>
      </c>
      <c r="M54" s="80" t="s">
        <v>359</v>
      </c>
      <c r="N54" s="80" t="s">
        <v>359</v>
      </c>
      <c r="O54" s="82" t="s">
        <v>390</v>
      </c>
      <c r="P54" s="80" t="s">
        <v>359</v>
      </c>
    </row>
    <row r="55" spans="1:16" hidden="1" x14ac:dyDescent="0.25">
      <c r="A55" t="s">
        <v>382</v>
      </c>
      <c r="B55" s="1">
        <v>21.13</v>
      </c>
      <c r="C55" s="1">
        <v>21.13</v>
      </c>
      <c r="D55" s="1">
        <v>0</v>
      </c>
      <c r="E55" s="1">
        <v>21.13</v>
      </c>
      <c r="F55" s="1">
        <v>0</v>
      </c>
      <c r="G55" s="1">
        <v>0</v>
      </c>
      <c r="H55" s="1">
        <v>0</v>
      </c>
      <c r="I55" s="1">
        <v>0</v>
      </c>
      <c r="J55" t="s">
        <v>34</v>
      </c>
      <c r="K55" t="s">
        <v>198</v>
      </c>
      <c r="L55" t="s">
        <v>383</v>
      </c>
      <c r="M55" s="80" t="s">
        <v>359</v>
      </c>
      <c r="N55" s="80" t="s">
        <v>359</v>
      </c>
      <c r="O55" s="82" t="s">
        <v>390</v>
      </c>
      <c r="P55" s="80" t="s">
        <v>359</v>
      </c>
    </row>
    <row r="56" spans="1:16" hidden="1" x14ac:dyDescent="0.25">
      <c r="A56" t="s">
        <v>38</v>
      </c>
      <c r="B56" s="1">
        <v>1402.02</v>
      </c>
      <c r="C56" s="1">
        <v>18.809999999999999</v>
      </c>
      <c r="D56" s="1">
        <v>0</v>
      </c>
      <c r="E56" s="1">
        <v>18.809999999999999</v>
      </c>
      <c r="F56" s="1">
        <v>1383.21</v>
      </c>
      <c r="G56" s="1">
        <v>0</v>
      </c>
      <c r="H56" s="1">
        <v>1383.21</v>
      </c>
      <c r="I56" s="1">
        <v>0</v>
      </c>
      <c r="J56" t="s">
        <v>36</v>
      </c>
      <c r="K56" t="s">
        <v>185</v>
      </c>
      <c r="L56" t="s">
        <v>224</v>
      </c>
      <c r="M56" s="80" t="s">
        <v>359</v>
      </c>
      <c r="N56" s="80" t="s">
        <v>359</v>
      </c>
      <c r="O56" s="82" t="s">
        <v>390</v>
      </c>
      <c r="P56" s="80" t="s">
        <v>359</v>
      </c>
    </row>
    <row r="57" spans="1:16" hidden="1" x14ac:dyDescent="0.25">
      <c r="A57" t="s">
        <v>402</v>
      </c>
      <c r="B57" s="1">
        <v>13.48</v>
      </c>
      <c r="C57" s="1">
        <v>13.48</v>
      </c>
      <c r="D57" s="1">
        <v>0</v>
      </c>
      <c r="E57" s="1">
        <v>13.48</v>
      </c>
      <c r="F57" s="1">
        <v>0</v>
      </c>
      <c r="G57" s="1">
        <v>0</v>
      </c>
      <c r="H57" s="1">
        <v>0</v>
      </c>
      <c r="I57" s="1">
        <v>0</v>
      </c>
      <c r="J57" t="s">
        <v>102</v>
      </c>
      <c r="K57" t="s">
        <v>282</v>
      </c>
      <c r="L57" t="s">
        <v>403</v>
      </c>
      <c r="M57" s="80" t="s">
        <v>359</v>
      </c>
      <c r="N57" s="80" t="s">
        <v>359</v>
      </c>
      <c r="O57" s="82" t="s">
        <v>390</v>
      </c>
      <c r="P57" s="80" t="s">
        <v>359</v>
      </c>
    </row>
    <row r="58" spans="1:16" hidden="1" x14ac:dyDescent="0.25">
      <c r="A58" t="s">
        <v>384</v>
      </c>
      <c r="B58" s="1">
        <v>10.32</v>
      </c>
      <c r="C58" s="1">
        <v>10.32</v>
      </c>
      <c r="D58" s="1">
        <v>0</v>
      </c>
      <c r="E58" s="1">
        <v>10.32</v>
      </c>
      <c r="F58" s="1">
        <v>0</v>
      </c>
      <c r="G58" s="1">
        <v>0</v>
      </c>
      <c r="H58" s="1">
        <v>0</v>
      </c>
      <c r="I58" s="1">
        <v>0</v>
      </c>
      <c r="J58" t="s">
        <v>105</v>
      </c>
      <c r="K58" t="s">
        <v>245</v>
      </c>
      <c r="L58" t="s">
        <v>385</v>
      </c>
      <c r="M58" s="80" t="s">
        <v>359</v>
      </c>
      <c r="N58" s="80" t="s">
        <v>359</v>
      </c>
      <c r="O58" s="82" t="s">
        <v>390</v>
      </c>
      <c r="P58" s="80" t="s">
        <v>359</v>
      </c>
    </row>
    <row r="59" spans="1:16" hidden="1" x14ac:dyDescent="0.25">
      <c r="A59" t="s">
        <v>125</v>
      </c>
      <c r="B59" s="1">
        <v>6.93</v>
      </c>
      <c r="C59" s="1">
        <v>6.93</v>
      </c>
      <c r="D59" s="1">
        <v>0</v>
      </c>
      <c r="E59" s="1">
        <v>6.93</v>
      </c>
      <c r="F59" s="1">
        <v>0</v>
      </c>
      <c r="G59" s="1">
        <v>0</v>
      </c>
      <c r="H59" s="1">
        <v>0</v>
      </c>
      <c r="I59" s="1">
        <v>0</v>
      </c>
      <c r="J59" t="s">
        <v>56</v>
      </c>
      <c r="K59" t="s">
        <v>189</v>
      </c>
      <c r="L59" t="s">
        <v>289</v>
      </c>
      <c r="M59" s="80" t="s">
        <v>359</v>
      </c>
      <c r="N59" s="80" t="s">
        <v>359</v>
      </c>
      <c r="O59" s="82" t="s">
        <v>390</v>
      </c>
      <c r="P59" s="80" t="s">
        <v>359</v>
      </c>
    </row>
    <row r="60" spans="1:16" hidden="1" x14ac:dyDescent="0.25">
      <c r="A60" t="s">
        <v>44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t="s">
        <v>21</v>
      </c>
      <c r="K60" t="s">
        <v>177</v>
      </c>
      <c r="L60" t="s">
        <v>196</v>
      </c>
      <c r="M60" s="80" t="s">
        <v>359</v>
      </c>
      <c r="N60" s="80" t="s">
        <v>359</v>
      </c>
      <c r="O60" s="82" t="s">
        <v>390</v>
      </c>
      <c r="P60" s="80" t="s">
        <v>359</v>
      </c>
    </row>
    <row r="61" spans="1:16" hidden="1" x14ac:dyDescent="0.25">
      <c r="A61" t="s">
        <v>83</v>
      </c>
      <c r="B61" s="1">
        <v>1358.68</v>
      </c>
      <c r="C61" s="1">
        <v>0</v>
      </c>
      <c r="D61" s="1">
        <v>0</v>
      </c>
      <c r="E61" s="1">
        <v>0</v>
      </c>
      <c r="F61" s="1">
        <v>1358.68</v>
      </c>
      <c r="G61" s="1">
        <v>1358.68</v>
      </c>
      <c r="H61" s="1">
        <v>0</v>
      </c>
      <c r="I61" s="1">
        <v>0</v>
      </c>
      <c r="J61" t="s">
        <v>14</v>
      </c>
      <c r="K61" t="s">
        <v>172</v>
      </c>
      <c r="L61" t="s">
        <v>240</v>
      </c>
      <c r="M61" s="80" t="s">
        <v>359</v>
      </c>
      <c r="N61" s="80" t="s">
        <v>359</v>
      </c>
      <c r="O61" s="82" t="s">
        <v>390</v>
      </c>
      <c r="P61" s="80" t="s">
        <v>359</v>
      </c>
    </row>
    <row r="62" spans="1:16" hidden="1" x14ac:dyDescent="0.25">
      <c r="A62" t="s">
        <v>404</v>
      </c>
      <c r="B62" s="1">
        <v>441.9</v>
      </c>
      <c r="C62" s="1">
        <v>0</v>
      </c>
      <c r="D62" s="1">
        <v>0</v>
      </c>
      <c r="E62" s="1">
        <v>0</v>
      </c>
      <c r="F62" s="1">
        <v>441.9</v>
      </c>
      <c r="G62" s="1">
        <v>0</v>
      </c>
      <c r="H62" s="1">
        <v>441.9</v>
      </c>
      <c r="I62" s="1">
        <v>0</v>
      </c>
      <c r="J62" t="s">
        <v>20</v>
      </c>
      <c r="K62" t="s">
        <v>178</v>
      </c>
      <c r="L62" t="s">
        <v>405</v>
      </c>
      <c r="M62" s="80" t="s">
        <v>359</v>
      </c>
      <c r="N62" s="80" t="s">
        <v>359</v>
      </c>
      <c r="O62" s="82" t="s">
        <v>390</v>
      </c>
      <c r="P62" s="80" t="s">
        <v>359</v>
      </c>
    </row>
    <row r="63" spans="1:16" hidden="1" x14ac:dyDescent="0.25">
      <c r="A63" t="s">
        <v>53</v>
      </c>
      <c r="B63" s="1">
        <v>1535.18</v>
      </c>
      <c r="C63" s="1">
        <v>0</v>
      </c>
      <c r="D63" s="1">
        <v>0</v>
      </c>
      <c r="E63" s="1">
        <v>0</v>
      </c>
      <c r="F63" s="1">
        <v>1535.18</v>
      </c>
      <c r="G63" s="1">
        <v>0</v>
      </c>
      <c r="H63" s="1">
        <v>1535.18</v>
      </c>
      <c r="I63" s="1">
        <v>0</v>
      </c>
      <c r="J63" t="s">
        <v>44</v>
      </c>
      <c r="K63" t="s">
        <v>196</v>
      </c>
      <c r="L63" t="s">
        <v>205</v>
      </c>
      <c r="M63" s="80" t="s">
        <v>359</v>
      </c>
      <c r="N63" s="80" t="s">
        <v>359</v>
      </c>
      <c r="O63" s="82" t="s">
        <v>390</v>
      </c>
      <c r="P63" s="80" t="s">
        <v>359</v>
      </c>
    </row>
    <row r="64" spans="1:16" hidden="1" x14ac:dyDescent="0.25">
      <c r="A64" t="s">
        <v>406</v>
      </c>
      <c r="B64" s="1">
        <v>35.81</v>
      </c>
      <c r="C64" s="1">
        <v>0</v>
      </c>
      <c r="D64" s="1">
        <v>0</v>
      </c>
      <c r="E64" s="1">
        <v>0</v>
      </c>
      <c r="F64" s="1">
        <v>35.81</v>
      </c>
      <c r="G64" s="1">
        <v>0</v>
      </c>
      <c r="H64" s="1">
        <v>35.81</v>
      </c>
      <c r="I64" s="1">
        <v>0</v>
      </c>
      <c r="J64" t="s">
        <v>44</v>
      </c>
      <c r="K64" t="s">
        <v>196</v>
      </c>
      <c r="L64" t="s">
        <v>407</v>
      </c>
      <c r="M64" s="80" t="s">
        <v>359</v>
      </c>
      <c r="N64" s="80" t="s">
        <v>359</v>
      </c>
      <c r="O64" s="82" t="s">
        <v>390</v>
      </c>
      <c r="P64" s="80" t="s">
        <v>359</v>
      </c>
    </row>
    <row r="65" spans="1:16" hidden="1" x14ac:dyDescent="0.25">
      <c r="A65" t="s">
        <v>408</v>
      </c>
      <c r="B65" s="1">
        <v>33.22</v>
      </c>
      <c r="C65" s="1">
        <v>0</v>
      </c>
      <c r="D65" s="1">
        <v>0</v>
      </c>
      <c r="E65" s="1">
        <v>0</v>
      </c>
      <c r="F65" s="1">
        <v>33.22</v>
      </c>
      <c r="G65" s="1">
        <v>33.22</v>
      </c>
      <c r="H65" s="1">
        <v>0</v>
      </c>
      <c r="I65" s="1">
        <v>0</v>
      </c>
      <c r="J65" t="s">
        <v>23</v>
      </c>
      <c r="K65" t="s">
        <v>194</v>
      </c>
      <c r="L65" t="s">
        <v>409</v>
      </c>
      <c r="M65" s="80" t="s">
        <v>359</v>
      </c>
      <c r="N65" s="80" t="s">
        <v>359</v>
      </c>
      <c r="O65" s="82" t="s">
        <v>390</v>
      </c>
      <c r="P65" s="80" t="s">
        <v>359</v>
      </c>
    </row>
    <row r="66" spans="1:16" hidden="1" x14ac:dyDescent="0.25">
      <c r="A66" t="s">
        <v>19</v>
      </c>
      <c r="B66" s="1">
        <v>4408.17</v>
      </c>
      <c r="C66" s="1">
        <v>0</v>
      </c>
      <c r="D66" s="1">
        <v>0</v>
      </c>
      <c r="E66" s="1">
        <v>0</v>
      </c>
      <c r="F66" s="1">
        <v>4408.17</v>
      </c>
      <c r="G66" s="1">
        <v>4408.17</v>
      </c>
      <c r="H66" s="1">
        <v>0</v>
      </c>
      <c r="I66" s="1">
        <v>0</v>
      </c>
      <c r="J66" t="s">
        <v>14</v>
      </c>
      <c r="K66" t="s">
        <v>172</v>
      </c>
      <c r="L66" t="s">
        <v>174</v>
      </c>
      <c r="M66" s="80" t="s">
        <v>359</v>
      </c>
      <c r="N66" s="80" t="s">
        <v>359</v>
      </c>
      <c r="O66" s="82" t="s">
        <v>390</v>
      </c>
      <c r="P66" s="80" t="s">
        <v>359</v>
      </c>
    </row>
    <row r="67" spans="1:16" hidden="1" x14ac:dyDescent="0.25">
      <c r="A67" t="s">
        <v>410</v>
      </c>
      <c r="B67" s="1">
        <v>23.3</v>
      </c>
      <c r="C67" s="1">
        <v>0</v>
      </c>
      <c r="D67" s="1">
        <v>0</v>
      </c>
      <c r="E67" s="1">
        <v>0</v>
      </c>
      <c r="F67" s="1">
        <v>23.3</v>
      </c>
      <c r="G67" s="1">
        <v>0</v>
      </c>
      <c r="H67" s="1">
        <v>23.3</v>
      </c>
      <c r="I67" s="1">
        <v>0</v>
      </c>
      <c r="J67" t="s">
        <v>20</v>
      </c>
      <c r="K67" t="s">
        <v>178</v>
      </c>
      <c r="L67" t="s">
        <v>411</v>
      </c>
      <c r="M67" s="80" t="s">
        <v>359</v>
      </c>
      <c r="N67" s="80" t="s">
        <v>359</v>
      </c>
      <c r="O67" s="82" t="s">
        <v>390</v>
      </c>
      <c r="P67" s="80" t="s">
        <v>359</v>
      </c>
    </row>
    <row r="68" spans="1:16" hidden="1" x14ac:dyDescent="0.25">
      <c r="A68" t="s">
        <v>22</v>
      </c>
      <c r="B68" s="1">
        <v>793.38000000000011</v>
      </c>
      <c r="C68" s="1">
        <v>0</v>
      </c>
      <c r="D68" s="1">
        <v>0</v>
      </c>
      <c r="E68" s="1">
        <v>0</v>
      </c>
      <c r="F68" s="1">
        <v>793.38000000000011</v>
      </c>
      <c r="G68" s="1">
        <v>793.38000000000011</v>
      </c>
      <c r="H68" s="1">
        <v>0</v>
      </c>
      <c r="I68" s="1">
        <v>0</v>
      </c>
      <c r="J68" t="s">
        <v>23</v>
      </c>
      <c r="K68" t="s">
        <v>194</v>
      </c>
      <c r="L68" t="s">
        <v>226</v>
      </c>
      <c r="M68" s="80" t="s">
        <v>359</v>
      </c>
      <c r="N68" s="80" t="s">
        <v>359</v>
      </c>
      <c r="O68" s="82" t="s">
        <v>390</v>
      </c>
      <c r="P68" s="80" t="s">
        <v>359</v>
      </c>
    </row>
    <row r="69" spans="1:16" hidden="1" x14ac:dyDescent="0.25">
      <c r="A69" t="s">
        <v>412</v>
      </c>
      <c r="B69" s="1">
        <v>86.600000000000009</v>
      </c>
      <c r="C69" s="1">
        <v>0</v>
      </c>
      <c r="D69" s="1">
        <v>0</v>
      </c>
      <c r="E69" s="1">
        <v>0</v>
      </c>
      <c r="F69" s="1">
        <v>86.600000000000009</v>
      </c>
      <c r="G69" s="1">
        <v>0</v>
      </c>
      <c r="H69" s="1">
        <v>86.600000000000009</v>
      </c>
      <c r="I69" s="1">
        <v>0</v>
      </c>
      <c r="J69" t="s">
        <v>44</v>
      </c>
      <c r="K69" t="s">
        <v>196</v>
      </c>
      <c r="L69" t="s">
        <v>413</v>
      </c>
      <c r="M69" s="80" t="s">
        <v>359</v>
      </c>
      <c r="N69" s="80" t="s">
        <v>359</v>
      </c>
      <c r="O69" s="82" t="s">
        <v>390</v>
      </c>
      <c r="P69" s="80" t="s">
        <v>359</v>
      </c>
    </row>
    <row r="70" spans="1:16" hidden="1" x14ac:dyDescent="0.25">
      <c r="A70" t="s">
        <v>161</v>
      </c>
      <c r="B70" s="1">
        <v>460.37</v>
      </c>
      <c r="C70" s="1">
        <v>0</v>
      </c>
      <c r="D70" s="1">
        <v>0</v>
      </c>
      <c r="E70" s="1">
        <v>0</v>
      </c>
      <c r="F70" s="1">
        <v>460.37</v>
      </c>
      <c r="G70" s="1">
        <v>460.37</v>
      </c>
      <c r="H70" s="1">
        <v>0</v>
      </c>
      <c r="I70" s="1">
        <v>0</v>
      </c>
      <c r="J70" t="s">
        <v>96</v>
      </c>
      <c r="K70" t="s">
        <v>242</v>
      </c>
      <c r="L70" t="s">
        <v>299</v>
      </c>
      <c r="M70" s="80" t="s">
        <v>359</v>
      </c>
      <c r="N70" s="80" t="s">
        <v>359</v>
      </c>
      <c r="O70" s="82" t="s">
        <v>390</v>
      </c>
      <c r="P70" s="80" t="s">
        <v>359</v>
      </c>
    </row>
    <row r="71" spans="1:16" hidden="1" x14ac:dyDescent="0.25">
      <c r="A71" t="s">
        <v>113</v>
      </c>
      <c r="B71" s="1">
        <v>374.51</v>
      </c>
      <c r="C71" s="1">
        <v>0</v>
      </c>
      <c r="D71" s="1">
        <v>0</v>
      </c>
      <c r="E71" s="1">
        <v>0</v>
      </c>
      <c r="F71" s="1">
        <v>374.51</v>
      </c>
      <c r="G71" s="1">
        <v>0</v>
      </c>
      <c r="H71" s="1">
        <v>374.51</v>
      </c>
      <c r="I71" s="1">
        <v>0</v>
      </c>
      <c r="J71" t="s">
        <v>36</v>
      </c>
      <c r="K71" t="s">
        <v>185</v>
      </c>
      <c r="L71" t="s">
        <v>247</v>
      </c>
      <c r="M71" s="80" t="s">
        <v>359</v>
      </c>
      <c r="N71" s="80" t="s">
        <v>359</v>
      </c>
      <c r="O71" s="82" t="s">
        <v>390</v>
      </c>
      <c r="P71" s="80" t="s">
        <v>359</v>
      </c>
    </row>
    <row r="72" spans="1:16" hidden="1" x14ac:dyDescent="0.25">
      <c r="A72" t="s">
        <v>129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t="s">
        <v>44</v>
      </c>
      <c r="K72" t="s">
        <v>196</v>
      </c>
      <c r="L72" t="s">
        <v>303</v>
      </c>
      <c r="M72" s="80" t="s">
        <v>359</v>
      </c>
      <c r="N72" s="80" t="s">
        <v>359</v>
      </c>
      <c r="O72" s="82" t="s">
        <v>390</v>
      </c>
      <c r="P72" s="80" t="s">
        <v>359</v>
      </c>
    </row>
    <row r="73" spans="1:16" hidden="1" x14ac:dyDescent="0.25">
      <c r="A73" t="s">
        <v>54</v>
      </c>
      <c r="B73" s="1">
        <v>282.26</v>
      </c>
      <c r="C73" s="1">
        <v>0</v>
      </c>
      <c r="D73" s="1">
        <v>0</v>
      </c>
      <c r="E73" s="1">
        <v>0</v>
      </c>
      <c r="F73" s="1">
        <v>282.26</v>
      </c>
      <c r="G73" s="1">
        <v>0</v>
      </c>
      <c r="H73" s="1">
        <v>282.26</v>
      </c>
      <c r="I73" s="1">
        <v>0</v>
      </c>
      <c r="J73" t="s">
        <v>20</v>
      </c>
      <c r="K73" t="s">
        <v>178</v>
      </c>
      <c r="L73" t="s">
        <v>206</v>
      </c>
      <c r="M73" s="80" t="s">
        <v>359</v>
      </c>
      <c r="N73" s="80" t="s">
        <v>359</v>
      </c>
      <c r="O73" s="82" t="s">
        <v>390</v>
      </c>
      <c r="P73" s="80" t="s">
        <v>359</v>
      </c>
    </row>
    <row r="74" spans="1:16" hidden="1" x14ac:dyDescent="0.25">
      <c r="A74" t="s">
        <v>88</v>
      </c>
      <c r="B74" s="1">
        <v>1415.95</v>
      </c>
      <c r="C74" s="1">
        <v>0</v>
      </c>
      <c r="D74" s="1">
        <v>0</v>
      </c>
      <c r="E74" s="1">
        <v>0</v>
      </c>
      <c r="F74" s="1">
        <v>1415.95</v>
      </c>
      <c r="G74" s="1">
        <v>0</v>
      </c>
      <c r="H74" s="1">
        <v>1415.95</v>
      </c>
      <c r="I74" s="1">
        <v>0</v>
      </c>
      <c r="J74" t="s">
        <v>56</v>
      </c>
      <c r="K74" t="s">
        <v>189</v>
      </c>
      <c r="L74" t="s">
        <v>249</v>
      </c>
      <c r="M74" s="80" t="s">
        <v>359</v>
      </c>
      <c r="N74" s="80" t="s">
        <v>359</v>
      </c>
      <c r="O74" s="82" t="s">
        <v>390</v>
      </c>
      <c r="P74" s="80" t="s">
        <v>359</v>
      </c>
    </row>
    <row r="75" spans="1:16" hidden="1" x14ac:dyDescent="0.25">
      <c r="A75" t="s">
        <v>414</v>
      </c>
      <c r="B75" s="1">
        <v>37.770000000000003</v>
      </c>
      <c r="C75" s="1">
        <v>0</v>
      </c>
      <c r="D75" s="1">
        <v>0</v>
      </c>
      <c r="E75" s="1">
        <v>0</v>
      </c>
      <c r="F75" s="1">
        <v>37.770000000000003</v>
      </c>
      <c r="G75" s="1">
        <v>0</v>
      </c>
      <c r="H75" s="1">
        <v>37.770000000000003</v>
      </c>
      <c r="I75" s="1">
        <v>0</v>
      </c>
      <c r="J75" t="s">
        <v>415</v>
      </c>
      <c r="K75" t="s">
        <v>416</v>
      </c>
      <c r="L75" t="s">
        <v>417</v>
      </c>
      <c r="M75" s="80" t="s">
        <v>359</v>
      </c>
      <c r="N75" s="80" t="s">
        <v>359</v>
      </c>
      <c r="O75" s="82" t="s">
        <v>390</v>
      </c>
      <c r="P75" s="80" t="s">
        <v>359</v>
      </c>
    </row>
    <row r="76" spans="1:16" hidden="1" x14ac:dyDescent="0.25">
      <c r="A76" t="s">
        <v>133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t="s">
        <v>31</v>
      </c>
      <c r="K76" t="s">
        <v>183</v>
      </c>
      <c r="L76" t="s">
        <v>310</v>
      </c>
      <c r="M76" s="80" t="s">
        <v>359</v>
      </c>
      <c r="N76" s="80" t="s">
        <v>359</v>
      </c>
      <c r="O76" s="82" t="s">
        <v>390</v>
      </c>
      <c r="P76" s="80" t="s">
        <v>359</v>
      </c>
    </row>
    <row r="77" spans="1:16" hidden="1" x14ac:dyDescent="0.25">
      <c r="A77" t="s">
        <v>312</v>
      </c>
      <c r="B77" s="1">
        <v>1052.26</v>
      </c>
      <c r="C77" s="1">
        <v>0</v>
      </c>
      <c r="D77" s="1">
        <v>0</v>
      </c>
      <c r="E77" s="1">
        <v>0</v>
      </c>
      <c r="F77" s="1">
        <v>1052.26</v>
      </c>
      <c r="G77" s="1">
        <v>0</v>
      </c>
      <c r="H77" s="1">
        <v>1052.26</v>
      </c>
      <c r="I77" s="1">
        <v>0</v>
      </c>
      <c r="J77" t="s">
        <v>20</v>
      </c>
      <c r="K77" t="s">
        <v>178</v>
      </c>
      <c r="L77" t="s">
        <v>313</v>
      </c>
      <c r="M77" s="80" t="s">
        <v>359</v>
      </c>
      <c r="N77" s="80" t="s">
        <v>359</v>
      </c>
      <c r="O77" s="82" t="s">
        <v>390</v>
      </c>
      <c r="P77" s="80" t="s">
        <v>359</v>
      </c>
    </row>
    <row r="78" spans="1:16" hidden="1" x14ac:dyDescent="0.25">
      <c r="A78" t="s">
        <v>71</v>
      </c>
      <c r="B78" s="1">
        <v>108.79</v>
      </c>
      <c r="C78" s="1">
        <v>0</v>
      </c>
      <c r="D78" s="1">
        <v>0</v>
      </c>
      <c r="E78" s="1">
        <v>0</v>
      </c>
      <c r="F78" s="1">
        <v>108.79</v>
      </c>
      <c r="G78" s="1">
        <v>0</v>
      </c>
      <c r="H78" s="1">
        <v>108.79</v>
      </c>
      <c r="I78" s="1">
        <v>0</v>
      </c>
      <c r="J78" t="s">
        <v>36</v>
      </c>
      <c r="K78" t="s">
        <v>185</v>
      </c>
      <c r="L78" t="s">
        <v>228</v>
      </c>
      <c r="M78" s="80" t="s">
        <v>359</v>
      </c>
      <c r="N78" s="80" t="s">
        <v>359</v>
      </c>
      <c r="O78" s="82" t="s">
        <v>390</v>
      </c>
      <c r="P78" s="80" t="s">
        <v>359</v>
      </c>
    </row>
    <row r="79" spans="1:16" hidden="1" x14ac:dyDescent="0.25">
      <c r="A79" t="s">
        <v>79</v>
      </c>
      <c r="B79" s="1">
        <v>55</v>
      </c>
      <c r="C79" s="1">
        <v>0</v>
      </c>
      <c r="D79" s="1">
        <v>0</v>
      </c>
      <c r="E79" s="1">
        <v>0</v>
      </c>
      <c r="F79" s="1">
        <v>55</v>
      </c>
      <c r="G79" s="1">
        <v>55</v>
      </c>
      <c r="H79" s="1">
        <v>0</v>
      </c>
      <c r="I79" s="1">
        <v>0</v>
      </c>
      <c r="J79" t="s">
        <v>56</v>
      </c>
      <c r="K79" t="s">
        <v>189</v>
      </c>
      <c r="L79" t="s">
        <v>190</v>
      </c>
      <c r="M79" s="80" t="s">
        <v>359</v>
      </c>
      <c r="N79" s="80" t="s">
        <v>359</v>
      </c>
      <c r="O79" s="82" t="s">
        <v>390</v>
      </c>
      <c r="P79" s="80" t="s">
        <v>359</v>
      </c>
    </row>
    <row r="80" spans="1:16" hidden="1" x14ac:dyDescent="0.25">
      <c r="A80" t="s">
        <v>418</v>
      </c>
      <c r="B80" s="1">
        <v>29.69</v>
      </c>
      <c r="C80" s="1">
        <v>0</v>
      </c>
      <c r="D80" s="1">
        <v>0</v>
      </c>
      <c r="E80" s="1">
        <v>0</v>
      </c>
      <c r="F80" s="1">
        <v>29.69</v>
      </c>
      <c r="G80" s="1">
        <v>0</v>
      </c>
      <c r="H80" s="1">
        <v>29.69</v>
      </c>
      <c r="I80" s="1">
        <v>0</v>
      </c>
      <c r="J80" t="s">
        <v>44</v>
      </c>
      <c r="K80" t="s">
        <v>196</v>
      </c>
      <c r="L80" t="s">
        <v>419</v>
      </c>
      <c r="M80" s="80" t="s">
        <v>359</v>
      </c>
      <c r="N80" s="80" t="s">
        <v>359</v>
      </c>
      <c r="O80" s="82" t="s">
        <v>390</v>
      </c>
      <c r="P80" s="80" t="s">
        <v>359</v>
      </c>
    </row>
    <row r="81" spans="1:16" hidden="1" x14ac:dyDescent="0.25">
      <c r="A81" s="4" t="s">
        <v>420</v>
      </c>
      <c r="B81" s="1">
        <v>381.74</v>
      </c>
      <c r="C81" s="1">
        <v>0</v>
      </c>
      <c r="D81" s="1">
        <v>0</v>
      </c>
      <c r="E81" s="1">
        <v>0</v>
      </c>
      <c r="F81" s="1">
        <v>381.74</v>
      </c>
      <c r="G81" s="1">
        <v>381.74</v>
      </c>
      <c r="H81" s="1">
        <v>0</v>
      </c>
      <c r="I81" s="1">
        <v>0</v>
      </c>
      <c r="J81" t="s">
        <v>8</v>
      </c>
      <c r="K81" t="s">
        <v>8</v>
      </c>
      <c r="L81" t="s">
        <v>340</v>
      </c>
      <c r="M81" s="80" t="s">
        <v>359</v>
      </c>
      <c r="N81" s="80" t="s">
        <v>359</v>
      </c>
      <c r="O81" s="82" t="s">
        <v>390</v>
      </c>
      <c r="P81" s="80" t="s">
        <v>359</v>
      </c>
    </row>
    <row r="82" spans="1:16" hidden="1" x14ac:dyDescent="0.25">
      <c r="A82" t="s">
        <v>141</v>
      </c>
      <c r="B82" s="1">
        <v>5670.83</v>
      </c>
      <c r="C82" s="1">
        <v>0</v>
      </c>
      <c r="D82" s="1">
        <v>0</v>
      </c>
      <c r="E82" s="1">
        <v>0</v>
      </c>
      <c r="F82" s="1">
        <v>5670.83</v>
      </c>
      <c r="G82" s="1">
        <v>5670.83</v>
      </c>
      <c r="H82" s="1">
        <v>0</v>
      </c>
      <c r="I82" s="1">
        <v>0</v>
      </c>
      <c r="J82" t="s">
        <v>150</v>
      </c>
      <c r="K82" t="s">
        <v>175</v>
      </c>
      <c r="L82" t="s">
        <v>324</v>
      </c>
      <c r="M82" s="80" t="s">
        <v>359</v>
      </c>
      <c r="N82" s="80" t="s">
        <v>359</v>
      </c>
      <c r="O82" s="82" t="s">
        <v>390</v>
      </c>
      <c r="P82" s="80" t="s">
        <v>359</v>
      </c>
    </row>
    <row r="83" spans="1:16" hidden="1" x14ac:dyDescent="0.25">
      <c r="A83" t="s">
        <v>421</v>
      </c>
      <c r="B83" s="1">
        <v>770.39</v>
      </c>
      <c r="C83" s="1">
        <v>0</v>
      </c>
      <c r="D83" s="1">
        <v>0</v>
      </c>
      <c r="E83" s="1">
        <v>0</v>
      </c>
      <c r="F83" s="1">
        <v>770.39</v>
      </c>
      <c r="G83" s="1">
        <v>0</v>
      </c>
      <c r="H83" s="1">
        <v>770.39</v>
      </c>
      <c r="I83" s="1">
        <v>0</v>
      </c>
      <c r="J83" t="s">
        <v>96</v>
      </c>
      <c r="K83" t="s">
        <v>242</v>
      </c>
      <c r="L83" t="s">
        <v>422</v>
      </c>
      <c r="M83" s="80" t="s">
        <v>359</v>
      </c>
      <c r="N83" s="80" t="s">
        <v>359</v>
      </c>
      <c r="O83" s="82" t="s">
        <v>390</v>
      </c>
      <c r="P83" s="80" t="s">
        <v>359</v>
      </c>
    </row>
    <row r="84" spans="1:16" hidden="1" x14ac:dyDescent="0.25">
      <c r="A84" t="s">
        <v>143</v>
      </c>
      <c r="B84" s="1">
        <v>40</v>
      </c>
      <c r="C84" s="1">
        <v>0</v>
      </c>
      <c r="D84" s="1">
        <v>0</v>
      </c>
      <c r="E84" s="1">
        <v>0</v>
      </c>
      <c r="F84" s="1">
        <v>40</v>
      </c>
      <c r="G84" s="1">
        <v>0</v>
      </c>
      <c r="H84" s="1">
        <v>40</v>
      </c>
      <c r="I84" s="1">
        <v>0</v>
      </c>
      <c r="J84" t="s">
        <v>20</v>
      </c>
      <c r="K84" t="s">
        <v>178</v>
      </c>
      <c r="L84" t="s">
        <v>327</v>
      </c>
      <c r="M84" s="80" t="s">
        <v>359</v>
      </c>
      <c r="N84" s="80" t="s">
        <v>359</v>
      </c>
      <c r="O84" s="82" t="s">
        <v>390</v>
      </c>
      <c r="P84" s="80" t="s">
        <v>359</v>
      </c>
    </row>
    <row r="85" spans="1:16" hidden="1" x14ac:dyDescent="0.25">
      <c r="A85" t="s">
        <v>423</v>
      </c>
      <c r="B85" s="1">
        <v>1179.81</v>
      </c>
      <c r="C85" s="1">
        <v>0</v>
      </c>
      <c r="D85" s="1">
        <v>0</v>
      </c>
      <c r="E85" s="1">
        <v>0</v>
      </c>
      <c r="F85" s="1">
        <v>1179.81</v>
      </c>
      <c r="G85" s="1">
        <v>0</v>
      </c>
      <c r="H85" s="1">
        <v>1179.81</v>
      </c>
      <c r="I85" s="1">
        <v>0</v>
      </c>
      <c r="J85" t="s">
        <v>44</v>
      </c>
      <c r="K85" t="s">
        <v>196</v>
      </c>
      <c r="L85" t="s">
        <v>424</v>
      </c>
      <c r="M85" s="80" t="s">
        <v>359</v>
      </c>
      <c r="N85" s="80" t="s">
        <v>359</v>
      </c>
      <c r="O85" s="82" t="s">
        <v>390</v>
      </c>
      <c r="P85" s="80" t="s">
        <v>359</v>
      </c>
    </row>
    <row r="86" spans="1:16" hidden="1" x14ac:dyDescent="0.25">
      <c r="A86" t="s">
        <v>123</v>
      </c>
      <c r="B86" s="1">
        <v>14.03</v>
      </c>
      <c r="C86" s="1">
        <v>0</v>
      </c>
      <c r="D86" s="1">
        <v>0</v>
      </c>
      <c r="E86" s="1">
        <v>0</v>
      </c>
      <c r="F86" s="1">
        <v>14.03</v>
      </c>
      <c r="G86" s="1">
        <v>0</v>
      </c>
      <c r="H86" s="1">
        <v>0</v>
      </c>
      <c r="I86" s="1">
        <v>14.03</v>
      </c>
      <c r="J86" t="s">
        <v>10</v>
      </c>
      <c r="K86" t="s">
        <v>191</v>
      </c>
      <c r="L86" t="s">
        <v>284</v>
      </c>
      <c r="M86" s="80" t="s">
        <v>359</v>
      </c>
      <c r="N86" s="80" t="s">
        <v>359</v>
      </c>
      <c r="O86" s="82" t="s">
        <v>390</v>
      </c>
      <c r="P86" s="80" t="s">
        <v>359</v>
      </c>
    </row>
    <row r="87" spans="1:16" hidden="1" x14ac:dyDescent="0.25">
      <c r="A87" t="s">
        <v>144</v>
      </c>
      <c r="B87" s="1">
        <v>-250</v>
      </c>
      <c r="C87" s="1">
        <v>-250</v>
      </c>
      <c r="D87" s="1">
        <v>0</v>
      </c>
      <c r="E87" s="1">
        <v>-250</v>
      </c>
      <c r="F87" s="1">
        <v>0</v>
      </c>
      <c r="G87" s="1">
        <v>0</v>
      </c>
      <c r="H87" s="1">
        <v>0</v>
      </c>
      <c r="I87" s="1">
        <v>0</v>
      </c>
      <c r="J87" t="s">
        <v>96</v>
      </c>
      <c r="K87" t="s">
        <v>242</v>
      </c>
      <c r="L87" t="s">
        <v>248</v>
      </c>
      <c r="M87" s="80" t="s">
        <v>359</v>
      </c>
      <c r="N87" s="80" t="s">
        <v>359</v>
      </c>
      <c r="O87" s="82" t="s">
        <v>390</v>
      </c>
      <c r="P87" s="80" t="s">
        <v>359</v>
      </c>
    </row>
    <row r="88" spans="1:16" hidden="1" x14ac:dyDescent="0.25">
      <c r="A88" t="s">
        <v>145</v>
      </c>
      <c r="B88" s="1">
        <v>-1460.58</v>
      </c>
      <c r="C88" s="1">
        <v>-1460.58</v>
      </c>
      <c r="D88" s="1">
        <v>-1460.58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t="s">
        <v>151</v>
      </c>
      <c r="K88" t="s">
        <v>208</v>
      </c>
      <c r="L88" t="s">
        <v>208</v>
      </c>
      <c r="M88" s="80" t="s">
        <v>359</v>
      </c>
      <c r="N88" s="80" t="s">
        <v>359</v>
      </c>
      <c r="O88" s="82" t="s">
        <v>390</v>
      </c>
      <c r="P88" s="80" t="s">
        <v>359</v>
      </c>
    </row>
  </sheetData>
  <autoFilter ref="A1:P88" xr:uid="{00000000-0009-0000-0000-00000C000000}">
    <filterColumn colId="12">
      <filters>
        <filter val="Yes"/>
      </filters>
    </filterColumn>
  </autoFilter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00B050"/>
  </sheetPr>
  <dimension ref="A1:P85"/>
  <sheetViews>
    <sheetView workbookViewId="0"/>
  </sheetViews>
  <sheetFormatPr defaultRowHeight="15" x14ac:dyDescent="0.25"/>
  <cols>
    <col min="1" max="1" width="26.5703125" customWidth="1"/>
    <col min="2" max="2" width="22" style="28" bestFit="1" customWidth="1"/>
    <col min="3" max="3" width="23.5703125" style="1" bestFit="1" customWidth="1"/>
    <col min="4" max="4" width="17.42578125" style="1" bestFit="1" customWidth="1"/>
    <col min="5" max="5" width="23.28515625" style="28" bestFit="1" customWidth="1"/>
    <col min="6" max="6" width="20.42578125" style="1" bestFit="1" customWidth="1"/>
    <col min="7" max="7" width="19.140625" style="1" bestFit="1" customWidth="1"/>
    <col min="8" max="8" width="28.42578125" style="1" bestFit="1" customWidth="1"/>
    <col min="9" max="9" width="31.5703125" style="28" bestFit="1" customWidth="1"/>
    <col min="10" max="10" width="19.42578125" bestFit="1" customWidth="1"/>
    <col min="11" max="11" width="36" bestFit="1" customWidth="1"/>
    <col min="12" max="12" width="37.7109375" bestFit="1" customWidth="1"/>
    <col min="13" max="13" width="9.85546875" style="80" bestFit="1" customWidth="1"/>
    <col min="14" max="14" width="12.28515625" style="80" bestFit="1" customWidth="1"/>
    <col min="15" max="15" width="21.42578125" style="83" customWidth="1"/>
    <col min="16" max="16" width="19.85546875" style="80" customWidth="1"/>
  </cols>
  <sheetData>
    <row r="1" spans="1:16" x14ac:dyDescent="0.25">
      <c r="A1" s="71" t="s">
        <v>0</v>
      </c>
      <c r="B1" s="74" t="s">
        <v>1</v>
      </c>
      <c r="C1" s="73" t="s">
        <v>2</v>
      </c>
      <c r="D1" s="72" t="s">
        <v>365</v>
      </c>
      <c r="E1" s="74" t="s">
        <v>364</v>
      </c>
      <c r="F1" s="73" t="s">
        <v>4</v>
      </c>
      <c r="G1" s="72" t="s">
        <v>3</v>
      </c>
      <c r="H1" s="72" t="s">
        <v>366</v>
      </c>
      <c r="I1" s="74" t="s">
        <v>367</v>
      </c>
      <c r="J1" s="75" t="s">
        <v>5</v>
      </c>
      <c r="K1" s="71" t="s">
        <v>168</v>
      </c>
      <c r="L1" s="71" t="s">
        <v>169</v>
      </c>
      <c r="M1" s="78" t="s">
        <v>356</v>
      </c>
      <c r="N1" s="78" t="s">
        <v>387</v>
      </c>
      <c r="O1" s="81" t="s">
        <v>388</v>
      </c>
      <c r="P1" s="78" t="s">
        <v>389</v>
      </c>
    </row>
    <row r="2" spans="1:16" x14ac:dyDescent="0.25">
      <c r="A2" t="s">
        <v>14</v>
      </c>
      <c r="B2" s="28">
        <v>2590.9</v>
      </c>
      <c r="C2" s="1">
        <v>2590.9</v>
      </c>
      <c r="D2" s="1">
        <v>2590.9</v>
      </c>
      <c r="E2" s="28">
        <v>0</v>
      </c>
      <c r="F2" s="1">
        <v>0</v>
      </c>
      <c r="G2" s="1">
        <v>0</v>
      </c>
      <c r="H2" s="1">
        <v>0</v>
      </c>
      <c r="I2" s="28">
        <v>0</v>
      </c>
      <c r="J2" t="s">
        <v>21</v>
      </c>
      <c r="K2" t="s">
        <v>177</v>
      </c>
      <c r="L2" t="s">
        <v>172</v>
      </c>
      <c r="M2" s="80" t="str">
        <f>IFERROR(VLOOKUP(A2, '4.8.24'!$A$2:$P$88, 13, 0), "")</f>
        <v>Yes</v>
      </c>
      <c r="N2" s="80" t="str">
        <f>IFERROR(VLOOKUP($A2, '4.8.24'!$A$2:$P$88, 14, 0), "")</f>
        <v>No</v>
      </c>
      <c r="O2" s="83" t="str">
        <f>IFERROR(VLOOKUP($A2,'4.8.24'!$A$2:$P$88,15,0),"N/A")</f>
        <v>N/A</v>
      </c>
      <c r="P2" s="80" t="str">
        <f>IFERROR(VLOOKUP($A2, '4.8.24'!$A$2:$P$88, 16, 0), "")</f>
        <v>No</v>
      </c>
    </row>
    <row r="3" spans="1:16" x14ac:dyDescent="0.25">
      <c r="A3" t="s">
        <v>45</v>
      </c>
      <c r="B3" s="28">
        <v>2292.88</v>
      </c>
      <c r="C3" s="1">
        <v>2292.88</v>
      </c>
      <c r="D3" s="1">
        <v>79.69</v>
      </c>
      <c r="E3" s="28">
        <v>2213.19</v>
      </c>
      <c r="F3" s="1">
        <v>0</v>
      </c>
      <c r="G3" s="1">
        <v>0</v>
      </c>
      <c r="H3" s="1">
        <v>0</v>
      </c>
      <c r="I3" s="28">
        <v>0</v>
      </c>
      <c r="J3" t="s">
        <v>20</v>
      </c>
      <c r="K3" t="s">
        <v>178</v>
      </c>
      <c r="L3" t="s">
        <v>193</v>
      </c>
      <c r="M3" s="80" t="str">
        <f>IFERROR(VLOOKUP(A3, '4.8.24'!$A$2:$P$88, 13, 0), "")</f>
        <v>No</v>
      </c>
      <c r="N3" s="80" t="str">
        <f>IFERROR(VLOOKUP(A3, '4.8.24'!$A$2:$P$88, 14, 0), "")</f>
        <v>Yes</v>
      </c>
      <c r="O3" s="83">
        <f>IFERROR(VLOOKUP($A3,'4.8.24'!$A$2:$P$88,15,0),"N/A")</f>
        <v>45390</v>
      </c>
      <c r="P3" s="80" t="str">
        <f>IFERROR(VLOOKUP($A3, '4.8.24'!$A$2:$P$88, 16, 0), "")</f>
        <v>Yes</v>
      </c>
    </row>
    <row r="4" spans="1:16" x14ac:dyDescent="0.25">
      <c r="A4" t="s">
        <v>165</v>
      </c>
      <c r="B4" s="28">
        <v>1685.12</v>
      </c>
      <c r="C4" s="1">
        <v>1619.28</v>
      </c>
      <c r="D4" s="1">
        <v>1619.28</v>
      </c>
      <c r="E4" s="28">
        <v>0</v>
      </c>
      <c r="F4" s="1">
        <v>65.84</v>
      </c>
      <c r="G4" s="1">
        <v>0</v>
      </c>
      <c r="H4" s="1">
        <v>0</v>
      </c>
      <c r="I4" s="28">
        <v>65.84</v>
      </c>
      <c r="J4" t="s">
        <v>62</v>
      </c>
      <c r="K4" t="s">
        <v>238</v>
      </c>
      <c r="L4" t="s">
        <v>317</v>
      </c>
      <c r="M4" s="80" t="str">
        <f>IFERROR(VLOOKUP(A4, '4.8.24'!$A$2:$P$88, 13, 0), "")</f>
        <v>No</v>
      </c>
      <c r="N4" s="80" t="str">
        <f>IFERROR(VLOOKUP(A4, '4.8.24'!$A$2:$P$88, 14, 0), "")</f>
        <v>No</v>
      </c>
      <c r="O4" s="83" t="str">
        <f>IFERROR(VLOOKUP($A4,'4.8.24'!$A$2:$P$88,15,0),"N/A")</f>
        <v>N/A</v>
      </c>
      <c r="P4" s="80" t="str">
        <f>IFERROR(VLOOKUP($A4, '4.8.24'!$A$2:$P$88, 16, 0), "")</f>
        <v>No</v>
      </c>
    </row>
    <row r="5" spans="1:16" x14ac:dyDescent="0.25">
      <c r="A5" t="s">
        <v>43</v>
      </c>
      <c r="B5" s="28">
        <v>2498.2199999999998</v>
      </c>
      <c r="C5" s="1">
        <v>1018.96</v>
      </c>
      <c r="D5" s="1">
        <v>1018.96</v>
      </c>
      <c r="E5" s="28">
        <v>0</v>
      </c>
      <c r="F5" s="1">
        <v>1479.26</v>
      </c>
      <c r="G5" s="1">
        <v>287</v>
      </c>
      <c r="H5" s="1">
        <v>1192.26</v>
      </c>
      <c r="I5" s="28">
        <v>0</v>
      </c>
      <c r="J5" t="s">
        <v>44</v>
      </c>
      <c r="K5" t="s">
        <v>196</v>
      </c>
      <c r="L5" t="s">
        <v>197</v>
      </c>
      <c r="M5" s="80" t="str">
        <f>IFERROR(VLOOKUP(A5, '4.8.24'!$A$2:$P$88, 13, 0), "")</f>
        <v>No</v>
      </c>
      <c r="N5" s="80" t="str">
        <f>IFERROR(VLOOKUP(A5, '4.8.24'!$A$2:$P$88, 14, 0), "")</f>
        <v>Yes</v>
      </c>
      <c r="O5" s="83">
        <f>IFERROR(VLOOKUP($A5,'4.8.24'!$A$2:$P$88,15,0),"N/A")</f>
        <v>45390</v>
      </c>
      <c r="P5" s="80" t="str">
        <f>IFERROR(VLOOKUP($A5, '4.8.24'!$A$2:$P$88, 16, 0), "")</f>
        <v>Yes</v>
      </c>
    </row>
    <row r="6" spans="1:16" x14ac:dyDescent="0.25">
      <c r="A6" t="s">
        <v>70</v>
      </c>
      <c r="B6" s="28">
        <v>931.78</v>
      </c>
      <c r="C6" s="1">
        <v>820.41000000000008</v>
      </c>
      <c r="D6" s="1">
        <v>0</v>
      </c>
      <c r="E6" s="28">
        <v>820.41000000000008</v>
      </c>
      <c r="F6" s="1">
        <v>111.37</v>
      </c>
      <c r="G6" s="1">
        <v>111.37</v>
      </c>
      <c r="H6" s="1">
        <v>0</v>
      </c>
      <c r="I6" s="28">
        <v>0</v>
      </c>
      <c r="J6" t="s">
        <v>150</v>
      </c>
      <c r="K6" t="s">
        <v>175</v>
      </c>
      <c r="L6" t="s">
        <v>223</v>
      </c>
      <c r="M6" s="80" t="str">
        <f>IFERROR(VLOOKUP(A6, '4.8.24'!$A$2:$P$88, 13, 0), "")</f>
        <v>Yes</v>
      </c>
      <c r="N6" s="80" t="str">
        <f>IFERROR(VLOOKUP(A6, '4.8.24'!$A$2:$P$88, 14, 0), "")</f>
        <v>No</v>
      </c>
      <c r="O6" s="83" t="str">
        <f>IFERROR(VLOOKUP($A6,'4.8.24'!$A$2:$P$88,15,0),"N/A")</f>
        <v>N/A</v>
      </c>
      <c r="P6" s="80" t="str">
        <f>IFERROR(VLOOKUP($A6, '4.8.24'!$A$2:$P$88, 16, 0), "")</f>
        <v>No</v>
      </c>
    </row>
    <row r="7" spans="1:16" x14ac:dyDescent="0.25">
      <c r="A7" t="s">
        <v>57</v>
      </c>
      <c r="B7" s="28">
        <v>9338.93</v>
      </c>
      <c r="C7" s="1">
        <v>800.01</v>
      </c>
      <c r="D7" s="1">
        <v>0</v>
      </c>
      <c r="E7" s="28">
        <v>800.01</v>
      </c>
      <c r="F7" s="1">
        <v>8538.9199999999983</v>
      </c>
      <c r="G7" s="1">
        <v>0</v>
      </c>
      <c r="H7" s="1">
        <v>8538.9199999999983</v>
      </c>
      <c r="I7" s="28">
        <v>0</v>
      </c>
      <c r="J7" t="s">
        <v>20</v>
      </c>
      <c r="K7" t="s">
        <v>178</v>
      </c>
      <c r="L7" t="s">
        <v>204</v>
      </c>
      <c r="M7" s="80" t="str">
        <f>IFERROR(VLOOKUP(A7, '4.8.24'!$A$2:$P$88, 13, 0), "")</f>
        <v>Yes</v>
      </c>
      <c r="N7" s="80" t="str">
        <f>IFERROR(VLOOKUP(A7, '4.8.24'!$A$2:$P$88, 14, 0), "")</f>
        <v>No</v>
      </c>
      <c r="O7" s="83" t="str">
        <f>IFERROR(VLOOKUP($A7,'4.8.24'!$A$2:$P$88,15,0),"N/A")</f>
        <v>N/A</v>
      </c>
      <c r="P7" s="80" t="str">
        <f>IFERROR(VLOOKUP($A7, '4.8.24'!$A$2:$P$88, 16, 0), "")</f>
        <v>No</v>
      </c>
    </row>
    <row r="8" spans="1:16" x14ac:dyDescent="0.25">
      <c r="A8" t="s">
        <v>72</v>
      </c>
      <c r="B8" s="28">
        <v>1141.9000000000001</v>
      </c>
      <c r="C8" s="1">
        <v>757.78</v>
      </c>
      <c r="D8" s="1">
        <v>438.70999999999992</v>
      </c>
      <c r="E8" s="28">
        <v>319.07</v>
      </c>
      <c r="F8" s="1">
        <v>384.12</v>
      </c>
      <c r="G8" s="1">
        <v>0</v>
      </c>
      <c r="H8" s="1">
        <v>384.12</v>
      </c>
      <c r="I8" s="28">
        <v>0</v>
      </c>
      <c r="J8" t="s">
        <v>20</v>
      </c>
      <c r="K8" t="s">
        <v>178</v>
      </c>
      <c r="L8" t="s">
        <v>229</v>
      </c>
      <c r="M8" s="80" t="str">
        <f>IFERROR(VLOOKUP(A8, '4.8.24'!$A$2:$P$88, 13, 0), "")</f>
        <v>No</v>
      </c>
      <c r="N8" s="80" t="str">
        <f>IFERROR(VLOOKUP(A8, '4.8.24'!$A$2:$P$88, 14, 0), "")</f>
        <v>No</v>
      </c>
      <c r="O8" s="83" t="str">
        <f>IFERROR(VLOOKUP($A8,'4.8.24'!$A$2:$P$88,15,0),"N/A")</f>
        <v>N/A</v>
      </c>
      <c r="P8" s="80" t="str">
        <f>IFERROR(VLOOKUP($A8, '4.8.24'!$A$2:$P$88, 16, 0), "")</f>
        <v>No</v>
      </c>
    </row>
    <row r="9" spans="1:16" x14ac:dyDescent="0.25">
      <c r="A9" s="4" t="s">
        <v>375</v>
      </c>
      <c r="B9" s="28">
        <v>493.85</v>
      </c>
      <c r="C9" s="1">
        <v>493.85</v>
      </c>
      <c r="D9" s="1">
        <v>493.85</v>
      </c>
      <c r="E9" s="28">
        <v>0</v>
      </c>
      <c r="F9" s="1">
        <v>0</v>
      </c>
      <c r="G9" s="1">
        <v>0</v>
      </c>
      <c r="H9" s="1">
        <v>0</v>
      </c>
      <c r="I9" s="28">
        <v>0</v>
      </c>
      <c r="J9" t="s">
        <v>8</v>
      </c>
      <c r="K9" t="s">
        <v>8</v>
      </c>
      <c r="L9" t="s">
        <v>340</v>
      </c>
      <c r="M9" s="80" t="str">
        <f>IFERROR(VLOOKUP(A9, '4.8.24'!$A$2:$P$88, 13, 0), "")</f>
        <v>No</v>
      </c>
      <c r="N9" s="80" t="str">
        <f>IFERROR(VLOOKUP(A9, '4.8.24'!$A$2:$P$88, 14, 0), "")</f>
        <v>No</v>
      </c>
      <c r="O9" s="83" t="str">
        <f>IFERROR(VLOOKUP($A9,'4.8.24'!$A$2:$P$88,15,0),"N/A")</f>
        <v>N/A</v>
      </c>
      <c r="P9" s="80" t="str">
        <f>IFERROR(VLOOKUP($A9, '4.8.24'!$A$2:$P$88, 16, 0), "")</f>
        <v>No</v>
      </c>
    </row>
    <row r="10" spans="1:16" x14ac:dyDescent="0.25">
      <c r="A10" t="s">
        <v>145</v>
      </c>
      <c r="B10" s="28">
        <v>457.09</v>
      </c>
      <c r="C10" s="1">
        <v>457.09</v>
      </c>
      <c r="D10" s="1">
        <v>457.09</v>
      </c>
      <c r="E10" s="28">
        <v>0</v>
      </c>
      <c r="F10" s="1">
        <v>0</v>
      </c>
      <c r="G10" s="1">
        <v>0</v>
      </c>
      <c r="H10" s="1">
        <v>0</v>
      </c>
      <c r="I10" s="28">
        <v>0</v>
      </c>
      <c r="J10" t="s">
        <v>151</v>
      </c>
      <c r="K10" t="s">
        <v>208</v>
      </c>
      <c r="L10" t="s">
        <v>208</v>
      </c>
      <c r="M10" s="80" t="str">
        <f>IFERROR(VLOOKUP(A10, '4.8.24'!$A$2:$P$88, 13, 0), "")</f>
        <v>No</v>
      </c>
      <c r="N10" s="80" t="str">
        <f>IFERROR(VLOOKUP(A10, '4.8.24'!$A$2:$P$88, 14, 0), "")</f>
        <v>No</v>
      </c>
      <c r="O10" s="83" t="str">
        <f>IFERROR(VLOOKUP($A10,'4.8.24'!$A$2:$P$88,15,0),"N/A")</f>
        <v>N/A</v>
      </c>
      <c r="P10" s="80" t="str">
        <f>IFERROR(VLOOKUP($A10, '4.8.24'!$A$2:$P$88, 16, 0), "")</f>
        <v>No</v>
      </c>
    </row>
    <row r="11" spans="1:16" x14ac:dyDescent="0.25">
      <c r="A11" t="s">
        <v>78</v>
      </c>
      <c r="B11" s="28">
        <v>402.12</v>
      </c>
      <c r="C11" s="1">
        <v>402.12</v>
      </c>
      <c r="D11" s="1">
        <v>0</v>
      </c>
      <c r="E11" s="28">
        <v>402.12</v>
      </c>
      <c r="F11" s="1">
        <v>0</v>
      </c>
      <c r="G11" s="1">
        <v>0</v>
      </c>
      <c r="H11" s="1">
        <v>0</v>
      </c>
      <c r="I11" s="28">
        <v>0</v>
      </c>
      <c r="J11" t="s">
        <v>49</v>
      </c>
      <c r="K11" t="s">
        <v>202</v>
      </c>
      <c r="L11" t="s">
        <v>202</v>
      </c>
      <c r="M11" s="80" t="str">
        <f>IFERROR(VLOOKUP(A11, '4.8.24'!$A$2:$P$88, 13, 0), "")</f>
        <v>No</v>
      </c>
      <c r="N11" s="80" t="str">
        <f>IFERROR(VLOOKUP(A11, '4.8.24'!$A$2:$P$88, 14, 0), "")</f>
        <v>No</v>
      </c>
      <c r="O11" s="83" t="str">
        <f>IFERROR(VLOOKUP($A11,'4.8.24'!$A$2:$P$88,15,0),"N/A")</f>
        <v>N/A</v>
      </c>
      <c r="P11" s="80" t="str">
        <f>IFERROR(VLOOKUP($A11, '4.8.24'!$A$2:$P$88, 16, 0), "")</f>
        <v>No</v>
      </c>
    </row>
    <row r="12" spans="1:16" x14ac:dyDescent="0.25">
      <c r="B12" s="76" t="s">
        <v>425</v>
      </c>
      <c r="C12" s="56"/>
      <c r="D12" s="56"/>
      <c r="E12" s="77"/>
      <c r="F12" s="56"/>
      <c r="G12" s="56"/>
      <c r="H12" s="56"/>
      <c r="I12" s="77"/>
      <c r="M12" s="80" t="str">
        <f>IFERROR(VLOOKUP(A12, '4.8.24'!$A$2:$P$88, 13, 0), "")</f>
        <v/>
      </c>
      <c r="N12" s="80" t="str">
        <f>IFERROR(VLOOKUP(A12, '4.8.24'!$A$2:$P$88, 14, 0), "")</f>
        <v/>
      </c>
      <c r="O12" s="83" t="str">
        <f>IFERROR(VLOOKUP($A12,'4.8.24'!$A$2:$P$88,15,0),"N/A")</f>
        <v>N/A</v>
      </c>
      <c r="P12" s="80" t="str">
        <f>IFERROR(VLOOKUP($A12, '4.8.24'!$A$2:$P$88, 16, 0), "")</f>
        <v/>
      </c>
    </row>
    <row r="13" spans="1:16" x14ac:dyDescent="0.25">
      <c r="A13" t="s">
        <v>73</v>
      </c>
      <c r="B13" s="28">
        <v>401.19</v>
      </c>
      <c r="C13" s="1">
        <v>401.19</v>
      </c>
      <c r="D13" s="1">
        <v>0</v>
      </c>
      <c r="E13" s="28">
        <v>401.19</v>
      </c>
      <c r="F13" s="1">
        <v>0</v>
      </c>
      <c r="G13" s="1">
        <v>0</v>
      </c>
      <c r="H13" s="1">
        <v>0</v>
      </c>
      <c r="I13" s="28">
        <v>0</v>
      </c>
      <c r="J13" t="s">
        <v>14</v>
      </c>
      <c r="K13" t="s">
        <v>172</v>
      </c>
      <c r="L13" t="s">
        <v>230</v>
      </c>
      <c r="M13" s="80" t="str">
        <f>IFERROR(VLOOKUP(A13, '4.8.24'!$A$2:$P$88, 13, 0), "")</f>
        <v>No</v>
      </c>
      <c r="N13" s="80" t="str">
        <f>IFERROR(VLOOKUP(A13, '4.8.24'!$A$2:$P$88, 14, 0), "")</f>
        <v>No</v>
      </c>
      <c r="O13" s="83" t="str">
        <f>IFERROR(VLOOKUP($A13,'4.8.24'!$A$2:$P$88,15,0),"N/A")</f>
        <v>N/A</v>
      </c>
      <c r="P13" s="80" t="str">
        <f>IFERROR(VLOOKUP($A13, '4.8.24'!$A$2:$P$88, 16, 0), "")</f>
        <v>No</v>
      </c>
    </row>
    <row r="14" spans="1:16" x14ac:dyDescent="0.25">
      <c r="A14" s="4" t="s">
        <v>371</v>
      </c>
      <c r="B14" s="28">
        <v>361.02</v>
      </c>
      <c r="C14" s="1">
        <v>361.02</v>
      </c>
      <c r="D14" s="1">
        <v>72.710000000000008</v>
      </c>
      <c r="E14" s="28">
        <v>288.31</v>
      </c>
      <c r="F14" s="1">
        <v>0</v>
      </c>
      <c r="G14" s="1">
        <v>0</v>
      </c>
      <c r="H14" s="1">
        <v>0</v>
      </c>
      <c r="I14" s="28">
        <v>0</v>
      </c>
      <c r="J14" t="s">
        <v>8</v>
      </c>
      <c r="K14" t="s">
        <v>8</v>
      </c>
      <c r="L14" t="s">
        <v>340</v>
      </c>
      <c r="M14" s="80" t="str">
        <f>IFERROR(VLOOKUP(A14, '4.8.24'!$A$2:$P$88, 13, 0), "")</f>
        <v>No</v>
      </c>
      <c r="N14" s="80" t="str">
        <f>IFERROR(VLOOKUP(A14, '4.8.24'!$A$2:$P$88, 14, 0), "")</f>
        <v>No</v>
      </c>
      <c r="O14" s="83" t="str">
        <f>IFERROR(VLOOKUP($A14,'4.8.24'!$A$2:$P$88,15,0),"N/A")</f>
        <v>N/A</v>
      </c>
      <c r="P14" s="80" t="str">
        <f>IFERROR(VLOOKUP($A14, '4.8.24'!$A$2:$P$88, 16, 0), "")</f>
        <v>No</v>
      </c>
    </row>
    <row r="15" spans="1:16" x14ac:dyDescent="0.25">
      <c r="A15" t="s">
        <v>22</v>
      </c>
      <c r="B15" s="28">
        <v>793.38000000000011</v>
      </c>
      <c r="C15" s="1">
        <v>295.66000000000003</v>
      </c>
      <c r="D15" s="1">
        <v>0</v>
      </c>
      <c r="E15" s="28">
        <v>295.66000000000003</v>
      </c>
      <c r="F15" s="1">
        <v>497.72</v>
      </c>
      <c r="G15" s="1">
        <v>0</v>
      </c>
      <c r="H15" s="1">
        <v>0</v>
      </c>
      <c r="I15" s="28">
        <v>497.72</v>
      </c>
      <c r="J15" t="s">
        <v>23</v>
      </c>
      <c r="K15" t="s">
        <v>194</v>
      </c>
      <c r="L15" t="s">
        <v>226</v>
      </c>
      <c r="M15" s="80" t="str">
        <f>IFERROR(VLOOKUP(A15, '4.8.24'!$A$2:$P$88, 13, 0), "")</f>
        <v>No</v>
      </c>
      <c r="N15" s="80" t="str">
        <f>IFERROR(VLOOKUP(A15, '4.8.24'!$A$2:$P$88, 14, 0), "")</f>
        <v>No</v>
      </c>
      <c r="O15" s="83" t="str">
        <f>IFERROR(VLOOKUP($A15,'4.8.24'!$A$2:$P$88,15,0),"N/A")</f>
        <v>N/A</v>
      </c>
      <c r="P15" s="80" t="str">
        <f>IFERROR(VLOOKUP($A15, '4.8.24'!$A$2:$P$88, 16, 0), "")</f>
        <v>No</v>
      </c>
    </row>
    <row r="16" spans="1:16" x14ac:dyDescent="0.25">
      <c r="A16" t="s">
        <v>147</v>
      </c>
      <c r="B16" s="28">
        <v>291.79000000000002</v>
      </c>
      <c r="C16" s="1">
        <v>291.79000000000002</v>
      </c>
      <c r="D16" s="1">
        <v>0</v>
      </c>
      <c r="E16" s="28">
        <v>291.79000000000002</v>
      </c>
      <c r="F16" s="1">
        <v>0</v>
      </c>
      <c r="G16" s="1">
        <v>0</v>
      </c>
      <c r="H16" s="1">
        <v>0</v>
      </c>
      <c r="I16" s="28">
        <v>0</v>
      </c>
      <c r="J16" t="s">
        <v>121</v>
      </c>
      <c r="K16" t="s">
        <v>187</v>
      </c>
      <c r="L16" t="s">
        <v>188</v>
      </c>
      <c r="M16" s="80" t="str">
        <f>IFERROR(VLOOKUP(A16, '4.8.24'!$A$2:$P$88, 13, 0), "")</f>
        <v>No</v>
      </c>
      <c r="N16" s="80" t="str">
        <f>IFERROR(VLOOKUP(A16, '4.8.24'!$A$2:$P$88, 14, 0), "")</f>
        <v>No</v>
      </c>
      <c r="O16" s="83" t="str">
        <f>IFERROR(VLOOKUP($A16,'4.8.24'!$A$2:$P$88,15,0),"N/A")</f>
        <v>N/A</v>
      </c>
      <c r="P16" s="80" t="str">
        <f>IFERROR(VLOOKUP($A16, '4.8.24'!$A$2:$P$88, 16, 0), "")</f>
        <v>No</v>
      </c>
    </row>
    <row r="17" spans="1:16" x14ac:dyDescent="0.25">
      <c r="A17" t="s">
        <v>87</v>
      </c>
      <c r="B17" s="28">
        <v>278.18</v>
      </c>
      <c r="C17" s="1">
        <v>278.18</v>
      </c>
      <c r="D17" s="1">
        <v>0</v>
      </c>
      <c r="E17" s="28">
        <v>278.18</v>
      </c>
      <c r="F17" s="1">
        <v>0</v>
      </c>
      <c r="G17" s="1">
        <v>0</v>
      </c>
      <c r="H17" s="1">
        <v>0</v>
      </c>
      <c r="I17" s="28">
        <v>0</v>
      </c>
      <c r="J17" t="s">
        <v>44</v>
      </c>
      <c r="K17" t="s">
        <v>196</v>
      </c>
      <c r="L17" t="s">
        <v>244</v>
      </c>
      <c r="M17" s="80" t="str">
        <f>IFERROR(VLOOKUP(A17, '4.8.24'!$A$2:$P$88, 13, 0), "")</f>
        <v>No</v>
      </c>
      <c r="N17" s="80" t="str">
        <f>IFERROR(VLOOKUP(A17, '4.8.24'!$A$2:$P$88, 14, 0), "")</f>
        <v>No</v>
      </c>
      <c r="O17" s="83" t="str">
        <f>IFERROR(VLOOKUP($A17,'4.8.24'!$A$2:$P$88,15,0),"N/A")</f>
        <v>N/A</v>
      </c>
      <c r="P17" s="80" t="str">
        <f>IFERROR(VLOOKUP($A17, '4.8.24'!$A$2:$P$88, 16, 0), "")</f>
        <v>No</v>
      </c>
    </row>
    <row r="18" spans="1:16" x14ac:dyDescent="0.25">
      <c r="A18" t="s">
        <v>30</v>
      </c>
      <c r="B18" s="28">
        <v>466.9</v>
      </c>
      <c r="C18" s="1">
        <v>277.86</v>
      </c>
      <c r="D18" s="1">
        <v>0</v>
      </c>
      <c r="E18" s="28">
        <v>277.86</v>
      </c>
      <c r="F18" s="1">
        <v>189.04</v>
      </c>
      <c r="G18" s="1">
        <v>20.350000000000001</v>
      </c>
      <c r="H18" s="1">
        <v>0</v>
      </c>
      <c r="I18" s="28">
        <v>168.69</v>
      </c>
      <c r="J18" t="s">
        <v>31</v>
      </c>
      <c r="K18" t="s">
        <v>183</v>
      </c>
      <c r="L18" t="s">
        <v>184</v>
      </c>
      <c r="M18" s="80" t="str">
        <f>IFERROR(VLOOKUP(A18, '4.8.24'!$A$2:$P$88, 13, 0), "")</f>
        <v>No</v>
      </c>
      <c r="N18" s="80" t="str">
        <f>IFERROR(VLOOKUP(A18, '4.8.24'!$A$2:$P$88, 14, 0), "")</f>
        <v>No</v>
      </c>
      <c r="O18" s="83" t="str">
        <f>IFERROR(VLOOKUP($A18,'4.8.24'!$A$2:$P$88,15,0),"N/A")</f>
        <v>N/A</v>
      </c>
      <c r="P18" s="80" t="str">
        <f>IFERROR(VLOOKUP($A18, '4.8.24'!$A$2:$P$88, 16, 0), "")</f>
        <v>No</v>
      </c>
    </row>
    <row r="19" spans="1:16" x14ac:dyDescent="0.25">
      <c r="A19" t="s">
        <v>58</v>
      </c>
      <c r="B19" s="28">
        <v>231.61</v>
      </c>
      <c r="C19" s="1">
        <v>231.61</v>
      </c>
      <c r="D19" s="1">
        <v>231.61</v>
      </c>
      <c r="E19" s="28">
        <v>0</v>
      </c>
      <c r="F19" s="1">
        <v>0</v>
      </c>
      <c r="G19" s="1">
        <v>0</v>
      </c>
      <c r="H19" s="1">
        <v>0</v>
      </c>
      <c r="I19" s="28">
        <v>0</v>
      </c>
      <c r="J19" t="s">
        <v>34</v>
      </c>
      <c r="K19" t="s">
        <v>198</v>
      </c>
      <c r="L19" t="s">
        <v>199</v>
      </c>
      <c r="M19" s="80" t="str">
        <f>IFERROR(VLOOKUP(A19, '4.8.24'!$A$2:$P$88, 13, 0), "")</f>
        <v>No</v>
      </c>
      <c r="N19" s="80" t="str">
        <f>IFERROR(VLOOKUP(A19, '4.8.24'!$A$2:$P$88, 14, 0), "")</f>
        <v>No</v>
      </c>
      <c r="O19" s="83" t="str">
        <f>IFERROR(VLOOKUP($A19,'4.8.24'!$A$2:$P$88,15,0),"N/A")</f>
        <v>N/A</v>
      </c>
      <c r="P19" s="80" t="str">
        <f>IFERROR(VLOOKUP($A19, '4.8.24'!$A$2:$P$88, 16, 0), "")</f>
        <v>No</v>
      </c>
    </row>
    <row r="20" spans="1:16" x14ac:dyDescent="0.25">
      <c r="A20" t="s">
        <v>100</v>
      </c>
      <c r="B20" s="28">
        <v>186.31</v>
      </c>
      <c r="C20" s="1">
        <v>186.31</v>
      </c>
      <c r="D20" s="1">
        <v>0</v>
      </c>
      <c r="E20" s="28">
        <v>186.31</v>
      </c>
      <c r="F20" s="1">
        <v>0</v>
      </c>
      <c r="G20" s="1">
        <v>0</v>
      </c>
      <c r="H20" s="1">
        <v>0</v>
      </c>
      <c r="I20" s="28">
        <v>0</v>
      </c>
      <c r="J20" t="s">
        <v>20</v>
      </c>
      <c r="K20" t="s">
        <v>178</v>
      </c>
      <c r="L20" t="s">
        <v>255</v>
      </c>
      <c r="M20" s="80" t="str">
        <f>IFERROR(VLOOKUP(A20, '4.8.24'!$A$2:$P$88, 13, 0), "")</f>
        <v>No</v>
      </c>
      <c r="N20" s="80" t="str">
        <f>IFERROR(VLOOKUP(A20, '4.8.24'!$A$2:$P$88, 14, 0), "")</f>
        <v>No</v>
      </c>
      <c r="O20" s="83" t="str">
        <f>IFERROR(VLOOKUP($A20,'4.8.24'!$A$2:$P$88,15,0),"N/A")</f>
        <v>N/A</v>
      </c>
      <c r="P20" s="80" t="str">
        <f>IFERROR(VLOOKUP($A20, '4.8.24'!$A$2:$P$88, 16, 0), "")</f>
        <v>No</v>
      </c>
    </row>
    <row r="21" spans="1:16" x14ac:dyDescent="0.25">
      <c r="A21" t="s">
        <v>90</v>
      </c>
      <c r="B21" s="28">
        <v>184.21</v>
      </c>
      <c r="C21" s="1">
        <v>184.21</v>
      </c>
      <c r="D21" s="1">
        <v>30.19</v>
      </c>
      <c r="E21" s="28">
        <v>154.02000000000001</v>
      </c>
      <c r="F21" s="1">
        <v>0</v>
      </c>
      <c r="G21" s="1">
        <v>0</v>
      </c>
      <c r="H21" s="1">
        <v>0</v>
      </c>
      <c r="I21" s="28">
        <v>0</v>
      </c>
      <c r="J21" t="s">
        <v>14</v>
      </c>
      <c r="K21" t="s">
        <v>172</v>
      </c>
      <c r="L21" t="s">
        <v>251</v>
      </c>
      <c r="M21" s="80" t="str">
        <f>IFERROR(VLOOKUP(A21, '4.8.24'!$A$2:$P$88, 13, 0), "")</f>
        <v>No</v>
      </c>
      <c r="N21" s="80" t="str">
        <f>IFERROR(VLOOKUP(A21, '4.8.24'!$A$2:$P$88, 14, 0), "")</f>
        <v>No</v>
      </c>
      <c r="O21" s="83" t="str">
        <f>IFERROR(VLOOKUP($A21,'4.8.24'!$A$2:$P$88,15,0),"N/A")</f>
        <v>N/A</v>
      </c>
      <c r="P21" s="80" t="str">
        <f>IFERROR(VLOOKUP($A21, '4.8.24'!$A$2:$P$88, 16, 0), "")</f>
        <v>No</v>
      </c>
    </row>
    <row r="22" spans="1:16" x14ac:dyDescent="0.25">
      <c r="A22" t="s">
        <v>91</v>
      </c>
      <c r="B22" s="28">
        <v>179.4</v>
      </c>
      <c r="C22" s="1">
        <v>179.4</v>
      </c>
      <c r="D22" s="1">
        <v>0</v>
      </c>
      <c r="E22" s="28">
        <v>179.4</v>
      </c>
      <c r="F22" s="1">
        <v>0</v>
      </c>
      <c r="G22" s="1">
        <v>0</v>
      </c>
      <c r="H22" s="1">
        <v>0</v>
      </c>
      <c r="I22" s="28">
        <v>0</v>
      </c>
      <c r="J22" t="s">
        <v>23</v>
      </c>
      <c r="K22" t="s">
        <v>194</v>
      </c>
      <c r="L22" t="s">
        <v>253</v>
      </c>
      <c r="M22" s="80" t="str">
        <f>IFERROR(VLOOKUP(A22, '4.8.24'!$A$2:$P$88, 13, 0), "")</f>
        <v>No</v>
      </c>
      <c r="N22" s="80" t="str">
        <f>IFERROR(VLOOKUP(A22, '4.8.24'!$A$2:$P$88, 14, 0), "")</f>
        <v>No</v>
      </c>
      <c r="O22" s="83" t="str">
        <f>IFERROR(VLOOKUP($A22,'4.8.24'!$A$2:$P$88,15,0),"N/A")</f>
        <v>N/A</v>
      </c>
      <c r="P22" s="80" t="str">
        <f>IFERROR(VLOOKUP($A22, '4.8.24'!$A$2:$P$88, 16, 0), "")</f>
        <v>No</v>
      </c>
    </row>
    <row r="23" spans="1:16" x14ac:dyDescent="0.25">
      <c r="A23" t="s">
        <v>42</v>
      </c>
      <c r="B23" s="28">
        <v>1161.08</v>
      </c>
      <c r="C23" s="1">
        <v>174.68</v>
      </c>
      <c r="D23" s="1">
        <v>0</v>
      </c>
      <c r="E23" s="28">
        <v>174.68</v>
      </c>
      <c r="F23" s="1">
        <v>986.4</v>
      </c>
      <c r="G23" s="1">
        <v>986.4</v>
      </c>
      <c r="H23" s="1">
        <v>0</v>
      </c>
      <c r="I23" s="28">
        <v>0</v>
      </c>
      <c r="J23" t="s">
        <v>23</v>
      </c>
      <c r="K23" t="s">
        <v>194</v>
      </c>
      <c r="L23" t="s">
        <v>195</v>
      </c>
      <c r="M23" s="80" t="str">
        <f>IFERROR(VLOOKUP(A23, '4.8.24'!$A$2:$P$88, 13, 0), "")</f>
        <v>No</v>
      </c>
      <c r="N23" s="80" t="str">
        <f>IFERROR(VLOOKUP(A23, '4.8.24'!$A$2:$P$88, 14, 0), "")</f>
        <v>No</v>
      </c>
      <c r="O23" s="83" t="str">
        <f>IFERROR(VLOOKUP($A23,'4.8.24'!$A$2:$P$88,15,0),"N/A")</f>
        <v>N/A</v>
      </c>
      <c r="P23" s="80" t="str">
        <f>IFERROR(VLOOKUP($A23, '4.8.24'!$A$2:$P$88, 16, 0), "")</f>
        <v>No</v>
      </c>
    </row>
    <row r="24" spans="1:16" x14ac:dyDescent="0.25">
      <c r="A24" t="s">
        <v>61</v>
      </c>
      <c r="B24" s="28">
        <v>169.04</v>
      </c>
      <c r="C24" s="1">
        <v>169.04</v>
      </c>
      <c r="D24" s="1">
        <v>0</v>
      </c>
      <c r="E24" s="28">
        <v>169.04</v>
      </c>
      <c r="F24" s="1">
        <v>0</v>
      </c>
      <c r="G24" s="1">
        <v>0</v>
      </c>
      <c r="H24" s="1">
        <v>0</v>
      </c>
      <c r="I24" s="28">
        <v>0</v>
      </c>
      <c r="J24" t="s">
        <v>62</v>
      </c>
      <c r="K24" t="s">
        <v>238</v>
      </c>
      <c r="L24" t="s">
        <v>315</v>
      </c>
      <c r="M24" s="80" t="str">
        <f>IFERROR(VLOOKUP(A24, '4.8.24'!$A$2:$P$88, 13, 0), "")</f>
        <v>No</v>
      </c>
      <c r="N24" s="80" t="str">
        <f>IFERROR(VLOOKUP(A24, '4.8.24'!$A$2:$P$88, 14, 0), "")</f>
        <v>No</v>
      </c>
      <c r="O24" s="83" t="str">
        <f>IFERROR(VLOOKUP($A24,'4.8.24'!$A$2:$P$88,15,0),"N/A")</f>
        <v>N/A</v>
      </c>
      <c r="P24" s="80" t="str">
        <f>IFERROR(VLOOKUP($A24, '4.8.24'!$A$2:$P$88, 16, 0), "")</f>
        <v>No</v>
      </c>
    </row>
    <row r="25" spans="1:16" x14ac:dyDescent="0.25">
      <c r="A25" t="s">
        <v>120</v>
      </c>
      <c r="B25" s="28">
        <v>164.98</v>
      </c>
      <c r="C25" s="1">
        <v>164.98</v>
      </c>
      <c r="D25" s="1">
        <v>0</v>
      </c>
      <c r="E25" s="28">
        <v>164.98</v>
      </c>
      <c r="F25" s="1">
        <v>0</v>
      </c>
      <c r="G25" s="1">
        <v>0</v>
      </c>
      <c r="H25" s="1">
        <v>0</v>
      </c>
      <c r="I25" s="28">
        <v>0</v>
      </c>
      <c r="J25" t="s">
        <v>7</v>
      </c>
      <c r="K25" t="s">
        <v>170</v>
      </c>
      <c r="L25" t="s">
        <v>278</v>
      </c>
      <c r="M25" s="80" t="str">
        <f>IFERROR(VLOOKUP(A25, '4.8.24'!$A$2:$P$88, 13, 0), "")</f>
        <v/>
      </c>
      <c r="N25" s="80" t="str">
        <f>IFERROR(VLOOKUP(A25, '4.8.24'!$A$2:$P$88, 14, 0), "")</f>
        <v/>
      </c>
      <c r="O25" s="83" t="str">
        <f>IFERROR(VLOOKUP($A25,'4.8.24'!$A$2:$P$88,15,0),"N/A")</f>
        <v>N/A</v>
      </c>
      <c r="P25" s="80" t="str">
        <f>IFERROR(VLOOKUP($A25, '4.8.24'!$A$2:$P$88, 16, 0), "")</f>
        <v/>
      </c>
    </row>
    <row r="26" spans="1:16" x14ac:dyDescent="0.25">
      <c r="A26" t="s">
        <v>269</v>
      </c>
      <c r="B26" s="28">
        <v>138.18</v>
      </c>
      <c r="C26" s="1">
        <v>138.18</v>
      </c>
      <c r="D26" s="1">
        <v>0</v>
      </c>
      <c r="E26" s="28">
        <v>138.18</v>
      </c>
      <c r="F26" s="1">
        <v>0</v>
      </c>
      <c r="G26" s="1">
        <v>0</v>
      </c>
      <c r="H26" s="1">
        <v>0</v>
      </c>
      <c r="I26" s="28">
        <v>0</v>
      </c>
      <c r="J26" t="s">
        <v>44</v>
      </c>
      <c r="K26" t="s">
        <v>196</v>
      </c>
      <c r="L26" t="s">
        <v>270</v>
      </c>
      <c r="M26" s="80" t="str">
        <f>IFERROR(VLOOKUP(A26, '4.8.24'!$A$2:$P$88, 13, 0), "")</f>
        <v>No</v>
      </c>
      <c r="N26" s="80" t="str">
        <f>IFERROR(VLOOKUP(A26, '4.8.24'!$A$2:$P$88, 14, 0), "")</f>
        <v>No</v>
      </c>
      <c r="O26" s="83" t="str">
        <f>IFERROR(VLOOKUP($A26,'4.8.24'!$A$2:$P$88,15,0),"N/A")</f>
        <v>N/A</v>
      </c>
      <c r="P26" s="80" t="str">
        <f>IFERROR(VLOOKUP($A26, '4.8.24'!$A$2:$P$88, 16, 0), "")</f>
        <v>No</v>
      </c>
    </row>
    <row r="27" spans="1:16" x14ac:dyDescent="0.25">
      <c r="A27" s="4" t="s">
        <v>394</v>
      </c>
      <c r="B27" s="28">
        <v>132</v>
      </c>
      <c r="C27" s="1">
        <v>132</v>
      </c>
      <c r="D27" s="1">
        <v>0</v>
      </c>
      <c r="E27" s="28">
        <v>132</v>
      </c>
      <c r="F27" s="1">
        <v>0</v>
      </c>
      <c r="G27" s="1">
        <v>0</v>
      </c>
      <c r="H27" s="1">
        <v>0</v>
      </c>
      <c r="I27" s="28">
        <v>0</v>
      </c>
      <c r="J27" t="s">
        <v>8</v>
      </c>
      <c r="K27" t="s">
        <v>8</v>
      </c>
      <c r="L27" t="s">
        <v>340</v>
      </c>
      <c r="M27" s="80" t="str">
        <f>IFERROR(VLOOKUP(A27, '4.8.24'!$A$2:$P$88, 13, 0), "")</f>
        <v>No</v>
      </c>
      <c r="N27" s="80" t="str">
        <f>IFERROR(VLOOKUP(A27, '4.8.24'!$A$2:$P$88, 14, 0), "")</f>
        <v>No</v>
      </c>
      <c r="O27" s="83" t="str">
        <f>IFERROR(VLOOKUP($A27,'4.8.24'!$A$2:$P$88,15,0),"N/A")</f>
        <v>N/A</v>
      </c>
      <c r="P27" s="80" t="str">
        <f>IFERROR(VLOOKUP($A27, '4.8.24'!$A$2:$P$88, 16, 0), "")</f>
        <v>No</v>
      </c>
    </row>
    <row r="28" spans="1:16" x14ac:dyDescent="0.25">
      <c r="A28" t="s">
        <v>378</v>
      </c>
      <c r="B28" s="28">
        <v>123.8</v>
      </c>
      <c r="C28" s="1">
        <v>123.8</v>
      </c>
      <c r="D28" s="1">
        <v>0</v>
      </c>
      <c r="E28" s="28">
        <v>123.8</v>
      </c>
      <c r="F28" s="1">
        <v>0</v>
      </c>
      <c r="G28" s="1">
        <v>0</v>
      </c>
      <c r="H28" s="1">
        <v>0</v>
      </c>
      <c r="I28" s="28">
        <v>0</v>
      </c>
      <c r="J28" t="s">
        <v>62</v>
      </c>
      <c r="K28" t="s">
        <v>238</v>
      </c>
      <c r="L28" t="s">
        <v>379</v>
      </c>
      <c r="M28" s="80" t="str">
        <f>IFERROR(VLOOKUP(A28, '4.8.24'!$A$2:$P$88, 13, 0), "")</f>
        <v>No</v>
      </c>
      <c r="N28" s="80" t="str">
        <f>IFERROR(VLOOKUP(A28, '4.8.24'!$A$2:$P$88, 14, 0), "")</f>
        <v>No</v>
      </c>
      <c r="O28" s="83" t="str">
        <f>IFERROR(VLOOKUP($A28,'4.8.24'!$A$2:$P$88,15,0),"N/A")</f>
        <v>N/A</v>
      </c>
      <c r="P28" s="80" t="str">
        <f>IFERROR(VLOOKUP($A28, '4.8.24'!$A$2:$P$88, 16, 0), "")</f>
        <v>No</v>
      </c>
    </row>
    <row r="29" spans="1:16" x14ac:dyDescent="0.25">
      <c r="A29" t="s">
        <v>93</v>
      </c>
      <c r="B29" s="28">
        <v>122.29</v>
      </c>
      <c r="C29" s="1">
        <v>122.29</v>
      </c>
      <c r="D29" s="1">
        <v>35.71</v>
      </c>
      <c r="E29" s="28">
        <v>86.58</v>
      </c>
      <c r="F29" s="1">
        <v>0</v>
      </c>
      <c r="G29" s="1">
        <v>0</v>
      </c>
      <c r="H29" s="1">
        <v>0</v>
      </c>
      <c r="I29" s="28">
        <v>0</v>
      </c>
      <c r="J29" t="s">
        <v>36</v>
      </c>
      <c r="K29" t="s">
        <v>185</v>
      </c>
      <c r="L29" t="s">
        <v>215</v>
      </c>
      <c r="M29" s="80" t="str">
        <f>IFERROR(VLOOKUP(A29, '4.8.24'!$A$2:$P$88, 13, 0), "")</f>
        <v>No</v>
      </c>
      <c r="N29" s="80" t="str">
        <f>IFERROR(VLOOKUP(A29, '4.8.24'!$A$2:$P$88, 14, 0), "")</f>
        <v>No</v>
      </c>
      <c r="O29" s="83" t="str">
        <f>IFERROR(VLOOKUP($A29,'4.8.24'!$A$2:$P$88,15,0),"N/A")</f>
        <v>N/A</v>
      </c>
      <c r="P29" s="80" t="str">
        <f>IFERROR(VLOOKUP($A29, '4.8.24'!$A$2:$P$88, 16, 0), "")</f>
        <v>No</v>
      </c>
    </row>
    <row r="30" spans="1:16" x14ac:dyDescent="0.25">
      <c r="A30" t="s">
        <v>32</v>
      </c>
      <c r="B30" s="28">
        <v>119.3099999999999</v>
      </c>
      <c r="C30" s="1">
        <v>119.3099999999999</v>
      </c>
      <c r="D30" s="1">
        <v>119.3099999999999</v>
      </c>
      <c r="E30" s="28">
        <v>0</v>
      </c>
      <c r="F30" s="1">
        <v>0</v>
      </c>
      <c r="G30" s="1">
        <v>0</v>
      </c>
      <c r="H30" s="1">
        <v>0</v>
      </c>
      <c r="I30" s="28">
        <v>0</v>
      </c>
      <c r="J30" t="s">
        <v>152</v>
      </c>
      <c r="K30" t="s">
        <v>209</v>
      </c>
      <c r="L30" t="s">
        <v>210</v>
      </c>
      <c r="M30" s="80" t="str">
        <f>IFERROR(VLOOKUP(A30, '4.8.24'!$A$2:$P$88, 13, 0), "")</f>
        <v>No</v>
      </c>
      <c r="N30" s="80" t="str">
        <f>IFERROR(VLOOKUP(A30, '4.8.24'!$A$2:$P$88, 14, 0), "")</f>
        <v>No</v>
      </c>
      <c r="O30" s="83" t="str">
        <f>IFERROR(VLOOKUP($A30,'4.8.24'!$A$2:$P$88,15,0),"N/A")</f>
        <v>N/A</v>
      </c>
      <c r="P30" s="80" t="str">
        <f>IFERROR(VLOOKUP($A30, '4.8.24'!$A$2:$P$88, 16, 0), "")</f>
        <v>No</v>
      </c>
    </row>
    <row r="31" spans="1:16" x14ac:dyDescent="0.25">
      <c r="A31" t="s">
        <v>66</v>
      </c>
      <c r="B31" s="28">
        <v>113.69</v>
      </c>
      <c r="C31" s="1">
        <v>113.69</v>
      </c>
      <c r="D31" s="1">
        <v>0</v>
      </c>
      <c r="E31" s="28">
        <v>113.69</v>
      </c>
      <c r="F31" s="1">
        <v>0</v>
      </c>
      <c r="G31" s="1">
        <v>0</v>
      </c>
      <c r="H31" s="1">
        <v>0</v>
      </c>
      <c r="I31" s="28">
        <v>0</v>
      </c>
      <c r="J31" t="s">
        <v>56</v>
      </c>
      <c r="K31" t="s">
        <v>189</v>
      </c>
      <c r="L31" t="s">
        <v>216</v>
      </c>
      <c r="M31" s="80" t="str">
        <f>IFERROR(VLOOKUP(A31, '4.8.24'!$A$2:$P$88, 13, 0), "")</f>
        <v>No</v>
      </c>
      <c r="N31" s="80" t="str">
        <f>IFERROR(VLOOKUP(A31, '4.8.24'!$A$2:$P$88, 14, 0), "")</f>
        <v>No</v>
      </c>
      <c r="O31" s="83" t="str">
        <f>IFERROR(VLOOKUP($A31,'4.8.24'!$A$2:$P$88,15,0),"N/A")</f>
        <v>N/A</v>
      </c>
      <c r="P31" s="80" t="str">
        <f>IFERROR(VLOOKUP($A31, '4.8.24'!$A$2:$P$88, 16, 0), "")</f>
        <v>No</v>
      </c>
    </row>
    <row r="32" spans="1:16" x14ac:dyDescent="0.25">
      <c r="A32" t="s">
        <v>110</v>
      </c>
      <c r="B32" s="28">
        <v>105.56</v>
      </c>
      <c r="C32" s="1">
        <v>105.56</v>
      </c>
      <c r="D32" s="1">
        <v>0</v>
      </c>
      <c r="E32" s="28">
        <v>105.56</v>
      </c>
      <c r="F32" s="1">
        <v>0</v>
      </c>
      <c r="G32" s="1">
        <v>0</v>
      </c>
      <c r="H32" s="1">
        <v>0</v>
      </c>
      <c r="I32" s="28">
        <v>0</v>
      </c>
      <c r="J32" t="s">
        <v>23</v>
      </c>
      <c r="K32" t="s">
        <v>194</v>
      </c>
      <c r="L32" t="s">
        <v>266</v>
      </c>
      <c r="M32" s="80" t="str">
        <f>IFERROR(VLOOKUP(A32, '4.8.24'!$A$2:$P$88, 13, 0), "")</f>
        <v>No</v>
      </c>
      <c r="N32" s="80" t="str">
        <f>IFERROR(VLOOKUP(A32, '4.8.24'!$A$2:$P$88, 14, 0), "")</f>
        <v>No</v>
      </c>
      <c r="O32" s="83" t="str">
        <f>IFERROR(VLOOKUP($A32,'4.8.24'!$A$2:$P$88,15,0),"N/A")</f>
        <v>N/A</v>
      </c>
      <c r="P32" s="80" t="str">
        <f>IFERROR(VLOOKUP($A32, '4.8.24'!$A$2:$P$88, 16, 0), "")</f>
        <v>No</v>
      </c>
    </row>
    <row r="33" spans="1:16" x14ac:dyDescent="0.25">
      <c r="A33" t="s">
        <v>95</v>
      </c>
      <c r="B33" s="28">
        <v>103.92</v>
      </c>
      <c r="C33" s="1">
        <v>103.92</v>
      </c>
      <c r="D33" s="1">
        <v>0</v>
      </c>
      <c r="E33" s="28">
        <v>103.92</v>
      </c>
      <c r="F33" s="1">
        <v>0</v>
      </c>
      <c r="G33" s="1">
        <v>0</v>
      </c>
      <c r="H33" s="1">
        <v>0</v>
      </c>
      <c r="I33" s="28">
        <v>0</v>
      </c>
      <c r="J33" t="s">
        <v>96</v>
      </c>
      <c r="K33" t="s">
        <v>242</v>
      </c>
      <c r="L33" t="s">
        <v>243</v>
      </c>
      <c r="M33" s="80" t="str">
        <f>IFERROR(VLOOKUP(A33, '4.8.24'!$A$2:$P$88, 13, 0), "")</f>
        <v>No</v>
      </c>
      <c r="N33" s="80" t="str">
        <f>IFERROR(VLOOKUP(A33, '4.8.24'!$A$2:$P$88, 14, 0), "")</f>
        <v>No</v>
      </c>
      <c r="O33" s="83" t="str">
        <f>IFERROR(VLOOKUP($A33,'4.8.24'!$A$2:$P$88,15,0),"N/A")</f>
        <v>N/A</v>
      </c>
      <c r="P33" s="80" t="str">
        <f>IFERROR(VLOOKUP($A33, '4.8.24'!$A$2:$P$88, 16, 0), "")</f>
        <v>No</v>
      </c>
    </row>
    <row r="34" spans="1:16" x14ac:dyDescent="0.25">
      <c r="A34" t="s">
        <v>111</v>
      </c>
      <c r="B34" s="28">
        <v>685.29</v>
      </c>
      <c r="C34" s="1">
        <v>80.239999999999995</v>
      </c>
      <c r="D34" s="1">
        <v>0</v>
      </c>
      <c r="E34" s="28">
        <v>80.239999999999995</v>
      </c>
      <c r="F34" s="1">
        <v>605.04999999999995</v>
      </c>
      <c r="G34" s="1">
        <v>0</v>
      </c>
      <c r="H34" s="1">
        <v>0</v>
      </c>
      <c r="I34" s="28">
        <v>605.04999999999995</v>
      </c>
      <c r="J34" t="s">
        <v>44</v>
      </c>
      <c r="K34" t="s">
        <v>196</v>
      </c>
      <c r="L34" t="s">
        <v>267</v>
      </c>
      <c r="M34" s="80" t="str">
        <f>IFERROR(VLOOKUP(A34, '4.8.24'!$A$2:$P$88, 13, 0), "")</f>
        <v>No</v>
      </c>
      <c r="N34" s="80" t="str">
        <f>IFERROR(VLOOKUP(A34, '4.8.24'!$A$2:$P$88, 14, 0), "")</f>
        <v>No</v>
      </c>
      <c r="O34" s="83" t="str">
        <f>IFERROR(VLOOKUP($A34,'4.8.24'!$A$2:$P$88,15,0),"N/A")</f>
        <v>N/A</v>
      </c>
      <c r="P34" s="80" t="str">
        <f>IFERROR(VLOOKUP($A34, '4.8.24'!$A$2:$P$88, 16, 0), "")</f>
        <v>No</v>
      </c>
    </row>
    <row r="35" spans="1:16" x14ac:dyDescent="0.25">
      <c r="A35" t="s">
        <v>112</v>
      </c>
      <c r="B35" s="28">
        <v>80.239999999999995</v>
      </c>
      <c r="C35" s="1">
        <v>80.239999999999995</v>
      </c>
      <c r="D35" s="1">
        <v>80.239999999999995</v>
      </c>
      <c r="E35" s="28">
        <v>0</v>
      </c>
      <c r="F35" s="1">
        <v>0</v>
      </c>
      <c r="G35" s="1">
        <v>0</v>
      </c>
      <c r="H35" s="1">
        <v>0</v>
      </c>
      <c r="I35" s="28">
        <v>0</v>
      </c>
      <c r="J35" t="s">
        <v>96</v>
      </c>
      <c r="K35" t="s">
        <v>242</v>
      </c>
      <c r="L35" t="s">
        <v>268</v>
      </c>
      <c r="M35" s="80" t="str">
        <f>IFERROR(VLOOKUP(A35, '4.8.24'!$A$2:$P$88, 13, 0), "")</f>
        <v>No</v>
      </c>
      <c r="N35" s="80" t="str">
        <f>IFERROR(VLOOKUP(A35, '4.8.24'!$A$2:$P$88, 14, 0), "")</f>
        <v>No</v>
      </c>
      <c r="O35" s="83" t="str">
        <f>IFERROR(VLOOKUP($A35,'4.8.24'!$A$2:$P$88,15,0),"N/A")</f>
        <v>N/A</v>
      </c>
      <c r="P35" s="80" t="str">
        <f>IFERROR(VLOOKUP($A35, '4.8.24'!$A$2:$P$88, 16, 0), "")</f>
        <v>No</v>
      </c>
    </row>
    <row r="36" spans="1:16" x14ac:dyDescent="0.25">
      <c r="A36" t="s">
        <v>275</v>
      </c>
      <c r="B36" s="28">
        <v>130.65</v>
      </c>
      <c r="C36" s="1">
        <v>78.349999999999994</v>
      </c>
      <c r="D36" s="1">
        <v>0</v>
      </c>
      <c r="E36" s="28">
        <v>78.349999999999994</v>
      </c>
      <c r="F36" s="1">
        <v>52.3</v>
      </c>
      <c r="G36" s="1">
        <v>0</v>
      </c>
      <c r="H36" s="1">
        <v>0</v>
      </c>
      <c r="I36" s="28">
        <v>52.3</v>
      </c>
      <c r="J36" t="s">
        <v>14</v>
      </c>
      <c r="K36" t="s">
        <v>172</v>
      </c>
      <c r="L36" t="s">
        <v>276</v>
      </c>
      <c r="M36" s="80" t="str">
        <f>IFERROR(VLOOKUP(A36, '4.8.24'!$A$2:$P$88, 13, 0), "")</f>
        <v>No</v>
      </c>
      <c r="N36" s="80" t="str">
        <f>IFERROR(VLOOKUP(A36, '4.8.24'!$A$2:$P$88, 14, 0), "")</f>
        <v>No</v>
      </c>
      <c r="O36" s="83" t="str">
        <f>IFERROR(VLOOKUP($A36,'4.8.24'!$A$2:$P$88,15,0),"N/A")</f>
        <v>N/A</v>
      </c>
      <c r="P36" s="80" t="str">
        <f>IFERROR(VLOOKUP($A36, '4.8.24'!$A$2:$P$88, 16, 0), "")</f>
        <v>No</v>
      </c>
    </row>
    <row r="37" spans="1:16" x14ac:dyDescent="0.25">
      <c r="A37" t="s">
        <v>353</v>
      </c>
      <c r="B37" s="28">
        <v>68.739999999999995</v>
      </c>
      <c r="C37" s="1">
        <v>68.739999999999995</v>
      </c>
      <c r="D37" s="1">
        <v>0</v>
      </c>
      <c r="E37" s="28">
        <v>68.739999999999995</v>
      </c>
      <c r="F37" s="1">
        <v>0</v>
      </c>
      <c r="G37" s="1">
        <v>0</v>
      </c>
      <c r="H37" s="1">
        <v>0</v>
      </c>
      <c r="I37" s="28">
        <v>0</v>
      </c>
      <c r="J37" t="s">
        <v>41</v>
      </c>
      <c r="K37" t="s">
        <v>179</v>
      </c>
      <c r="L37" t="s">
        <v>227</v>
      </c>
      <c r="M37" s="80" t="str">
        <f>IFERROR(VLOOKUP(A37, '4.8.24'!$A$2:$P$88, 13, 0), "")</f>
        <v>No</v>
      </c>
      <c r="N37" s="80" t="str">
        <f>IFERROR(VLOOKUP(A37, '4.8.24'!$A$2:$P$88, 14, 0), "")</f>
        <v>No</v>
      </c>
      <c r="O37" s="83" t="str">
        <f>IFERROR(VLOOKUP($A37,'4.8.24'!$A$2:$P$88,15,0),"N/A")</f>
        <v>N/A</v>
      </c>
      <c r="P37" s="80" t="str">
        <f>IFERROR(VLOOKUP($A37, '4.8.24'!$A$2:$P$88, 16, 0), "")</f>
        <v>No</v>
      </c>
    </row>
    <row r="38" spans="1:16" x14ac:dyDescent="0.25">
      <c r="A38" t="s">
        <v>397</v>
      </c>
      <c r="B38" s="28">
        <v>63.92</v>
      </c>
      <c r="C38" s="1">
        <v>63.92</v>
      </c>
      <c r="D38" s="1">
        <v>63.92</v>
      </c>
      <c r="E38" s="28">
        <v>0</v>
      </c>
      <c r="F38" s="1">
        <v>0</v>
      </c>
      <c r="G38" s="1">
        <v>0</v>
      </c>
      <c r="H38" s="1">
        <v>0</v>
      </c>
      <c r="I38" s="28">
        <v>0</v>
      </c>
      <c r="J38" t="s">
        <v>29</v>
      </c>
      <c r="K38" t="s">
        <v>212</v>
      </c>
      <c r="L38" t="s">
        <v>398</v>
      </c>
      <c r="M38" s="80" t="str">
        <f>IFERROR(VLOOKUP(A38, '4.8.24'!$A$2:$P$88, 13, 0), "")</f>
        <v>No</v>
      </c>
      <c r="N38" s="80" t="str">
        <f>IFERROR(VLOOKUP(A38, '4.8.24'!$A$2:$P$88, 14, 0), "")</f>
        <v>No</v>
      </c>
      <c r="O38" s="83" t="str">
        <f>IFERROR(VLOOKUP($A38,'4.8.24'!$A$2:$P$88,15,0),"N/A")</f>
        <v>N/A</v>
      </c>
      <c r="P38" s="80" t="str">
        <f>IFERROR(VLOOKUP($A38, '4.8.24'!$A$2:$P$88, 16, 0), "")</f>
        <v>No</v>
      </c>
    </row>
    <row r="39" spans="1:16" x14ac:dyDescent="0.25">
      <c r="A39" t="s">
        <v>80</v>
      </c>
      <c r="B39" s="28">
        <v>48.28</v>
      </c>
      <c r="C39" s="1">
        <v>48.28</v>
      </c>
      <c r="D39" s="1">
        <v>48.28</v>
      </c>
      <c r="E39" s="28">
        <v>0</v>
      </c>
      <c r="F39" s="1">
        <v>0</v>
      </c>
      <c r="G39" s="1">
        <v>0</v>
      </c>
      <c r="H39" s="1">
        <v>0</v>
      </c>
      <c r="I39" s="28">
        <v>0</v>
      </c>
      <c r="J39" t="s">
        <v>99</v>
      </c>
      <c r="K39" t="s">
        <v>217</v>
      </c>
      <c r="L39" t="s">
        <v>399</v>
      </c>
      <c r="M39" s="80" t="str">
        <f>IFERROR(VLOOKUP(A39, '4.8.24'!$A$2:$P$88, 13, 0), "")</f>
        <v>No</v>
      </c>
      <c r="N39" s="80" t="str">
        <f>IFERROR(VLOOKUP(A39, '4.8.24'!$A$2:$P$88, 14, 0), "")</f>
        <v>No</v>
      </c>
      <c r="O39" s="83" t="str">
        <f>IFERROR(VLOOKUP($A39,'4.8.24'!$A$2:$P$88,15,0),"N/A")</f>
        <v>N/A</v>
      </c>
      <c r="P39" s="80" t="str">
        <f>IFERROR(VLOOKUP($A39, '4.8.24'!$A$2:$P$88, 16, 0), "")</f>
        <v>No</v>
      </c>
    </row>
    <row r="40" spans="1:16" x14ac:dyDescent="0.25">
      <c r="A40" t="s">
        <v>281</v>
      </c>
      <c r="B40" s="28">
        <v>46.54</v>
      </c>
      <c r="C40" s="1">
        <v>46.54</v>
      </c>
      <c r="D40" s="1">
        <v>0</v>
      </c>
      <c r="E40" s="28">
        <v>46.54</v>
      </c>
      <c r="F40" s="1">
        <v>0</v>
      </c>
      <c r="G40" s="1">
        <v>0</v>
      </c>
      <c r="H40" s="1">
        <v>0</v>
      </c>
      <c r="I40" s="28">
        <v>0</v>
      </c>
      <c r="J40" t="s">
        <v>102</v>
      </c>
      <c r="K40" t="s">
        <v>282</v>
      </c>
      <c r="L40" t="s">
        <v>283</v>
      </c>
      <c r="M40" s="80" t="str">
        <f>IFERROR(VLOOKUP(A40, '4.8.24'!$A$2:$P$88, 13, 0), "")</f>
        <v>No</v>
      </c>
      <c r="N40" s="80" t="str">
        <f>IFERROR(VLOOKUP(A40, '4.8.24'!$A$2:$P$88, 14, 0), "")</f>
        <v>No</v>
      </c>
      <c r="O40" s="83" t="str">
        <f>IFERROR(VLOOKUP($A40,'4.8.24'!$A$2:$P$88,15,0),"N/A")</f>
        <v>N/A</v>
      </c>
      <c r="P40" s="80" t="str">
        <f>IFERROR(VLOOKUP($A40, '4.8.24'!$A$2:$P$88, 16, 0), "")</f>
        <v>No</v>
      </c>
    </row>
    <row r="41" spans="1:16" x14ac:dyDescent="0.25">
      <c r="A41" t="s">
        <v>117</v>
      </c>
      <c r="B41" s="28">
        <v>170.57</v>
      </c>
      <c r="C41" s="1">
        <v>45.57</v>
      </c>
      <c r="D41" s="1">
        <v>0</v>
      </c>
      <c r="E41" s="28">
        <v>45.57</v>
      </c>
      <c r="F41" s="1">
        <v>125</v>
      </c>
      <c r="G41" s="1">
        <v>0</v>
      </c>
      <c r="H41" s="1">
        <v>125</v>
      </c>
      <c r="I41" s="28">
        <v>0</v>
      </c>
      <c r="J41" t="s">
        <v>56</v>
      </c>
      <c r="K41" t="s">
        <v>189</v>
      </c>
      <c r="L41" t="s">
        <v>273</v>
      </c>
      <c r="M41" s="80" t="str">
        <f>IFERROR(VLOOKUP(A41, '4.8.24'!$A$2:$P$88, 13, 0), "")</f>
        <v>No</v>
      </c>
      <c r="N41" s="80" t="str">
        <f>IFERROR(VLOOKUP(A41, '4.8.24'!$A$2:$P$88, 14, 0), "")</f>
        <v>No</v>
      </c>
      <c r="O41" s="83" t="str">
        <f>IFERROR(VLOOKUP($A41,'4.8.24'!$A$2:$P$88,15,0),"N/A")</f>
        <v>N/A</v>
      </c>
      <c r="P41" s="80" t="str">
        <f>IFERROR(VLOOKUP($A41, '4.8.24'!$A$2:$P$88, 16, 0), "")</f>
        <v>No</v>
      </c>
    </row>
    <row r="42" spans="1:16" x14ac:dyDescent="0.25">
      <c r="A42" t="s">
        <v>37</v>
      </c>
      <c r="B42" s="28">
        <v>456.36</v>
      </c>
      <c r="C42" s="1">
        <v>43.86</v>
      </c>
      <c r="D42" s="1">
        <v>0</v>
      </c>
      <c r="E42" s="28">
        <v>43.86</v>
      </c>
      <c r="F42" s="1">
        <v>412.5</v>
      </c>
      <c r="G42" s="1">
        <v>0</v>
      </c>
      <c r="H42" s="1">
        <v>412.5</v>
      </c>
      <c r="I42" s="28">
        <v>0</v>
      </c>
      <c r="J42" t="s">
        <v>29</v>
      </c>
      <c r="K42" t="s">
        <v>212</v>
      </c>
      <c r="L42" t="s">
        <v>213</v>
      </c>
      <c r="M42" s="80" t="str">
        <f>IFERROR(VLOOKUP(A42, '4.8.24'!$A$2:$P$88, 13, 0), "")</f>
        <v>No</v>
      </c>
      <c r="N42" s="80" t="str">
        <f>IFERROR(VLOOKUP(A42, '4.8.24'!$A$2:$P$88, 14, 0), "")</f>
        <v>No</v>
      </c>
      <c r="O42" s="83" t="str">
        <f>IFERROR(VLOOKUP($A42,'4.8.24'!$A$2:$P$88,15,0),"N/A")</f>
        <v>N/A</v>
      </c>
      <c r="P42" s="80" t="str">
        <f>IFERROR(VLOOKUP($A42, '4.8.24'!$A$2:$P$88, 16, 0), "")</f>
        <v>No</v>
      </c>
    </row>
    <row r="43" spans="1:16" x14ac:dyDescent="0.25">
      <c r="A43" t="s">
        <v>102</v>
      </c>
      <c r="B43" s="28">
        <v>37.049999999999997</v>
      </c>
      <c r="C43" s="1">
        <v>37.049999999999997</v>
      </c>
      <c r="D43" s="1">
        <v>0</v>
      </c>
      <c r="E43" s="28">
        <v>37.049999999999997</v>
      </c>
      <c r="F43" s="1">
        <v>0</v>
      </c>
      <c r="G43" s="1">
        <v>0</v>
      </c>
      <c r="H43" s="1">
        <v>0</v>
      </c>
      <c r="I43" s="28">
        <v>0</v>
      </c>
      <c r="J43" t="s">
        <v>99</v>
      </c>
      <c r="K43" t="s">
        <v>217</v>
      </c>
      <c r="L43" t="s">
        <v>282</v>
      </c>
      <c r="M43" s="80" t="str">
        <f>IFERROR(VLOOKUP(A43, '4.8.24'!$A$2:$P$88, 13, 0), "")</f>
        <v>No</v>
      </c>
      <c r="N43" s="80" t="str">
        <f>IFERROR(VLOOKUP(A43, '4.8.24'!$A$2:$P$88, 14, 0), "")</f>
        <v>No</v>
      </c>
      <c r="O43" s="83" t="str">
        <f>IFERROR(VLOOKUP($A43,'4.8.24'!$A$2:$P$88,15,0),"N/A")</f>
        <v>N/A</v>
      </c>
      <c r="P43" s="80" t="str">
        <f>IFERROR(VLOOKUP($A43, '4.8.24'!$A$2:$P$88, 16, 0), "")</f>
        <v>No</v>
      </c>
    </row>
    <row r="44" spans="1:16" x14ac:dyDescent="0.25">
      <c r="A44" s="4" t="s">
        <v>426</v>
      </c>
      <c r="B44" s="28">
        <v>21.21</v>
      </c>
      <c r="C44" s="1">
        <v>21.21</v>
      </c>
      <c r="D44" s="1">
        <v>0</v>
      </c>
      <c r="E44" s="28">
        <v>21.21</v>
      </c>
      <c r="F44" s="1">
        <v>0</v>
      </c>
      <c r="G44" s="1">
        <v>0</v>
      </c>
      <c r="H44" s="1">
        <v>0</v>
      </c>
      <c r="I44" s="28">
        <v>0</v>
      </c>
      <c r="J44" t="s">
        <v>8</v>
      </c>
      <c r="K44" t="s">
        <v>8</v>
      </c>
      <c r="L44" t="s">
        <v>340</v>
      </c>
      <c r="M44" s="80" t="str">
        <f>IFERROR(VLOOKUP(A44, '4.8.24'!$A$2:$P$88, 13, 0), "")</f>
        <v/>
      </c>
      <c r="N44" s="80" t="str">
        <f>IFERROR(VLOOKUP(A44, '4.8.24'!$A$2:$P$88, 14, 0), "")</f>
        <v/>
      </c>
      <c r="O44" s="83" t="str">
        <f>IFERROR(VLOOKUP($A44,'4.8.24'!$A$2:$P$88,15,0),"N/A")</f>
        <v>N/A</v>
      </c>
      <c r="P44" s="80" t="str">
        <f>IFERROR(VLOOKUP($A44, '4.8.24'!$A$2:$P$88, 16, 0), "")</f>
        <v/>
      </c>
    </row>
    <row r="45" spans="1:16" x14ac:dyDescent="0.25">
      <c r="A45" t="s">
        <v>38</v>
      </c>
      <c r="B45" s="28">
        <v>1402.02</v>
      </c>
      <c r="C45" s="1">
        <v>18.809999999999999</v>
      </c>
      <c r="D45" s="1">
        <v>0</v>
      </c>
      <c r="E45" s="28">
        <v>18.809999999999999</v>
      </c>
      <c r="F45" s="1">
        <v>1383.21</v>
      </c>
      <c r="G45" s="1">
        <v>0</v>
      </c>
      <c r="H45" s="1">
        <v>1383.21</v>
      </c>
      <c r="I45" s="28">
        <v>0</v>
      </c>
      <c r="J45" t="s">
        <v>36</v>
      </c>
      <c r="K45" t="s">
        <v>185</v>
      </c>
      <c r="L45" t="s">
        <v>224</v>
      </c>
      <c r="M45" s="80" t="str">
        <f>IFERROR(VLOOKUP(A45, '4.8.24'!$A$2:$P$88, 13, 0), "")</f>
        <v>No</v>
      </c>
      <c r="N45" s="80" t="str">
        <f>IFERROR(VLOOKUP(A45, '4.8.24'!$A$2:$P$88, 14, 0), "")</f>
        <v>No</v>
      </c>
      <c r="O45" s="83" t="str">
        <f>IFERROR(VLOOKUP($A45,'4.8.24'!$A$2:$P$88,15,0),"N/A")</f>
        <v>N/A</v>
      </c>
      <c r="P45" s="80" t="str">
        <f>IFERROR(VLOOKUP($A45, '4.8.24'!$A$2:$P$88, 16, 0), "")</f>
        <v>No</v>
      </c>
    </row>
    <row r="46" spans="1:16" x14ac:dyDescent="0.25">
      <c r="A46" t="s">
        <v>402</v>
      </c>
      <c r="B46" s="28">
        <v>13.48</v>
      </c>
      <c r="C46" s="1">
        <v>13.48</v>
      </c>
      <c r="D46" s="1">
        <v>0</v>
      </c>
      <c r="E46" s="28">
        <v>13.48</v>
      </c>
      <c r="F46" s="1">
        <v>0</v>
      </c>
      <c r="G46" s="1">
        <v>0</v>
      </c>
      <c r="H46" s="1">
        <v>0</v>
      </c>
      <c r="I46" s="28">
        <v>0</v>
      </c>
      <c r="J46" t="s">
        <v>102</v>
      </c>
      <c r="K46" t="s">
        <v>282</v>
      </c>
      <c r="L46" t="s">
        <v>403</v>
      </c>
      <c r="M46" s="80" t="str">
        <f>IFERROR(VLOOKUP(A46, '4.8.24'!$A$2:$P$88, 13, 0), "")</f>
        <v>No</v>
      </c>
      <c r="N46" s="80" t="str">
        <f>IFERROR(VLOOKUP(A46, '4.8.24'!$A$2:$P$88, 14, 0), "")</f>
        <v>No</v>
      </c>
      <c r="O46" s="83" t="str">
        <f>IFERROR(VLOOKUP($A46,'4.8.24'!$A$2:$P$88,15,0),"N/A")</f>
        <v>N/A</v>
      </c>
      <c r="P46" s="80" t="str">
        <f>IFERROR(VLOOKUP($A46, '4.8.24'!$A$2:$P$88, 16, 0), "")</f>
        <v>No</v>
      </c>
    </row>
    <row r="47" spans="1:16" x14ac:dyDescent="0.25">
      <c r="A47" s="4" t="s">
        <v>427</v>
      </c>
      <c r="B47" s="28">
        <v>10.68</v>
      </c>
      <c r="C47" s="1">
        <v>10.68</v>
      </c>
      <c r="D47" s="1">
        <v>0</v>
      </c>
      <c r="E47" s="28">
        <v>10.68</v>
      </c>
      <c r="F47" s="1">
        <v>0</v>
      </c>
      <c r="G47" s="1">
        <v>0</v>
      </c>
      <c r="H47" s="1">
        <v>0</v>
      </c>
      <c r="I47" s="28">
        <v>0</v>
      </c>
      <c r="J47" t="s">
        <v>8</v>
      </c>
      <c r="K47" t="s">
        <v>8</v>
      </c>
      <c r="L47" t="s">
        <v>340</v>
      </c>
      <c r="M47" s="80" t="str">
        <f>IFERROR(VLOOKUP(A47, '4.8.24'!$A$2:$P$88, 13, 0), "")</f>
        <v/>
      </c>
      <c r="N47" s="80" t="str">
        <f>IFERROR(VLOOKUP(A47, '4.8.24'!$A$2:$P$88, 14, 0), "")</f>
        <v/>
      </c>
      <c r="O47" s="83" t="str">
        <f>IFERROR(VLOOKUP($A47,'4.8.24'!$A$2:$P$88,15,0),"N/A")</f>
        <v>N/A</v>
      </c>
      <c r="P47" s="80" t="str">
        <f>IFERROR(VLOOKUP($A47, '4.8.24'!$A$2:$P$88, 16, 0), "")</f>
        <v/>
      </c>
    </row>
    <row r="48" spans="1:16" x14ac:dyDescent="0.25">
      <c r="A48" t="s">
        <v>384</v>
      </c>
      <c r="B48" s="28">
        <v>10.32</v>
      </c>
      <c r="C48" s="1">
        <v>10.32</v>
      </c>
      <c r="D48" s="1">
        <v>0</v>
      </c>
      <c r="E48" s="28">
        <v>10.32</v>
      </c>
      <c r="F48" s="1">
        <v>0</v>
      </c>
      <c r="G48" s="1">
        <v>0</v>
      </c>
      <c r="H48" s="1">
        <v>0</v>
      </c>
      <c r="I48" s="28">
        <v>0</v>
      </c>
      <c r="J48" t="s">
        <v>105</v>
      </c>
      <c r="K48" t="s">
        <v>245</v>
      </c>
      <c r="L48" t="s">
        <v>385</v>
      </c>
      <c r="M48" s="80" t="str">
        <f>IFERROR(VLOOKUP(A48, '4.8.24'!$A$2:$P$88, 13, 0), "")</f>
        <v>No</v>
      </c>
      <c r="N48" s="80" t="str">
        <f>IFERROR(VLOOKUP(A48, '4.8.24'!$A$2:$P$88, 14, 0), "")</f>
        <v>No</v>
      </c>
      <c r="O48" s="83" t="str">
        <f>IFERROR(VLOOKUP($A48,'4.8.24'!$A$2:$P$88,15,0),"N/A")</f>
        <v>N/A</v>
      </c>
      <c r="P48" s="80" t="str">
        <f>IFERROR(VLOOKUP($A48, '4.8.24'!$A$2:$P$88, 16, 0), "")</f>
        <v>No</v>
      </c>
    </row>
    <row r="49" spans="1:16" x14ac:dyDescent="0.25">
      <c r="A49" t="s">
        <v>125</v>
      </c>
      <c r="B49" s="28">
        <v>6.93</v>
      </c>
      <c r="C49" s="1">
        <v>6.93</v>
      </c>
      <c r="D49" s="1">
        <v>0</v>
      </c>
      <c r="E49" s="28">
        <v>6.93</v>
      </c>
      <c r="F49" s="1">
        <v>0</v>
      </c>
      <c r="G49" s="1">
        <v>0</v>
      </c>
      <c r="H49" s="1">
        <v>0</v>
      </c>
      <c r="I49" s="28">
        <v>0</v>
      </c>
      <c r="J49" t="s">
        <v>56</v>
      </c>
      <c r="K49" t="s">
        <v>189</v>
      </c>
      <c r="L49" t="s">
        <v>289</v>
      </c>
      <c r="M49" s="80" t="str">
        <f>IFERROR(VLOOKUP(A49, '4.8.24'!$A$2:$P$88, 13, 0), "")</f>
        <v>No</v>
      </c>
      <c r="N49" s="80" t="str">
        <f>IFERROR(VLOOKUP(A49, '4.8.24'!$A$2:$P$88, 14, 0), "")</f>
        <v>No</v>
      </c>
      <c r="O49" s="83" t="str">
        <f>IFERROR(VLOOKUP($A49,'4.8.24'!$A$2:$P$88,15,0),"N/A")</f>
        <v>N/A</v>
      </c>
      <c r="P49" s="80" t="str">
        <f>IFERROR(VLOOKUP($A49, '4.8.24'!$A$2:$P$88, 16, 0), "")</f>
        <v>No</v>
      </c>
    </row>
    <row r="50" spans="1:16" x14ac:dyDescent="0.25">
      <c r="A50" t="s">
        <v>376</v>
      </c>
      <c r="B50" s="28">
        <v>1002.59</v>
      </c>
      <c r="C50" s="1">
        <v>0</v>
      </c>
      <c r="D50" s="1">
        <v>0</v>
      </c>
      <c r="E50" s="28">
        <v>0</v>
      </c>
      <c r="F50" s="1">
        <v>1002.59</v>
      </c>
      <c r="G50" s="1">
        <v>0</v>
      </c>
      <c r="H50" s="1">
        <v>0</v>
      </c>
      <c r="I50" s="28">
        <v>1002.59</v>
      </c>
      <c r="J50" t="s">
        <v>31</v>
      </c>
      <c r="K50" t="s">
        <v>183</v>
      </c>
      <c r="L50" t="s">
        <v>377</v>
      </c>
      <c r="M50" s="80" t="str">
        <f>IFERROR(VLOOKUP(A50, '4.8.24'!$A$2:$P$88, 13, 0), "")</f>
        <v>Yes</v>
      </c>
      <c r="N50" s="80" t="str">
        <f>IFERROR(VLOOKUP(A50, '4.8.24'!$A$2:$P$88, 14, 0), "")</f>
        <v>No</v>
      </c>
      <c r="O50" s="83" t="str">
        <f>IFERROR(VLOOKUP($A50,'4.8.24'!$A$2:$P$88,15,0),"N/A")</f>
        <v>N/A</v>
      </c>
      <c r="P50" s="80" t="str">
        <f>IFERROR(VLOOKUP($A50, '4.8.24'!$A$2:$P$88, 16, 0), "")</f>
        <v>No</v>
      </c>
    </row>
    <row r="51" spans="1:16" x14ac:dyDescent="0.25">
      <c r="A51" t="s">
        <v>44</v>
      </c>
      <c r="B51" s="28">
        <v>0</v>
      </c>
      <c r="C51" s="1">
        <v>0</v>
      </c>
      <c r="D51" s="1">
        <v>0</v>
      </c>
      <c r="E51" s="28">
        <v>0</v>
      </c>
      <c r="F51" s="1">
        <v>0</v>
      </c>
      <c r="G51" s="1">
        <v>0</v>
      </c>
      <c r="H51" s="1">
        <v>0</v>
      </c>
      <c r="I51" s="28">
        <v>0</v>
      </c>
      <c r="J51" t="s">
        <v>21</v>
      </c>
      <c r="K51" t="s">
        <v>177</v>
      </c>
      <c r="L51" t="s">
        <v>196</v>
      </c>
      <c r="M51" s="80" t="str">
        <f>IFERROR(VLOOKUP(A51, '4.8.24'!$A$2:$P$88, 13, 0), "")</f>
        <v>No</v>
      </c>
      <c r="N51" s="80" t="str">
        <f>IFERROR(VLOOKUP(A51, '4.8.24'!$A$2:$P$88, 14, 0), "")</f>
        <v>No</v>
      </c>
      <c r="O51" s="83" t="str">
        <f>IFERROR(VLOOKUP($A51,'4.8.24'!$A$2:$P$88,15,0),"N/A")</f>
        <v>N/A</v>
      </c>
      <c r="P51" s="80" t="str">
        <f>IFERROR(VLOOKUP($A51, '4.8.24'!$A$2:$P$88, 16, 0), "")</f>
        <v>No</v>
      </c>
    </row>
    <row r="52" spans="1:16" x14ac:dyDescent="0.25">
      <c r="A52" t="s">
        <v>75</v>
      </c>
      <c r="B52" s="28">
        <v>501.04000000000008</v>
      </c>
      <c r="C52" s="1">
        <v>0</v>
      </c>
      <c r="D52" s="1">
        <v>0</v>
      </c>
      <c r="E52" s="28">
        <v>0</v>
      </c>
      <c r="F52" s="1">
        <v>501.04000000000008</v>
      </c>
      <c r="G52" s="1">
        <v>0</v>
      </c>
      <c r="H52" s="1">
        <v>0</v>
      </c>
      <c r="I52" s="28">
        <v>501.04000000000008</v>
      </c>
      <c r="J52" t="s">
        <v>31</v>
      </c>
      <c r="K52" t="s">
        <v>183</v>
      </c>
      <c r="L52" t="s">
        <v>232</v>
      </c>
      <c r="M52" s="80" t="str">
        <f>IFERROR(VLOOKUP(A52, '4.8.24'!$A$2:$P$88, 13, 0), "")</f>
        <v>Yes</v>
      </c>
      <c r="N52" s="80" t="str">
        <f>IFERROR(VLOOKUP(A52, '4.8.24'!$A$2:$P$88, 14, 0), "")</f>
        <v>No</v>
      </c>
      <c r="O52" s="83" t="str">
        <f>IFERROR(VLOOKUP($A52,'4.8.24'!$A$2:$P$88,15,0),"N/A")</f>
        <v>N/A</v>
      </c>
      <c r="P52" s="80" t="str">
        <f>IFERROR(VLOOKUP($A52, '4.8.24'!$A$2:$P$88, 16, 0), "")</f>
        <v>No</v>
      </c>
    </row>
    <row r="53" spans="1:16" x14ac:dyDescent="0.25">
      <c r="A53" t="s">
        <v>400</v>
      </c>
      <c r="B53" s="28">
        <v>70.56</v>
      </c>
      <c r="C53" s="1">
        <v>0</v>
      </c>
      <c r="D53" s="1">
        <v>0</v>
      </c>
      <c r="E53" s="28">
        <v>0</v>
      </c>
      <c r="F53" s="1">
        <v>70.56</v>
      </c>
      <c r="G53" s="1">
        <v>0</v>
      </c>
      <c r="H53" s="1">
        <v>0</v>
      </c>
      <c r="I53" s="28">
        <v>70.56</v>
      </c>
      <c r="J53" t="s">
        <v>34</v>
      </c>
      <c r="K53" t="s">
        <v>198</v>
      </c>
      <c r="L53" t="s">
        <v>401</v>
      </c>
      <c r="M53" s="80" t="str">
        <f>IFERROR(VLOOKUP(A53, '4.8.24'!$A$2:$P$88, 13, 0), "")</f>
        <v>No</v>
      </c>
      <c r="N53" s="80" t="str">
        <f>IFERROR(VLOOKUP(A53, '4.8.24'!$A$2:$P$88, 14, 0), "")</f>
        <v>No</v>
      </c>
      <c r="O53" s="83" t="str">
        <f>IFERROR(VLOOKUP($A53,'4.8.24'!$A$2:$P$88,15,0),"N/A")</f>
        <v>N/A</v>
      </c>
      <c r="P53" s="80" t="str">
        <f>IFERROR(VLOOKUP($A53, '4.8.24'!$A$2:$P$88, 16, 0), "")</f>
        <v>No</v>
      </c>
    </row>
    <row r="54" spans="1:16" x14ac:dyDescent="0.25">
      <c r="A54" t="s">
        <v>83</v>
      </c>
      <c r="B54" s="28">
        <v>1358.68</v>
      </c>
      <c r="C54" s="1">
        <v>0</v>
      </c>
      <c r="D54" s="1">
        <v>0</v>
      </c>
      <c r="E54" s="28">
        <v>0</v>
      </c>
      <c r="F54" s="1">
        <v>1358.68</v>
      </c>
      <c r="G54" s="1">
        <v>1358.68</v>
      </c>
      <c r="H54" s="1">
        <v>0</v>
      </c>
      <c r="I54" s="28">
        <v>0</v>
      </c>
      <c r="J54" t="s">
        <v>14</v>
      </c>
      <c r="K54" t="s">
        <v>172</v>
      </c>
      <c r="L54" t="s">
        <v>240</v>
      </c>
      <c r="M54" s="80" t="str">
        <f>IFERROR(VLOOKUP(A54, '4.8.24'!$A$2:$P$88, 13, 0), "")</f>
        <v>No</v>
      </c>
      <c r="N54" s="80" t="str">
        <f>IFERROR(VLOOKUP(A54, '4.8.24'!$A$2:$P$88, 14, 0), "")</f>
        <v>No</v>
      </c>
      <c r="O54" s="83" t="str">
        <f>IFERROR(VLOOKUP($A54,'4.8.24'!$A$2:$P$88,15,0),"N/A")</f>
        <v>N/A</v>
      </c>
      <c r="P54" s="80" t="str">
        <f>IFERROR(VLOOKUP($A54, '4.8.24'!$A$2:$P$88, 16, 0), "")</f>
        <v>No</v>
      </c>
    </row>
    <row r="55" spans="1:16" x14ac:dyDescent="0.25">
      <c r="A55" t="s">
        <v>404</v>
      </c>
      <c r="B55" s="28">
        <v>441.9</v>
      </c>
      <c r="C55" s="1">
        <v>0</v>
      </c>
      <c r="D55" s="1">
        <v>0</v>
      </c>
      <c r="E55" s="28">
        <v>0</v>
      </c>
      <c r="F55" s="1">
        <v>441.9</v>
      </c>
      <c r="G55" s="1">
        <v>0</v>
      </c>
      <c r="H55" s="1">
        <v>441.9</v>
      </c>
      <c r="I55" s="28">
        <v>0</v>
      </c>
      <c r="J55" t="s">
        <v>20</v>
      </c>
      <c r="K55" t="s">
        <v>178</v>
      </c>
      <c r="L55" t="s">
        <v>405</v>
      </c>
      <c r="M55" s="80" t="str">
        <f>IFERROR(VLOOKUP(A55, '4.8.24'!$A$2:$P$88, 13, 0), "")</f>
        <v>No</v>
      </c>
      <c r="N55" s="80" t="str">
        <f>IFERROR(VLOOKUP(A55, '4.8.24'!$A$2:$P$88, 14, 0), "")</f>
        <v>No</v>
      </c>
      <c r="O55" s="83" t="str">
        <f>IFERROR(VLOOKUP($A55,'4.8.24'!$A$2:$P$88,15,0),"N/A")</f>
        <v>N/A</v>
      </c>
      <c r="P55" s="80" t="str">
        <f>IFERROR(VLOOKUP($A55, '4.8.24'!$A$2:$P$88, 16, 0), "")</f>
        <v>No</v>
      </c>
    </row>
    <row r="56" spans="1:16" x14ac:dyDescent="0.25">
      <c r="A56" t="s">
        <v>342</v>
      </c>
      <c r="B56" s="28">
        <v>3559.59</v>
      </c>
      <c r="C56" s="1">
        <v>0</v>
      </c>
      <c r="D56" s="1">
        <v>0</v>
      </c>
      <c r="E56" s="28">
        <v>0</v>
      </c>
      <c r="F56" s="1">
        <v>3559.59</v>
      </c>
      <c r="G56" s="1">
        <v>0</v>
      </c>
      <c r="H56" s="1">
        <v>0</v>
      </c>
      <c r="I56" s="28">
        <v>3559.59</v>
      </c>
      <c r="J56" t="s">
        <v>102</v>
      </c>
      <c r="K56" t="s">
        <v>282</v>
      </c>
      <c r="L56" t="s">
        <v>343</v>
      </c>
      <c r="M56" s="80" t="str">
        <f>IFERROR(VLOOKUP(A56, '4.8.24'!$A$2:$P$88, 13, 0), "")</f>
        <v>No</v>
      </c>
      <c r="N56" s="80" t="str">
        <f>IFERROR(VLOOKUP(A56, '4.8.24'!$A$2:$P$88, 14, 0), "")</f>
        <v>Yes</v>
      </c>
      <c r="O56" s="83">
        <f>IFERROR(VLOOKUP($A56,'4.8.24'!$A$2:$P$88,15,0),"N/A")</f>
        <v>45390</v>
      </c>
      <c r="P56" s="80" t="str">
        <f>IFERROR(VLOOKUP($A56, '4.8.24'!$A$2:$P$88, 16, 0), "")</f>
        <v>Yes</v>
      </c>
    </row>
    <row r="57" spans="1:16" x14ac:dyDescent="0.25">
      <c r="A57" t="s">
        <v>53</v>
      </c>
      <c r="B57" s="28">
        <v>1535.18</v>
      </c>
      <c r="C57" s="1">
        <v>0</v>
      </c>
      <c r="D57" s="1">
        <v>0</v>
      </c>
      <c r="E57" s="28">
        <v>0</v>
      </c>
      <c r="F57" s="1">
        <v>1535.18</v>
      </c>
      <c r="G57" s="1">
        <v>0</v>
      </c>
      <c r="H57" s="1">
        <v>0</v>
      </c>
      <c r="I57" s="28">
        <v>1535.18</v>
      </c>
      <c r="J57" t="s">
        <v>44</v>
      </c>
      <c r="K57" t="s">
        <v>196</v>
      </c>
      <c r="L57" t="s">
        <v>205</v>
      </c>
      <c r="M57" s="80" t="str">
        <f>IFERROR(VLOOKUP(A57, '4.8.24'!$A$2:$P$88, 13, 0), "")</f>
        <v>No</v>
      </c>
      <c r="N57" s="80" t="str">
        <f>IFERROR(VLOOKUP(A57, '4.8.24'!$A$2:$P$88, 14, 0), "")</f>
        <v>No</v>
      </c>
      <c r="O57" s="83" t="str">
        <f>IFERROR(VLOOKUP($A57,'4.8.24'!$A$2:$P$88,15,0),"N/A")</f>
        <v>N/A</v>
      </c>
      <c r="P57" s="80" t="str">
        <f>IFERROR(VLOOKUP($A57, '4.8.24'!$A$2:$P$88, 16, 0), "")</f>
        <v>No</v>
      </c>
    </row>
    <row r="58" spans="1:16" x14ac:dyDescent="0.25">
      <c r="A58" t="s">
        <v>101</v>
      </c>
      <c r="B58" s="28">
        <v>662.45</v>
      </c>
      <c r="C58" s="1">
        <v>0</v>
      </c>
      <c r="D58" s="1">
        <v>0</v>
      </c>
      <c r="E58" s="28">
        <v>0</v>
      </c>
      <c r="F58" s="1">
        <v>662.45</v>
      </c>
      <c r="G58" s="1">
        <v>0</v>
      </c>
      <c r="H58" s="1">
        <v>0</v>
      </c>
      <c r="I58" s="28">
        <v>662.45</v>
      </c>
      <c r="J58" t="s">
        <v>34</v>
      </c>
      <c r="K58" t="s">
        <v>198</v>
      </c>
      <c r="L58" t="s">
        <v>261</v>
      </c>
      <c r="M58" s="80" t="str">
        <f>IFERROR(VLOOKUP(A58, '4.8.24'!$A$2:$P$88, 13, 0), "")</f>
        <v>Yes</v>
      </c>
      <c r="N58" s="80" t="str">
        <f>IFERROR(VLOOKUP(A58, '4.8.24'!$A$2:$P$88, 14, 0), "")</f>
        <v>No</v>
      </c>
      <c r="O58" s="83" t="str">
        <f>IFERROR(VLOOKUP($A58,'4.8.24'!$A$2:$P$88,15,0),"N/A")</f>
        <v>N/A</v>
      </c>
      <c r="P58" s="80" t="str">
        <f>IFERROR(VLOOKUP($A58, '4.8.24'!$A$2:$P$88, 16, 0), "")</f>
        <v>No</v>
      </c>
    </row>
    <row r="59" spans="1:16" x14ac:dyDescent="0.25">
      <c r="A59" t="s">
        <v>408</v>
      </c>
      <c r="B59" s="28">
        <v>51.09</v>
      </c>
      <c r="C59" s="1">
        <v>0</v>
      </c>
      <c r="D59" s="1">
        <v>0</v>
      </c>
      <c r="E59" s="28">
        <v>0</v>
      </c>
      <c r="F59" s="1">
        <v>51.09</v>
      </c>
      <c r="G59" s="1">
        <v>51.09</v>
      </c>
      <c r="H59" s="1">
        <v>0</v>
      </c>
      <c r="I59" s="28">
        <v>0</v>
      </c>
      <c r="J59" t="s">
        <v>23</v>
      </c>
      <c r="K59" t="s">
        <v>194</v>
      </c>
      <c r="L59" t="s">
        <v>409</v>
      </c>
      <c r="M59" s="80" t="str">
        <f>IFERROR(VLOOKUP(A59, '4.8.24'!$A$2:$P$88, 13, 0), "")</f>
        <v>No</v>
      </c>
      <c r="N59" s="80" t="str">
        <f>IFERROR(VLOOKUP(A59, '4.8.24'!$A$2:$P$88, 14, 0), "")</f>
        <v>No</v>
      </c>
      <c r="O59" s="83" t="str">
        <f>IFERROR(VLOOKUP($A59,'4.8.24'!$A$2:$P$88,15,0),"N/A")</f>
        <v>N/A</v>
      </c>
      <c r="P59" s="80" t="str">
        <f>IFERROR(VLOOKUP($A59, '4.8.24'!$A$2:$P$88, 16, 0), "")</f>
        <v>No</v>
      </c>
    </row>
    <row r="60" spans="1:16" x14ac:dyDescent="0.25">
      <c r="A60" t="s">
        <v>19</v>
      </c>
      <c r="B60" s="28">
        <v>4408.17</v>
      </c>
      <c r="C60" s="1">
        <v>0</v>
      </c>
      <c r="D60" s="1">
        <v>0</v>
      </c>
      <c r="E60" s="28">
        <v>0</v>
      </c>
      <c r="F60" s="1">
        <v>4408.17</v>
      </c>
      <c r="G60" s="1">
        <v>4408.17</v>
      </c>
      <c r="H60" s="1">
        <v>0</v>
      </c>
      <c r="I60" s="28">
        <v>0</v>
      </c>
      <c r="J60" t="s">
        <v>14</v>
      </c>
      <c r="K60" t="s">
        <v>172</v>
      </c>
      <c r="L60" t="s">
        <v>174</v>
      </c>
      <c r="M60" s="80" t="str">
        <f>IFERROR(VLOOKUP(A60, '4.8.24'!$A$2:$P$88, 13, 0), "")</f>
        <v>No</v>
      </c>
      <c r="N60" s="80" t="str">
        <f>IFERROR(VLOOKUP(A60, '4.8.24'!$A$2:$P$88, 14, 0), "")</f>
        <v>No</v>
      </c>
      <c r="O60" s="83" t="str">
        <f>IFERROR(VLOOKUP($A60,'4.8.24'!$A$2:$P$88,15,0),"N/A")</f>
        <v>N/A</v>
      </c>
      <c r="P60" s="80" t="str">
        <f>IFERROR(VLOOKUP($A60, '4.8.24'!$A$2:$P$88, 16, 0), "")</f>
        <v>No</v>
      </c>
    </row>
    <row r="61" spans="1:16" x14ac:dyDescent="0.25">
      <c r="A61" t="s">
        <v>410</v>
      </c>
      <c r="B61" s="28">
        <v>31.09</v>
      </c>
      <c r="C61" s="1">
        <v>0</v>
      </c>
      <c r="D61" s="1">
        <v>0</v>
      </c>
      <c r="E61" s="28">
        <v>0</v>
      </c>
      <c r="F61" s="1">
        <v>31.09</v>
      </c>
      <c r="G61" s="1">
        <v>0</v>
      </c>
      <c r="H61" s="1">
        <v>31.09</v>
      </c>
      <c r="I61" s="28">
        <v>0</v>
      </c>
      <c r="J61" t="s">
        <v>20</v>
      </c>
      <c r="K61" t="s">
        <v>178</v>
      </c>
      <c r="L61" t="s">
        <v>411</v>
      </c>
      <c r="M61" s="80" t="str">
        <f>IFERROR(VLOOKUP(A61, '4.8.24'!$A$2:$P$88, 13, 0), "")</f>
        <v>No</v>
      </c>
      <c r="N61" s="80" t="str">
        <f>IFERROR(VLOOKUP(A61, '4.8.24'!$A$2:$P$88, 14, 0), "")</f>
        <v>No</v>
      </c>
      <c r="O61" s="83" t="str">
        <f>IFERROR(VLOOKUP($A61,'4.8.24'!$A$2:$P$88,15,0),"N/A")</f>
        <v>N/A</v>
      </c>
      <c r="P61" s="80" t="str">
        <f>IFERROR(VLOOKUP($A61, '4.8.24'!$A$2:$P$88, 16, 0), "")</f>
        <v>No</v>
      </c>
    </row>
    <row r="62" spans="1:16" x14ac:dyDescent="0.25">
      <c r="A62" t="s">
        <v>161</v>
      </c>
      <c r="B62" s="28">
        <v>460.37</v>
      </c>
      <c r="C62" s="1">
        <v>0</v>
      </c>
      <c r="D62" s="1">
        <v>0</v>
      </c>
      <c r="E62" s="28">
        <v>0</v>
      </c>
      <c r="F62" s="1">
        <v>460.37</v>
      </c>
      <c r="G62" s="1">
        <v>0</v>
      </c>
      <c r="H62" s="1">
        <v>0</v>
      </c>
      <c r="I62" s="28">
        <v>460.37</v>
      </c>
      <c r="J62" t="s">
        <v>96</v>
      </c>
      <c r="K62" t="s">
        <v>242</v>
      </c>
      <c r="L62" t="s">
        <v>299</v>
      </c>
      <c r="M62" s="80" t="str">
        <f>IFERROR(VLOOKUP(A62, '4.8.24'!$A$2:$P$88, 13, 0), "")</f>
        <v>No</v>
      </c>
      <c r="N62" s="80" t="str">
        <f>IFERROR(VLOOKUP(A62, '4.8.24'!$A$2:$P$88, 14, 0), "")</f>
        <v>No</v>
      </c>
      <c r="O62" s="83" t="str">
        <f>IFERROR(VLOOKUP($A62,'4.8.24'!$A$2:$P$88,15,0),"N/A")</f>
        <v>N/A</v>
      </c>
      <c r="P62" s="80" t="str">
        <f>IFERROR(VLOOKUP($A62, '4.8.24'!$A$2:$P$88, 16, 0), "")</f>
        <v>No</v>
      </c>
    </row>
    <row r="63" spans="1:16" x14ac:dyDescent="0.25">
      <c r="A63" t="s">
        <v>113</v>
      </c>
      <c r="B63" s="28">
        <v>374.51</v>
      </c>
      <c r="C63" s="1">
        <v>0</v>
      </c>
      <c r="D63" s="1">
        <v>0</v>
      </c>
      <c r="E63" s="28">
        <v>0</v>
      </c>
      <c r="F63" s="1">
        <v>374.51</v>
      </c>
      <c r="G63" s="1">
        <v>0</v>
      </c>
      <c r="H63" s="1">
        <v>374.51</v>
      </c>
      <c r="I63" s="28">
        <v>0</v>
      </c>
      <c r="J63" t="s">
        <v>36</v>
      </c>
      <c r="K63" t="s">
        <v>185</v>
      </c>
      <c r="L63" t="s">
        <v>247</v>
      </c>
      <c r="M63" s="80" t="str">
        <f>IFERROR(VLOOKUP(A63, '4.8.24'!$A$2:$P$88, 13, 0), "")</f>
        <v>No</v>
      </c>
      <c r="N63" s="80" t="str">
        <f>IFERROR(VLOOKUP(A63, '4.8.24'!$A$2:$P$88, 14, 0), "")</f>
        <v>No</v>
      </c>
      <c r="O63" s="83" t="str">
        <f>IFERROR(VLOOKUP($A63,'4.8.24'!$A$2:$P$88,15,0),"N/A")</f>
        <v>N/A</v>
      </c>
      <c r="P63" s="80" t="str">
        <f>IFERROR(VLOOKUP($A63, '4.8.24'!$A$2:$P$88, 16, 0), "")</f>
        <v>No</v>
      </c>
    </row>
    <row r="64" spans="1:16" x14ac:dyDescent="0.25">
      <c r="A64" t="s">
        <v>129</v>
      </c>
      <c r="B64" s="28">
        <v>0</v>
      </c>
      <c r="C64" s="1">
        <v>0</v>
      </c>
      <c r="D64" s="1">
        <v>0</v>
      </c>
      <c r="E64" s="28">
        <v>0</v>
      </c>
      <c r="F64" s="1">
        <v>0</v>
      </c>
      <c r="G64" s="1">
        <v>0</v>
      </c>
      <c r="H64" s="1">
        <v>0</v>
      </c>
      <c r="I64" s="28">
        <v>0</v>
      </c>
      <c r="J64" t="s">
        <v>44</v>
      </c>
      <c r="K64" t="s">
        <v>196</v>
      </c>
      <c r="L64" t="s">
        <v>303</v>
      </c>
      <c r="M64" s="80" t="str">
        <f>IFERROR(VLOOKUP(A64, '4.8.24'!$A$2:$P$88, 13, 0), "")</f>
        <v>No</v>
      </c>
      <c r="N64" s="80" t="str">
        <f>IFERROR(VLOOKUP(A64, '4.8.24'!$A$2:$P$88, 14, 0), "")</f>
        <v>No</v>
      </c>
      <c r="O64" s="83" t="str">
        <f>IFERROR(VLOOKUP($A64,'4.8.24'!$A$2:$P$88,15,0),"N/A")</f>
        <v>N/A</v>
      </c>
      <c r="P64" s="80" t="str">
        <f>IFERROR(VLOOKUP($A64, '4.8.24'!$A$2:$P$88, 16, 0), "")</f>
        <v>No</v>
      </c>
    </row>
    <row r="65" spans="1:16" x14ac:dyDescent="0.25">
      <c r="A65" t="s">
        <v>372</v>
      </c>
      <c r="B65" s="28">
        <v>291.8</v>
      </c>
      <c r="C65" s="1">
        <v>0</v>
      </c>
      <c r="D65" s="1">
        <v>0</v>
      </c>
      <c r="E65" s="28">
        <v>0</v>
      </c>
      <c r="F65" s="1">
        <v>291.8</v>
      </c>
      <c r="G65" s="1">
        <v>0</v>
      </c>
      <c r="H65" s="1">
        <v>0</v>
      </c>
      <c r="I65" s="28">
        <v>291.8</v>
      </c>
      <c r="J65" t="s">
        <v>62</v>
      </c>
      <c r="K65" t="s">
        <v>238</v>
      </c>
      <c r="L65" t="s">
        <v>373</v>
      </c>
      <c r="M65" s="80" t="str">
        <f>IFERROR(VLOOKUP(A65, '4.8.24'!$A$2:$P$88, 13, 0), "")</f>
        <v>No</v>
      </c>
      <c r="N65" s="80" t="str">
        <f>IFERROR(VLOOKUP(A65, '4.8.24'!$A$2:$P$88, 14, 0), "")</f>
        <v>No</v>
      </c>
      <c r="O65" s="83" t="str">
        <f>IFERROR(VLOOKUP($A65,'4.8.24'!$A$2:$P$88,15,0),"N/A")</f>
        <v>N/A</v>
      </c>
      <c r="P65" s="80" t="str">
        <f>IFERROR(VLOOKUP($A65, '4.8.24'!$A$2:$P$88, 16, 0), "")</f>
        <v>No</v>
      </c>
    </row>
    <row r="66" spans="1:16" x14ac:dyDescent="0.25">
      <c r="A66" t="s">
        <v>54</v>
      </c>
      <c r="B66" s="28">
        <v>311.48</v>
      </c>
      <c r="C66" s="1">
        <v>0</v>
      </c>
      <c r="D66" s="1">
        <v>0</v>
      </c>
      <c r="E66" s="28">
        <v>0</v>
      </c>
      <c r="F66" s="1">
        <v>311.48</v>
      </c>
      <c r="G66" s="1">
        <v>0</v>
      </c>
      <c r="H66" s="1">
        <v>311.48</v>
      </c>
      <c r="I66" s="28">
        <v>0</v>
      </c>
      <c r="J66" t="s">
        <v>20</v>
      </c>
      <c r="K66" t="s">
        <v>178</v>
      </c>
      <c r="L66" t="s">
        <v>206</v>
      </c>
      <c r="M66" s="80" t="str">
        <f>IFERROR(VLOOKUP(A66, '4.8.24'!$A$2:$P$88, 13, 0), "")</f>
        <v>No</v>
      </c>
      <c r="N66" s="80" t="str">
        <f>IFERROR(VLOOKUP(A66, '4.8.24'!$A$2:$P$88, 14, 0), "")</f>
        <v>No</v>
      </c>
      <c r="O66" s="83" t="str">
        <f>IFERROR(VLOOKUP($A66,'4.8.24'!$A$2:$P$88,15,0),"N/A")</f>
        <v>N/A</v>
      </c>
      <c r="P66" s="80" t="str">
        <f>IFERROR(VLOOKUP($A66, '4.8.24'!$A$2:$P$88, 16, 0), "")</f>
        <v>No</v>
      </c>
    </row>
    <row r="67" spans="1:16" x14ac:dyDescent="0.25">
      <c r="A67" t="s">
        <v>88</v>
      </c>
      <c r="B67" s="28">
        <v>1415.95</v>
      </c>
      <c r="C67" s="1">
        <v>0</v>
      </c>
      <c r="D67" s="1">
        <v>0</v>
      </c>
      <c r="E67" s="28">
        <v>0</v>
      </c>
      <c r="F67" s="1">
        <v>1415.95</v>
      </c>
      <c r="G67" s="1">
        <v>0</v>
      </c>
      <c r="H67" s="1">
        <v>0</v>
      </c>
      <c r="I67" s="28">
        <v>1415.95</v>
      </c>
      <c r="J67" t="s">
        <v>56</v>
      </c>
      <c r="K67" t="s">
        <v>189</v>
      </c>
      <c r="L67" t="s">
        <v>249</v>
      </c>
      <c r="M67" s="80" t="str">
        <f>IFERROR(VLOOKUP(A67, '4.8.24'!$A$2:$P$88, 13, 0), "")</f>
        <v>No</v>
      </c>
      <c r="N67" s="80" t="str">
        <f>IFERROR(VLOOKUP(A67, '4.8.24'!$A$2:$P$88, 14, 0), "")</f>
        <v>No</v>
      </c>
      <c r="O67" s="83" t="str">
        <f>IFERROR(VLOOKUP($A67,'4.8.24'!$A$2:$P$88,15,0),"N/A")</f>
        <v>N/A</v>
      </c>
      <c r="P67" s="80" t="str">
        <f>IFERROR(VLOOKUP($A67, '4.8.24'!$A$2:$P$88, 16, 0), "")</f>
        <v>No</v>
      </c>
    </row>
    <row r="68" spans="1:16" x14ac:dyDescent="0.25">
      <c r="A68" t="s">
        <v>382</v>
      </c>
      <c r="B68" s="28">
        <v>21.13</v>
      </c>
      <c r="C68" s="1">
        <v>0</v>
      </c>
      <c r="D68" s="1">
        <v>0</v>
      </c>
      <c r="E68" s="28">
        <v>0</v>
      </c>
      <c r="F68" s="1">
        <v>21.13</v>
      </c>
      <c r="G68" s="1">
        <v>0</v>
      </c>
      <c r="H68" s="1">
        <v>21.13</v>
      </c>
      <c r="I68" s="28">
        <v>0</v>
      </c>
      <c r="J68" t="s">
        <v>34</v>
      </c>
      <c r="K68" t="s">
        <v>198</v>
      </c>
      <c r="L68" t="s">
        <v>383</v>
      </c>
      <c r="M68" s="80" t="str">
        <f>IFERROR(VLOOKUP(A68, '4.8.24'!$A$2:$P$88, 13, 0), "")</f>
        <v>No</v>
      </c>
      <c r="N68" s="80" t="str">
        <f>IFERROR(VLOOKUP(A68, '4.8.24'!$A$2:$P$88, 14, 0), "")</f>
        <v>No</v>
      </c>
      <c r="O68" s="83" t="str">
        <f>IFERROR(VLOOKUP($A68,'4.8.24'!$A$2:$P$88,15,0),"N/A")</f>
        <v>N/A</v>
      </c>
      <c r="P68" s="80" t="str">
        <f>IFERROR(VLOOKUP($A68, '4.8.24'!$A$2:$P$88, 16, 0), "")</f>
        <v>No</v>
      </c>
    </row>
    <row r="69" spans="1:16" x14ac:dyDescent="0.25">
      <c r="A69" t="s">
        <v>46</v>
      </c>
      <c r="B69" s="28">
        <v>1511.87</v>
      </c>
      <c r="C69" s="1">
        <v>0</v>
      </c>
      <c r="D69" s="1">
        <v>0</v>
      </c>
      <c r="E69" s="28">
        <v>0</v>
      </c>
      <c r="F69" s="1">
        <v>1511.87</v>
      </c>
      <c r="G69" s="1">
        <v>0</v>
      </c>
      <c r="H69" s="1">
        <v>0</v>
      </c>
      <c r="I69" s="28">
        <v>1511.87</v>
      </c>
      <c r="J69" t="s">
        <v>10</v>
      </c>
      <c r="K69" t="s">
        <v>191</v>
      </c>
      <c r="L69" t="s">
        <v>192</v>
      </c>
      <c r="M69" s="80" t="str">
        <f>IFERROR(VLOOKUP(A69, '4.8.24'!$A$2:$P$88, 13, 0), "")</f>
        <v>Yes</v>
      </c>
      <c r="N69" s="80" t="str">
        <f>IFERROR(VLOOKUP(A69, '4.8.24'!$A$2:$P$88, 14, 0), "")</f>
        <v>No</v>
      </c>
      <c r="O69" s="83" t="str">
        <f>IFERROR(VLOOKUP($A69,'4.8.24'!$A$2:$P$88,15,0),"N/A")</f>
        <v>N/A</v>
      </c>
      <c r="P69" s="80" t="str">
        <f>IFERROR(VLOOKUP($A69, '4.8.24'!$A$2:$P$88, 16, 0), "")</f>
        <v>No</v>
      </c>
    </row>
    <row r="70" spans="1:16" x14ac:dyDescent="0.25">
      <c r="A70" t="s">
        <v>414</v>
      </c>
      <c r="B70" s="28">
        <v>70.099999999999994</v>
      </c>
      <c r="C70" s="1">
        <v>0</v>
      </c>
      <c r="D70" s="1">
        <v>0</v>
      </c>
      <c r="E70" s="28">
        <v>0</v>
      </c>
      <c r="F70" s="1">
        <v>70.099999999999994</v>
      </c>
      <c r="G70" s="1">
        <v>0</v>
      </c>
      <c r="H70" s="1">
        <v>70.099999999999994</v>
      </c>
      <c r="I70" s="28">
        <v>0</v>
      </c>
      <c r="J70" t="s">
        <v>415</v>
      </c>
      <c r="K70" t="s">
        <v>416</v>
      </c>
      <c r="L70" t="s">
        <v>417</v>
      </c>
      <c r="M70" s="80" t="str">
        <f>IFERROR(VLOOKUP(A70, '4.8.24'!$A$2:$P$88, 13, 0), "")</f>
        <v>No</v>
      </c>
      <c r="N70" s="80" t="str">
        <f>IFERROR(VLOOKUP(A70, '4.8.24'!$A$2:$P$88, 14, 0), "")</f>
        <v>No</v>
      </c>
      <c r="O70" s="83" t="str">
        <f>IFERROR(VLOOKUP($A70,'4.8.24'!$A$2:$P$88,15,0),"N/A")</f>
        <v>N/A</v>
      </c>
      <c r="P70" s="80" t="str">
        <f>IFERROR(VLOOKUP($A70, '4.8.24'!$A$2:$P$88, 16, 0), "")</f>
        <v>No</v>
      </c>
    </row>
    <row r="71" spans="1:16" x14ac:dyDescent="0.25">
      <c r="A71" t="s">
        <v>132</v>
      </c>
      <c r="B71" s="28">
        <v>870</v>
      </c>
      <c r="C71" s="1">
        <v>0</v>
      </c>
      <c r="D71" s="1">
        <v>0</v>
      </c>
      <c r="E71" s="28">
        <v>0</v>
      </c>
      <c r="F71" s="1">
        <v>870</v>
      </c>
      <c r="G71" s="1">
        <v>0</v>
      </c>
      <c r="H71" s="1">
        <v>870</v>
      </c>
      <c r="I71" s="28">
        <v>0</v>
      </c>
      <c r="J71" t="s">
        <v>20</v>
      </c>
      <c r="K71" t="s">
        <v>178</v>
      </c>
      <c r="L71" t="s">
        <v>307</v>
      </c>
      <c r="M71" s="80" t="str">
        <f>IFERROR(VLOOKUP(A71, '4.8.24'!$A$2:$P$88, 13, 0), "")</f>
        <v/>
      </c>
      <c r="N71" s="80" t="str">
        <f>IFERROR(VLOOKUP(A71, '4.8.24'!$A$2:$P$88, 14, 0), "")</f>
        <v/>
      </c>
      <c r="O71" s="83" t="str">
        <f>IFERROR(VLOOKUP($A71,'4.8.24'!$A$2:$P$88,15,0),"N/A")</f>
        <v>N/A</v>
      </c>
      <c r="P71" s="80" t="str">
        <f>IFERROR(VLOOKUP($A71, '4.8.24'!$A$2:$P$88, 16, 0), "")</f>
        <v/>
      </c>
    </row>
    <row r="72" spans="1:16" x14ac:dyDescent="0.25">
      <c r="A72" t="s">
        <v>133</v>
      </c>
      <c r="B72" s="28">
        <v>0</v>
      </c>
      <c r="C72" s="1">
        <v>0</v>
      </c>
      <c r="D72" s="1">
        <v>0</v>
      </c>
      <c r="E72" s="28">
        <v>0</v>
      </c>
      <c r="F72" s="1">
        <v>0</v>
      </c>
      <c r="G72" s="1">
        <v>0</v>
      </c>
      <c r="H72" s="1">
        <v>0</v>
      </c>
      <c r="I72" s="28">
        <v>0</v>
      </c>
      <c r="J72" t="s">
        <v>31</v>
      </c>
      <c r="K72" t="s">
        <v>183</v>
      </c>
      <c r="L72" t="s">
        <v>310</v>
      </c>
      <c r="M72" s="80" t="str">
        <f>IFERROR(VLOOKUP(A72, '4.8.24'!$A$2:$P$88, 13, 0), "")</f>
        <v>No</v>
      </c>
      <c r="N72" s="80" t="str">
        <f>IFERROR(VLOOKUP(A72, '4.8.24'!$A$2:$P$88, 14, 0), "")</f>
        <v>No</v>
      </c>
      <c r="O72" s="83" t="str">
        <f>IFERROR(VLOOKUP($A72,'4.8.24'!$A$2:$P$88,15,0),"N/A")</f>
        <v>N/A</v>
      </c>
      <c r="P72" s="80" t="str">
        <f>IFERROR(VLOOKUP($A72, '4.8.24'!$A$2:$P$88, 16, 0), "")</f>
        <v>No</v>
      </c>
    </row>
    <row r="73" spans="1:16" x14ac:dyDescent="0.25">
      <c r="A73" t="s">
        <v>312</v>
      </c>
      <c r="B73" s="28">
        <v>1052.26</v>
      </c>
      <c r="C73" s="1">
        <v>0</v>
      </c>
      <c r="D73" s="1">
        <v>0</v>
      </c>
      <c r="E73" s="28">
        <v>0</v>
      </c>
      <c r="F73" s="1">
        <v>1052.26</v>
      </c>
      <c r="G73" s="1">
        <v>0</v>
      </c>
      <c r="H73" s="1">
        <v>1052.26</v>
      </c>
      <c r="I73" s="28">
        <v>0</v>
      </c>
      <c r="J73" t="s">
        <v>20</v>
      </c>
      <c r="K73" t="s">
        <v>178</v>
      </c>
      <c r="L73" t="s">
        <v>313</v>
      </c>
      <c r="M73" s="80" t="str">
        <f>IFERROR(VLOOKUP(A73, '4.8.24'!$A$2:$P$88, 13, 0), "")</f>
        <v>No</v>
      </c>
      <c r="N73" s="80" t="str">
        <f>IFERROR(VLOOKUP(A73, '4.8.24'!$A$2:$P$88, 14, 0), "")</f>
        <v>No</v>
      </c>
      <c r="O73" s="83" t="str">
        <f>IFERROR(VLOOKUP($A73,'4.8.24'!$A$2:$P$88,15,0),"N/A")</f>
        <v>N/A</v>
      </c>
      <c r="P73" s="80" t="str">
        <f>IFERROR(VLOOKUP($A73, '4.8.24'!$A$2:$P$88, 16, 0), "")</f>
        <v>No</v>
      </c>
    </row>
    <row r="74" spans="1:16" x14ac:dyDescent="0.25">
      <c r="A74" t="s">
        <v>71</v>
      </c>
      <c r="B74" s="28">
        <v>108.79</v>
      </c>
      <c r="C74" s="1">
        <v>0</v>
      </c>
      <c r="D74" s="1">
        <v>0</v>
      </c>
      <c r="E74" s="28">
        <v>0</v>
      </c>
      <c r="F74" s="1">
        <v>108.79</v>
      </c>
      <c r="G74" s="1">
        <v>0</v>
      </c>
      <c r="H74" s="1">
        <v>108.79</v>
      </c>
      <c r="I74" s="28">
        <v>0</v>
      </c>
      <c r="J74" t="s">
        <v>36</v>
      </c>
      <c r="K74" t="s">
        <v>185</v>
      </c>
      <c r="L74" t="s">
        <v>228</v>
      </c>
      <c r="M74" s="80" t="str">
        <f>IFERROR(VLOOKUP(A74, '4.8.24'!$A$2:$P$88, 13, 0), "")</f>
        <v>No</v>
      </c>
      <c r="N74" s="80" t="str">
        <f>IFERROR(VLOOKUP(A74, '4.8.24'!$A$2:$P$88, 14, 0), "")</f>
        <v>No</v>
      </c>
      <c r="O74" s="83" t="str">
        <f>IFERROR(VLOOKUP($A74,'4.8.24'!$A$2:$P$88,15,0),"N/A")</f>
        <v>N/A</v>
      </c>
      <c r="P74" s="80" t="str">
        <f>IFERROR(VLOOKUP($A74, '4.8.24'!$A$2:$P$88, 16, 0), "")</f>
        <v>No</v>
      </c>
    </row>
    <row r="75" spans="1:16" x14ac:dyDescent="0.25">
      <c r="A75" t="s">
        <v>391</v>
      </c>
      <c r="B75" s="28">
        <v>696.07</v>
      </c>
      <c r="C75" s="1">
        <v>0</v>
      </c>
      <c r="D75" s="1">
        <v>0</v>
      </c>
      <c r="E75" s="28">
        <v>0</v>
      </c>
      <c r="F75" s="1">
        <v>696.07</v>
      </c>
      <c r="G75" s="1">
        <v>0</v>
      </c>
      <c r="H75" s="1">
        <v>0</v>
      </c>
      <c r="I75" s="28">
        <v>696.07</v>
      </c>
      <c r="J75" t="s">
        <v>41</v>
      </c>
      <c r="K75" t="s">
        <v>179</v>
      </c>
      <c r="L75" t="s">
        <v>392</v>
      </c>
      <c r="M75" s="80" t="str">
        <f>IFERROR(VLOOKUP(A75, '4.8.24'!$A$2:$P$88, 13, 0), "")</f>
        <v>Yes</v>
      </c>
      <c r="N75" s="80" t="str">
        <f>IFERROR(VLOOKUP(A75, '4.8.24'!$A$2:$P$88, 14, 0), "")</f>
        <v>No</v>
      </c>
      <c r="O75" s="83" t="str">
        <f>IFERROR(VLOOKUP($A75,'4.8.24'!$A$2:$P$88,15,0),"N/A")</f>
        <v>N/A</v>
      </c>
      <c r="P75" s="80" t="str">
        <f>IFERROR(VLOOKUP($A75, '4.8.24'!$A$2:$P$88, 16, 0), "")</f>
        <v>No</v>
      </c>
    </row>
    <row r="76" spans="1:16" x14ac:dyDescent="0.25">
      <c r="A76" t="s">
        <v>82</v>
      </c>
      <c r="B76" s="28">
        <v>374.33</v>
      </c>
      <c r="C76" s="1">
        <v>0</v>
      </c>
      <c r="D76" s="1">
        <v>0</v>
      </c>
      <c r="E76" s="28">
        <v>0</v>
      </c>
      <c r="F76" s="1">
        <v>374.33</v>
      </c>
      <c r="G76" s="1">
        <v>0</v>
      </c>
      <c r="H76" s="1">
        <v>133.74</v>
      </c>
      <c r="I76" s="28">
        <v>240.59</v>
      </c>
      <c r="J76" t="s">
        <v>60</v>
      </c>
      <c r="K76" t="s">
        <v>236</v>
      </c>
      <c r="L76" t="s">
        <v>237</v>
      </c>
      <c r="M76" s="80" t="str">
        <f>IFERROR(VLOOKUP(A76, '4.8.24'!$A$2:$P$88, 13, 0), "")</f>
        <v>No</v>
      </c>
      <c r="N76" s="80" t="str">
        <f>IFERROR(VLOOKUP(A76, '4.8.24'!$A$2:$P$88, 14, 0), "")</f>
        <v>No</v>
      </c>
      <c r="O76" s="83" t="str">
        <f>IFERROR(VLOOKUP($A76,'4.8.24'!$A$2:$P$88,15,0),"N/A")</f>
        <v>N/A</v>
      </c>
      <c r="P76" s="80" t="str">
        <f>IFERROR(VLOOKUP($A76, '4.8.24'!$A$2:$P$88, 16, 0), "")</f>
        <v>No</v>
      </c>
    </row>
    <row r="77" spans="1:16" x14ac:dyDescent="0.25">
      <c r="A77" t="s">
        <v>33</v>
      </c>
      <c r="B77" s="28">
        <v>515.67000000000007</v>
      </c>
      <c r="C77" s="1">
        <v>0</v>
      </c>
      <c r="D77" s="1">
        <v>0</v>
      </c>
      <c r="E77" s="28">
        <v>0</v>
      </c>
      <c r="F77" s="1">
        <v>515.67000000000007</v>
      </c>
      <c r="G77" s="1">
        <v>0</v>
      </c>
      <c r="H77" s="1">
        <v>0</v>
      </c>
      <c r="I77" s="28">
        <v>515.67000000000007</v>
      </c>
      <c r="J77" t="s">
        <v>34</v>
      </c>
      <c r="K77" t="s">
        <v>198</v>
      </c>
      <c r="L77" t="s">
        <v>211</v>
      </c>
      <c r="M77" s="80" t="str">
        <f>IFERROR(VLOOKUP(A77, '4.8.24'!$A$2:$P$88, 13, 0), "")</f>
        <v>Yes</v>
      </c>
      <c r="N77" s="80" t="str">
        <f>IFERROR(VLOOKUP(A77, '4.8.24'!$A$2:$P$88, 14, 0), "")</f>
        <v>No</v>
      </c>
      <c r="O77" s="83" t="str">
        <f>IFERROR(VLOOKUP($A77,'4.8.24'!$A$2:$P$88,15,0),"N/A")</f>
        <v>N/A</v>
      </c>
      <c r="P77" s="80" t="str">
        <f>IFERROR(VLOOKUP($A77, '4.8.24'!$A$2:$P$88, 16, 0), "")</f>
        <v>No</v>
      </c>
    </row>
    <row r="78" spans="1:16" x14ac:dyDescent="0.25">
      <c r="A78" t="s">
        <v>79</v>
      </c>
      <c r="B78" s="28">
        <v>55</v>
      </c>
      <c r="C78" s="1">
        <v>0</v>
      </c>
      <c r="D78" s="1">
        <v>0</v>
      </c>
      <c r="E78" s="28">
        <v>0</v>
      </c>
      <c r="F78" s="1">
        <v>55</v>
      </c>
      <c r="G78" s="1">
        <v>0</v>
      </c>
      <c r="H78" s="1">
        <v>55</v>
      </c>
      <c r="I78" s="28">
        <v>0</v>
      </c>
      <c r="J78" t="s">
        <v>56</v>
      </c>
      <c r="K78" t="s">
        <v>189</v>
      </c>
      <c r="L78" t="s">
        <v>190</v>
      </c>
      <c r="M78" s="80" t="str">
        <f>IFERROR(VLOOKUP(A78, '4.8.24'!$A$2:$P$88, 13, 0), "")</f>
        <v>No</v>
      </c>
      <c r="N78" s="80" t="str">
        <f>IFERROR(VLOOKUP(A78, '4.8.24'!$A$2:$P$88, 14, 0), "")</f>
        <v>No</v>
      </c>
      <c r="O78" s="83" t="str">
        <f>IFERROR(VLOOKUP($A78,'4.8.24'!$A$2:$P$88,15,0),"N/A")</f>
        <v>N/A</v>
      </c>
      <c r="P78" s="80" t="str">
        <f>IFERROR(VLOOKUP($A78, '4.8.24'!$A$2:$P$88, 16, 0), "")</f>
        <v>No</v>
      </c>
    </row>
    <row r="79" spans="1:16" x14ac:dyDescent="0.25">
      <c r="A79" t="s">
        <v>395</v>
      </c>
      <c r="B79" s="28">
        <v>70.570000000000007</v>
      </c>
      <c r="C79" s="1">
        <v>0</v>
      </c>
      <c r="D79" s="1">
        <v>0</v>
      </c>
      <c r="E79" s="28">
        <v>0</v>
      </c>
      <c r="F79" s="1">
        <v>70.570000000000007</v>
      </c>
      <c r="G79" s="1">
        <v>0</v>
      </c>
      <c r="H79" s="1">
        <v>0</v>
      </c>
      <c r="I79" s="28">
        <v>70.570000000000007</v>
      </c>
      <c r="J79" t="s">
        <v>62</v>
      </c>
      <c r="K79" t="s">
        <v>238</v>
      </c>
      <c r="L79" t="s">
        <v>396</v>
      </c>
      <c r="M79" s="80" t="str">
        <f>IFERROR(VLOOKUP(A79, '4.8.24'!$A$2:$P$88, 13, 0), "")</f>
        <v>No</v>
      </c>
      <c r="N79" s="80" t="str">
        <f>IFERROR(VLOOKUP(A79, '4.8.24'!$A$2:$P$88, 14, 0), "")</f>
        <v>No</v>
      </c>
      <c r="O79" s="83" t="str">
        <f>IFERROR(VLOOKUP($A79,'4.8.24'!$A$2:$P$88,15,0),"N/A")</f>
        <v>N/A</v>
      </c>
      <c r="P79" s="80" t="str">
        <f>IFERROR(VLOOKUP($A79, '4.8.24'!$A$2:$P$88, 16, 0), "")</f>
        <v>No</v>
      </c>
    </row>
    <row r="80" spans="1:16" x14ac:dyDescent="0.25">
      <c r="A80" t="s">
        <v>351</v>
      </c>
      <c r="B80" s="28">
        <v>1605.38</v>
      </c>
      <c r="C80" s="1">
        <v>0</v>
      </c>
      <c r="D80" s="1">
        <v>0</v>
      </c>
      <c r="E80" s="28">
        <v>0</v>
      </c>
      <c r="F80" s="1">
        <v>1605.38</v>
      </c>
      <c r="G80" s="1">
        <v>0</v>
      </c>
      <c r="H80" s="1">
        <v>1605.38</v>
      </c>
      <c r="I80" s="28">
        <v>0</v>
      </c>
      <c r="J80" t="s">
        <v>23</v>
      </c>
      <c r="K80" t="s">
        <v>194</v>
      </c>
      <c r="L80" t="s">
        <v>352</v>
      </c>
      <c r="M80" s="80" t="str">
        <f>IFERROR(VLOOKUP(A80, '4.8.24'!$A$2:$P$88, 13, 0), "")</f>
        <v>Yes</v>
      </c>
      <c r="N80" s="80" t="str">
        <f>IFERROR(VLOOKUP(A80, '4.8.24'!$A$2:$P$88, 14, 0), "")</f>
        <v>No</v>
      </c>
      <c r="O80" s="83" t="str">
        <f>IFERROR(VLOOKUP($A80,'4.8.24'!$A$2:$P$88,15,0),"N/A")</f>
        <v>N/A</v>
      </c>
      <c r="P80" s="80" t="str">
        <f>IFERROR(VLOOKUP($A80, '4.8.24'!$A$2:$P$88, 16, 0), "")</f>
        <v>No</v>
      </c>
    </row>
    <row r="81" spans="1:16" x14ac:dyDescent="0.25">
      <c r="A81" s="4" t="s">
        <v>420</v>
      </c>
      <c r="B81" s="28">
        <v>402.68000000000012</v>
      </c>
      <c r="C81" s="1">
        <v>0</v>
      </c>
      <c r="D81" s="1">
        <v>0</v>
      </c>
      <c r="E81" s="28">
        <v>0</v>
      </c>
      <c r="F81" s="1">
        <v>402.68000000000012</v>
      </c>
      <c r="G81" s="1">
        <v>402.68000000000012</v>
      </c>
      <c r="H81" s="1">
        <v>0</v>
      </c>
      <c r="I81" s="28">
        <v>0</v>
      </c>
      <c r="J81" t="s">
        <v>8</v>
      </c>
      <c r="K81" t="s">
        <v>8</v>
      </c>
      <c r="L81" t="s">
        <v>340</v>
      </c>
      <c r="M81" s="80" t="str">
        <f>IFERROR(VLOOKUP(A81, '4.8.24'!$A$2:$P$88, 13, 0), "")</f>
        <v>No</v>
      </c>
      <c r="N81" s="80" t="str">
        <f>IFERROR(VLOOKUP(A81, '4.8.24'!$A$2:$P$88, 14, 0), "")</f>
        <v>No</v>
      </c>
      <c r="O81" s="83" t="str">
        <f>IFERROR(VLOOKUP($A81,'4.8.24'!$A$2:$P$88,15,0),"N/A")</f>
        <v>N/A</v>
      </c>
      <c r="P81" s="80" t="str">
        <f>IFERROR(VLOOKUP($A81, '4.8.24'!$A$2:$P$88, 16, 0), "")</f>
        <v>No</v>
      </c>
    </row>
    <row r="82" spans="1:16" x14ac:dyDescent="0.25">
      <c r="A82" s="4" t="s">
        <v>428</v>
      </c>
      <c r="B82" s="28">
        <v>5670.83</v>
      </c>
      <c r="C82" s="1">
        <v>0</v>
      </c>
      <c r="D82" s="1">
        <v>0</v>
      </c>
      <c r="E82" s="28">
        <v>0</v>
      </c>
      <c r="F82" s="1">
        <v>5670.83</v>
      </c>
      <c r="G82" s="1">
        <v>5670.83</v>
      </c>
      <c r="H82" s="1">
        <v>0</v>
      </c>
      <c r="I82" s="28">
        <v>0</v>
      </c>
      <c r="J82" t="s">
        <v>8</v>
      </c>
      <c r="K82" t="s">
        <v>8</v>
      </c>
      <c r="L82" t="s">
        <v>340</v>
      </c>
      <c r="M82" s="80" t="str">
        <f>IFERROR(VLOOKUP(A82, '4.8.24'!$A$2:$P$88, 13, 0), "")</f>
        <v/>
      </c>
      <c r="N82" s="80" t="str">
        <f>IFERROR(VLOOKUP(A82, '4.8.24'!$A$2:$P$88, 14, 0), "")</f>
        <v/>
      </c>
      <c r="O82" s="83" t="str">
        <f>IFERROR(VLOOKUP($A82,'4.8.24'!$A$2:$P$88,15,0),"N/A")</f>
        <v>N/A</v>
      </c>
      <c r="P82" s="80" t="str">
        <f>IFERROR(VLOOKUP($A82, '4.8.24'!$A$2:$P$88, 16, 0), "")</f>
        <v/>
      </c>
    </row>
    <row r="83" spans="1:16" x14ac:dyDescent="0.25">
      <c r="A83" t="s">
        <v>421</v>
      </c>
      <c r="B83" s="28">
        <v>770.39</v>
      </c>
      <c r="C83" s="1">
        <v>0</v>
      </c>
      <c r="D83" s="1">
        <v>0</v>
      </c>
      <c r="E83" s="28">
        <v>0</v>
      </c>
      <c r="F83" s="1">
        <v>770.39</v>
      </c>
      <c r="G83" s="1">
        <v>0</v>
      </c>
      <c r="H83" s="1">
        <v>770.39</v>
      </c>
      <c r="I83" s="28">
        <v>0</v>
      </c>
      <c r="J83" t="s">
        <v>96</v>
      </c>
      <c r="K83" t="s">
        <v>242</v>
      </c>
      <c r="L83" t="s">
        <v>422</v>
      </c>
      <c r="M83" s="80" t="str">
        <f>IFERROR(VLOOKUP(A83, '4.8.24'!$A$2:$P$88, 13, 0), "")</f>
        <v>No</v>
      </c>
      <c r="N83" s="80" t="str">
        <f>IFERROR(VLOOKUP(A83, '4.8.24'!$A$2:$P$88, 14, 0), "")</f>
        <v>No</v>
      </c>
      <c r="O83" s="83" t="str">
        <f>IFERROR(VLOOKUP($A83,'4.8.24'!$A$2:$P$88,15,0),"N/A")</f>
        <v>N/A</v>
      </c>
      <c r="P83" s="80" t="str">
        <f>IFERROR(VLOOKUP($A83, '4.8.24'!$A$2:$P$88, 16, 0), "")</f>
        <v>No</v>
      </c>
    </row>
    <row r="84" spans="1:16" x14ac:dyDescent="0.25">
      <c r="A84" t="s">
        <v>143</v>
      </c>
      <c r="B84" s="28">
        <v>40</v>
      </c>
      <c r="C84" s="1">
        <v>0</v>
      </c>
      <c r="D84" s="1">
        <v>0</v>
      </c>
      <c r="E84" s="28">
        <v>0</v>
      </c>
      <c r="F84" s="1">
        <v>40</v>
      </c>
      <c r="G84" s="1">
        <v>0</v>
      </c>
      <c r="H84" s="1">
        <v>40</v>
      </c>
      <c r="I84" s="28">
        <v>0</v>
      </c>
      <c r="J84" t="s">
        <v>20</v>
      </c>
      <c r="K84" t="s">
        <v>178</v>
      </c>
      <c r="L84" t="s">
        <v>327</v>
      </c>
      <c r="M84" s="80" t="str">
        <f>IFERROR(VLOOKUP(A84, '4.8.24'!$A$2:$P$88, 13, 0), "")</f>
        <v>No</v>
      </c>
      <c r="N84" s="80" t="str">
        <f>IFERROR(VLOOKUP(A84, '4.8.24'!$A$2:$P$88, 14, 0), "")</f>
        <v>No</v>
      </c>
      <c r="O84" s="83" t="str">
        <f>IFERROR(VLOOKUP($A84,'4.8.24'!$A$2:$P$88,15,0),"N/A")</f>
        <v>N/A</v>
      </c>
      <c r="P84" s="80" t="str">
        <f>IFERROR(VLOOKUP($A84, '4.8.24'!$A$2:$P$88, 16, 0), "")</f>
        <v>No</v>
      </c>
    </row>
    <row r="85" spans="1:16" x14ac:dyDescent="0.25">
      <c r="A85" t="s">
        <v>123</v>
      </c>
      <c r="B85" s="28">
        <v>300.11</v>
      </c>
      <c r="C85" s="1">
        <v>0</v>
      </c>
      <c r="D85" s="1">
        <v>0</v>
      </c>
      <c r="E85" s="28">
        <v>0</v>
      </c>
      <c r="F85" s="1">
        <v>300.11</v>
      </c>
      <c r="G85" s="1">
        <v>0</v>
      </c>
      <c r="H85" s="1">
        <v>0</v>
      </c>
      <c r="I85" s="28">
        <v>300.11</v>
      </c>
      <c r="J85" t="s">
        <v>10</v>
      </c>
      <c r="K85" t="s">
        <v>191</v>
      </c>
      <c r="L85" t="s">
        <v>284</v>
      </c>
      <c r="M85" s="80" t="str">
        <f>IFERROR(VLOOKUP(A85, '4.8.24'!$A$2:$P$88, 13, 0), "")</f>
        <v>No</v>
      </c>
      <c r="N85" s="80" t="str">
        <f>IFERROR(VLOOKUP(A85, '4.8.24'!$A$2:$P$88, 14, 0), "")</f>
        <v>No</v>
      </c>
      <c r="O85" s="83" t="str">
        <f>IFERROR(VLOOKUP($A85,'4.8.24'!$A$2:$P$88,15,0),"N/A")</f>
        <v>N/A</v>
      </c>
      <c r="P85" s="80" t="str">
        <f>IFERROR(VLOOKUP($A85, '4.8.24'!$A$2:$P$88, 16, 0), "")</f>
        <v>No</v>
      </c>
    </row>
  </sheetData>
  <autoFilter ref="A1:P85" xr:uid="{00000000-0009-0000-0000-00000D000000}"/>
  <conditionalFormatting sqref="A2:A1048576">
    <cfRule type="expression" dxfId="42" priority="1">
      <formula>IF(N2="Yes", 1, 0)</formula>
    </cfRule>
    <cfRule type="expression" dxfId="41" priority="2">
      <formula>IF(M2="Yes", 1, 0)</formula>
    </cfRule>
  </conditionalFormatting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00B050"/>
  </sheetPr>
  <dimension ref="A1:P86"/>
  <sheetViews>
    <sheetView workbookViewId="0"/>
  </sheetViews>
  <sheetFormatPr defaultRowHeight="15" outlineLevelCol="1" x14ac:dyDescent="0.25"/>
  <cols>
    <col min="1" max="1" width="26.5703125" customWidth="1"/>
    <col min="2" max="2" width="23.42578125" style="28" customWidth="1" outlineLevel="1"/>
    <col min="3" max="3" width="37.28515625" style="1" bestFit="1" customWidth="1"/>
    <col min="4" max="4" width="18.5703125" style="1" customWidth="1" outlineLevel="1"/>
    <col min="5" max="5" width="24.85546875" style="28" customWidth="1" outlineLevel="1"/>
    <col min="6" max="6" width="21.85546875" style="1" customWidth="1" outlineLevel="1"/>
    <col min="7" max="7" width="20.42578125" style="1" customWidth="1" outlineLevel="1"/>
    <col min="8" max="8" width="30.42578125" style="1" customWidth="1" outlineLevel="1"/>
    <col min="9" max="9" width="33.7109375" style="28" customWidth="1" outlineLevel="1"/>
    <col min="10" max="10" width="20.85546875" bestFit="1" customWidth="1"/>
    <col min="11" max="11" width="38.7109375" bestFit="1" customWidth="1"/>
    <col min="12" max="12" width="40.42578125" bestFit="1" customWidth="1"/>
    <col min="13" max="13" width="5.85546875" bestFit="1" customWidth="1"/>
    <col min="14" max="14" width="8.5703125" bestFit="1" customWidth="1"/>
    <col min="15" max="15" width="18.28515625" bestFit="1" customWidth="1"/>
    <col min="16" max="16" width="16.5703125" bestFit="1" customWidth="1"/>
  </cols>
  <sheetData>
    <row r="1" spans="1:16" x14ac:dyDescent="0.25">
      <c r="A1" s="71" t="s">
        <v>0</v>
      </c>
      <c r="B1" s="87" t="s">
        <v>1</v>
      </c>
      <c r="C1" s="89" t="s">
        <v>429</v>
      </c>
      <c r="D1" s="85" t="s">
        <v>365</v>
      </c>
      <c r="E1" s="87" t="s">
        <v>364</v>
      </c>
      <c r="F1" s="86" t="s">
        <v>4</v>
      </c>
      <c r="G1" s="85" t="s">
        <v>3</v>
      </c>
      <c r="H1" s="85" t="s">
        <v>366</v>
      </c>
      <c r="I1" s="87" t="s">
        <v>367</v>
      </c>
      <c r="J1" s="88" t="s">
        <v>5</v>
      </c>
      <c r="K1" s="84" t="s">
        <v>168</v>
      </c>
      <c r="L1" s="84" t="s">
        <v>169</v>
      </c>
      <c r="M1" s="78" t="s">
        <v>356</v>
      </c>
      <c r="N1" s="78" t="s">
        <v>387</v>
      </c>
      <c r="O1" s="81" t="s">
        <v>388</v>
      </c>
      <c r="P1" s="78" t="s">
        <v>389</v>
      </c>
    </row>
    <row r="2" spans="1:16" x14ac:dyDescent="0.25">
      <c r="A2" t="s">
        <v>430</v>
      </c>
      <c r="B2" s="28">
        <v>2302.12</v>
      </c>
      <c r="C2" s="1">
        <v>2302.12</v>
      </c>
      <c r="D2" s="1">
        <v>0</v>
      </c>
      <c r="E2" s="28">
        <v>2302.12</v>
      </c>
      <c r="F2" s="1">
        <v>0</v>
      </c>
      <c r="G2" s="1">
        <v>0</v>
      </c>
      <c r="H2" s="1">
        <v>0</v>
      </c>
      <c r="I2" s="28">
        <v>0</v>
      </c>
      <c r="J2" t="s">
        <v>50</v>
      </c>
      <c r="K2" t="s">
        <v>309</v>
      </c>
      <c r="L2" t="s">
        <v>431</v>
      </c>
      <c r="M2" s="80" t="str">
        <f>IFERROR(VLOOKUP(A2, '4.10.24'!$A$2:$P$88, 13, 0), "")</f>
        <v/>
      </c>
      <c r="N2" s="80" t="str">
        <f>IFERROR(VLOOKUP($A2, '4.10.24'!$A$2:$P$88, 14, 0), "")</f>
        <v/>
      </c>
      <c r="O2" s="83" t="str">
        <f>IFERROR(VLOOKUP($A2,'4.10.24'!$A$2:$P$88,15,0),"N/A")</f>
        <v>N/A</v>
      </c>
      <c r="P2" s="80" t="str">
        <f>IFERROR(VLOOKUP($A2, '4.10.24'!$A$2:$P$88, 16, 0), "")</f>
        <v/>
      </c>
    </row>
    <row r="3" spans="1:16" x14ac:dyDescent="0.25">
      <c r="A3" t="s">
        <v>45</v>
      </c>
      <c r="B3" s="28">
        <v>2292.88</v>
      </c>
      <c r="C3" s="1">
        <v>2292.88</v>
      </c>
      <c r="D3" s="1">
        <v>79.69</v>
      </c>
      <c r="E3" s="28">
        <v>2213.19</v>
      </c>
      <c r="F3" s="1">
        <v>0</v>
      </c>
      <c r="G3" s="1">
        <v>0</v>
      </c>
      <c r="H3" s="1">
        <v>0</v>
      </c>
      <c r="I3" s="28">
        <v>0</v>
      </c>
      <c r="J3" t="s">
        <v>20</v>
      </c>
      <c r="K3" t="s">
        <v>178</v>
      </c>
      <c r="L3" t="s">
        <v>193</v>
      </c>
      <c r="M3" s="80" t="str">
        <f>IFERROR(VLOOKUP(A3, '4.10.24'!$A$2:$P$88, 13, 0), "")</f>
        <v>No</v>
      </c>
      <c r="N3" s="80" t="str">
        <f>IFERROR(VLOOKUP($A3, '4.10.24'!$A$2:$P$88, 14, 0), "")</f>
        <v>Yes</v>
      </c>
      <c r="O3" s="83">
        <f>IFERROR(VLOOKUP($A3,'4.10.24'!$A$2:$P$88,15,0),"N/A")</f>
        <v>45390</v>
      </c>
      <c r="P3" s="80" t="str">
        <f>IFERROR(VLOOKUP($A3, '4.10.24'!$A$2:$P$88, 16, 0), "")</f>
        <v>Yes</v>
      </c>
    </row>
    <row r="4" spans="1:16" x14ac:dyDescent="0.25">
      <c r="A4" t="s">
        <v>165</v>
      </c>
      <c r="B4" s="28">
        <v>1685.12</v>
      </c>
      <c r="C4" s="1">
        <v>1619.28</v>
      </c>
      <c r="D4" s="1">
        <v>1619.28</v>
      </c>
      <c r="E4" s="28">
        <v>0</v>
      </c>
      <c r="F4" s="1">
        <v>65.84</v>
      </c>
      <c r="G4" s="1">
        <v>0</v>
      </c>
      <c r="H4" s="1">
        <v>0</v>
      </c>
      <c r="I4" s="28">
        <v>65.84</v>
      </c>
      <c r="J4" t="s">
        <v>62</v>
      </c>
      <c r="K4" t="s">
        <v>238</v>
      </c>
      <c r="L4" t="s">
        <v>317</v>
      </c>
      <c r="M4" s="80" t="str">
        <f>IFERROR(VLOOKUP(A4, '4.10.24'!$A$2:$P$88, 13, 0), "")</f>
        <v>No</v>
      </c>
      <c r="N4" s="80" t="str">
        <f>IFERROR(VLOOKUP($A4, '4.10.24'!$A$2:$P$88, 14, 0), "")</f>
        <v>No</v>
      </c>
      <c r="O4" s="83" t="str">
        <f>IFERROR(VLOOKUP($A4,'4.10.24'!$A$2:$P$88,15,0),"N/A")</f>
        <v>N/A</v>
      </c>
      <c r="P4" s="80" t="str">
        <f>IFERROR(VLOOKUP($A4, '4.10.24'!$A$2:$P$88, 16, 0), "")</f>
        <v>No</v>
      </c>
    </row>
    <row r="5" spans="1:16" x14ac:dyDescent="0.25">
      <c r="A5" t="s">
        <v>378</v>
      </c>
      <c r="B5" s="28">
        <v>1592.43</v>
      </c>
      <c r="C5" s="1">
        <v>1592.43</v>
      </c>
      <c r="D5" s="1">
        <v>0</v>
      </c>
      <c r="E5" s="28">
        <v>1592.43</v>
      </c>
      <c r="F5" s="1">
        <v>0</v>
      </c>
      <c r="G5" s="1">
        <v>0</v>
      </c>
      <c r="H5" s="1">
        <v>0</v>
      </c>
      <c r="I5" s="28">
        <v>0</v>
      </c>
      <c r="J5" t="s">
        <v>62</v>
      </c>
      <c r="K5" t="s">
        <v>238</v>
      </c>
      <c r="L5" t="s">
        <v>379</v>
      </c>
      <c r="M5" s="80" t="str">
        <f>IFERROR(VLOOKUP(A5, '4.10.24'!$A$2:$P$88, 13, 0), "")</f>
        <v>No</v>
      </c>
      <c r="N5" s="80" t="str">
        <f>IFERROR(VLOOKUP($A5, '4.10.24'!$A$2:$P$88, 14, 0), "")</f>
        <v>No</v>
      </c>
      <c r="O5" s="83" t="str">
        <f>IFERROR(VLOOKUP($A5,'4.10.24'!$A$2:$P$88,15,0),"N/A")</f>
        <v>N/A</v>
      </c>
      <c r="P5" s="80" t="str">
        <f>IFERROR(VLOOKUP($A5, '4.10.24'!$A$2:$P$88, 16, 0), "")</f>
        <v>No</v>
      </c>
    </row>
    <row r="6" spans="1:16" x14ac:dyDescent="0.25">
      <c r="A6" t="s">
        <v>43</v>
      </c>
      <c r="B6" s="28">
        <v>3018.03</v>
      </c>
      <c r="C6" s="1">
        <v>1018.96</v>
      </c>
      <c r="D6" s="1">
        <v>1018.96</v>
      </c>
      <c r="E6" s="28">
        <v>0</v>
      </c>
      <c r="F6" s="1">
        <v>1999.07</v>
      </c>
      <c r="G6" s="1">
        <v>806.81000000000006</v>
      </c>
      <c r="H6" s="1">
        <v>1192.26</v>
      </c>
      <c r="I6" s="28">
        <v>0</v>
      </c>
      <c r="J6" t="s">
        <v>44</v>
      </c>
      <c r="K6" t="s">
        <v>196</v>
      </c>
      <c r="L6" t="s">
        <v>197</v>
      </c>
      <c r="M6" s="80" t="str">
        <f>IFERROR(VLOOKUP(A6, '4.10.24'!$A$2:$P$88, 13, 0), "")</f>
        <v>No</v>
      </c>
      <c r="N6" s="80" t="str">
        <f>IFERROR(VLOOKUP($A6, '4.10.24'!$A$2:$P$88, 14, 0), "")</f>
        <v>Yes</v>
      </c>
      <c r="O6" s="83">
        <f>IFERROR(VLOOKUP($A6,'4.10.24'!$A$2:$P$88,15,0),"N/A")</f>
        <v>45390</v>
      </c>
      <c r="P6" s="80" t="str">
        <f>IFERROR(VLOOKUP($A6, '4.10.24'!$A$2:$P$88, 16, 0), "")</f>
        <v>Yes</v>
      </c>
    </row>
    <row r="7" spans="1:16" x14ac:dyDescent="0.25">
      <c r="A7" t="s">
        <v>113</v>
      </c>
      <c r="B7" s="28">
        <v>3235.45</v>
      </c>
      <c r="C7" s="1">
        <v>1017.2</v>
      </c>
      <c r="D7" s="1">
        <v>0</v>
      </c>
      <c r="E7" s="28">
        <v>1017.2</v>
      </c>
      <c r="F7" s="1">
        <v>2218.25</v>
      </c>
      <c r="G7" s="1">
        <v>0</v>
      </c>
      <c r="H7" s="1">
        <v>0</v>
      </c>
      <c r="I7" s="28">
        <v>2218.25</v>
      </c>
      <c r="J7" t="s">
        <v>36</v>
      </c>
      <c r="K7" t="s">
        <v>185</v>
      </c>
      <c r="L7" t="s">
        <v>247</v>
      </c>
      <c r="M7" s="80" t="str">
        <f>IFERROR(VLOOKUP(A7, '4.10.24'!$A$2:$P$88, 13, 0), "")</f>
        <v>No</v>
      </c>
      <c r="N7" s="80" t="str">
        <f>IFERROR(VLOOKUP($A7, '4.10.24'!$A$2:$P$88, 14, 0), "")</f>
        <v>No</v>
      </c>
      <c r="O7" s="83" t="str">
        <f>IFERROR(VLOOKUP($A7,'4.10.24'!$A$2:$P$88,15,0),"N/A")</f>
        <v>N/A</v>
      </c>
      <c r="P7" s="80" t="str">
        <f>IFERROR(VLOOKUP($A7, '4.10.24'!$A$2:$P$88, 16, 0), "")</f>
        <v>No</v>
      </c>
    </row>
    <row r="8" spans="1:16" x14ac:dyDescent="0.25">
      <c r="A8" t="s">
        <v>397</v>
      </c>
      <c r="B8" s="28">
        <v>825.63000000000011</v>
      </c>
      <c r="C8" s="1">
        <v>825.63000000000011</v>
      </c>
      <c r="D8" s="1">
        <v>825.63000000000011</v>
      </c>
      <c r="E8" s="28">
        <v>0</v>
      </c>
      <c r="F8" s="1">
        <v>0</v>
      </c>
      <c r="G8" s="1">
        <v>0</v>
      </c>
      <c r="H8" s="1">
        <v>0</v>
      </c>
      <c r="I8" s="28">
        <v>0</v>
      </c>
      <c r="J8" t="s">
        <v>29</v>
      </c>
      <c r="K8" t="s">
        <v>212</v>
      </c>
      <c r="L8" t="s">
        <v>398</v>
      </c>
      <c r="M8" s="80" t="str">
        <f>IFERROR(VLOOKUP(A8, '4.10.24'!$A$2:$P$88, 13, 0), "")</f>
        <v>No</v>
      </c>
      <c r="N8" s="80" t="str">
        <f>IFERROR(VLOOKUP($A8, '4.10.24'!$A$2:$P$88, 14, 0), "")</f>
        <v>No</v>
      </c>
      <c r="O8" s="83" t="str">
        <f>IFERROR(VLOOKUP($A8,'4.10.24'!$A$2:$P$88,15,0),"N/A")</f>
        <v>N/A</v>
      </c>
      <c r="P8" s="80" t="str">
        <f>IFERROR(VLOOKUP($A8, '4.10.24'!$A$2:$P$88, 16, 0), "")</f>
        <v>No</v>
      </c>
    </row>
    <row r="9" spans="1:16" x14ac:dyDescent="0.25">
      <c r="A9" t="s">
        <v>72</v>
      </c>
      <c r="B9" s="28">
        <v>1315.72</v>
      </c>
      <c r="C9" s="1">
        <v>797.38</v>
      </c>
      <c r="D9" s="1">
        <v>438.70999999999992</v>
      </c>
      <c r="E9" s="28">
        <v>358.67</v>
      </c>
      <c r="F9" s="1">
        <v>518.33999999999992</v>
      </c>
      <c r="G9" s="1">
        <v>0</v>
      </c>
      <c r="H9" s="1">
        <v>518.33999999999992</v>
      </c>
      <c r="I9" s="28">
        <v>0</v>
      </c>
      <c r="J9" t="s">
        <v>20</v>
      </c>
      <c r="K9" t="s">
        <v>178</v>
      </c>
      <c r="L9" t="s">
        <v>229</v>
      </c>
      <c r="M9" s="80" t="str">
        <f>IFERROR(VLOOKUP(A9, '4.10.24'!$A$2:$P$88, 13, 0), "")</f>
        <v>No</v>
      </c>
      <c r="N9" s="80" t="str">
        <f>IFERROR(VLOOKUP($A9, '4.10.24'!$A$2:$P$88, 14, 0), "")</f>
        <v>No</v>
      </c>
      <c r="O9" s="83" t="str">
        <f>IFERROR(VLOOKUP($A9,'4.10.24'!$A$2:$P$88,15,0),"N/A")</f>
        <v>N/A</v>
      </c>
      <c r="P9" s="80" t="str">
        <f>IFERROR(VLOOKUP($A9, '4.10.24'!$A$2:$P$88, 16, 0), "")</f>
        <v>No</v>
      </c>
    </row>
    <row r="10" spans="1:16" x14ac:dyDescent="0.25">
      <c r="A10" t="s">
        <v>73</v>
      </c>
      <c r="B10" s="28">
        <v>463.04</v>
      </c>
      <c r="C10" s="1">
        <v>463.04</v>
      </c>
      <c r="D10" s="1">
        <v>0</v>
      </c>
      <c r="E10" s="28">
        <v>463.04</v>
      </c>
      <c r="F10" s="1">
        <v>0</v>
      </c>
      <c r="G10" s="1">
        <v>0</v>
      </c>
      <c r="H10" s="1">
        <v>0</v>
      </c>
      <c r="I10" s="28">
        <v>0</v>
      </c>
      <c r="J10" t="s">
        <v>14</v>
      </c>
      <c r="K10" t="s">
        <v>172</v>
      </c>
      <c r="L10" t="s">
        <v>230</v>
      </c>
      <c r="M10" s="80" t="str">
        <f>IFERROR(VLOOKUP(A10, '4.10.24'!$A$2:$P$88, 13, 0), "")</f>
        <v>No</v>
      </c>
      <c r="N10" s="80" t="str">
        <f>IFERROR(VLOOKUP($A10, '4.10.24'!$A$2:$P$88, 14, 0), "")</f>
        <v>No</v>
      </c>
      <c r="O10" s="83" t="str">
        <f>IFERROR(VLOOKUP($A10,'4.10.24'!$A$2:$P$88,15,0),"N/A")</f>
        <v>N/A</v>
      </c>
      <c r="P10" s="80" t="str">
        <f>IFERROR(VLOOKUP($A10, '4.10.24'!$A$2:$P$88, 16, 0), "")</f>
        <v>No</v>
      </c>
    </row>
    <row r="11" spans="1:16" x14ac:dyDescent="0.25">
      <c r="A11" t="s">
        <v>145</v>
      </c>
      <c r="B11" s="28">
        <v>457.09</v>
      </c>
      <c r="C11" s="1">
        <v>457.09</v>
      </c>
      <c r="D11" s="1">
        <v>457.09</v>
      </c>
      <c r="E11" s="28">
        <v>0</v>
      </c>
      <c r="F11" s="1">
        <v>0</v>
      </c>
      <c r="G11" s="1">
        <v>0</v>
      </c>
      <c r="H11" s="1">
        <v>0</v>
      </c>
      <c r="I11" s="28">
        <v>0</v>
      </c>
      <c r="J11" t="s">
        <v>151</v>
      </c>
      <c r="K11" t="s">
        <v>208</v>
      </c>
      <c r="L11" t="s">
        <v>208</v>
      </c>
      <c r="M11" s="80" t="str">
        <f>IFERROR(VLOOKUP(A11, '4.10.24'!$A$2:$P$88, 13, 0), "")</f>
        <v>No</v>
      </c>
      <c r="N11" s="80" t="str">
        <f>IFERROR(VLOOKUP($A11, '4.10.24'!$A$2:$P$88, 14, 0), "")</f>
        <v>No</v>
      </c>
      <c r="O11" s="83" t="str">
        <f>IFERROR(VLOOKUP($A11,'4.10.24'!$A$2:$P$88,15,0),"N/A")</f>
        <v>N/A</v>
      </c>
      <c r="P11" s="80" t="str">
        <f>IFERROR(VLOOKUP($A11, '4.10.24'!$A$2:$P$88, 16, 0), "")</f>
        <v>No</v>
      </c>
    </row>
    <row r="12" spans="1:16" x14ac:dyDescent="0.25">
      <c r="A12" t="s">
        <v>87</v>
      </c>
      <c r="B12" s="28">
        <v>447.72</v>
      </c>
      <c r="C12" s="1">
        <v>447.72</v>
      </c>
      <c r="D12" s="1">
        <v>0</v>
      </c>
      <c r="E12" s="28">
        <v>447.72</v>
      </c>
      <c r="F12" s="1">
        <v>0</v>
      </c>
      <c r="G12" s="1">
        <v>0</v>
      </c>
      <c r="H12" s="1">
        <v>0</v>
      </c>
      <c r="I12" s="28">
        <v>0</v>
      </c>
      <c r="J12" t="s">
        <v>44</v>
      </c>
      <c r="K12" t="s">
        <v>196</v>
      </c>
      <c r="L12" t="s">
        <v>244</v>
      </c>
      <c r="M12" s="80" t="str">
        <f>IFERROR(VLOOKUP(A12, '4.10.24'!$A$2:$P$88, 13, 0), "")</f>
        <v>No</v>
      </c>
      <c r="N12" s="80" t="str">
        <f>IFERROR(VLOOKUP($A12, '4.10.24'!$A$2:$P$88, 14, 0), "")</f>
        <v>No</v>
      </c>
      <c r="O12" s="83" t="str">
        <f>IFERROR(VLOOKUP($A12,'4.10.24'!$A$2:$P$88,15,0),"N/A")</f>
        <v>N/A</v>
      </c>
      <c r="P12" s="80" t="str">
        <f>IFERROR(VLOOKUP($A12, '4.10.24'!$A$2:$P$88, 16, 0), "")</f>
        <v>No</v>
      </c>
    </row>
    <row r="13" spans="1:16" x14ac:dyDescent="0.25">
      <c r="A13" t="s">
        <v>80</v>
      </c>
      <c r="B13" s="28">
        <v>447.48</v>
      </c>
      <c r="C13" s="1">
        <v>447.48</v>
      </c>
      <c r="D13" s="1">
        <v>447.48</v>
      </c>
      <c r="E13" s="28">
        <v>0</v>
      </c>
      <c r="F13" s="1">
        <v>0</v>
      </c>
      <c r="G13" s="1">
        <v>0</v>
      </c>
      <c r="H13" s="1">
        <v>0</v>
      </c>
      <c r="I13" s="28">
        <v>0</v>
      </c>
      <c r="J13" t="s">
        <v>99</v>
      </c>
      <c r="K13" t="s">
        <v>217</v>
      </c>
      <c r="L13" t="s">
        <v>399</v>
      </c>
      <c r="M13" s="80" t="str">
        <f>IFERROR(VLOOKUP(A13, '4.10.24'!$A$2:$P$88, 13, 0), "")</f>
        <v>No</v>
      </c>
      <c r="N13" s="80" t="str">
        <f>IFERROR(VLOOKUP($A13, '4.10.24'!$A$2:$P$88, 14, 0), "")</f>
        <v>No</v>
      </c>
      <c r="O13" s="83" t="str">
        <f>IFERROR(VLOOKUP($A13,'4.10.24'!$A$2:$P$88,15,0),"N/A")</f>
        <v>N/A</v>
      </c>
      <c r="P13" s="80" t="str">
        <f>IFERROR(VLOOKUP($A13, '4.10.24'!$A$2:$P$88, 16, 0), "")</f>
        <v>No</v>
      </c>
    </row>
    <row r="14" spans="1:16" x14ac:dyDescent="0.25">
      <c r="A14" t="s">
        <v>137</v>
      </c>
      <c r="B14" s="28">
        <v>405.64</v>
      </c>
      <c r="C14" s="1">
        <v>405.64</v>
      </c>
      <c r="D14" s="1">
        <v>0</v>
      </c>
      <c r="E14" s="28">
        <v>405.64</v>
      </c>
      <c r="F14" s="1">
        <v>0</v>
      </c>
      <c r="G14" s="1">
        <v>0</v>
      </c>
      <c r="H14" s="1">
        <v>0</v>
      </c>
      <c r="I14" s="28">
        <v>0</v>
      </c>
      <c r="J14" t="s">
        <v>56</v>
      </c>
      <c r="K14" t="s">
        <v>189</v>
      </c>
      <c r="L14" t="s">
        <v>316</v>
      </c>
      <c r="M14" s="80" t="str">
        <f>IFERROR(VLOOKUP(A14, '4.10.24'!$A$2:$P$88, 13, 0), "")</f>
        <v/>
      </c>
      <c r="N14" s="80" t="str">
        <f>IFERROR(VLOOKUP($A14, '4.10.24'!$A$2:$P$88, 14, 0), "")</f>
        <v/>
      </c>
      <c r="O14" s="83" t="str">
        <f>IFERROR(VLOOKUP($A14,'4.10.24'!$A$2:$P$88,15,0),"N/A")</f>
        <v>N/A</v>
      </c>
      <c r="P14" s="80" t="str">
        <f>IFERROR(VLOOKUP($A14, '4.10.24'!$A$2:$P$88, 16, 0), "")</f>
        <v/>
      </c>
    </row>
    <row r="15" spans="1:16" x14ac:dyDescent="0.25">
      <c r="A15" t="s">
        <v>78</v>
      </c>
      <c r="B15" s="28">
        <v>402.12</v>
      </c>
      <c r="C15" s="1">
        <v>402.12</v>
      </c>
      <c r="D15" s="1">
        <v>0</v>
      </c>
      <c r="E15" s="28">
        <v>402.12</v>
      </c>
      <c r="F15" s="1">
        <v>0</v>
      </c>
      <c r="G15" s="1">
        <v>0</v>
      </c>
      <c r="H15" s="1">
        <v>0</v>
      </c>
      <c r="I15" s="28">
        <v>0</v>
      </c>
      <c r="J15" t="s">
        <v>49</v>
      </c>
      <c r="K15" t="s">
        <v>202</v>
      </c>
      <c r="L15" t="s">
        <v>202</v>
      </c>
      <c r="M15" s="80" t="str">
        <f>IFERROR(VLOOKUP(A15, '4.10.24'!$A$2:$P$88, 13, 0), "")</f>
        <v>No</v>
      </c>
      <c r="N15" s="80" t="str">
        <f>IFERROR(VLOOKUP($A15, '4.10.24'!$A$2:$P$88, 14, 0), "")</f>
        <v>No</v>
      </c>
      <c r="O15" s="83" t="str">
        <f>IFERROR(VLOOKUP($A15,'4.10.24'!$A$2:$P$88,15,0),"N/A")</f>
        <v>N/A</v>
      </c>
      <c r="P15" s="80" t="str">
        <f>IFERROR(VLOOKUP($A15, '4.10.24'!$A$2:$P$88, 16, 0), "")</f>
        <v>No</v>
      </c>
    </row>
    <row r="16" spans="1:16" x14ac:dyDescent="0.25">
      <c r="A16" t="s">
        <v>391</v>
      </c>
      <c r="B16" s="28">
        <v>997.92000000000007</v>
      </c>
      <c r="C16" s="1">
        <v>301.85000000000002</v>
      </c>
      <c r="D16" s="1">
        <v>0</v>
      </c>
      <c r="E16" s="28">
        <v>301.85000000000002</v>
      </c>
      <c r="F16" s="1">
        <v>696.07</v>
      </c>
      <c r="G16" s="1">
        <v>0</v>
      </c>
      <c r="H16" s="1">
        <v>0</v>
      </c>
      <c r="I16" s="28">
        <v>696.07</v>
      </c>
      <c r="J16" t="s">
        <v>41</v>
      </c>
      <c r="K16" t="s">
        <v>179</v>
      </c>
      <c r="L16" t="s">
        <v>392</v>
      </c>
      <c r="M16" s="80" t="str">
        <f>IFERROR(VLOOKUP(A16, '4.10.24'!$A$2:$P$88, 13, 0), "")</f>
        <v>Yes</v>
      </c>
      <c r="N16" s="80" t="str">
        <f>IFERROR(VLOOKUP($A16, '4.10.24'!$A$2:$P$88, 14, 0), "")</f>
        <v>No</v>
      </c>
      <c r="O16" s="83" t="str">
        <f>IFERROR(VLOOKUP($A16,'4.10.24'!$A$2:$P$88,15,0),"N/A")</f>
        <v>N/A</v>
      </c>
      <c r="P16" s="80" t="str">
        <f>IFERROR(VLOOKUP($A16, '4.10.24'!$A$2:$P$88, 16, 0), "")</f>
        <v>No</v>
      </c>
    </row>
    <row r="17" spans="1:16" x14ac:dyDescent="0.25">
      <c r="A17" t="s">
        <v>22</v>
      </c>
      <c r="B17" s="28">
        <v>793.38000000000011</v>
      </c>
      <c r="C17" s="1">
        <v>295.66000000000003</v>
      </c>
      <c r="D17" s="1">
        <v>0</v>
      </c>
      <c r="E17" s="28">
        <v>295.66000000000003</v>
      </c>
      <c r="F17" s="1">
        <v>497.72</v>
      </c>
      <c r="G17" s="1">
        <v>0</v>
      </c>
      <c r="H17" s="1">
        <v>0</v>
      </c>
      <c r="I17" s="28">
        <v>497.72</v>
      </c>
      <c r="J17" t="s">
        <v>23</v>
      </c>
      <c r="K17" t="s">
        <v>194</v>
      </c>
      <c r="L17" t="s">
        <v>226</v>
      </c>
      <c r="M17" s="80" t="str">
        <f>IFERROR(VLOOKUP(A17, '4.10.24'!$A$2:$P$88, 13, 0), "")</f>
        <v>No</v>
      </c>
      <c r="N17" s="80" t="str">
        <f>IFERROR(VLOOKUP($A17, '4.10.24'!$A$2:$P$88, 14, 0), "")</f>
        <v>No</v>
      </c>
      <c r="O17" s="83" t="str">
        <f>IFERROR(VLOOKUP($A17,'4.10.24'!$A$2:$P$88,15,0),"N/A")</f>
        <v>N/A</v>
      </c>
      <c r="P17" s="80" t="str">
        <f>IFERROR(VLOOKUP($A17, '4.10.24'!$A$2:$P$88, 16, 0), "")</f>
        <v>No</v>
      </c>
    </row>
    <row r="18" spans="1:16" x14ac:dyDescent="0.25">
      <c r="A18" t="s">
        <v>147</v>
      </c>
      <c r="B18" s="28">
        <v>291.79000000000002</v>
      </c>
      <c r="C18" s="1">
        <v>291.79000000000002</v>
      </c>
      <c r="D18" s="1">
        <v>0</v>
      </c>
      <c r="E18" s="28">
        <v>291.79000000000002</v>
      </c>
      <c r="F18" s="1">
        <v>0</v>
      </c>
      <c r="G18" s="1">
        <v>0</v>
      </c>
      <c r="H18" s="1">
        <v>0</v>
      </c>
      <c r="I18" s="28">
        <v>0</v>
      </c>
      <c r="J18" t="s">
        <v>121</v>
      </c>
      <c r="K18" t="s">
        <v>187</v>
      </c>
      <c r="L18" t="s">
        <v>188</v>
      </c>
      <c r="M18" s="80" t="str">
        <f>IFERROR(VLOOKUP(A18, '4.10.24'!$A$2:$P$88, 13, 0), "")</f>
        <v>No</v>
      </c>
      <c r="N18" s="80" t="str">
        <f>IFERROR(VLOOKUP($A18, '4.10.24'!$A$2:$P$88, 14, 0), "")</f>
        <v>No</v>
      </c>
      <c r="O18" s="83" t="str">
        <f>IFERROR(VLOOKUP($A18,'4.10.24'!$A$2:$P$88,15,0),"N/A")</f>
        <v>N/A</v>
      </c>
      <c r="P18" s="80" t="str">
        <f>IFERROR(VLOOKUP($A18, '4.10.24'!$A$2:$P$88, 16, 0), "")</f>
        <v>No</v>
      </c>
    </row>
    <row r="19" spans="1:16" x14ac:dyDescent="0.25">
      <c r="A19" t="s">
        <v>30</v>
      </c>
      <c r="B19" s="28">
        <v>298.20999999999998</v>
      </c>
      <c r="C19" s="1">
        <v>277.86</v>
      </c>
      <c r="D19" s="1">
        <v>0</v>
      </c>
      <c r="E19" s="28">
        <v>277.86</v>
      </c>
      <c r="F19" s="1">
        <v>20.350000000000001</v>
      </c>
      <c r="G19" s="1">
        <v>20.350000000000001</v>
      </c>
      <c r="H19" s="1">
        <v>0</v>
      </c>
      <c r="I19" s="28">
        <v>0</v>
      </c>
      <c r="J19" t="s">
        <v>31</v>
      </c>
      <c r="K19" t="s">
        <v>183</v>
      </c>
      <c r="L19" t="s">
        <v>184</v>
      </c>
      <c r="M19" s="80" t="str">
        <f>IFERROR(VLOOKUP(A19, '4.10.24'!$A$2:$P$88, 13, 0), "")</f>
        <v>No</v>
      </c>
      <c r="N19" s="80" t="str">
        <f>IFERROR(VLOOKUP($A19, '4.10.24'!$A$2:$P$88, 14, 0), "")</f>
        <v>No</v>
      </c>
      <c r="O19" s="83" t="str">
        <f>IFERROR(VLOOKUP($A19,'4.10.24'!$A$2:$P$88,15,0),"N/A")</f>
        <v>N/A</v>
      </c>
      <c r="P19" s="80" t="str">
        <f>IFERROR(VLOOKUP($A19, '4.10.24'!$A$2:$P$88, 16, 0), "")</f>
        <v>No</v>
      </c>
    </row>
    <row r="20" spans="1:16" x14ac:dyDescent="0.25">
      <c r="A20" t="s">
        <v>432</v>
      </c>
      <c r="B20" s="28">
        <v>269.14999999999998</v>
      </c>
      <c r="C20" s="1">
        <v>269.14999999999998</v>
      </c>
      <c r="D20" s="1">
        <v>0</v>
      </c>
      <c r="E20" s="28">
        <v>269.14999999999998</v>
      </c>
      <c r="F20" s="1">
        <v>0</v>
      </c>
      <c r="G20" s="1">
        <v>0</v>
      </c>
      <c r="H20" s="1">
        <v>0</v>
      </c>
      <c r="I20" s="28">
        <v>0</v>
      </c>
      <c r="J20" t="s">
        <v>41</v>
      </c>
      <c r="K20" t="s">
        <v>179</v>
      </c>
      <c r="L20" t="s">
        <v>433</v>
      </c>
      <c r="M20" s="80" t="str">
        <f>IFERROR(VLOOKUP(A20, '4.10.24'!$A$2:$P$88, 13, 0), "")</f>
        <v/>
      </c>
      <c r="N20" s="80" t="str">
        <f>IFERROR(VLOOKUP($A20, '4.10.24'!$A$2:$P$88, 14, 0), "")</f>
        <v/>
      </c>
      <c r="O20" s="83" t="str">
        <f>IFERROR(VLOOKUP($A20,'4.10.24'!$A$2:$P$88,15,0),"N/A")</f>
        <v>N/A</v>
      </c>
      <c r="P20" s="80" t="str">
        <f>IFERROR(VLOOKUP($A20, '4.10.24'!$A$2:$P$88, 16, 0), "")</f>
        <v/>
      </c>
    </row>
    <row r="21" spans="1:16" x14ac:dyDescent="0.25">
      <c r="A21" t="s">
        <v>95</v>
      </c>
      <c r="B21" s="28">
        <v>243.01</v>
      </c>
      <c r="C21" s="1">
        <v>243.01</v>
      </c>
      <c r="D21" s="1">
        <v>0</v>
      </c>
      <c r="E21" s="28">
        <v>243.01</v>
      </c>
      <c r="F21" s="1">
        <v>0</v>
      </c>
      <c r="G21" s="1">
        <v>0</v>
      </c>
      <c r="H21" s="1">
        <v>0</v>
      </c>
      <c r="I21" s="28">
        <v>0</v>
      </c>
      <c r="J21" t="s">
        <v>96</v>
      </c>
      <c r="K21" t="s">
        <v>242</v>
      </c>
      <c r="L21" t="s">
        <v>243</v>
      </c>
      <c r="M21" s="80" t="str">
        <f>IFERROR(VLOOKUP(A21, '4.10.24'!$A$2:$P$88, 13, 0), "")</f>
        <v>No</v>
      </c>
      <c r="N21" s="80" t="str">
        <f>IFERROR(VLOOKUP($A21, '4.10.24'!$A$2:$P$88, 14, 0), "")</f>
        <v>No</v>
      </c>
      <c r="O21" s="83" t="str">
        <f>IFERROR(VLOOKUP($A21,'4.10.24'!$A$2:$P$88,15,0),"N/A")</f>
        <v>N/A</v>
      </c>
      <c r="P21" s="80" t="str">
        <f>IFERROR(VLOOKUP($A21, '4.10.24'!$A$2:$P$88, 16, 0), "")</f>
        <v>No</v>
      </c>
    </row>
    <row r="22" spans="1:16" x14ac:dyDescent="0.25">
      <c r="A22" t="s">
        <v>58</v>
      </c>
      <c r="B22" s="28">
        <v>231.61</v>
      </c>
      <c r="C22" s="1">
        <v>231.61</v>
      </c>
      <c r="D22" s="1">
        <v>231.61</v>
      </c>
      <c r="E22" s="28">
        <v>0</v>
      </c>
      <c r="F22" s="1">
        <v>0</v>
      </c>
      <c r="G22" s="1">
        <v>0</v>
      </c>
      <c r="H22" s="1">
        <v>0</v>
      </c>
      <c r="I22" s="28">
        <v>0</v>
      </c>
      <c r="J22" t="s">
        <v>34</v>
      </c>
      <c r="K22" t="s">
        <v>198</v>
      </c>
      <c r="L22" t="s">
        <v>199</v>
      </c>
      <c r="M22" s="80" t="str">
        <f>IFERROR(VLOOKUP(A22, '4.10.24'!$A$2:$P$88, 13, 0), "")</f>
        <v>No</v>
      </c>
      <c r="N22" s="80" t="str">
        <f>IFERROR(VLOOKUP($A22, '4.10.24'!$A$2:$P$88, 14, 0), "")</f>
        <v>No</v>
      </c>
      <c r="O22" s="83" t="str">
        <f>IFERROR(VLOOKUP($A22,'4.10.24'!$A$2:$P$88,15,0),"N/A")</f>
        <v>N/A</v>
      </c>
      <c r="P22" s="80" t="str">
        <f>IFERROR(VLOOKUP($A22, '4.10.24'!$A$2:$P$88, 16, 0), "")</f>
        <v>No</v>
      </c>
    </row>
    <row r="23" spans="1:16" x14ac:dyDescent="0.25">
      <c r="A23" t="s">
        <v>61</v>
      </c>
      <c r="B23" s="28">
        <v>219.04</v>
      </c>
      <c r="C23" s="1">
        <v>219.04</v>
      </c>
      <c r="D23" s="1">
        <v>0</v>
      </c>
      <c r="E23" s="28">
        <v>219.04</v>
      </c>
      <c r="F23" s="1">
        <v>0</v>
      </c>
      <c r="G23" s="1">
        <v>0</v>
      </c>
      <c r="H23" s="1">
        <v>0</v>
      </c>
      <c r="I23" s="28">
        <v>0</v>
      </c>
      <c r="J23" t="s">
        <v>62</v>
      </c>
      <c r="K23" t="s">
        <v>238</v>
      </c>
      <c r="L23" t="s">
        <v>315</v>
      </c>
      <c r="M23" s="80" t="str">
        <f>IFERROR(VLOOKUP(A23, '4.10.24'!$A$2:$P$88, 13, 0), "")</f>
        <v>No</v>
      </c>
      <c r="N23" s="80" t="str">
        <f>IFERROR(VLOOKUP($A23, '4.10.24'!$A$2:$P$88, 14, 0), "")</f>
        <v>No</v>
      </c>
      <c r="O23" s="83" t="str">
        <f>IFERROR(VLOOKUP($A23,'4.10.24'!$A$2:$P$88,15,0),"N/A")</f>
        <v>N/A</v>
      </c>
      <c r="P23" s="80" t="str">
        <f>IFERROR(VLOOKUP($A23, '4.10.24'!$A$2:$P$88, 16, 0), "")</f>
        <v>No</v>
      </c>
    </row>
    <row r="24" spans="1:16" x14ac:dyDescent="0.25">
      <c r="A24" t="s">
        <v>42</v>
      </c>
      <c r="B24" s="28">
        <v>1191.08</v>
      </c>
      <c r="C24" s="1">
        <v>204.68</v>
      </c>
      <c r="D24" s="1">
        <v>0</v>
      </c>
      <c r="E24" s="28">
        <v>204.68</v>
      </c>
      <c r="F24" s="1">
        <v>986.4</v>
      </c>
      <c r="G24" s="1">
        <v>986.4</v>
      </c>
      <c r="H24" s="1">
        <v>0</v>
      </c>
      <c r="I24" s="28">
        <v>0</v>
      </c>
      <c r="J24" t="s">
        <v>23</v>
      </c>
      <c r="K24" t="s">
        <v>194</v>
      </c>
      <c r="L24" t="s">
        <v>195</v>
      </c>
      <c r="M24" s="80" t="str">
        <f>IFERROR(VLOOKUP(A24, '4.10.24'!$A$2:$P$88, 13, 0), "")</f>
        <v>No</v>
      </c>
      <c r="N24" s="80" t="str">
        <f>IFERROR(VLOOKUP($A24, '4.10.24'!$A$2:$P$88, 14, 0), "")</f>
        <v>No</v>
      </c>
      <c r="O24" s="83" t="str">
        <f>IFERROR(VLOOKUP($A24,'4.10.24'!$A$2:$P$88,15,0),"N/A")</f>
        <v>N/A</v>
      </c>
      <c r="P24" s="80" t="str">
        <f>IFERROR(VLOOKUP($A24, '4.10.24'!$A$2:$P$88, 16, 0), "")</f>
        <v>No</v>
      </c>
    </row>
    <row r="25" spans="1:16" x14ac:dyDescent="0.25">
      <c r="A25" t="s">
        <v>102</v>
      </c>
      <c r="B25" s="28">
        <v>190.82</v>
      </c>
      <c r="C25" s="1">
        <v>190.82</v>
      </c>
      <c r="D25" s="1">
        <v>0</v>
      </c>
      <c r="E25" s="28">
        <v>190.82</v>
      </c>
      <c r="F25" s="1">
        <v>0</v>
      </c>
      <c r="G25" s="1">
        <v>0</v>
      </c>
      <c r="H25" s="1">
        <v>0</v>
      </c>
      <c r="I25" s="28">
        <v>0</v>
      </c>
      <c r="J25" t="s">
        <v>99</v>
      </c>
      <c r="K25" t="s">
        <v>217</v>
      </c>
      <c r="L25" t="s">
        <v>282</v>
      </c>
      <c r="M25" s="80" t="str">
        <f>IFERROR(VLOOKUP(A25, '4.10.24'!$A$2:$P$88, 13, 0), "")</f>
        <v>No</v>
      </c>
      <c r="N25" s="80" t="str">
        <f>IFERROR(VLOOKUP($A25, '4.10.24'!$A$2:$P$88, 14, 0), "")</f>
        <v>No</v>
      </c>
      <c r="O25" s="83" t="str">
        <f>IFERROR(VLOOKUP($A25,'4.10.24'!$A$2:$P$88,15,0),"N/A")</f>
        <v>N/A</v>
      </c>
      <c r="P25" s="80" t="str">
        <f>IFERROR(VLOOKUP($A25, '4.10.24'!$A$2:$P$88, 16, 0), "")</f>
        <v>No</v>
      </c>
    </row>
    <row r="26" spans="1:16" x14ac:dyDescent="0.25">
      <c r="A26" t="s">
        <v>100</v>
      </c>
      <c r="B26" s="28">
        <v>1271.9000000000001</v>
      </c>
      <c r="C26" s="1">
        <v>186.31</v>
      </c>
      <c r="D26" s="1">
        <v>0</v>
      </c>
      <c r="E26" s="28">
        <v>186.31</v>
      </c>
      <c r="F26" s="1">
        <v>1085.5899999999999</v>
      </c>
      <c r="G26" s="1">
        <v>0</v>
      </c>
      <c r="H26" s="1">
        <v>1085.5899999999999</v>
      </c>
      <c r="I26" s="28">
        <v>0</v>
      </c>
      <c r="J26" t="s">
        <v>20</v>
      </c>
      <c r="K26" t="s">
        <v>178</v>
      </c>
      <c r="L26" t="s">
        <v>255</v>
      </c>
      <c r="M26" s="80" t="str">
        <f>IFERROR(VLOOKUP(A26, '4.10.24'!$A$2:$P$88, 13, 0), "")</f>
        <v>No</v>
      </c>
      <c r="N26" s="80" t="str">
        <f>IFERROR(VLOOKUP($A26, '4.10.24'!$A$2:$P$88, 14, 0), "")</f>
        <v>No</v>
      </c>
      <c r="O26" s="83" t="str">
        <f>IFERROR(VLOOKUP($A26,'4.10.24'!$A$2:$P$88,15,0),"N/A")</f>
        <v>N/A</v>
      </c>
      <c r="P26" s="80" t="str">
        <f>IFERROR(VLOOKUP($A26, '4.10.24'!$A$2:$P$88, 16, 0), "")</f>
        <v>No</v>
      </c>
    </row>
    <row r="27" spans="1:16" x14ac:dyDescent="0.25">
      <c r="A27" t="s">
        <v>91</v>
      </c>
      <c r="B27" s="28">
        <v>179.4</v>
      </c>
      <c r="C27" s="1">
        <v>179.4</v>
      </c>
      <c r="D27" s="1">
        <v>0</v>
      </c>
      <c r="E27" s="28">
        <v>179.4</v>
      </c>
      <c r="F27" s="1">
        <v>0</v>
      </c>
      <c r="G27" s="1">
        <v>0</v>
      </c>
      <c r="H27" s="1">
        <v>0</v>
      </c>
      <c r="I27" s="28">
        <v>0</v>
      </c>
      <c r="J27" t="s">
        <v>23</v>
      </c>
      <c r="K27" t="s">
        <v>194</v>
      </c>
      <c r="L27" t="s">
        <v>253</v>
      </c>
      <c r="M27" s="80" t="str">
        <f>IFERROR(VLOOKUP(A27, '4.10.24'!$A$2:$P$88, 13, 0), "")</f>
        <v>No</v>
      </c>
      <c r="N27" s="80" t="str">
        <f>IFERROR(VLOOKUP($A27, '4.10.24'!$A$2:$P$88, 14, 0), "")</f>
        <v>No</v>
      </c>
      <c r="O27" s="83" t="str">
        <f>IFERROR(VLOOKUP($A27,'4.10.24'!$A$2:$P$88,15,0),"N/A")</f>
        <v>N/A</v>
      </c>
      <c r="P27" s="80" t="str">
        <f>IFERROR(VLOOKUP($A27, '4.10.24'!$A$2:$P$88, 16, 0), "")</f>
        <v>No</v>
      </c>
    </row>
    <row r="28" spans="1:16" x14ac:dyDescent="0.25">
      <c r="A28" t="s">
        <v>120</v>
      </c>
      <c r="B28" s="28">
        <v>164.98</v>
      </c>
      <c r="C28" s="1">
        <v>164.98</v>
      </c>
      <c r="D28" s="1">
        <v>0</v>
      </c>
      <c r="E28" s="28">
        <v>164.98</v>
      </c>
      <c r="F28" s="1">
        <v>0</v>
      </c>
      <c r="G28" s="1">
        <v>0</v>
      </c>
      <c r="H28" s="1">
        <v>0</v>
      </c>
      <c r="I28" s="28">
        <v>0</v>
      </c>
      <c r="J28" t="s">
        <v>7</v>
      </c>
      <c r="K28" t="s">
        <v>170</v>
      </c>
      <c r="L28" t="s">
        <v>278</v>
      </c>
      <c r="M28" s="80" t="str">
        <f>IFERROR(VLOOKUP(A28, '4.10.24'!$A$2:$P$88, 13, 0), "")</f>
        <v/>
      </c>
      <c r="N28" s="80" t="str">
        <f>IFERROR(VLOOKUP($A28, '4.10.24'!$A$2:$P$88, 14, 0), "")</f>
        <v/>
      </c>
      <c r="O28" s="83" t="str">
        <f>IFERROR(VLOOKUP($A28,'4.10.24'!$A$2:$P$88,15,0),"N/A")</f>
        <v>N/A</v>
      </c>
      <c r="P28" s="80" t="str">
        <f>IFERROR(VLOOKUP($A28, '4.10.24'!$A$2:$P$88, 16, 0), "")</f>
        <v/>
      </c>
    </row>
    <row r="29" spans="1:16" x14ac:dyDescent="0.25">
      <c r="A29" t="s">
        <v>90</v>
      </c>
      <c r="B29" s="28">
        <v>184.21</v>
      </c>
      <c r="C29" s="1">
        <v>154.02000000000001</v>
      </c>
      <c r="D29" s="1">
        <v>0</v>
      </c>
      <c r="E29" s="28">
        <v>154.02000000000001</v>
      </c>
      <c r="F29" s="1">
        <v>30.19</v>
      </c>
      <c r="G29" s="1">
        <v>0</v>
      </c>
      <c r="H29" s="1">
        <v>0</v>
      </c>
      <c r="I29" s="28">
        <v>30.19</v>
      </c>
      <c r="J29" t="s">
        <v>14</v>
      </c>
      <c r="K29" t="s">
        <v>172</v>
      </c>
      <c r="L29" t="s">
        <v>251</v>
      </c>
      <c r="M29" s="80" t="str">
        <f>IFERROR(VLOOKUP(A29, '4.10.24'!$A$2:$P$88, 13, 0), "")</f>
        <v>No</v>
      </c>
      <c r="N29" s="80" t="str">
        <f>IFERROR(VLOOKUP($A29, '4.10.24'!$A$2:$P$88, 14, 0), "")</f>
        <v>No</v>
      </c>
      <c r="O29" s="83" t="str">
        <f>IFERROR(VLOOKUP($A29,'4.10.24'!$A$2:$P$88,15,0),"N/A")</f>
        <v>N/A</v>
      </c>
      <c r="P29" s="80" t="str">
        <f>IFERROR(VLOOKUP($A29, '4.10.24'!$A$2:$P$88, 16, 0), "")</f>
        <v>No</v>
      </c>
    </row>
    <row r="30" spans="1:16" x14ac:dyDescent="0.25">
      <c r="A30" t="s">
        <v>269</v>
      </c>
      <c r="B30" s="28">
        <v>317.77</v>
      </c>
      <c r="C30" s="1">
        <v>138.18</v>
      </c>
      <c r="D30" s="1">
        <v>0</v>
      </c>
      <c r="E30" s="28">
        <v>138.18</v>
      </c>
      <c r="F30" s="1">
        <v>179.59</v>
      </c>
      <c r="G30" s="1">
        <v>0</v>
      </c>
      <c r="H30" s="1">
        <v>0</v>
      </c>
      <c r="I30" s="28">
        <v>179.59</v>
      </c>
      <c r="J30" t="s">
        <v>44</v>
      </c>
      <c r="K30" t="s">
        <v>196</v>
      </c>
      <c r="L30" t="s">
        <v>270</v>
      </c>
      <c r="M30" s="80" t="str">
        <f>IFERROR(VLOOKUP(A30, '4.10.24'!$A$2:$P$88, 13, 0), "")</f>
        <v>No</v>
      </c>
      <c r="N30" s="80" t="str">
        <f>IFERROR(VLOOKUP($A30, '4.10.24'!$A$2:$P$88, 14, 0), "")</f>
        <v>No</v>
      </c>
      <c r="O30" s="83" t="str">
        <f>IFERROR(VLOOKUP($A30,'4.10.24'!$A$2:$P$88,15,0),"N/A")</f>
        <v>N/A</v>
      </c>
      <c r="P30" s="80" t="str">
        <f>IFERROR(VLOOKUP($A30, '4.10.24'!$A$2:$P$88, 16, 0), "")</f>
        <v>No</v>
      </c>
    </row>
    <row r="31" spans="1:16" x14ac:dyDescent="0.25">
      <c r="A31" t="s">
        <v>93</v>
      </c>
      <c r="B31" s="28">
        <v>137.55000000000001</v>
      </c>
      <c r="C31" s="1">
        <v>137.55000000000001</v>
      </c>
      <c r="D31" s="1">
        <v>50.97</v>
      </c>
      <c r="E31" s="28">
        <v>86.58</v>
      </c>
      <c r="F31" s="1">
        <v>0</v>
      </c>
      <c r="G31" s="1">
        <v>0</v>
      </c>
      <c r="H31" s="1">
        <v>0</v>
      </c>
      <c r="I31" s="28">
        <v>0</v>
      </c>
      <c r="J31" t="s">
        <v>36</v>
      </c>
      <c r="K31" t="s">
        <v>185</v>
      </c>
      <c r="L31" t="s">
        <v>215</v>
      </c>
      <c r="M31" s="80" t="str">
        <f>IFERROR(VLOOKUP(A31, '4.10.24'!$A$2:$P$88, 13, 0), "")</f>
        <v>No</v>
      </c>
      <c r="N31" s="80" t="str">
        <f>IFERROR(VLOOKUP($A31, '4.10.24'!$A$2:$P$88, 14, 0), "")</f>
        <v>No</v>
      </c>
      <c r="O31" s="83" t="str">
        <f>IFERROR(VLOOKUP($A31,'4.10.24'!$A$2:$P$88,15,0),"N/A")</f>
        <v>N/A</v>
      </c>
      <c r="P31" s="80" t="str">
        <f>IFERROR(VLOOKUP($A31, '4.10.24'!$A$2:$P$88, 16, 0), "")</f>
        <v>No</v>
      </c>
    </row>
    <row r="32" spans="1:16" x14ac:dyDescent="0.25">
      <c r="A32" t="s">
        <v>110</v>
      </c>
      <c r="B32" s="28">
        <v>127.52</v>
      </c>
      <c r="C32" s="1">
        <v>127.52</v>
      </c>
      <c r="D32" s="1">
        <v>0</v>
      </c>
      <c r="E32" s="28">
        <v>127.52</v>
      </c>
      <c r="F32" s="1">
        <v>0</v>
      </c>
      <c r="G32" s="1">
        <v>0</v>
      </c>
      <c r="H32" s="1">
        <v>0</v>
      </c>
      <c r="I32" s="28">
        <v>0</v>
      </c>
      <c r="J32" t="s">
        <v>23</v>
      </c>
      <c r="K32" t="s">
        <v>194</v>
      </c>
      <c r="L32" t="s">
        <v>266</v>
      </c>
      <c r="M32" s="80" t="str">
        <f>IFERROR(VLOOKUP(A32, '4.10.24'!$A$2:$P$88, 13, 0), "")</f>
        <v>No</v>
      </c>
      <c r="N32" s="80" t="str">
        <f>IFERROR(VLOOKUP($A32, '4.10.24'!$A$2:$P$88, 14, 0), "")</f>
        <v>No</v>
      </c>
      <c r="O32" s="83" t="str">
        <f>IFERROR(VLOOKUP($A32,'4.10.24'!$A$2:$P$88,15,0),"N/A")</f>
        <v>N/A</v>
      </c>
      <c r="P32" s="80" t="str">
        <f>IFERROR(VLOOKUP($A32, '4.10.24'!$A$2:$P$88, 16, 0), "")</f>
        <v>No</v>
      </c>
    </row>
    <row r="33" spans="1:16" x14ac:dyDescent="0.25">
      <c r="A33" t="s">
        <v>32</v>
      </c>
      <c r="B33" s="28">
        <v>119.3099999999999</v>
      </c>
      <c r="C33" s="1">
        <v>119.3099999999999</v>
      </c>
      <c r="D33" s="1">
        <v>119.3099999999999</v>
      </c>
      <c r="E33" s="28">
        <v>0</v>
      </c>
      <c r="F33" s="1">
        <v>0</v>
      </c>
      <c r="G33" s="1">
        <v>0</v>
      </c>
      <c r="H33" s="1">
        <v>0</v>
      </c>
      <c r="I33" s="28">
        <v>0</v>
      </c>
      <c r="J33" t="s">
        <v>152</v>
      </c>
      <c r="K33" t="s">
        <v>209</v>
      </c>
      <c r="L33" t="s">
        <v>210</v>
      </c>
      <c r="M33" s="80" t="str">
        <f>IFERROR(VLOOKUP(A33, '4.10.24'!$A$2:$P$88, 13, 0), "")</f>
        <v>No</v>
      </c>
      <c r="N33" s="80" t="str">
        <f>IFERROR(VLOOKUP($A33, '4.10.24'!$A$2:$P$88, 14, 0), "")</f>
        <v>No</v>
      </c>
      <c r="O33" s="83" t="str">
        <f>IFERROR(VLOOKUP($A33,'4.10.24'!$A$2:$P$88,15,0),"N/A")</f>
        <v>N/A</v>
      </c>
      <c r="P33" s="80" t="str">
        <f>IFERROR(VLOOKUP($A33, '4.10.24'!$A$2:$P$88, 16, 0), "")</f>
        <v>No</v>
      </c>
    </row>
    <row r="34" spans="1:16" x14ac:dyDescent="0.25">
      <c r="A34" t="s">
        <v>66</v>
      </c>
      <c r="B34" s="28">
        <v>113.69</v>
      </c>
      <c r="C34" s="1">
        <v>113.69</v>
      </c>
      <c r="D34" s="1">
        <v>0</v>
      </c>
      <c r="E34" s="28">
        <v>113.69</v>
      </c>
      <c r="F34" s="1">
        <v>0</v>
      </c>
      <c r="G34" s="1">
        <v>0</v>
      </c>
      <c r="H34" s="1">
        <v>0</v>
      </c>
      <c r="I34" s="28">
        <v>0</v>
      </c>
      <c r="J34" t="s">
        <v>56</v>
      </c>
      <c r="K34" t="s">
        <v>189</v>
      </c>
      <c r="L34" t="s">
        <v>216</v>
      </c>
      <c r="M34" s="80" t="str">
        <f>IFERROR(VLOOKUP(A34, '4.10.24'!$A$2:$P$88, 13, 0), "")</f>
        <v>No</v>
      </c>
      <c r="N34" s="80" t="str">
        <f>IFERROR(VLOOKUP($A34, '4.10.24'!$A$2:$P$88, 14, 0), "")</f>
        <v>No</v>
      </c>
      <c r="O34" s="83" t="str">
        <f>IFERROR(VLOOKUP($A34,'4.10.24'!$A$2:$P$88,15,0),"N/A")</f>
        <v>N/A</v>
      </c>
      <c r="P34" s="80" t="str">
        <f>IFERROR(VLOOKUP($A34, '4.10.24'!$A$2:$P$88, 16, 0), "")</f>
        <v>No</v>
      </c>
    </row>
    <row r="35" spans="1:16" x14ac:dyDescent="0.25">
      <c r="A35" t="s">
        <v>344</v>
      </c>
      <c r="B35" s="28">
        <v>111.75</v>
      </c>
      <c r="C35" s="1">
        <v>111.75</v>
      </c>
      <c r="D35" s="1">
        <v>0</v>
      </c>
      <c r="E35" s="28">
        <v>111.75</v>
      </c>
      <c r="F35" s="1">
        <v>0</v>
      </c>
      <c r="G35" s="1">
        <v>0</v>
      </c>
      <c r="H35" s="1">
        <v>0</v>
      </c>
      <c r="I35" s="28">
        <v>0</v>
      </c>
      <c r="J35" t="s">
        <v>29</v>
      </c>
      <c r="K35" t="s">
        <v>212</v>
      </c>
      <c r="L35" t="s">
        <v>296</v>
      </c>
      <c r="M35" s="80" t="str">
        <f>IFERROR(VLOOKUP(A35, '4.10.24'!$A$2:$P$88, 13, 0), "")</f>
        <v/>
      </c>
      <c r="N35" s="80" t="str">
        <f>IFERROR(VLOOKUP($A35, '4.10.24'!$A$2:$P$88, 14, 0), "")</f>
        <v/>
      </c>
      <c r="O35" s="83" t="str">
        <f>IFERROR(VLOOKUP($A35,'4.10.24'!$A$2:$P$88,15,0),"N/A")</f>
        <v>N/A</v>
      </c>
      <c r="P35" s="80" t="str">
        <f>IFERROR(VLOOKUP($A35, '4.10.24'!$A$2:$P$88, 16, 0), "")</f>
        <v/>
      </c>
    </row>
    <row r="36" spans="1:16" x14ac:dyDescent="0.25">
      <c r="A36" t="s">
        <v>33</v>
      </c>
      <c r="B36" s="28">
        <v>706.48</v>
      </c>
      <c r="C36" s="1">
        <v>93.51</v>
      </c>
      <c r="D36" s="1">
        <v>93.51</v>
      </c>
      <c r="E36" s="28">
        <v>0</v>
      </c>
      <c r="F36" s="1">
        <v>612.97</v>
      </c>
      <c r="G36" s="1">
        <v>0</v>
      </c>
      <c r="H36" s="1">
        <v>0</v>
      </c>
      <c r="I36" s="28">
        <v>612.97</v>
      </c>
      <c r="J36" t="s">
        <v>34</v>
      </c>
      <c r="K36" t="s">
        <v>198</v>
      </c>
      <c r="L36" t="s">
        <v>211</v>
      </c>
      <c r="M36" s="80" t="str">
        <f>IFERROR(VLOOKUP(A36, '4.10.24'!$A$2:$P$88, 13, 0), "")</f>
        <v>Yes</v>
      </c>
      <c r="N36" s="80" t="str">
        <f>IFERROR(VLOOKUP($A36, '4.10.24'!$A$2:$P$88, 14, 0), "")</f>
        <v>No</v>
      </c>
      <c r="O36" s="83" t="str">
        <f>IFERROR(VLOOKUP($A36,'4.10.24'!$A$2:$P$88,15,0),"N/A")</f>
        <v>N/A</v>
      </c>
      <c r="P36" s="80" t="str">
        <f>IFERROR(VLOOKUP($A36, '4.10.24'!$A$2:$P$88, 16, 0), "")</f>
        <v>No</v>
      </c>
    </row>
    <row r="37" spans="1:16" x14ac:dyDescent="0.25">
      <c r="A37" t="s">
        <v>434</v>
      </c>
      <c r="B37" s="28">
        <v>91.72</v>
      </c>
      <c r="C37" s="1">
        <v>91.72</v>
      </c>
      <c r="D37" s="1">
        <v>0</v>
      </c>
      <c r="E37" s="28">
        <v>91.72</v>
      </c>
      <c r="F37" s="1">
        <v>0</v>
      </c>
      <c r="G37" s="1">
        <v>0</v>
      </c>
      <c r="H37" s="1">
        <v>0</v>
      </c>
      <c r="I37" s="28">
        <v>0</v>
      </c>
      <c r="J37" t="s">
        <v>31</v>
      </c>
      <c r="K37" t="s">
        <v>183</v>
      </c>
      <c r="L37" t="s">
        <v>435</v>
      </c>
      <c r="M37" s="80" t="str">
        <f>IFERROR(VLOOKUP(A37, '4.10.24'!$A$2:$P$88, 13, 0), "")</f>
        <v/>
      </c>
      <c r="N37" s="80" t="str">
        <f>IFERROR(VLOOKUP($A37, '4.10.24'!$A$2:$P$88, 14, 0), "")</f>
        <v/>
      </c>
      <c r="O37" s="83" t="str">
        <f>IFERROR(VLOOKUP($A37,'4.10.24'!$A$2:$P$88,15,0),"N/A")</f>
        <v>N/A</v>
      </c>
      <c r="P37" s="80" t="str">
        <f>IFERROR(VLOOKUP($A37, '4.10.24'!$A$2:$P$88, 16, 0), "")</f>
        <v/>
      </c>
    </row>
    <row r="38" spans="1:16" x14ac:dyDescent="0.25">
      <c r="A38" t="s">
        <v>111</v>
      </c>
      <c r="B38" s="28">
        <v>883.28</v>
      </c>
      <c r="C38" s="1">
        <v>80.239999999999995</v>
      </c>
      <c r="D38" s="1">
        <v>0</v>
      </c>
      <c r="E38" s="28">
        <v>80.239999999999995</v>
      </c>
      <c r="F38" s="1">
        <v>803.04</v>
      </c>
      <c r="G38" s="1">
        <v>0</v>
      </c>
      <c r="H38" s="1">
        <v>803.04</v>
      </c>
      <c r="I38" s="28">
        <v>0</v>
      </c>
      <c r="J38" t="s">
        <v>44</v>
      </c>
      <c r="K38" t="s">
        <v>196</v>
      </c>
      <c r="L38" t="s">
        <v>267</v>
      </c>
      <c r="M38" s="80" t="str">
        <f>IFERROR(VLOOKUP(A38, '4.10.24'!$A$2:$P$88, 13, 0), "")</f>
        <v>No</v>
      </c>
      <c r="N38" s="80" t="str">
        <f>IFERROR(VLOOKUP($A38, '4.10.24'!$A$2:$P$88, 14, 0), "")</f>
        <v>No</v>
      </c>
      <c r="O38" s="83" t="str">
        <f>IFERROR(VLOOKUP($A38,'4.10.24'!$A$2:$P$88,15,0),"N/A")</f>
        <v>N/A</v>
      </c>
      <c r="P38" s="80" t="str">
        <f>IFERROR(VLOOKUP($A38, '4.10.24'!$A$2:$P$88, 16, 0), "")</f>
        <v>No</v>
      </c>
    </row>
    <row r="39" spans="1:16" x14ac:dyDescent="0.25">
      <c r="A39" t="s">
        <v>112</v>
      </c>
      <c r="B39" s="28">
        <v>80.239999999999995</v>
      </c>
      <c r="C39" s="1">
        <v>80.239999999999995</v>
      </c>
      <c r="D39" s="1">
        <v>80.239999999999995</v>
      </c>
      <c r="E39" s="28">
        <v>0</v>
      </c>
      <c r="F39" s="1">
        <v>0</v>
      </c>
      <c r="G39" s="1">
        <v>0</v>
      </c>
      <c r="H39" s="1">
        <v>0</v>
      </c>
      <c r="I39" s="28">
        <v>0</v>
      </c>
      <c r="J39" t="s">
        <v>96</v>
      </c>
      <c r="K39" t="s">
        <v>242</v>
      </c>
      <c r="L39" t="s">
        <v>268</v>
      </c>
      <c r="M39" s="80" t="str">
        <f>IFERROR(VLOOKUP(A39, '4.10.24'!$A$2:$P$88, 13, 0), "")</f>
        <v>No</v>
      </c>
      <c r="N39" s="80" t="str">
        <f>IFERROR(VLOOKUP($A39, '4.10.24'!$A$2:$P$88, 14, 0), "")</f>
        <v>No</v>
      </c>
      <c r="O39" s="83" t="str">
        <f>IFERROR(VLOOKUP($A39,'4.10.24'!$A$2:$P$88,15,0),"N/A")</f>
        <v>N/A</v>
      </c>
      <c r="P39" s="80" t="str">
        <f>IFERROR(VLOOKUP($A39, '4.10.24'!$A$2:$P$88, 16, 0), "")</f>
        <v>No</v>
      </c>
    </row>
    <row r="40" spans="1:16" x14ac:dyDescent="0.25">
      <c r="A40" t="s">
        <v>275</v>
      </c>
      <c r="B40" s="28">
        <v>166.47</v>
      </c>
      <c r="C40" s="1">
        <v>78.349999999999994</v>
      </c>
      <c r="D40" s="1">
        <v>0</v>
      </c>
      <c r="E40" s="28">
        <v>78.349999999999994</v>
      </c>
      <c r="F40" s="1">
        <v>88.12</v>
      </c>
      <c r="G40" s="1">
        <v>0</v>
      </c>
      <c r="H40" s="1">
        <v>0</v>
      </c>
      <c r="I40" s="28">
        <v>88.12</v>
      </c>
      <c r="J40" t="s">
        <v>14</v>
      </c>
      <c r="K40" t="s">
        <v>172</v>
      </c>
      <c r="L40" t="s">
        <v>276</v>
      </c>
      <c r="M40" s="80" t="str">
        <f>IFERROR(VLOOKUP(A40, '4.10.24'!$A$2:$P$88, 13, 0), "")</f>
        <v>No</v>
      </c>
      <c r="N40" s="80" t="str">
        <f>IFERROR(VLOOKUP($A40, '4.10.24'!$A$2:$P$88, 14, 0), "")</f>
        <v>No</v>
      </c>
      <c r="O40" s="83" t="str">
        <f>IFERROR(VLOOKUP($A40,'4.10.24'!$A$2:$P$88,15,0),"N/A")</f>
        <v>N/A</v>
      </c>
      <c r="P40" s="80" t="str">
        <f>IFERROR(VLOOKUP($A40, '4.10.24'!$A$2:$P$88, 16, 0), "")</f>
        <v>No</v>
      </c>
    </row>
    <row r="41" spans="1:16" x14ac:dyDescent="0.25">
      <c r="A41" t="s">
        <v>353</v>
      </c>
      <c r="B41" s="28">
        <v>68.739999999999995</v>
      </c>
      <c r="C41" s="1">
        <v>68.739999999999995</v>
      </c>
      <c r="D41" s="1">
        <v>0</v>
      </c>
      <c r="E41" s="28">
        <v>68.739999999999995</v>
      </c>
      <c r="F41" s="1">
        <v>0</v>
      </c>
      <c r="G41" s="1">
        <v>0</v>
      </c>
      <c r="H41" s="1">
        <v>0</v>
      </c>
      <c r="I41" s="28">
        <v>0</v>
      </c>
      <c r="J41" t="s">
        <v>41</v>
      </c>
      <c r="K41" t="s">
        <v>179</v>
      </c>
      <c r="L41" t="s">
        <v>227</v>
      </c>
      <c r="M41" s="80" t="str">
        <f>IFERROR(VLOOKUP(A41, '4.10.24'!$A$2:$P$88, 13, 0), "")</f>
        <v>No</v>
      </c>
      <c r="N41" s="80" t="str">
        <f>IFERROR(VLOOKUP($A41, '4.10.24'!$A$2:$P$88, 14, 0), "")</f>
        <v>No</v>
      </c>
      <c r="O41" s="83" t="str">
        <f>IFERROR(VLOOKUP($A41,'4.10.24'!$A$2:$P$88,15,0),"N/A")</f>
        <v>N/A</v>
      </c>
      <c r="P41" s="80" t="str">
        <f>IFERROR(VLOOKUP($A41, '4.10.24'!$A$2:$P$88, 16, 0), "")</f>
        <v>No</v>
      </c>
    </row>
    <row r="42" spans="1:16" x14ac:dyDescent="0.25">
      <c r="A42" t="s">
        <v>281</v>
      </c>
      <c r="B42" s="28">
        <v>46.54</v>
      </c>
      <c r="C42" s="1">
        <v>46.54</v>
      </c>
      <c r="D42" s="1">
        <v>0</v>
      </c>
      <c r="E42" s="28">
        <v>46.54</v>
      </c>
      <c r="F42" s="1">
        <v>0</v>
      </c>
      <c r="G42" s="1">
        <v>0</v>
      </c>
      <c r="H42" s="1">
        <v>0</v>
      </c>
      <c r="I42" s="28">
        <v>0</v>
      </c>
      <c r="J42" t="s">
        <v>102</v>
      </c>
      <c r="K42" t="s">
        <v>282</v>
      </c>
      <c r="L42" t="s">
        <v>283</v>
      </c>
      <c r="M42" s="80" t="str">
        <f>IFERROR(VLOOKUP(A42, '4.10.24'!$A$2:$P$88, 13, 0), "")</f>
        <v>No</v>
      </c>
      <c r="N42" s="80" t="str">
        <f>IFERROR(VLOOKUP($A42, '4.10.24'!$A$2:$P$88, 14, 0), "")</f>
        <v>No</v>
      </c>
      <c r="O42" s="83" t="str">
        <f>IFERROR(VLOOKUP($A42,'4.10.24'!$A$2:$P$88,15,0),"N/A")</f>
        <v>N/A</v>
      </c>
      <c r="P42" s="80" t="str">
        <f>IFERROR(VLOOKUP($A42, '4.10.24'!$A$2:$P$88, 16, 0), "")</f>
        <v>No</v>
      </c>
    </row>
    <row r="43" spans="1:16" x14ac:dyDescent="0.25">
      <c r="A43" t="s">
        <v>117</v>
      </c>
      <c r="B43" s="28">
        <v>170.57</v>
      </c>
      <c r="C43" s="1">
        <v>45.57</v>
      </c>
      <c r="D43" s="1">
        <v>0</v>
      </c>
      <c r="E43" s="28">
        <v>45.57</v>
      </c>
      <c r="F43" s="1">
        <v>125</v>
      </c>
      <c r="G43" s="1">
        <v>0</v>
      </c>
      <c r="H43" s="1">
        <v>0</v>
      </c>
      <c r="I43" s="28">
        <v>125</v>
      </c>
      <c r="J43" t="s">
        <v>56</v>
      </c>
      <c r="K43" t="s">
        <v>189</v>
      </c>
      <c r="L43" t="s">
        <v>273</v>
      </c>
      <c r="M43" s="80" t="str">
        <f>IFERROR(VLOOKUP(A43, '4.10.24'!$A$2:$P$88, 13, 0), "")</f>
        <v>No</v>
      </c>
      <c r="N43" s="80" t="str">
        <f>IFERROR(VLOOKUP($A43, '4.10.24'!$A$2:$P$88, 14, 0), "")</f>
        <v>No</v>
      </c>
      <c r="O43" s="83" t="str">
        <f>IFERROR(VLOOKUP($A43,'4.10.24'!$A$2:$P$88,15,0),"N/A")</f>
        <v>N/A</v>
      </c>
      <c r="P43" s="80" t="str">
        <f>IFERROR(VLOOKUP($A43, '4.10.24'!$A$2:$P$88, 16, 0), "")</f>
        <v>No</v>
      </c>
    </row>
    <row r="44" spans="1:16" x14ac:dyDescent="0.25">
      <c r="A44" t="s">
        <v>23</v>
      </c>
      <c r="B44" s="28">
        <v>39.44</v>
      </c>
      <c r="C44" s="1">
        <v>39.44</v>
      </c>
      <c r="D44" s="1">
        <v>0</v>
      </c>
      <c r="E44" s="28">
        <v>39.44</v>
      </c>
      <c r="F44" s="1">
        <v>0</v>
      </c>
      <c r="G44" s="1">
        <v>0</v>
      </c>
      <c r="H44" s="1">
        <v>0</v>
      </c>
      <c r="I44" s="28">
        <v>0</v>
      </c>
      <c r="J44" t="s">
        <v>21</v>
      </c>
      <c r="K44" t="s">
        <v>177</v>
      </c>
      <c r="L44" t="s">
        <v>194</v>
      </c>
      <c r="M44" s="80" t="str">
        <f>IFERROR(VLOOKUP(A44, '4.10.24'!$A$2:$P$88, 13, 0), "")</f>
        <v/>
      </c>
      <c r="N44" s="80" t="str">
        <f>IFERROR(VLOOKUP($A44, '4.10.24'!$A$2:$P$88, 14, 0), "")</f>
        <v/>
      </c>
      <c r="O44" s="83" t="str">
        <f>IFERROR(VLOOKUP($A44,'4.10.24'!$A$2:$P$88,15,0),"N/A")</f>
        <v>N/A</v>
      </c>
      <c r="P44" s="80" t="str">
        <f>IFERROR(VLOOKUP($A44, '4.10.24'!$A$2:$P$88, 16, 0), "")</f>
        <v/>
      </c>
    </row>
    <row r="45" spans="1:16" x14ac:dyDescent="0.25">
      <c r="A45" t="s">
        <v>38</v>
      </c>
      <c r="B45" s="28">
        <v>1558.99</v>
      </c>
      <c r="C45" s="1">
        <v>18.809999999999999</v>
      </c>
      <c r="D45" s="1">
        <v>0</v>
      </c>
      <c r="E45" s="28">
        <v>18.809999999999999</v>
      </c>
      <c r="F45" s="1">
        <v>1540.18</v>
      </c>
      <c r="G45" s="1">
        <v>0</v>
      </c>
      <c r="H45" s="1">
        <v>0</v>
      </c>
      <c r="I45" s="28">
        <v>1540.18</v>
      </c>
      <c r="J45" t="s">
        <v>36</v>
      </c>
      <c r="K45" t="s">
        <v>185</v>
      </c>
      <c r="L45" t="s">
        <v>224</v>
      </c>
      <c r="M45" s="80" t="str">
        <f>IFERROR(VLOOKUP(A45, '4.10.24'!$A$2:$P$88, 13, 0), "")</f>
        <v>No</v>
      </c>
      <c r="N45" s="80" t="str">
        <f>IFERROR(VLOOKUP($A45, '4.10.24'!$A$2:$P$88, 14, 0), "")</f>
        <v>No</v>
      </c>
      <c r="O45" s="83" t="str">
        <f>IFERROR(VLOOKUP($A45,'4.10.24'!$A$2:$P$88,15,0),"N/A")</f>
        <v>N/A</v>
      </c>
      <c r="P45" s="80" t="str">
        <f>IFERROR(VLOOKUP($A45, '4.10.24'!$A$2:$P$88, 16, 0), "")</f>
        <v>No</v>
      </c>
    </row>
    <row r="46" spans="1:16" x14ac:dyDescent="0.25">
      <c r="A46" s="4" t="s">
        <v>376</v>
      </c>
      <c r="B46" s="28">
        <v>1017.32</v>
      </c>
      <c r="C46" s="1">
        <v>14.73</v>
      </c>
      <c r="D46" s="1">
        <v>0</v>
      </c>
      <c r="E46" s="28">
        <v>14.73</v>
      </c>
      <c r="F46" s="1">
        <v>1002.59</v>
      </c>
      <c r="G46" s="1">
        <v>0</v>
      </c>
      <c r="H46" s="1">
        <v>0</v>
      </c>
      <c r="I46" s="28">
        <v>1002.59</v>
      </c>
      <c r="J46" t="s">
        <v>31</v>
      </c>
      <c r="K46" t="s">
        <v>183</v>
      </c>
      <c r="L46" t="s">
        <v>377</v>
      </c>
      <c r="M46" s="80" t="str">
        <f>IFERROR(VLOOKUP(A46, '4.10.24'!$A$2:$P$88, 13, 0), "")</f>
        <v>Yes</v>
      </c>
      <c r="N46" s="80" t="str">
        <f>IFERROR(VLOOKUP($A46, '4.10.24'!$A$2:$P$88, 14, 0), "")</f>
        <v>No</v>
      </c>
      <c r="O46" s="83" t="str">
        <f>IFERROR(VLOOKUP($A46,'4.10.24'!$A$2:$P$88,15,0),"N/A")</f>
        <v>N/A</v>
      </c>
      <c r="P46" s="80" t="str">
        <f>IFERROR(VLOOKUP($A46, '4.10.24'!$A$2:$P$88, 16, 0), "")</f>
        <v>No</v>
      </c>
    </row>
    <row r="47" spans="1:16" x14ac:dyDescent="0.25">
      <c r="A47" t="s">
        <v>384</v>
      </c>
      <c r="B47" s="28">
        <v>10.32</v>
      </c>
      <c r="C47" s="1">
        <v>10.32</v>
      </c>
      <c r="D47" s="1">
        <v>0</v>
      </c>
      <c r="E47" s="28">
        <v>10.32</v>
      </c>
      <c r="F47" s="1">
        <v>0</v>
      </c>
      <c r="G47" s="1">
        <v>0</v>
      </c>
      <c r="H47" s="1">
        <v>0</v>
      </c>
      <c r="I47" s="28">
        <v>0</v>
      </c>
      <c r="J47" t="s">
        <v>105</v>
      </c>
      <c r="K47" t="s">
        <v>245</v>
      </c>
      <c r="L47" t="s">
        <v>385</v>
      </c>
      <c r="M47" s="80" t="str">
        <f>IFERROR(VLOOKUP(A47, '4.10.24'!$A$2:$P$88, 13, 0), "")</f>
        <v>No</v>
      </c>
      <c r="N47" s="80" t="str">
        <f>IFERROR(VLOOKUP($A47, '4.10.24'!$A$2:$P$88, 14, 0), "")</f>
        <v>No</v>
      </c>
      <c r="O47" s="83" t="str">
        <f>IFERROR(VLOOKUP($A47,'4.10.24'!$A$2:$P$88,15,0),"N/A")</f>
        <v>N/A</v>
      </c>
      <c r="P47" s="80" t="str">
        <f>IFERROR(VLOOKUP($A47, '4.10.24'!$A$2:$P$88, 16, 0), "")</f>
        <v>No</v>
      </c>
    </row>
    <row r="48" spans="1:16" x14ac:dyDescent="0.25">
      <c r="A48" t="s">
        <v>64</v>
      </c>
      <c r="B48" s="28">
        <v>8.2799999999999994</v>
      </c>
      <c r="C48" s="1">
        <v>8.2799999999999994</v>
      </c>
      <c r="D48" s="1">
        <v>0</v>
      </c>
      <c r="E48" s="28">
        <v>8.2799999999999994</v>
      </c>
      <c r="F48" s="1">
        <v>0</v>
      </c>
      <c r="G48" s="1">
        <v>0</v>
      </c>
      <c r="H48" s="1">
        <v>0</v>
      </c>
      <c r="I48" s="28">
        <v>0</v>
      </c>
      <c r="J48" t="s">
        <v>65</v>
      </c>
      <c r="K48" t="s">
        <v>221</v>
      </c>
      <c r="L48" t="s">
        <v>222</v>
      </c>
      <c r="M48" s="80" t="str">
        <f>IFERROR(VLOOKUP(A48, '4.10.24'!$A$2:$P$88, 13, 0), "")</f>
        <v/>
      </c>
      <c r="N48" s="80" t="str">
        <f>IFERROR(VLOOKUP($A48, '4.10.24'!$A$2:$P$88, 14, 0), "")</f>
        <v/>
      </c>
      <c r="O48" s="83" t="str">
        <f>IFERROR(VLOOKUP($A48,'4.10.24'!$A$2:$P$88,15,0),"N/A")</f>
        <v>N/A</v>
      </c>
      <c r="P48" s="80" t="str">
        <f>IFERROR(VLOOKUP($A48, '4.10.24'!$A$2:$P$88, 16, 0), "")</f>
        <v/>
      </c>
    </row>
    <row r="49" spans="1:16" x14ac:dyDescent="0.25">
      <c r="A49" t="s">
        <v>125</v>
      </c>
      <c r="B49" s="28">
        <v>6.93</v>
      </c>
      <c r="C49" s="1">
        <v>6.93</v>
      </c>
      <c r="D49" s="1">
        <v>0</v>
      </c>
      <c r="E49" s="28">
        <v>6.93</v>
      </c>
      <c r="F49" s="1">
        <v>0</v>
      </c>
      <c r="G49" s="1">
        <v>0</v>
      </c>
      <c r="H49" s="1">
        <v>0</v>
      </c>
      <c r="I49" s="28">
        <v>0</v>
      </c>
      <c r="J49" t="s">
        <v>56</v>
      </c>
      <c r="K49" t="s">
        <v>189</v>
      </c>
      <c r="L49" t="s">
        <v>289</v>
      </c>
      <c r="M49" s="80" t="str">
        <f>IFERROR(VLOOKUP(A49, '4.10.24'!$A$2:$P$88, 13, 0), "")</f>
        <v>No</v>
      </c>
      <c r="N49" s="80" t="str">
        <f>IFERROR(VLOOKUP($A49, '4.10.24'!$A$2:$P$88, 14, 0), "")</f>
        <v>No</v>
      </c>
      <c r="O49" s="83" t="str">
        <f>IFERROR(VLOOKUP($A49,'4.10.24'!$A$2:$P$88,15,0),"N/A")</f>
        <v>N/A</v>
      </c>
      <c r="P49" s="80" t="str">
        <f>IFERROR(VLOOKUP($A49, '4.10.24'!$A$2:$P$88, 16, 0), "")</f>
        <v>No</v>
      </c>
    </row>
    <row r="50" spans="1:16" x14ac:dyDescent="0.25">
      <c r="A50" t="s">
        <v>44</v>
      </c>
      <c r="B50" s="28">
        <v>0</v>
      </c>
      <c r="C50" s="1">
        <v>0</v>
      </c>
      <c r="D50" s="1">
        <v>0</v>
      </c>
      <c r="E50" s="28">
        <v>0</v>
      </c>
      <c r="F50" s="1">
        <v>0</v>
      </c>
      <c r="G50" s="1">
        <v>0</v>
      </c>
      <c r="H50" s="1">
        <v>0</v>
      </c>
      <c r="I50" s="28">
        <v>0</v>
      </c>
      <c r="J50" t="s">
        <v>21</v>
      </c>
      <c r="K50" t="s">
        <v>177</v>
      </c>
      <c r="L50" t="s">
        <v>196</v>
      </c>
      <c r="M50" s="80" t="str">
        <f>IFERROR(VLOOKUP(A50, '4.10.24'!$A$2:$P$88, 13, 0), "")</f>
        <v>No</v>
      </c>
      <c r="N50" s="80" t="str">
        <f>IFERROR(VLOOKUP($A50, '4.10.24'!$A$2:$P$88, 14, 0), "")</f>
        <v>No</v>
      </c>
      <c r="O50" s="83" t="str">
        <f>IFERROR(VLOOKUP($A50,'4.10.24'!$A$2:$P$88,15,0),"N/A")</f>
        <v>N/A</v>
      </c>
      <c r="P50" s="80" t="str">
        <f>IFERROR(VLOOKUP($A50, '4.10.24'!$A$2:$P$88, 16, 0), "")</f>
        <v>No</v>
      </c>
    </row>
    <row r="51" spans="1:16" x14ac:dyDescent="0.25">
      <c r="A51" t="s">
        <v>70</v>
      </c>
      <c r="B51" s="28">
        <v>985.06</v>
      </c>
      <c r="C51" s="1">
        <v>0</v>
      </c>
      <c r="D51" s="1">
        <v>0</v>
      </c>
      <c r="E51" s="28">
        <v>0</v>
      </c>
      <c r="F51" s="1">
        <v>985.06</v>
      </c>
      <c r="G51" s="1">
        <v>164.65</v>
      </c>
      <c r="H51" s="1">
        <v>820.41000000000008</v>
      </c>
      <c r="I51" s="28">
        <v>0</v>
      </c>
      <c r="J51" t="s">
        <v>150</v>
      </c>
      <c r="K51" t="s">
        <v>175</v>
      </c>
      <c r="L51" t="s">
        <v>223</v>
      </c>
      <c r="M51" s="80" t="str">
        <f>IFERROR(VLOOKUP(A51, '4.10.24'!$A$2:$P$88, 13, 0), "")</f>
        <v>Yes</v>
      </c>
      <c r="N51" s="80" t="str">
        <f>IFERROR(VLOOKUP($A51, '4.10.24'!$A$2:$P$88, 14, 0), "")</f>
        <v>No</v>
      </c>
      <c r="O51" s="83" t="str">
        <f>IFERROR(VLOOKUP($A51,'4.10.24'!$A$2:$P$88,15,0),"N/A")</f>
        <v>N/A</v>
      </c>
      <c r="P51" s="80" t="str">
        <f>IFERROR(VLOOKUP($A51, '4.10.24'!$A$2:$P$88, 16, 0), "")</f>
        <v>No</v>
      </c>
    </row>
    <row r="52" spans="1:16" x14ac:dyDescent="0.25">
      <c r="A52" t="s">
        <v>75</v>
      </c>
      <c r="B52" s="28">
        <v>501.04000000000008</v>
      </c>
      <c r="C52" s="1">
        <v>0</v>
      </c>
      <c r="D52" s="1">
        <v>0</v>
      </c>
      <c r="E52" s="28">
        <v>0</v>
      </c>
      <c r="F52" s="1">
        <v>501.04000000000008</v>
      </c>
      <c r="G52" s="1">
        <v>0</v>
      </c>
      <c r="H52" s="1">
        <v>0</v>
      </c>
      <c r="I52" s="28">
        <v>501.04000000000008</v>
      </c>
      <c r="J52" t="s">
        <v>31</v>
      </c>
      <c r="K52" t="s">
        <v>183</v>
      </c>
      <c r="L52" t="s">
        <v>232</v>
      </c>
      <c r="M52" s="80" t="str">
        <f>IFERROR(VLOOKUP(A52, '4.10.24'!$A$2:$P$88, 13, 0), "")</f>
        <v>Yes</v>
      </c>
      <c r="N52" s="80" t="str">
        <f>IFERROR(VLOOKUP($A52, '4.10.24'!$A$2:$P$88, 14, 0), "")</f>
        <v>No</v>
      </c>
      <c r="O52" s="83" t="str">
        <f>IFERROR(VLOOKUP($A52,'4.10.24'!$A$2:$P$88,15,0),"N/A")</f>
        <v>N/A</v>
      </c>
      <c r="P52" s="80" t="str">
        <f>IFERROR(VLOOKUP($A52, '4.10.24'!$A$2:$P$88, 16, 0), "")</f>
        <v>No</v>
      </c>
    </row>
    <row r="53" spans="1:16" x14ac:dyDescent="0.25">
      <c r="A53" t="s">
        <v>400</v>
      </c>
      <c r="B53" s="28">
        <v>70.56</v>
      </c>
      <c r="C53" s="1">
        <v>0</v>
      </c>
      <c r="D53" s="1">
        <v>0</v>
      </c>
      <c r="E53" s="28">
        <v>0</v>
      </c>
      <c r="F53" s="1">
        <v>70.56</v>
      </c>
      <c r="G53" s="1">
        <v>0</v>
      </c>
      <c r="H53" s="1">
        <v>0</v>
      </c>
      <c r="I53" s="28">
        <v>70.56</v>
      </c>
      <c r="J53" t="s">
        <v>34</v>
      </c>
      <c r="K53" t="s">
        <v>198</v>
      </c>
      <c r="L53" t="s">
        <v>401</v>
      </c>
      <c r="M53" s="80" t="str">
        <f>IFERROR(VLOOKUP(A53, '4.10.24'!$A$2:$P$88, 13, 0), "")</f>
        <v>No</v>
      </c>
      <c r="N53" s="80" t="str">
        <f>IFERROR(VLOOKUP($A53, '4.10.24'!$A$2:$P$88, 14, 0), "")</f>
        <v>No</v>
      </c>
      <c r="O53" s="83" t="str">
        <f>IFERROR(VLOOKUP($A53,'4.10.24'!$A$2:$P$88,15,0),"N/A")</f>
        <v>N/A</v>
      </c>
      <c r="P53" s="80" t="str">
        <f>IFERROR(VLOOKUP($A53, '4.10.24'!$A$2:$P$88, 16, 0), "")</f>
        <v>No</v>
      </c>
    </row>
    <row r="54" spans="1:16" x14ac:dyDescent="0.25">
      <c r="A54" t="s">
        <v>37</v>
      </c>
      <c r="B54" s="28">
        <v>456.36</v>
      </c>
      <c r="C54" s="1">
        <v>0</v>
      </c>
      <c r="D54" s="1">
        <v>0</v>
      </c>
      <c r="E54" s="28">
        <v>0</v>
      </c>
      <c r="F54" s="1">
        <v>456.36</v>
      </c>
      <c r="G54" s="1">
        <v>0</v>
      </c>
      <c r="H54" s="1">
        <v>43.86</v>
      </c>
      <c r="I54" s="28">
        <v>412.5</v>
      </c>
      <c r="J54" t="s">
        <v>29</v>
      </c>
      <c r="K54" t="s">
        <v>212</v>
      </c>
      <c r="L54" t="s">
        <v>213</v>
      </c>
      <c r="M54" s="80" t="str">
        <f>IFERROR(VLOOKUP(A54, '4.10.24'!$A$2:$P$88, 13, 0), "")</f>
        <v>No</v>
      </c>
      <c r="N54" s="80" t="str">
        <f>IFERROR(VLOOKUP($A54, '4.10.24'!$A$2:$P$88, 14, 0), "")</f>
        <v>No</v>
      </c>
      <c r="O54" s="83" t="str">
        <f>IFERROR(VLOOKUP($A54,'4.10.24'!$A$2:$P$88,15,0),"N/A")</f>
        <v>N/A</v>
      </c>
      <c r="P54" s="80" t="str">
        <f>IFERROR(VLOOKUP($A54, '4.10.24'!$A$2:$P$88, 16, 0), "")</f>
        <v>No</v>
      </c>
    </row>
    <row r="55" spans="1:16" x14ac:dyDescent="0.25">
      <c r="A55" t="s">
        <v>83</v>
      </c>
      <c r="B55" s="28">
        <v>1358.68</v>
      </c>
      <c r="C55" s="1">
        <v>0</v>
      </c>
      <c r="D55" s="1">
        <v>0</v>
      </c>
      <c r="E55" s="28">
        <v>0</v>
      </c>
      <c r="F55" s="1">
        <v>1358.68</v>
      </c>
      <c r="G55" s="1">
        <v>1358.68</v>
      </c>
      <c r="H55" s="1">
        <v>0</v>
      </c>
      <c r="I55" s="28">
        <v>0</v>
      </c>
      <c r="J55" t="s">
        <v>14</v>
      </c>
      <c r="K55" t="s">
        <v>172</v>
      </c>
      <c r="L55" t="s">
        <v>240</v>
      </c>
      <c r="M55" s="80" t="str">
        <f>IFERROR(VLOOKUP(A55, '4.10.24'!$A$2:$P$88, 13, 0), "")</f>
        <v>No</v>
      </c>
      <c r="N55" s="80" t="str">
        <f>IFERROR(VLOOKUP($A55, '4.10.24'!$A$2:$P$88, 14, 0), "")</f>
        <v>No</v>
      </c>
      <c r="O55" s="83" t="str">
        <f>IFERROR(VLOOKUP($A55,'4.10.24'!$A$2:$P$88,15,0),"N/A")</f>
        <v>N/A</v>
      </c>
      <c r="P55" s="80" t="str">
        <f>IFERROR(VLOOKUP($A55, '4.10.24'!$A$2:$P$88, 16, 0), "")</f>
        <v>No</v>
      </c>
    </row>
    <row r="56" spans="1:16" x14ac:dyDescent="0.25">
      <c r="A56" t="s">
        <v>404</v>
      </c>
      <c r="B56" s="28">
        <v>609.20000000000005</v>
      </c>
      <c r="C56" s="1">
        <v>0</v>
      </c>
      <c r="D56" s="1">
        <v>0</v>
      </c>
      <c r="E56" s="28">
        <v>0</v>
      </c>
      <c r="F56" s="1">
        <v>609.20000000000005</v>
      </c>
      <c r="G56" s="1">
        <v>0</v>
      </c>
      <c r="H56" s="1">
        <v>609.20000000000005</v>
      </c>
      <c r="I56" s="28">
        <v>0</v>
      </c>
      <c r="J56" t="s">
        <v>20</v>
      </c>
      <c r="K56" t="s">
        <v>178</v>
      </c>
      <c r="L56" t="s">
        <v>405</v>
      </c>
      <c r="M56" s="80" t="str">
        <f>IFERROR(VLOOKUP(A56, '4.10.24'!$A$2:$P$88, 13, 0), "")</f>
        <v>No</v>
      </c>
      <c r="N56" s="80" t="str">
        <f>IFERROR(VLOOKUP($A56, '4.10.24'!$A$2:$P$88, 14, 0), "")</f>
        <v>No</v>
      </c>
      <c r="O56" s="83" t="str">
        <f>IFERROR(VLOOKUP($A56,'4.10.24'!$A$2:$P$88,15,0),"N/A")</f>
        <v>N/A</v>
      </c>
      <c r="P56" s="80" t="str">
        <f>IFERROR(VLOOKUP($A56, '4.10.24'!$A$2:$P$88, 16, 0), "")</f>
        <v>No</v>
      </c>
    </row>
    <row r="57" spans="1:16" x14ac:dyDescent="0.25">
      <c r="A57" t="s">
        <v>342</v>
      </c>
      <c r="B57" s="28">
        <v>5588.1100000000006</v>
      </c>
      <c r="C57" s="1">
        <v>0</v>
      </c>
      <c r="D57" s="1">
        <v>0</v>
      </c>
      <c r="E57" s="28">
        <v>0</v>
      </c>
      <c r="F57" s="1">
        <v>5588.1100000000006</v>
      </c>
      <c r="G57" s="1">
        <v>0</v>
      </c>
      <c r="H57" s="1">
        <v>0</v>
      </c>
      <c r="I57" s="28">
        <v>5588.1100000000006</v>
      </c>
      <c r="J57" t="s">
        <v>102</v>
      </c>
      <c r="K57" t="s">
        <v>282</v>
      </c>
      <c r="L57" t="s">
        <v>343</v>
      </c>
      <c r="M57" s="80" t="str">
        <f>IFERROR(VLOOKUP(A57, '4.10.24'!$A$2:$P$88, 13, 0), "")</f>
        <v>No</v>
      </c>
      <c r="N57" s="80" t="str">
        <f>IFERROR(VLOOKUP($A57, '4.10.24'!$A$2:$P$88, 14, 0), "")</f>
        <v>Yes</v>
      </c>
      <c r="O57" s="83">
        <f>IFERROR(VLOOKUP($A57,'4.10.24'!$A$2:$P$88,15,0),"N/A")</f>
        <v>45390</v>
      </c>
      <c r="P57" s="80" t="str">
        <f>IFERROR(VLOOKUP($A57, '4.10.24'!$A$2:$P$88, 16, 0), "")</f>
        <v>Yes</v>
      </c>
    </row>
    <row r="58" spans="1:16" x14ac:dyDescent="0.25">
      <c r="A58" t="s">
        <v>53</v>
      </c>
      <c r="B58" s="28">
        <v>1635.3</v>
      </c>
      <c r="C58" s="1">
        <v>0</v>
      </c>
      <c r="D58" s="1">
        <v>0</v>
      </c>
      <c r="E58" s="28">
        <v>0</v>
      </c>
      <c r="F58" s="1">
        <v>1635.3</v>
      </c>
      <c r="G58" s="1">
        <v>0</v>
      </c>
      <c r="H58" s="1">
        <v>0</v>
      </c>
      <c r="I58" s="28">
        <v>1635.3</v>
      </c>
      <c r="J58" t="s">
        <v>44</v>
      </c>
      <c r="K58" t="s">
        <v>196</v>
      </c>
      <c r="L58" t="s">
        <v>205</v>
      </c>
      <c r="M58" s="80" t="str">
        <f>IFERROR(VLOOKUP(A58, '4.10.24'!$A$2:$P$88, 13, 0), "")</f>
        <v>No</v>
      </c>
      <c r="N58" s="80" t="str">
        <f>IFERROR(VLOOKUP($A58, '4.10.24'!$A$2:$P$88, 14, 0), "")</f>
        <v>No</v>
      </c>
      <c r="O58" s="83" t="str">
        <f>IFERROR(VLOOKUP($A58,'4.10.24'!$A$2:$P$88,15,0),"N/A")</f>
        <v>N/A</v>
      </c>
      <c r="P58" s="80" t="str">
        <f>IFERROR(VLOOKUP($A58, '4.10.24'!$A$2:$P$88, 16, 0), "")</f>
        <v>No</v>
      </c>
    </row>
    <row r="59" spans="1:16" x14ac:dyDescent="0.25">
      <c r="A59" t="s">
        <v>101</v>
      </c>
      <c r="B59" s="28">
        <v>677.56999999999994</v>
      </c>
      <c r="C59" s="1">
        <v>0</v>
      </c>
      <c r="D59" s="1">
        <v>0</v>
      </c>
      <c r="E59" s="28">
        <v>0</v>
      </c>
      <c r="F59" s="1">
        <v>677.56999999999994</v>
      </c>
      <c r="G59" s="1">
        <v>0</v>
      </c>
      <c r="H59" s="1">
        <v>0</v>
      </c>
      <c r="I59" s="28">
        <v>677.56999999999994</v>
      </c>
      <c r="J59" t="s">
        <v>34</v>
      </c>
      <c r="K59" t="s">
        <v>198</v>
      </c>
      <c r="L59" t="s">
        <v>261</v>
      </c>
      <c r="M59" s="80" t="str">
        <f>IFERROR(VLOOKUP(A59, '4.10.24'!$A$2:$P$88, 13, 0), "")</f>
        <v>Yes</v>
      </c>
      <c r="N59" s="80" t="str">
        <f>IFERROR(VLOOKUP($A59, '4.10.24'!$A$2:$P$88, 14, 0), "")</f>
        <v>No</v>
      </c>
      <c r="O59" s="83" t="str">
        <f>IFERROR(VLOOKUP($A59,'4.10.24'!$A$2:$P$88,15,0),"N/A")</f>
        <v>N/A</v>
      </c>
      <c r="P59" s="80" t="str">
        <f>IFERROR(VLOOKUP($A59, '4.10.24'!$A$2:$P$88, 16, 0), "")</f>
        <v>No</v>
      </c>
    </row>
    <row r="60" spans="1:16" x14ac:dyDescent="0.25">
      <c r="A60" t="s">
        <v>408</v>
      </c>
      <c r="B60" s="28">
        <v>541.51</v>
      </c>
      <c r="C60" s="1">
        <v>0</v>
      </c>
      <c r="D60" s="1">
        <v>0</v>
      </c>
      <c r="E60" s="28">
        <v>0</v>
      </c>
      <c r="F60" s="1">
        <v>541.51</v>
      </c>
      <c r="G60" s="1">
        <v>541.51</v>
      </c>
      <c r="H60" s="1">
        <v>0</v>
      </c>
      <c r="I60" s="28">
        <v>0</v>
      </c>
      <c r="J60" t="s">
        <v>23</v>
      </c>
      <c r="K60" t="s">
        <v>194</v>
      </c>
      <c r="L60" t="s">
        <v>409</v>
      </c>
      <c r="M60" s="80" t="str">
        <f>IFERROR(VLOOKUP(A60, '4.10.24'!$A$2:$P$88, 13, 0), "")</f>
        <v>No</v>
      </c>
      <c r="N60" s="80" t="str">
        <f>IFERROR(VLOOKUP($A60, '4.10.24'!$A$2:$P$88, 14, 0), "")</f>
        <v>No</v>
      </c>
      <c r="O60" s="83" t="str">
        <f>IFERROR(VLOOKUP($A60,'4.10.24'!$A$2:$P$88,15,0),"N/A")</f>
        <v>N/A</v>
      </c>
      <c r="P60" s="80" t="str">
        <f>IFERROR(VLOOKUP($A60, '4.10.24'!$A$2:$P$88, 16, 0), "")</f>
        <v>No</v>
      </c>
    </row>
    <row r="61" spans="1:16" x14ac:dyDescent="0.25">
      <c r="A61" t="s">
        <v>19</v>
      </c>
      <c r="B61" s="28">
        <v>4408.17</v>
      </c>
      <c r="C61" s="1">
        <v>0</v>
      </c>
      <c r="D61" s="1">
        <v>0</v>
      </c>
      <c r="E61" s="28">
        <v>0</v>
      </c>
      <c r="F61" s="1">
        <v>4408.17</v>
      </c>
      <c r="G61" s="1">
        <v>4408.17</v>
      </c>
      <c r="H61" s="1">
        <v>0</v>
      </c>
      <c r="I61" s="28">
        <v>0</v>
      </c>
      <c r="J61" t="s">
        <v>14</v>
      </c>
      <c r="K61" t="s">
        <v>172</v>
      </c>
      <c r="L61" t="s">
        <v>174</v>
      </c>
      <c r="M61" s="80" t="str">
        <f>IFERROR(VLOOKUP(A61, '4.10.24'!$A$2:$P$88, 13, 0), "")</f>
        <v>No</v>
      </c>
      <c r="N61" s="80" t="str">
        <f>IFERROR(VLOOKUP($A61, '4.10.24'!$A$2:$P$88, 14, 0), "")</f>
        <v>No</v>
      </c>
      <c r="O61" s="83" t="str">
        <f>IFERROR(VLOOKUP($A61,'4.10.24'!$A$2:$P$88,15,0),"N/A")</f>
        <v>N/A</v>
      </c>
      <c r="P61" s="80" t="str">
        <f>IFERROR(VLOOKUP($A61, '4.10.24'!$A$2:$P$88, 16, 0), "")</f>
        <v>No</v>
      </c>
    </row>
    <row r="62" spans="1:16" x14ac:dyDescent="0.25">
      <c r="A62" t="s">
        <v>410</v>
      </c>
      <c r="B62" s="28">
        <v>367.74</v>
      </c>
      <c r="C62" s="1">
        <v>0</v>
      </c>
      <c r="D62" s="1">
        <v>0</v>
      </c>
      <c r="E62" s="28">
        <v>0</v>
      </c>
      <c r="F62" s="1">
        <v>367.74</v>
      </c>
      <c r="G62" s="1">
        <v>0</v>
      </c>
      <c r="H62" s="1">
        <v>367.74</v>
      </c>
      <c r="I62" s="28">
        <v>0</v>
      </c>
      <c r="J62" t="s">
        <v>20</v>
      </c>
      <c r="K62" t="s">
        <v>178</v>
      </c>
      <c r="L62" t="s">
        <v>411</v>
      </c>
      <c r="M62" s="80" t="str">
        <f>IFERROR(VLOOKUP(A62, '4.10.24'!$A$2:$P$88, 13, 0), "")</f>
        <v>No</v>
      </c>
      <c r="N62" s="80" t="str">
        <f>IFERROR(VLOOKUP($A62, '4.10.24'!$A$2:$P$88, 14, 0), "")</f>
        <v>No</v>
      </c>
      <c r="O62" s="83" t="str">
        <f>IFERROR(VLOOKUP($A62,'4.10.24'!$A$2:$P$88,15,0),"N/A")</f>
        <v>N/A</v>
      </c>
      <c r="P62" s="80" t="str">
        <f>IFERROR(VLOOKUP($A62, '4.10.24'!$A$2:$P$88, 16, 0), "")</f>
        <v>No</v>
      </c>
    </row>
    <row r="63" spans="1:16" x14ac:dyDescent="0.25">
      <c r="A63" t="s">
        <v>161</v>
      </c>
      <c r="B63" s="28">
        <v>732.96</v>
      </c>
      <c r="C63" s="1">
        <v>0</v>
      </c>
      <c r="D63" s="1">
        <v>0</v>
      </c>
      <c r="E63" s="28">
        <v>0</v>
      </c>
      <c r="F63" s="1">
        <v>732.96</v>
      </c>
      <c r="G63" s="1">
        <v>0</v>
      </c>
      <c r="H63" s="1">
        <v>0</v>
      </c>
      <c r="I63" s="28">
        <v>732.96</v>
      </c>
      <c r="J63" t="s">
        <v>96</v>
      </c>
      <c r="K63" t="s">
        <v>242</v>
      </c>
      <c r="L63" t="s">
        <v>299</v>
      </c>
      <c r="M63" s="80" t="str">
        <f>IFERROR(VLOOKUP(A63, '4.10.24'!$A$2:$P$88, 13, 0), "")</f>
        <v>No</v>
      </c>
      <c r="N63" s="80" t="str">
        <f>IFERROR(VLOOKUP($A63, '4.10.24'!$A$2:$P$88, 14, 0), "")</f>
        <v>No</v>
      </c>
      <c r="O63" s="83" t="str">
        <f>IFERROR(VLOOKUP($A63,'4.10.24'!$A$2:$P$88,15,0),"N/A")</f>
        <v>N/A</v>
      </c>
      <c r="P63" s="80" t="str">
        <f>IFERROR(VLOOKUP($A63, '4.10.24'!$A$2:$P$88, 16, 0), "")</f>
        <v>No</v>
      </c>
    </row>
    <row r="64" spans="1:16" x14ac:dyDescent="0.25">
      <c r="A64" t="s">
        <v>129</v>
      </c>
      <c r="B64" s="28">
        <v>0</v>
      </c>
      <c r="C64" s="1">
        <v>0</v>
      </c>
      <c r="D64" s="1">
        <v>0</v>
      </c>
      <c r="E64" s="28">
        <v>0</v>
      </c>
      <c r="F64" s="1">
        <v>0</v>
      </c>
      <c r="G64" s="1">
        <v>0</v>
      </c>
      <c r="H64" s="1">
        <v>0</v>
      </c>
      <c r="I64" s="28">
        <v>0</v>
      </c>
      <c r="J64" t="s">
        <v>44</v>
      </c>
      <c r="K64" t="s">
        <v>196</v>
      </c>
      <c r="L64" t="s">
        <v>303</v>
      </c>
      <c r="M64" s="80" t="str">
        <f>IFERROR(VLOOKUP(A64, '4.10.24'!$A$2:$P$88, 13, 0), "")</f>
        <v>No</v>
      </c>
      <c r="N64" s="80" t="str">
        <f>IFERROR(VLOOKUP($A64, '4.10.24'!$A$2:$P$88, 14, 0), "")</f>
        <v>No</v>
      </c>
      <c r="O64" s="83" t="str">
        <f>IFERROR(VLOOKUP($A64,'4.10.24'!$A$2:$P$88,15,0),"N/A")</f>
        <v>N/A</v>
      </c>
      <c r="P64" s="80" t="str">
        <f>IFERROR(VLOOKUP($A64, '4.10.24'!$A$2:$P$88, 16, 0), "")</f>
        <v>No</v>
      </c>
    </row>
    <row r="65" spans="1:16" x14ac:dyDescent="0.25">
      <c r="A65" t="s">
        <v>130</v>
      </c>
      <c r="B65" s="28">
        <v>1486.65</v>
      </c>
      <c r="C65" s="1">
        <v>0</v>
      </c>
      <c r="D65" s="1">
        <v>0</v>
      </c>
      <c r="E65" s="28">
        <v>0</v>
      </c>
      <c r="F65" s="1">
        <v>1486.65</v>
      </c>
      <c r="G65" s="1">
        <v>0</v>
      </c>
      <c r="H65" s="1">
        <v>1486.65</v>
      </c>
      <c r="I65" s="28">
        <v>0</v>
      </c>
      <c r="J65" t="s">
        <v>20</v>
      </c>
      <c r="K65" t="s">
        <v>178</v>
      </c>
      <c r="L65" t="s">
        <v>304</v>
      </c>
      <c r="M65" s="80" t="str">
        <f>IFERROR(VLOOKUP(A65, '4.10.24'!$A$2:$P$88, 13, 0), "")</f>
        <v/>
      </c>
      <c r="N65" s="80" t="str">
        <f>IFERROR(VLOOKUP($A65, '4.10.24'!$A$2:$P$88, 14, 0), "")</f>
        <v/>
      </c>
      <c r="O65" s="83" t="str">
        <f>IFERROR(VLOOKUP($A65,'4.10.24'!$A$2:$P$88,15,0),"N/A")</f>
        <v>N/A</v>
      </c>
      <c r="P65" s="80" t="str">
        <f>IFERROR(VLOOKUP($A65, '4.10.24'!$A$2:$P$88, 16, 0), "")</f>
        <v/>
      </c>
    </row>
    <row r="66" spans="1:16" x14ac:dyDescent="0.25">
      <c r="A66" t="s">
        <v>372</v>
      </c>
      <c r="B66" s="28">
        <v>291.8</v>
      </c>
      <c r="C66" s="1">
        <v>0</v>
      </c>
      <c r="D66" s="1">
        <v>0</v>
      </c>
      <c r="E66" s="28">
        <v>0</v>
      </c>
      <c r="F66" s="1">
        <v>291.8</v>
      </c>
      <c r="G66" s="1">
        <v>0</v>
      </c>
      <c r="H66" s="1">
        <v>0</v>
      </c>
      <c r="I66" s="28">
        <v>291.8</v>
      </c>
      <c r="J66" t="s">
        <v>62</v>
      </c>
      <c r="K66" t="s">
        <v>238</v>
      </c>
      <c r="L66" t="s">
        <v>373</v>
      </c>
      <c r="M66" s="80" t="str">
        <f>IFERROR(VLOOKUP(A66, '4.10.24'!$A$2:$P$88, 13, 0), "")</f>
        <v>No</v>
      </c>
      <c r="N66" s="80" t="str">
        <f>IFERROR(VLOOKUP($A66, '4.10.24'!$A$2:$P$88, 14, 0), "")</f>
        <v>No</v>
      </c>
      <c r="O66" s="83" t="str">
        <f>IFERROR(VLOOKUP($A66,'4.10.24'!$A$2:$P$88,15,0),"N/A")</f>
        <v>N/A</v>
      </c>
      <c r="P66" s="80" t="str">
        <f>IFERROR(VLOOKUP($A66, '4.10.24'!$A$2:$P$88, 16, 0), "")</f>
        <v>No</v>
      </c>
    </row>
    <row r="67" spans="1:16" x14ac:dyDescent="0.25">
      <c r="A67" t="s">
        <v>54</v>
      </c>
      <c r="B67" s="28">
        <v>311.48</v>
      </c>
      <c r="C67" s="1">
        <v>0</v>
      </c>
      <c r="D67" s="1">
        <v>0</v>
      </c>
      <c r="E67" s="28">
        <v>0</v>
      </c>
      <c r="F67" s="1">
        <v>311.48</v>
      </c>
      <c r="G67" s="1">
        <v>0</v>
      </c>
      <c r="H67" s="1">
        <v>311.48</v>
      </c>
      <c r="I67" s="28">
        <v>0</v>
      </c>
      <c r="J67" t="s">
        <v>20</v>
      </c>
      <c r="K67" t="s">
        <v>178</v>
      </c>
      <c r="L67" t="s">
        <v>206</v>
      </c>
      <c r="M67" s="80" t="str">
        <f>IFERROR(VLOOKUP(A67, '4.10.24'!$A$2:$P$88, 13, 0), "")</f>
        <v>No</v>
      </c>
      <c r="N67" s="80" t="str">
        <f>IFERROR(VLOOKUP($A67, '4.10.24'!$A$2:$P$88, 14, 0), "")</f>
        <v>No</v>
      </c>
      <c r="O67" s="83" t="str">
        <f>IFERROR(VLOOKUP($A67,'4.10.24'!$A$2:$P$88,15,0),"N/A")</f>
        <v>N/A</v>
      </c>
      <c r="P67" s="80" t="str">
        <f>IFERROR(VLOOKUP($A67, '4.10.24'!$A$2:$P$88, 16, 0), "")</f>
        <v>No</v>
      </c>
    </row>
    <row r="68" spans="1:16" x14ac:dyDescent="0.25">
      <c r="A68" t="s">
        <v>88</v>
      </c>
      <c r="B68" s="28">
        <v>1471.06</v>
      </c>
      <c r="C68" s="1">
        <v>0</v>
      </c>
      <c r="D68" s="1">
        <v>0</v>
      </c>
      <c r="E68" s="28">
        <v>0</v>
      </c>
      <c r="F68" s="1">
        <v>1471.06</v>
      </c>
      <c r="G68" s="1">
        <v>0</v>
      </c>
      <c r="H68" s="1">
        <v>1471.06</v>
      </c>
      <c r="I68" s="28">
        <v>0</v>
      </c>
      <c r="J68" t="s">
        <v>56</v>
      </c>
      <c r="K68" t="s">
        <v>189</v>
      </c>
      <c r="L68" t="s">
        <v>249</v>
      </c>
      <c r="M68" s="80" t="str">
        <f>IFERROR(VLOOKUP(A68, '4.10.24'!$A$2:$P$88, 13, 0), "")</f>
        <v>No</v>
      </c>
      <c r="N68" s="80" t="str">
        <f>IFERROR(VLOOKUP($A68, '4.10.24'!$A$2:$P$88, 14, 0), "")</f>
        <v>No</v>
      </c>
      <c r="O68" s="83" t="str">
        <f>IFERROR(VLOOKUP($A68,'4.10.24'!$A$2:$P$88,15,0),"N/A")</f>
        <v>N/A</v>
      </c>
      <c r="P68" s="80" t="str">
        <f>IFERROR(VLOOKUP($A68, '4.10.24'!$A$2:$P$88, 16, 0), "")</f>
        <v>No</v>
      </c>
    </row>
    <row r="69" spans="1:16" x14ac:dyDescent="0.25">
      <c r="A69" t="s">
        <v>382</v>
      </c>
      <c r="B69" s="28">
        <v>21.13</v>
      </c>
      <c r="C69" s="1">
        <v>0</v>
      </c>
      <c r="D69" s="1">
        <v>0</v>
      </c>
      <c r="E69" s="28">
        <v>0</v>
      </c>
      <c r="F69" s="1">
        <v>21.13</v>
      </c>
      <c r="G69" s="1">
        <v>0</v>
      </c>
      <c r="H69" s="1">
        <v>0</v>
      </c>
      <c r="I69" s="28">
        <v>21.13</v>
      </c>
      <c r="J69" t="s">
        <v>34</v>
      </c>
      <c r="K69" t="s">
        <v>198</v>
      </c>
      <c r="L69" t="s">
        <v>383</v>
      </c>
      <c r="M69" s="80" t="str">
        <f>IFERROR(VLOOKUP(A69, '4.10.24'!$A$2:$P$88, 13, 0), "")</f>
        <v>No</v>
      </c>
      <c r="N69" s="80" t="str">
        <f>IFERROR(VLOOKUP($A69, '4.10.24'!$A$2:$P$88, 14, 0), "")</f>
        <v>No</v>
      </c>
      <c r="O69" s="83" t="str">
        <f>IFERROR(VLOOKUP($A69,'4.10.24'!$A$2:$P$88,15,0),"N/A")</f>
        <v>N/A</v>
      </c>
      <c r="P69" s="80" t="str">
        <f>IFERROR(VLOOKUP($A69, '4.10.24'!$A$2:$P$88, 16, 0), "")</f>
        <v>No</v>
      </c>
    </row>
    <row r="70" spans="1:16" x14ac:dyDescent="0.25">
      <c r="A70" t="s">
        <v>46</v>
      </c>
      <c r="B70" s="28">
        <v>1594.4</v>
      </c>
      <c r="C70" s="1">
        <v>0</v>
      </c>
      <c r="D70" s="1">
        <v>0</v>
      </c>
      <c r="E70" s="28">
        <v>0</v>
      </c>
      <c r="F70" s="1">
        <v>1594.4</v>
      </c>
      <c r="G70" s="1">
        <v>0</v>
      </c>
      <c r="H70" s="1">
        <v>0</v>
      </c>
      <c r="I70" s="28">
        <v>1594.4</v>
      </c>
      <c r="J70" t="s">
        <v>10</v>
      </c>
      <c r="K70" t="s">
        <v>191</v>
      </c>
      <c r="L70" t="s">
        <v>192</v>
      </c>
      <c r="M70" s="80" t="str">
        <f>IFERROR(VLOOKUP(A70, '4.10.24'!$A$2:$P$88, 13, 0), "")</f>
        <v>Yes</v>
      </c>
      <c r="N70" s="80" t="str">
        <f>IFERROR(VLOOKUP($A70, '4.10.24'!$A$2:$P$88, 14, 0), "")</f>
        <v>No</v>
      </c>
      <c r="O70" s="83" t="str">
        <f>IFERROR(VLOOKUP($A70,'4.10.24'!$A$2:$P$88,15,0),"N/A")</f>
        <v>N/A</v>
      </c>
      <c r="P70" s="80" t="str">
        <f>IFERROR(VLOOKUP($A70, '4.10.24'!$A$2:$P$88, 16, 0), "")</f>
        <v>No</v>
      </c>
    </row>
    <row r="71" spans="1:16" x14ac:dyDescent="0.25">
      <c r="A71" t="s">
        <v>132</v>
      </c>
      <c r="B71" s="28">
        <v>2809.25</v>
      </c>
      <c r="C71" s="1">
        <v>0</v>
      </c>
      <c r="D71" s="1">
        <v>0</v>
      </c>
      <c r="E71" s="28">
        <v>0</v>
      </c>
      <c r="F71" s="1">
        <v>2809.25</v>
      </c>
      <c r="G71" s="1">
        <v>0</v>
      </c>
      <c r="H71" s="1">
        <v>2809.25</v>
      </c>
      <c r="I71" s="28">
        <v>0</v>
      </c>
      <c r="J71" t="s">
        <v>20</v>
      </c>
      <c r="K71" t="s">
        <v>178</v>
      </c>
      <c r="L71" t="s">
        <v>307</v>
      </c>
      <c r="M71" s="80" t="str">
        <f>IFERROR(VLOOKUP(A71, '4.10.24'!$A$2:$P$88, 13, 0), "")</f>
        <v/>
      </c>
      <c r="N71" s="80" t="str">
        <f>IFERROR(VLOOKUP($A71, '4.10.24'!$A$2:$P$88, 14, 0), "")</f>
        <v/>
      </c>
      <c r="O71" s="83" t="str">
        <f>IFERROR(VLOOKUP($A71,'4.10.24'!$A$2:$P$88,15,0),"N/A")</f>
        <v>N/A</v>
      </c>
      <c r="P71" s="80" t="str">
        <f>IFERROR(VLOOKUP($A71, '4.10.24'!$A$2:$P$88, 16, 0), "")</f>
        <v/>
      </c>
    </row>
    <row r="72" spans="1:16" x14ac:dyDescent="0.25">
      <c r="A72" t="s">
        <v>133</v>
      </c>
      <c r="B72" s="28">
        <v>0</v>
      </c>
      <c r="C72" s="1">
        <v>0</v>
      </c>
      <c r="D72" s="1">
        <v>0</v>
      </c>
      <c r="E72" s="28">
        <v>0</v>
      </c>
      <c r="F72" s="1">
        <v>0</v>
      </c>
      <c r="G72" s="1">
        <v>0</v>
      </c>
      <c r="H72" s="1">
        <v>0</v>
      </c>
      <c r="I72" s="28">
        <v>0</v>
      </c>
      <c r="J72" t="s">
        <v>31</v>
      </c>
      <c r="K72" t="s">
        <v>183</v>
      </c>
      <c r="L72" t="s">
        <v>310</v>
      </c>
      <c r="M72" s="80" t="str">
        <f>IFERROR(VLOOKUP(A72, '4.10.24'!$A$2:$P$88, 13, 0), "")</f>
        <v>No</v>
      </c>
      <c r="N72" s="80" t="str">
        <f>IFERROR(VLOOKUP($A72, '4.10.24'!$A$2:$P$88, 14, 0), "")</f>
        <v>No</v>
      </c>
      <c r="O72" s="83" t="str">
        <f>IFERROR(VLOOKUP($A72,'4.10.24'!$A$2:$P$88,15,0),"N/A")</f>
        <v>N/A</v>
      </c>
      <c r="P72" s="80" t="str">
        <f>IFERROR(VLOOKUP($A72, '4.10.24'!$A$2:$P$88, 16, 0), "")</f>
        <v>No</v>
      </c>
    </row>
    <row r="73" spans="1:16" x14ac:dyDescent="0.25">
      <c r="A73" t="s">
        <v>57</v>
      </c>
      <c r="B73" s="28">
        <v>10191.08</v>
      </c>
      <c r="C73" s="1">
        <v>0</v>
      </c>
      <c r="D73" s="1">
        <v>0</v>
      </c>
      <c r="E73" s="28">
        <v>0</v>
      </c>
      <c r="F73" s="1">
        <v>10191.08</v>
      </c>
      <c r="G73" s="1">
        <v>0</v>
      </c>
      <c r="H73" s="1">
        <v>10191.08</v>
      </c>
      <c r="I73" s="28">
        <v>0</v>
      </c>
      <c r="J73" t="s">
        <v>20</v>
      </c>
      <c r="K73" t="s">
        <v>178</v>
      </c>
      <c r="L73" t="s">
        <v>204</v>
      </c>
      <c r="M73" s="80" t="str">
        <f>IFERROR(VLOOKUP(A73, '4.10.24'!$A$2:$P$88, 13, 0), "")</f>
        <v>Yes</v>
      </c>
      <c r="N73" s="80" t="str">
        <f>IFERROR(VLOOKUP($A73, '4.10.24'!$A$2:$P$88, 14, 0), "")</f>
        <v>No</v>
      </c>
      <c r="O73" s="83" t="str">
        <f>IFERROR(VLOOKUP($A73,'4.10.24'!$A$2:$P$88,15,0),"N/A")</f>
        <v>N/A</v>
      </c>
      <c r="P73" s="80" t="str">
        <f>IFERROR(VLOOKUP($A73, '4.10.24'!$A$2:$P$88, 16, 0), "")</f>
        <v>No</v>
      </c>
    </row>
    <row r="74" spans="1:16" x14ac:dyDescent="0.25">
      <c r="A74" t="s">
        <v>312</v>
      </c>
      <c r="B74" s="28">
        <v>1690.88</v>
      </c>
      <c r="C74" s="1">
        <v>0</v>
      </c>
      <c r="D74" s="1">
        <v>0</v>
      </c>
      <c r="E74" s="28">
        <v>0</v>
      </c>
      <c r="F74" s="1">
        <v>1690.88</v>
      </c>
      <c r="G74" s="1">
        <v>0</v>
      </c>
      <c r="H74" s="1">
        <v>1690.88</v>
      </c>
      <c r="I74" s="28">
        <v>0</v>
      </c>
      <c r="J74" t="s">
        <v>20</v>
      </c>
      <c r="K74" t="s">
        <v>178</v>
      </c>
      <c r="L74" t="s">
        <v>313</v>
      </c>
      <c r="M74" s="80" t="str">
        <f>IFERROR(VLOOKUP(A74, '4.10.24'!$A$2:$P$88, 13, 0), "")</f>
        <v>No</v>
      </c>
      <c r="N74" s="80" t="str">
        <f>IFERROR(VLOOKUP($A74, '4.10.24'!$A$2:$P$88, 14, 0), "")</f>
        <v>No</v>
      </c>
      <c r="O74" s="83" t="str">
        <f>IFERROR(VLOOKUP($A74,'4.10.24'!$A$2:$P$88,15,0),"N/A")</f>
        <v>N/A</v>
      </c>
      <c r="P74" s="80" t="str">
        <f>IFERROR(VLOOKUP($A74, '4.10.24'!$A$2:$P$88, 16, 0), "")</f>
        <v>No</v>
      </c>
    </row>
    <row r="75" spans="1:16" x14ac:dyDescent="0.25">
      <c r="A75" t="s">
        <v>82</v>
      </c>
      <c r="B75" s="28">
        <v>359.2</v>
      </c>
      <c r="C75" s="1">
        <v>0</v>
      </c>
      <c r="D75" s="1">
        <v>0</v>
      </c>
      <c r="E75" s="28">
        <v>0</v>
      </c>
      <c r="F75" s="1">
        <v>359.2</v>
      </c>
      <c r="G75" s="1">
        <v>0</v>
      </c>
      <c r="H75" s="1">
        <v>0</v>
      </c>
      <c r="I75" s="28">
        <v>359.2</v>
      </c>
      <c r="J75" t="s">
        <v>60</v>
      </c>
      <c r="K75" t="s">
        <v>236</v>
      </c>
      <c r="L75" t="s">
        <v>237</v>
      </c>
      <c r="M75" s="80" t="str">
        <f>IFERROR(VLOOKUP(A75, '4.10.24'!$A$2:$P$88, 13, 0), "")</f>
        <v>No</v>
      </c>
      <c r="N75" s="80" t="str">
        <f>IFERROR(VLOOKUP($A75, '4.10.24'!$A$2:$P$88, 14, 0), "")</f>
        <v>No</v>
      </c>
      <c r="O75" s="83" t="str">
        <f>IFERROR(VLOOKUP($A75,'4.10.24'!$A$2:$P$88,15,0),"N/A")</f>
        <v>N/A</v>
      </c>
      <c r="P75" s="80" t="str">
        <f>IFERROR(VLOOKUP($A75, '4.10.24'!$A$2:$P$88, 16, 0), "")</f>
        <v>No</v>
      </c>
    </row>
    <row r="76" spans="1:16" x14ac:dyDescent="0.25">
      <c r="A76" t="s">
        <v>402</v>
      </c>
      <c r="B76" s="28">
        <v>23.24</v>
      </c>
      <c r="C76" s="1">
        <v>0</v>
      </c>
      <c r="D76" s="1">
        <v>0</v>
      </c>
      <c r="E76" s="28">
        <v>0</v>
      </c>
      <c r="F76" s="1">
        <v>23.24</v>
      </c>
      <c r="G76" s="1">
        <v>0</v>
      </c>
      <c r="H76" s="1">
        <v>23.24</v>
      </c>
      <c r="I76" s="28">
        <v>0</v>
      </c>
      <c r="J76" t="s">
        <v>102</v>
      </c>
      <c r="K76" t="s">
        <v>282</v>
      </c>
      <c r="L76" t="s">
        <v>403</v>
      </c>
      <c r="M76" s="80" t="str">
        <f>IFERROR(VLOOKUP(A76, '4.10.24'!$A$2:$P$88, 13, 0), "")</f>
        <v>No</v>
      </c>
      <c r="N76" s="80" t="str">
        <f>IFERROR(VLOOKUP($A76, '4.10.24'!$A$2:$P$88, 14, 0), "")</f>
        <v>No</v>
      </c>
      <c r="O76" s="83" t="str">
        <f>IFERROR(VLOOKUP($A76,'4.10.24'!$A$2:$P$88,15,0),"N/A")</f>
        <v>N/A</v>
      </c>
      <c r="P76" s="80" t="str">
        <f>IFERROR(VLOOKUP($A76, '4.10.24'!$A$2:$P$88, 16, 0), "")</f>
        <v>No</v>
      </c>
    </row>
    <row r="77" spans="1:16" x14ac:dyDescent="0.25">
      <c r="A77" t="s">
        <v>395</v>
      </c>
      <c r="B77" s="28">
        <v>163.75</v>
      </c>
      <c r="C77" s="1">
        <v>0</v>
      </c>
      <c r="D77" s="1">
        <v>0</v>
      </c>
      <c r="E77" s="28">
        <v>0</v>
      </c>
      <c r="F77" s="1">
        <v>163.75</v>
      </c>
      <c r="G77" s="1">
        <v>0</v>
      </c>
      <c r="H77" s="1">
        <v>0</v>
      </c>
      <c r="I77" s="28">
        <v>163.75</v>
      </c>
      <c r="J77" t="s">
        <v>62</v>
      </c>
      <c r="K77" t="s">
        <v>238</v>
      </c>
      <c r="L77" t="s">
        <v>396</v>
      </c>
      <c r="M77" s="80" t="str">
        <f>IFERROR(VLOOKUP(A77, '4.10.24'!$A$2:$P$88, 13, 0), "")</f>
        <v>No</v>
      </c>
      <c r="N77" s="80" t="str">
        <f>IFERROR(VLOOKUP($A77, '4.10.24'!$A$2:$P$88, 14, 0), "")</f>
        <v>No</v>
      </c>
      <c r="O77" s="83" t="str">
        <f>IFERROR(VLOOKUP($A77,'4.10.24'!$A$2:$P$88,15,0),"N/A")</f>
        <v>N/A</v>
      </c>
      <c r="P77" s="80" t="str">
        <f>IFERROR(VLOOKUP($A77, '4.10.24'!$A$2:$P$88, 16, 0), "")</f>
        <v>No</v>
      </c>
    </row>
    <row r="78" spans="1:16" x14ac:dyDescent="0.25">
      <c r="A78" t="s">
        <v>351</v>
      </c>
      <c r="B78" s="28">
        <v>1889.07</v>
      </c>
      <c r="C78" s="1">
        <v>0</v>
      </c>
      <c r="D78" s="1">
        <v>0</v>
      </c>
      <c r="E78" s="28">
        <v>0</v>
      </c>
      <c r="F78" s="1">
        <v>1889.07</v>
      </c>
      <c r="G78" s="1">
        <v>0</v>
      </c>
      <c r="H78" s="1">
        <v>0</v>
      </c>
      <c r="I78" s="28">
        <v>1889.07</v>
      </c>
      <c r="J78" t="s">
        <v>23</v>
      </c>
      <c r="K78" t="s">
        <v>194</v>
      </c>
      <c r="L78" t="s">
        <v>352</v>
      </c>
      <c r="M78" s="80" t="str">
        <f>IFERROR(VLOOKUP(A78, '4.10.24'!$A$2:$P$88, 13, 0), "")</f>
        <v>Yes</v>
      </c>
      <c r="N78" s="80" t="str">
        <f>IFERROR(VLOOKUP($A78, '4.10.24'!$A$2:$P$88, 14, 0), "")</f>
        <v>No</v>
      </c>
      <c r="O78" s="83" t="str">
        <f>IFERROR(VLOOKUP($A78,'4.10.24'!$A$2:$P$88,15,0),"N/A")</f>
        <v>N/A</v>
      </c>
      <c r="P78" s="80" t="str">
        <f>IFERROR(VLOOKUP($A78, '4.10.24'!$A$2:$P$88, 16, 0), "")</f>
        <v>No</v>
      </c>
    </row>
    <row r="79" spans="1:16" x14ac:dyDescent="0.25">
      <c r="A79" t="s">
        <v>139</v>
      </c>
      <c r="B79" s="28">
        <v>128.29</v>
      </c>
      <c r="C79" s="1">
        <v>0</v>
      </c>
      <c r="D79" s="1">
        <v>0</v>
      </c>
      <c r="E79" s="28">
        <v>0</v>
      </c>
      <c r="F79" s="1">
        <v>128.29</v>
      </c>
      <c r="G79" s="1">
        <v>0</v>
      </c>
      <c r="H79" s="1">
        <v>128.29</v>
      </c>
      <c r="I79" s="28">
        <v>0</v>
      </c>
      <c r="J79" t="s">
        <v>20</v>
      </c>
      <c r="K79" t="s">
        <v>178</v>
      </c>
      <c r="L79" t="s">
        <v>320</v>
      </c>
      <c r="M79" s="80" t="str">
        <f>IFERROR(VLOOKUP(A79, '4.10.24'!$A$2:$P$88, 13, 0), "")</f>
        <v/>
      </c>
      <c r="N79" s="80" t="str">
        <f>IFERROR(VLOOKUP($A79, '4.10.24'!$A$2:$P$88, 14, 0), "")</f>
        <v/>
      </c>
      <c r="O79" s="83" t="str">
        <f>IFERROR(VLOOKUP($A79,'4.10.24'!$A$2:$P$88,15,0),"N/A")</f>
        <v>N/A</v>
      </c>
      <c r="P79" s="80" t="str">
        <f>IFERROR(VLOOKUP($A79, '4.10.24'!$A$2:$P$88, 16, 0), "")</f>
        <v/>
      </c>
    </row>
    <row r="80" spans="1:16" x14ac:dyDescent="0.25">
      <c r="A80" s="4" t="s">
        <v>14</v>
      </c>
      <c r="B80" s="28">
        <v>5109.1099999999997</v>
      </c>
      <c r="C80" s="1">
        <v>0</v>
      </c>
      <c r="D80" s="1">
        <v>0</v>
      </c>
      <c r="E80" s="28">
        <v>0</v>
      </c>
      <c r="F80" s="1">
        <v>5109.1099999999997</v>
      </c>
      <c r="G80" s="1">
        <v>0</v>
      </c>
      <c r="H80" s="1">
        <v>0</v>
      </c>
      <c r="I80" s="28">
        <v>5109.1099999999997</v>
      </c>
      <c r="J80" t="s">
        <v>21</v>
      </c>
      <c r="K80" t="s">
        <v>177</v>
      </c>
      <c r="L80" t="s">
        <v>172</v>
      </c>
      <c r="M80" s="80" t="str">
        <f>IFERROR(VLOOKUP(A80, '4.10.24'!$A$2:$P$88, 13, 0), "")</f>
        <v>Yes</v>
      </c>
      <c r="N80" s="80" t="str">
        <f>IFERROR(VLOOKUP($A80, '4.10.24'!$A$2:$P$88, 14, 0), "")</f>
        <v>No</v>
      </c>
      <c r="O80" s="83" t="str">
        <f>IFERROR(VLOOKUP($A80,'4.10.24'!$A$2:$P$88,15,0),"N/A")</f>
        <v>N/A</v>
      </c>
      <c r="P80" s="80" t="str">
        <f>IFERROR(VLOOKUP($A80, '4.10.24'!$A$2:$P$88, 16, 0), "")</f>
        <v>No</v>
      </c>
    </row>
    <row r="81" spans="1:16" x14ac:dyDescent="0.25">
      <c r="A81" t="s">
        <v>421</v>
      </c>
      <c r="B81" s="28">
        <v>1924.51</v>
      </c>
      <c r="C81" s="1">
        <v>0</v>
      </c>
      <c r="D81" s="1">
        <v>0</v>
      </c>
      <c r="E81" s="28">
        <v>0</v>
      </c>
      <c r="F81" s="1">
        <v>1924.51</v>
      </c>
      <c r="G81" s="1">
        <v>0</v>
      </c>
      <c r="H81" s="1">
        <v>1924.51</v>
      </c>
      <c r="I81" s="28">
        <v>0</v>
      </c>
      <c r="J81" t="s">
        <v>96</v>
      </c>
      <c r="K81" t="s">
        <v>242</v>
      </c>
      <c r="L81" t="s">
        <v>422</v>
      </c>
      <c r="M81" s="80" t="str">
        <f>IFERROR(VLOOKUP(A81, '4.10.24'!$A$2:$P$88, 13, 0), "")</f>
        <v>No</v>
      </c>
      <c r="N81" s="80" t="str">
        <f>IFERROR(VLOOKUP($A81, '4.10.24'!$A$2:$P$88, 14, 0), "")</f>
        <v>No</v>
      </c>
      <c r="O81" s="83" t="str">
        <f>IFERROR(VLOOKUP($A81,'4.10.24'!$A$2:$P$88,15,0),"N/A")</f>
        <v>N/A</v>
      </c>
      <c r="P81" s="80" t="str">
        <f>IFERROR(VLOOKUP($A81, '4.10.24'!$A$2:$P$88, 16, 0), "")</f>
        <v>No</v>
      </c>
    </row>
    <row r="82" spans="1:16" x14ac:dyDescent="0.25">
      <c r="A82" t="s">
        <v>436</v>
      </c>
      <c r="B82" s="28">
        <v>150.02000000000001</v>
      </c>
      <c r="C82" s="1">
        <v>0</v>
      </c>
      <c r="D82" s="1">
        <v>0</v>
      </c>
      <c r="E82" s="28">
        <v>0</v>
      </c>
      <c r="F82" s="1">
        <v>150.02000000000001</v>
      </c>
      <c r="G82" s="1">
        <v>0</v>
      </c>
      <c r="H82" s="1">
        <v>150.02000000000001</v>
      </c>
      <c r="I82" s="28">
        <v>0</v>
      </c>
      <c r="J82" t="s">
        <v>20</v>
      </c>
      <c r="K82" t="s">
        <v>178</v>
      </c>
      <c r="L82" t="s">
        <v>437</v>
      </c>
      <c r="M82" s="80" t="str">
        <f>IFERROR(VLOOKUP(A82, '4.10.24'!$A$2:$P$88, 13, 0), "")</f>
        <v/>
      </c>
      <c r="N82" s="80" t="str">
        <f>IFERROR(VLOOKUP($A82, '4.10.24'!$A$2:$P$88, 14, 0), "")</f>
        <v/>
      </c>
      <c r="O82" s="83" t="str">
        <f>IFERROR(VLOOKUP($A82,'4.10.24'!$A$2:$P$88,15,0),"N/A")</f>
        <v>N/A</v>
      </c>
      <c r="P82" s="80" t="str">
        <f>IFERROR(VLOOKUP($A82, '4.10.24'!$A$2:$P$88, 16, 0), "")</f>
        <v/>
      </c>
    </row>
    <row r="83" spans="1:16" x14ac:dyDescent="0.25">
      <c r="A83" t="s">
        <v>143</v>
      </c>
      <c r="B83" s="28">
        <v>118.5</v>
      </c>
      <c r="C83" s="1">
        <v>0</v>
      </c>
      <c r="D83" s="1">
        <v>0</v>
      </c>
      <c r="E83" s="28">
        <v>0</v>
      </c>
      <c r="F83" s="1">
        <v>118.5</v>
      </c>
      <c r="G83" s="1">
        <v>0</v>
      </c>
      <c r="H83" s="1">
        <v>118.5</v>
      </c>
      <c r="I83" s="28">
        <v>0</v>
      </c>
      <c r="J83" t="s">
        <v>20</v>
      </c>
      <c r="K83" t="s">
        <v>178</v>
      </c>
      <c r="L83" t="s">
        <v>327</v>
      </c>
      <c r="M83" s="80" t="str">
        <f>IFERROR(VLOOKUP(A83, '4.10.24'!$A$2:$P$88, 13, 0), "")</f>
        <v>No</v>
      </c>
      <c r="N83" s="80" t="str">
        <f>IFERROR(VLOOKUP($A83, '4.10.24'!$A$2:$P$88, 14, 0), "")</f>
        <v>No</v>
      </c>
      <c r="O83" s="83" t="str">
        <f>IFERROR(VLOOKUP($A83,'4.10.24'!$A$2:$P$88,15,0),"N/A")</f>
        <v>N/A</v>
      </c>
      <c r="P83" s="80" t="str">
        <f>IFERROR(VLOOKUP($A83, '4.10.24'!$A$2:$P$88, 16, 0), "")</f>
        <v>No</v>
      </c>
    </row>
    <row r="84" spans="1:16" x14ac:dyDescent="0.25">
      <c r="A84" t="s">
        <v>123</v>
      </c>
      <c r="B84" s="28">
        <v>997.12</v>
      </c>
      <c r="C84" s="1">
        <v>0</v>
      </c>
      <c r="D84" s="1">
        <v>0</v>
      </c>
      <c r="E84" s="28">
        <v>0</v>
      </c>
      <c r="F84" s="1">
        <v>997.12</v>
      </c>
      <c r="G84" s="1">
        <v>0</v>
      </c>
      <c r="H84" s="1">
        <v>997.12</v>
      </c>
      <c r="I84" s="28">
        <v>0</v>
      </c>
      <c r="J84" t="s">
        <v>10</v>
      </c>
      <c r="K84" t="s">
        <v>191</v>
      </c>
      <c r="L84" t="s">
        <v>284</v>
      </c>
      <c r="M84" s="80" t="str">
        <f>IFERROR(VLOOKUP(A84, '4.10.24'!$A$2:$P$88, 13, 0), "")</f>
        <v>No</v>
      </c>
      <c r="N84" s="80" t="str">
        <f>IFERROR(VLOOKUP($A84, '4.10.24'!$A$2:$P$88, 14, 0), "")</f>
        <v>No</v>
      </c>
      <c r="O84" s="83" t="str">
        <f>IFERROR(VLOOKUP($A84,'4.10.24'!$A$2:$P$88,15,0),"N/A")</f>
        <v>N/A</v>
      </c>
      <c r="P84" s="80" t="str">
        <f>IFERROR(VLOOKUP($A84, '4.10.24'!$A$2:$P$88, 16, 0), "")</f>
        <v>No</v>
      </c>
    </row>
    <row r="85" spans="1:16" x14ac:dyDescent="0.25">
      <c r="A85" t="s">
        <v>438</v>
      </c>
      <c r="B85" s="28">
        <v>33.909999999999997</v>
      </c>
      <c r="C85" s="1">
        <v>0</v>
      </c>
      <c r="D85" s="1">
        <v>0</v>
      </c>
      <c r="E85" s="28">
        <v>0</v>
      </c>
      <c r="F85" s="1">
        <v>33.909999999999997</v>
      </c>
      <c r="G85" s="1">
        <v>0</v>
      </c>
      <c r="H85" s="1">
        <v>33.909999999999997</v>
      </c>
      <c r="I85" s="28">
        <v>0</v>
      </c>
      <c r="J85" t="s">
        <v>34</v>
      </c>
      <c r="K85" t="s">
        <v>198</v>
      </c>
      <c r="L85" t="s">
        <v>439</v>
      </c>
      <c r="M85" s="80" t="str">
        <f>IFERROR(VLOOKUP(A85, '4.10.24'!$A$2:$P$88, 13, 0), "")</f>
        <v/>
      </c>
      <c r="N85" s="80" t="str">
        <f>IFERROR(VLOOKUP($A85, '4.10.24'!$A$2:$P$88, 14, 0), "")</f>
        <v/>
      </c>
      <c r="O85" s="83" t="str">
        <f>IFERROR(VLOOKUP($A85,'4.10.24'!$A$2:$P$88,15,0),"N/A")</f>
        <v>N/A</v>
      </c>
      <c r="P85" s="80" t="str">
        <f>IFERROR(VLOOKUP($A85, '4.10.24'!$A$2:$P$88, 16, 0), "")</f>
        <v/>
      </c>
    </row>
    <row r="86" spans="1:16" x14ac:dyDescent="0.25">
      <c r="A86" t="s">
        <v>124</v>
      </c>
      <c r="B86" s="28">
        <v>-808.05</v>
      </c>
      <c r="C86" s="1">
        <v>-808.05</v>
      </c>
      <c r="D86" s="1">
        <v>0</v>
      </c>
      <c r="E86" s="28">
        <v>-808.05</v>
      </c>
      <c r="F86" s="1">
        <v>0</v>
      </c>
      <c r="G86" s="1">
        <v>0</v>
      </c>
      <c r="H86" s="1">
        <v>0</v>
      </c>
      <c r="I86" s="28">
        <v>0</v>
      </c>
      <c r="J86" t="s">
        <v>159</v>
      </c>
      <c r="K86" t="s">
        <v>287</v>
      </c>
      <c r="L86" t="s">
        <v>288</v>
      </c>
      <c r="M86" s="80" t="str">
        <f>IFERROR(VLOOKUP(A86, '4.10.24'!$A$2:$P$88, 13, 0), "")</f>
        <v/>
      </c>
      <c r="N86" s="80" t="str">
        <f>IFERROR(VLOOKUP($A86, '4.10.24'!$A$2:$P$88, 14, 0), "")</f>
        <v/>
      </c>
      <c r="O86" s="83" t="str">
        <f>IFERROR(VLOOKUP($A86,'4.10.24'!$A$2:$P$88,15,0),"N/A")</f>
        <v>N/A</v>
      </c>
      <c r="P86" s="80" t="str">
        <f>IFERROR(VLOOKUP($A86, '4.10.24'!$A$2:$P$88, 16, 0), "")</f>
        <v/>
      </c>
    </row>
  </sheetData>
  <autoFilter ref="A1:L86" xr:uid="{00000000-0009-0000-0000-00000E000000}">
    <sortState xmlns:xlrd2="http://schemas.microsoft.com/office/spreadsheetml/2017/richdata2" ref="A2:L86">
      <sortCondition descending="1" ref="C1:C57"/>
    </sortState>
  </autoFilter>
  <conditionalFormatting sqref="A2:A1048576">
    <cfRule type="expression" dxfId="40" priority="1">
      <formula>IF(N2="Yes", 1, 0)</formula>
    </cfRule>
    <cfRule type="expression" dxfId="39" priority="2">
      <formula>IF(M2="Yes", 1, 0)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 filterMode="1">
    <tabColor rgb="FF00B050"/>
  </sheetPr>
  <dimension ref="A1:M145"/>
  <sheetViews>
    <sheetView workbookViewId="0"/>
  </sheetViews>
  <sheetFormatPr defaultRowHeight="15" x14ac:dyDescent="0.25"/>
  <cols>
    <col min="1" max="1" width="28.5703125" bestFit="1" customWidth="1"/>
    <col min="2" max="2" width="23.42578125" style="1" bestFit="1" customWidth="1"/>
    <col min="3" max="3" width="25.140625" style="1" bestFit="1" customWidth="1"/>
    <col min="4" max="4" width="18.5703125" style="1" bestFit="1" customWidth="1"/>
    <col min="5" max="5" width="24.85546875" style="1" bestFit="1" customWidth="1"/>
    <col min="6" max="6" width="21.85546875" style="1" bestFit="1" customWidth="1"/>
    <col min="7" max="7" width="20.42578125" style="1" bestFit="1" customWidth="1"/>
    <col min="8" max="8" width="30.42578125" style="1" bestFit="1" customWidth="1"/>
    <col min="9" max="9" width="33.7109375" style="1" bestFit="1" customWidth="1"/>
    <col min="10" max="10" width="20.85546875" bestFit="1" customWidth="1"/>
    <col min="11" max="11" width="38.7109375" bestFit="1" customWidth="1"/>
    <col min="12" max="12" width="40.42578125" bestFit="1" customWidth="1"/>
    <col min="13" max="13" width="27.7109375" bestFit="1" customWidth="1"/>
  </cols>
  <sheetData>
    <row r="1" spans="1:13" x14ac:dyDescent="0.25">
      <c r="A1" s="90" t="s">
        <v>0</v>
      </c>
      <c r="B1" s="91" t="s">
        <v>1</v>
      </c>
      <c r="C1" s="91" t="s">
        <v>2</v>
      </c>
      <c r="D1" s="91" t="s">
        <v>365</v>
      </c>
      <c r="E1" s="91" t="s">
        <v>364</v>
      </c>
      <c r="F1" s="91" t="s">
        <v>4</v>
      </c>
      <c r="G1" s="91" t="s">
        <v>3</v>
      </c>
      <c r="H1" s="91" t="s">
        <v>366</v>
      </c>
      <c r="I1" s="91" t="s">
        <v>367</v>
      </c>
      <c r="J1" s="90" t="s">
        <v>5</v>
      </c>
      <c r="K1" s="90" t="s">
        <v>168</v>
      </c>
      <c r="L1" s="90" t="s">
        <v>169</v>
      </c>
      <c r="M1" s="27" t="s">
        <v>357</v>
      </c>
    </row>
    <row r="2" spans="1:13" hidden="1" x14ac:dyDescent="0.25">
      <c r="A2" t="s">
        <v>440</v>
      </c>
      <c r="B2" s="1">
        <v>9250.3799999999992</v>
      </c>
      <c r="C2" s="1">
        <v>9250.3799999999992</v>
      </c>
      <c r="D2" s="1">
        <v>0</v>
      </c>
      <c r="E2" s="1">
        <v>9250.3799999999992</v>
      </c>
      <c r="F2" s="1">
        <v>0</v>
      </c>
      <c r="G2" s="1">
        <v>0</v>
      </c>
      <c r="H2" s="1">
        <v>0</v>
      </c>
      <c r="I2" s="1">
        <v>0</v>
      </c>
      <c r="J2" t="s">
        <v>441</v>
      </c>
      <c r="K2" t="s">
        <v>416</v>
      </c>
      <c r="L2" t="s">
        <v>416</v>
      </c>
    </row>
    <row r="3" spans="1:13" hidden="1" x14ac:dyDescent="0.25">
      <c r="A3" t="s">
        <v>442</v>
      </c>
      <c r="B3" s="1">
        <v>7813.2199999999993</v>
      </c>
      <c r="C3" s="1">
        <v>7813.2199999999993</v>
      </c>
      <c r="D3" s="1">
        <v>0</v>
      </c>
      <c r="E3" s="1">
        <v>7813.2199999999993</v>
      </c>
      <c r="F3" s="1">
        <v>0</v>
      </c>
      <c r="G3" s="1">
        <v>0</v>
      </c>
      <c r="H3" s="1">
        <v>0</v>
      </c>
      <c r="I3" s="1">
        <v>0</v>
      </c>
      <c r="J3" t="s">
        <v>443</v>
      </c>
      <c r="K3" t="s">
        <v>416</v>
      </c>
      <c r="L3" t="s">
        <v>416</v>
      </c>
    </row>
    <row r="4" spans="1:13" hidden="1" x14ac:dyDescent="0.25">
      <c r="A4" t="s">
        <v>444</v>
      </c>
      <c r="B4" s="1">
        <v>5369.65</v>
      </c>
      <c r="C4" s="1">
        <v>5369.65</v>
      </c>
      <c r="D4" s="1">
        <v>0</v>
      </c>
      <c r="E4" s="1">
        <v>5369.65</v>
      </c>
      <c r="F4" s="1">
        <v>0</v>
      </c>
      <c r="G4" s="1">
        <v>0</v>
      </c>
      <c r="H4" s="1">
        <v>0</v>
      </c>
      <c r="I4" s="1">
        <v>0</v>
      </c>
      <c r="J4" t="s">
        <v>445</v>
      </c>
      <c r="K4" t="s">
        <v>416</v>
      </c>
      <c r="L4" t="s">
        <v>416</v>
      </c>
    </row>
    <row r="5" spans="1:13" hidden="1" x14ac:dyDescent="0.25">
      <c r="A5" t="s">
        <v>446</v>
      </c>
      <c r="B5" s="1">
        <v>5306.09</v>
      </c>
      <c r="C5" s="1">
        <v>5306.09</v>
      </c>
      <c r="D5" s="1">
        <v>0</v>
      </c>
      <c r="E5" s="1">
        <v>5306.09</v>
      </c>
      <c r="F5" s="1">
        <v>0</v>
      </c>
      <c r="G5" s="1">
        <v>0</v>
      </c>
      <c r="H5" s="1">
        <v>0</v>
      </c>
      <c r="I5" s="1">
        <v>0</v>
      </c>
      <c r="J5" t="s">
        <v>447</v>
      </c>
      <c r="K5" t="s">
        <v>416</v>
      </c>
      <c r="L5" t="s">
        <v>416</v>
      </c>
    </row>
    <row r="6" spans="1:13" hidden="1" x14ac:dyDescent="0.25">
      <c r="A6" t="s">
        <v>448</v>
      </c>
      <c r="B6" s="1">
        <v>5022.8700000000008</v>
      </c>
      <c r="C6" s="1">
        <v>5022.8700000000008</v>
      </c>
      <c r="D6" s="1">
        <v>0</v>
      </c>
      <c r="E6" s="1">
        <v>5022.8700000000008</v>
      </c>
      <c r="F6" s="1">
        <v>0</v>
      </c>
      <c r="G6" s="1">
        <v>0</v>
      </c>
      <c r="H6" s="1">
        <v>0</v>
      </c>
      <c r="I6" s="1">
        <v>0</v>
      </c>
      <c r="J6" t="s">
        <v>449</v>
      </c>
      <c r="K6" t="s">
        <v>416</v>
      </c>
      <c r="L6" t="s">
        <v>416</v>
      </c>
    </row>
    <row r="7" spans="1:13" hidden="1" x14ac:dyDescent="0.25">
      <c r="A7" t="s">
        <v>450</v>
      </c>
      <c r="B7" s="1">
        <v>4366.05</v>
      </c>
      <c r="C7" s="1">
        <v>4366.05</v>
      </c>
      <c r="D7" s="1">
        <v>0</v>
      </c>
      <c r="E7" s="1">
        <v>4366.05</v>
      </c>
      <c r="F7" s="1">
        <v>0</v>
      </c>
      <c r="G7" s="1">
        <v>0</v>
      </c>
      <c r="H7" s="1">
        <v>0</v>
      </c>
      <c r="I7" s="1">
        <v>0</v>
      </c>
      <c r="J7" t="s">
        <v>451</v>
      </c>
      <c r="K7" t="s">
        <v>452</v>
      </c>
      <c r="L7" t="s">
        <v>452</v>
      </c>
    </row>
    <row r="8" spans="1:13" hidden="1" x14ac:dyDescent="0.25">
      <c r="A8" t="s">
        <v>443</v>
      </c>
      <c r="B8" s="1">
        <v>4364.1299999999992</v>
      </c>
      <c r="C8" s="1">
        <v>4364.1299999999992</v>
      </c>
      <c r="D8" s="1">
        <v>0</v>
      </c>
      <c r="E8" s="1">
        <v>4364.1299999999992</v>
      </c>
      <c r="F8" s="1">
        <v>0</v>
      </c>
      <c r="G8" s="1">
        <v>0</v>
      </c>
      <c r="H8" s="1">
        <v>0</v>
      </c>
      <c r="I8" s="1">
        <v>0</v>
      </c>
      <c r="J8" t="s">
        <v>449</v>
      </c>
      <c r="K8" t="s">
        <v>416</v>
      </c>
      <c r="L8" t="s">
        <v>416</v>
      </c>
    </row>
    <row r="9" spans="1:13" hidden="1" x14ac:dyDescent="0.25">
      <c r="A9" t="s">
        <v>453</v>
      </c>
      <c r="B9" s="1">
        <v>4291.07</v>
      </c>
      <c r="C9" s="1">
        <v>4291.07</v>
      </c>
      <c r="D9" s="1">
        <v>0</v>
      </c>
      <c r="E9" s="1">
        <v>4291.07</v>
      </c>
      <c r="F9" s="1">
        <v>0</v>
      </c>
      <c r="G9" s="1">
        <v>0</v>
      </c>
      <c r="H9" s="1">
        <v>0</v>
      </c>
      <c r="I9" s="1">
        <v>0</v>
      </c>
      <c r="J9" t="s">
        <v>454</v>
      </c>
      <c r="K9" t="s">
        <v>416</v>
      </c>
      <c r="L9" t="s">
        <v>416</v>
      </c>
    </row>
    <row r="10" spans="1:13" hidden="1" x14ac:dyDescent="0.25">
      <c r="A10" t="s">
        <v>455</v>
      </c>
      <c r="B10" s="1">
        <v>3989.67</v>
      </c>
      <c r="C10" s="1">
        <v>3989.67</v>
      </c>
      <c r="D10" s="1">
        <v>0</v>
      </c>
      <c r="E10" s="1">
        <v>3989.67</v>
      </c>
      <c r="F10" s="1">
        <v>0</v>
      </c>
      <c r="G10" s="1">
        <v>0</v>
      </c>
      <c r="H10" s="1">
        <v>0</v>
      </c>
      <c r="I10" s="1">
        <v>0</v>
      </c>
      <c r="J10" t="s">
        <v>451</v>
      </c>
      <c r="K10" t="s">
        <v>452</v>
      </c>
      <c r="L10" t="s">
        <v>452</v>
      </c>
    </row>
    <row r="11" spans="1:13" hidden="1" x14ac:dyDescent="0.25">
      <c r="A11" t="s">
        <v>441</v>
      </c>
      <c r="B11" s="1">
        <v>3781.57</v>
      </c>
      <c r="C11" s="1">
        <v>3781.57</v>
      </c>
      <c r="D11" s="1">
        <v>0</v>
      </c>
      <c r="E11" s="1">
        <v>3781.57</v>
      </c>
      <c r="F11" s="1">
        <v>0</v>
      </c>
      <c r="G11" s="1">
        <v>0</v>
      </c>
      <c r="H11" s="1">
        <v>0</v>
      </c>
      <c r="I11" s="1">
        <v>0</v>
      </c>
      <c r="J11" t="s">
        <v>415</v>
      </c>
      <c r="K11" t="s">
        <v>416</v>
      </c>
      <c r="L11" t="s">
        <v>416</v>
      </c>
    </row>
    <row r="12" spans="1:13" hidden="1" x14ac:dyDescent="0.25">
      <c r="A12" t="s">
        <v>456</v>
      </c>
      <c r="B12" s="1">
        <v>3521.84</v>
      </c>
      <c r="C12" s="1">
        <v>3521.84</v>
      </c>
      <c r="D12" s="1">
        <v>0</v>
      </c>
      <c r="E12" s="1">
        <v>3521.84</v>
      </c>
      <c r="F12" s="1">
        <v>0</v>
      </c>
      <c r="G12" s="1">
        <v>0</v>
      </c>
      <c r="H12" s="1">
        <v>0</v>
      </c>
      <c r="I12" s="1">
        <v>0</v>
      </c>
      <c r="J12" t="s">
        <v>451</v>
      </c>
      <c r="K12" t="s">
        <v>452</v>
      </c>
      <c r="L12" t="s">
        <v>452</v>
      </c>
    </row>
    <row r="13" spans="1:13" hidden="1" x14ac:dyDescent="0.25">
      <c r="A13" t="s">
        <v>454</v>
      </c>
      <c r="B13" s="1">
        <v>3512.41</v>
      </c>
      <c r="C13" s="1">
        <v>3512.41</v>
      </c>
      <c r="D13" s="1">
        <v>0</v>
      </c>
      <c r="E13" s="1">
        <v>3512.41</v>
      </c>
      <c r="F13" s="1">
        <v>0</v>
      </c>
      <c r="G13" s="1">
        <v>0</v>
      </c>
      <c r="H13" s="1">
        <v>0</v>
      </c>
      <c r="I13" s="1">
        <v>0</v>
      </c>
      <c r="J13" t="s">
        <v>447</v>
      </c>
      <c r="K13" t="s">
        <v>416</v>
      </c>
      <c r="L13" t="s">
        <v>416</v>
      </c>
    </row>
    <row r="14" spans="1:13" hidden="1" x14ac:dyDescent="0.25">
      <c r="A14" t="s">
        <v>449</v>
      </c>
      <c r="B14" s="1">
        <v>3303.42</v>
      </c>
      <c r="C14" s="1">
        <v>3303.42</v>
      </c>
      <c r="D14" s="1">
        <v>0</v>
      </c>
      <c r="E14" s="1">
        <v>3303.42</v>
      </c>
      <c r="F14" s="1">
        <v>0</v>
      </c>
      <c r="G14" s="1">
        <v>0</v>
      </c>
      <c r="H14" s="1">
        <v>0</v>
      </c>
      <c r="I14" s="1">
        <v>0</v>
      </c>
      <c r="J14" t="s">
        <v>441</v>
      </c>
      <c r="K14" t="s">
        <v>416</v>
      </c>
      <c r="L14" t="s">
        <v>416</v>
      </c>
    </row>
    <row r="15" spans="1:13" hidden="1" x14ac:dyDescent="0.25">
      <c r="A15" t="s">
        <v>415</v>
      </c>
      <c r="B15" s="1">
        <v>2865.5</v>
      </c>
      <c r="C15" s="1">
        <v>2865.5</v>
      </c>
      <c r="D15" s="1">
        <v>0</v>
      </c>
      <c r="E15" s="1">
        <v>2865.5</v>
      </c>
      <c r="F15" s="1">
        <v>0</v>
      </c>
      <c r="G15" s="1">
        <v>0</v>
      </c>
      <c r="H15" s="1">
        <v>0</v>
      </c>
      <c r="I15" s="1">
        <v>0</v>
      </c>
      <c r="J15" t="s">
        <v>457</v>
      </c>
      <c r="K15" t="s">
        <v>416</v>
      </c>
      <c r="L15" t="s">
        <v>416</v>
      </c>
    </row>
    <row r="16" spans="1:13" hidden="1" x14ac:dyDescent="0.25">
      <c r="A16" t="s">
        <v>458</v>
      </c>
      <c r="B16" s="1">
        <v>2777.31</v>
      </c>
      <c r="C16" s="1">
        <v>2777.31</v>
      </c>
      <c r="D16" s="1">
        <v>0</v>
      </c>
      <c r="E16" s="1">
        <v>2777.31</v>
      </c>
      <c r="F16" s="1">
        <v>0</v>
      </c>
      <c r="G16" s="1">
        <v>0</v>
      </c>
      <c r="H16" s="1">
        <v>0</v>
      </c>
      <c r="I16" s="1">
        <v>0</v>
      </c>
      <c r="J16" t="s">
        <v>451</v>
      </c>
      <c r="K16" t="s">
        <v>452</v>
      </c>
      <c r="L16" t="s">
        <v>452</v>
      </c>
    </row>
    <row r="17" spans="1:13" hidden="1" x14ac:dyDescent="0.25">
      <c r="A17" t="s">
        <v>459</v>
      </c>
      <c r="B17" s="1">
        <v>2731.36</v>
      </c>
      <c r="C17" s="1">
        <v>2731.36</v>
      </c>
      <c r="D17" s="1">
        <v>0</v>
      </c>
      <c r="E17" s="1">
        <v>2731.36</v>
      </c>
      <c r="F17" s="1">
        <v>0</v>
      </c>
      <c r="G17" s="1">
        <v>0</v>
      </c>
      <c r="H17" s="1">
        <v>0</v>
      </c>
      <c r="I17" s="1">
        <v>0</v>
      </c>
      <c r="J17" t="s">
        <v>415</v>
      </c>
      <c r="K17" t="s">
        <v>416</v>
      </c>
      <c r="L17" t="s">
        <v>416</v>
      </c>
    </row>
    <row r="18" spans="1:13" hidden="1" x14ac:dyDescent="0.25">
      <c r="A18" t="s">
        <v>460</v>
      </c>
      <c r="B18" s="1">
        <v>2645.13</v>
      </c>
      <c r="C18" s="1">
        <v>2645.13</v>
      </c>
      <c r="D18" s="1">
        <v>0</v>
      </c>
      <c r="E18" s="1">
        <v>2645.13</v>
      </c>
      <c r="F18" s="1">
        <v>0</v>
      </c>
      <c r="G18" s="1">
        <v>0</v>
      </c>
      <c r="H18" s="1">
        <v>0</v>
      </c>
      <c r="I18" s="1">
        <v>0</v>
      </c>
      <c r="J18" t="s">
        <v>461</v>
      </c>
      <c r="K18" t="s">
        <v>416</v>
      </c>
      <c r="L18" t="s">
        <v>416</v>
      </c>
    </row>
    <row r="19" spans="1:13" x14ac:dyDescent="0.25">
      <c r="A19" t="s">
        <v>45</v>
      </c>
      <c r="B19" s="1">
        <v>2446.02</v>
      </c>
      <c r="C19" s="1">
        <v>2446.02</v>
      </c>
      <c r="D19" s="1">
        <v>79.69</v>
      </c>
      <c r="E19" s="1">
        <v>2366.33</v>
      </c>
      <c r="F19" s="1">
        <v>0</v>
      </c>
      <c r="G19" s="1">
        <v>0</v>
      </c>
      <c r="H19" s="1">
        <v>0</v>
      </c>
      <c r="I19" s="1">
        <v>0</v>
      </c>
      <c r="J19" t="s">
        <v>20</v>
      </c>
      <c r="K19" t="s">
        <v>178</v>
      </c>
      <c r="L19" t="s">
        <v>193</v>
      </c>
      <c r="M19" t="s">
        <v>462</v>
      </c>
    </row>
    <row r="20" spans="1:13" hidden="1" x14ac:dyDescent="0.25">
      <c r="A20" t="s">
        <v>463</v>
      </c>
      <c r="B20" s="1">
        <v>2375.94</v>
      </c>
      <c r="C20" s="1">
        <v>2375.94</v>
      </c>
      <c r="D20" s="1">
        <v>0</v>
      </c>
      <c r="E20" s="1">
        <v>2375.94</v>
      </c>
      <c r="F20" s="1">
        <v>0</v>
      </c>
      <c r="G20" s="1">
        <v>0</v>
      </c>
      <c r="H20" s="1">
        <v>0</v>
      </c>
      <c r="I20" s="1">
        <v>0</v>
      </c>
      <c r="J20" t="s">
        <v>464</v>
      </c>
      <c r="K20" t="s">
        <v>416</v>
      </c>
      <c r="L20" t="s">
        <v>416</v>
      </c>
    </row>
    <row r="21" spans="1:13" hidden="1" x14ac:dyDescent="0.25">
      <c r="A21" t="s">
        <v>465</v>
      </c>
      <c r="B21" s="1">
        <v>2366.23</v>
      </c>
      <c r="C21" s="1">
        <v>2366.23</v>
      </c>
      <c r="D21" s="1">
        <v>0</v>
      </c>
      <c r="E21" s="1">
        <v>2366.23</v>
      </c>
      <c r="F21" s="1">
        <v>0</v>
      </c>
      <c r="G21" s="1">
        <v>0</v>
      </c>
      <c r="H21" s="1">
        <v>0</v>
      </c>
      <c r="I21" s="1">
        <v>0</v>
      </c>
      <c r="J21" t="s">
        <v>459</v>
      </c>
      <c r="K21" t="s">
        <v>416</v>
      </c>
      <c r="L21" t="s">
        <v>416</v>
      </c>
    </row>
    <row r="22" spans="1:13" hidden="1" x14ac:dyDescent="0.25">
      <c r="A22" t="s">
        <v>466</v>
      </c>
      <c r="B22" s="1">
        <v>2353.1799999999998</v>
      </c>
      <c r="C22" s="1">
        <v>2353.1799999999998</v>
      </c>
      <c r="D22" s="1">
        <v>0</v>
      </c>
      <c r="E22" s="1">
        <v>2353.1799999999998</v>
      </c>
      <c r="F22" s="1">
        <v>0</v>
      </c>
      <c r="G22" s="1">
        <v>0</v>
      </c>
      <c r="H22" s="1">
        <v>0</v>
      </c>
      <c r="I22" s="1">
        <v>0</v>
      </c>
      <c r="J22" t="s">
        <v>464</v>
      </c>
      <c r="K22" t="s">
        <v>416</v>
      </c>
      <c r="L22" t="s">
        <v>416</v>
      </c>
    </row>
    <row r="23" spans="1:13" x14ac:dyDescent="0.25">
      <c r="A23" s="4" t="s">
        <v>68</v>
      </c>
      <c r="B23" s="1">
        <v>2297.63</v>
      </c>
      <c r="C23" s="1">
        <v>2297.63</v>
      </c>
      <c r="D23" s="1">
        <v>0</v>
      </c>
      <c r="E23" s="1">
        <v>2297.63</v>
      </c>
      <c r="F23" s="1">
        <v>0</v>
      </c>
      <c r="G23" s="1">
        <v>0</v>
      </c>
      <c r="H23" s="1">
        <v>0</v>
      </c>
      <c r="I23" s="1">
        <v>0</v>
      </c>
      <c r="J23" t="s">
        <v>69</v>
      </c>
      <c r="K23" t="s">
        <v>297</v>
      </c>
      <c r="L23" t="s">
        <v>298</v>
      </c>
    </row>
    <row r="24" spans="1:13" hidden="1" x14ac:dyDescent="0.25">
      <c r="A24" t="s">
        <v>467</v>
      </c>
      <c r="B24" s="1">
        <v>1999.53</v>
      </c>
      <c r="C24" s="1">
        <v>1999.53</v>
      </c>
      <c r="D24" s="1">
        <v>0</v>
      </c>
      <c r="E24" s="1">
        <v>1999.53</v>
      </c>
      <c r="F24" s="1">
        <v>0</v>
      </c>
      <c r="G24" s="1">
        <v>0</v>
      </c>
      <c r="H24" s="1">
        <v>0</v>
      </c>
      <c r="I24" s="1">
        <v>0</v>
      </c>
      <c r="J24" t="s">
        <v>468</v>
      </c>
      <c r="K24" t="s">
        <v>416</v>
      </c>
      <c r="L24" t="s">
        <v>416</v>
      </c>
    </row>
    <row r="25" spans="1:13" hidden="1" x14ac:dyDescent="0.25">
      <c r="A25" t="s">
        <v>469</v>
      </c>
      <c r="B25" s="1">
        <v>1964.53</v>
      </c>
      <c r="C25" s="1">
        <v>1964.53</v>
      </c>
      <c r="D25" s="1">
        <v>0</v>
      </c>
      <c r="E25" s="1">
        <v>1964.53</v>
      </c>
      <c r="F25" s="1">
        <v>0</v>
      </c>
      <c r="G25" s="1">
        <v>0</v>
      </c>
      <c r="H25" s="1">
        <v>0</v>
      </c>
      <c r="I25" s="1">
        <v>0</v>
      </c>
      <c r="J25" t="s">
        <v>454</v>
      </c>
      <c r="K25" t="s">
        <v>416</v>
      </c>
      <c r="L25" t="s">
        <v>416</v>
      </c>
    </row>
    <row r="26" spans="1:13" hidden="1" x14ac:dyDescent="0.25">
      <c r="A26" t="s">
        <v>470</v>
      </c>
      <c r="B26" s="1">
        <v>1940.88</v>
      </c>
      <c r="C26" s="1">
        <v>1940.88</v>
      </c>
      <c r="D26" s="1">
        <v>0</v>
      </c>
      <c r="E26" s="1">
        <v>1940.88</v>
      </c>
      <c r="F26" s="1">
        <v>0</v>
      </c>
      <c r="G26" s="1">
        <v>0</v>
      </c>
      <c r="H26" s="1">
        <v>0</v>
      </c>
      <c r="I26" s="1">
        <v>0</v>
      </c>
      <c r="J26" t="s">
        <v>451</v>
      </c>
      <c r="K26" t="s">
        <v>452</v>
      </c>
      <c r="L26" t="s">
        <v>452</v>
      </c>
    </row>
    <row r="27" spans="1:13" hidden="1" x14ac:dyDescent="0.25">
      <c r="A27" t="s">
        <v>471</v>
      </c>
      <c r="B27" s="1">
        <v>1832.51</v>
      </c>
      <c r="C27" s="1">
        <v>1832.51</v>
      </c>
      <c r="D27" s="1">
        <v>0</v>
      </c>
      <c r="E27" s="1">
        <v>1832.51</v>
      </c>
      <c r="F27" s="1">
        <v>0</v>
      </c>
      <c r="G27" s="1">
        <v>0</v>
      </c>
      <c r="H27" s="1">
        <v>0</v>
      </c>
      <c r="I27" s="1">
        <v>0</v>
      </c>
      <c r="J27" t="s">
        <v>468</v>
      </c>
      <c r="K27" t="s">
        <v>416</v>
      </c>
      <c r="L27" t="s">
        <v>416</v>
      </c>
    </row>
    <row r="28" spans="1:13" hidden="1" x14ac:dyDescent="0.25">
      <c r="A28" t="s">
        <v>472</v>
      </c>
      <c r="B28" s="1">
        <v>1733.09</v>
      </c>
      <c r="C28" s="1">
        <v>1733.09</v>
      </c>
      <c r="D28" s="1">
        <v>0</v>
      </c>
      <c r="E28" s="1">
        <v>1733.09</v>
      </c>
      <c r="F28" s="1">
        <v>0</v>
      </c>
      <c r="G28" s="1">
        <v>0</v>
      </c>
      <c r="H28" s="1">
        <v>0</v>
      </c>
      <c r="I28" s="1">
        <v>0</v>
      </c>
      <c r="J28" t="s">
        <v>457</v>
      </c>
      <c r="K28" t="s">
        <v>416</v>
      </c>
      <c r="L28" t="s">
        <v>416</v>
      </c>
    </row>
    <row r="29" spans="1:13" hidden="1" x14ac:dyDescent="0.25">
      <c r="A29" t="s">
        <v>445</v>
      </c>
      <c r="B29" s="1">
        <v>1575.96</v>
      </c>
      <c r="C29" s="1">
        <v>1575.96</v>
      </c>
      <c r="D29" s="1">
        <v>0</v>
      </c>
      <c r="E29" s="1">
        <v>1575.96</v>
      </c>
      <c r="F29" s="1">
        <v>0</v>
      </c>
      <c r="G29" s="1">
        <v>0</v>
      </c>
      <c r="H29" s="1">
        <v>0</v>
      </c>
      <c r="I29" s="1">
        <v>0</v>
      </c>
      <c r="J29" t="s">
        <v>440</v>
      </c>
      <c r="K29" t="s">
        <v>416</v>
      </c>
      <c r="L29" t="s">
        <v>416</v>
      </c>
    </row>
    <row r="30" spans="1:13" hidden="1" x14ac:dyDescent="0.25">
      <c r="A30" t="s">
        <v>473</v>
      </c>
      <c r="B30" s="1">
        <v>1539.49</v>
      </c>
      <c r="C30" s="1">
        <v>1539.49</v>
      </c>
      <c r="D30" s="1">
        <v>0</v>
      </c>
      <c r="E30" s="1">
        <v>1539.49</v>
      </c>
      <c r="F30" s="1">
        <v>0</v>
      </c>
      <c r="G30" s="1">
        <v>0</v>
      </c>
      <c r="H30" s="1">
        <v>0</v>
      </c>
      <c r="I30" s="1">
        <v>0</v>
      </c>
      <c r="J30" t="s">
        <v>451</v>
      </c>
      <c r="K30" t="s">
        <v>452</v>
      </c>
      <c r="L30" t="s">
        <v>452</v>
      </c>
    </row>
    <row r="31" spans="1:13" hidden="1" x14ac:dyDescent="0.25">
      <c r="A31" t="s">
        <v>474</v>
      </c>
      <c r="B31" s="1">
        <v>1522.91</v>
      </c>
      <c r="C31" s="1">
        <v>1522.91</v>
      </c>
      <c r="D31" s="1">
        <v>0</v>
      </c>
      <c r="E31" s="1">
        <v>1522.91</v>
      </c>
      <c r="F31" s="1">
        <v>0</v>
      </c>
      <c r="G31" s="1">
        <v>0</v>
      </c>
      <c r="H31" s="1">
        <v>0</v>
      </c>
      <c r="I31" s="1">
        <v>0</v>
      </c>
      <c r="J31" t="s">
        <v>468</v>
      </c>
      <c r="K31" t="s">
        <v>416</v>
      </c>
      <c r="L31" t="s">
        <v>416</v>
      </c>
    </row>
    <row r="32" spans="1:13" hidden="1" x14ac:dyDescent="0.25">
      <c r="A32" t="s">
        <v>475</v>
      </c>
      <c r="B32" s="1">
        <v>1522.03</v>
      </c>
      <c r="C32" s="1">
        <v>1522.03</v>
      </c>
      <c r="D32" s="1">
        <v>0</v>
      </c>
      <c r="E32" s="1">
        <v>1522.03</v>
      </c>
      <c r="F32" s="1">
        <v>0</v>
      </c>
      <c r="G32" s="1">
        <v>0</v>
      </c>
      <c r="H32" s="1">
        <v>0</v>
      </c>
      <c r="I32" s="1">
        <v>0</v>
      </c>
      <c r="J32" t="s">
        <v>451</v>
      </c>
      <c r="K32" t="s">
        <v>452</v>
      </c>
      <c r="L32" t="s">
        <v>452</v>
      </c>
    </row>
    <row r="33" spans="1:12" hidden="1" x14ac:dyDescent="0.25">
      <c r="A33" t="s">
        <v>476</v>
      </c>
      <c r="B33" s="1">
        <v>1395.37</v>
      </c>
      <c r="C33" s="1">
        <v>1395.37</v>
      </c>
      <c r="D33" s="1">
        <v>0</v>
      </c>
      <c r="E33" s="1">
        <v>1395.37</v>
      </c>
      <c r="F33" s="1">
        <v>0</v>
      </c>
      <c r="G33" s="1">
        <v>0</v>
      </c>
      <c r="H33" s="1">
        <v>0</v>
      </c>
      <c r="I33" s="1">
        <v>0</v>
      </c>
      <c r="J33" t="s">
        <v>451</v>
      </c>
      <c r="K33" t="s">
        <v>452</v>
      </c>
      <c r="L33" t="s">
        <v>452</v>
      </c>
    </row>
    <row r="34" spans="1:12" x14ac:dyDescent="0.25">
      <c r="A34" t="s">
        <v>113</v>
      </c>
      <c r="B34" s="1">
        <v>1394.75</v>
      </c>
      <c r="C34" s="1">
        <v>1394.75</v>
      </c>
      <c r="D34" s="1">
        <v>0</v>
      </c>
      <c r="E34" s="1">
        <v>1394.75</v>
      </c>
      <c r="F34" s="1">
        <v>0</v>
      </c>
      <c r="G34" s="1">
        <v>0</v>
      </c>
      <c r="H34" s="1">
        <v>0</v>
      </c>
      <c r="I34" s="1">
        <v>0</v>
      </c>
      <c r="J34" t="s">
        <v>36</v>
      </c>
      <c r="K34" t="s">
        <v>185</v>
      </c>
      <c r="L34" t="s">
        <v>247</v>
      </c>
    </row>
    <row r="35" spans="1:12" hidden="1" x14ac:dyDescent="0.25">
      <c r="A35" t="s">
        <v>477</v>
      </c>
      <c r="B35" s="1">
        <v>1342.58</v>
      </c>
      <c r="C35" s="1">
        <v>1342.58</v>
      </c>
      <c r="D35" s="1">
        <v>0</v>
      </c>
      <c r="E35" s="1">
        <v>1342.58</v>
      </c>
      <c r="F35" s="1">
        <v>0</v>
      </c>
      <c r="G35" s="1">
        <v>0</v>
      </c>
      <c r="H35" s="1">
        <v>0</v>
      </c>
      <c r="I35" s="1">
        <v>0</v>
      </c>
      <c r="J35" t="s">
        <v>440</v>
      </c>
      <c r="K35" t="s">
        <v>416</v>
      </c>
      <c r="L35" t="s">
        <v>416</v>
      </c>
    </row>
    <row r="36" spans="1:12" hidden="1" x14ac:dyDescent="0.25">
      <c r="A36" t="s">
        <v>478</v>
      </c>
      <c r="B36" s="1">
        <v>1336.5</v>
      </c>
      <c r="C36" s="1">
        <v>1336.5</v>
      </c>
      <c r="D36" s="1">
        <v>0</v>
      </c>
      <c r="E36" s="1">
        <v>1336.5</v>
      </c>
      <c r="F36" s="1">
        <v>0</v>
      </c>
      <c r="G36" s="1">
        <v>0</v>
      </c>
      <c r="H36" s="1">
        <v>0</v>
      </c>
      <c r="I36" s="1">
        <v>0</v>
      </c>
      <c r="J36" t="s">
        <v>479</v>
      </c>
      <c r="K36" t="s">
        <v>416</v>
      </c>
      <c r="L36" t="s">
        <v>416</v>
      </c>
    </row>
    <row r="37" spans="1:12" hidden="1" x14ac:dyDescent="0.25">
      <c r="A37" t="s">
        <v>480</v>
      </c>
      <c r="B37" s="1">
        <v>1155.8800000000001</v>
      </c>
      <c r="C37" s="1">
        <v>1155.8800000000001</v>
      </c>
      <c r="D37" s="1">
        <v>0</v>
      </c>
      <c r="E37" s="1">
        <v>1155.8800000000001</v>
      </c>
      <c r="F37" s="1">
        <v>0</v>
      </c>
      <c r="G37" s="1">
        <v>0</v>
      </c>
      <c r="H37" s="1">
        <v>0</v>
      </c>
      <c r="I37" s="1">
        <v>0</v>
      </c>
      <c r="J37" t="s">
        <v>451</v>
      </c>
      <c r="K37" t="s">
        <v>452</v>
      </c>
      <c r="L37" t="s">
        <v>452</v>
      </c>
    </row>
    <row r="38" spans="1:12" hidden="1" x14ac:dyDescent="0.25">
      <c r="A38" t="s">
        <v>451</v>
      </c>
      <c r="B38" s="1">
        <v>1144.24</v>
      </c>
      <c r="C38" s="1">
        <v>1144.24</v>
      </c>
      <c r="D38" s="1">
        <v>0</v>
      </c>
      <c r="E38" s="1">
        <v>1144.24</v>
      </c>
      <c r="F38" s="1">
        <v>0</v>
      </c>
      <c r="G38" s="1">
        <v>0</v>
      </c>
      <c r="H38" s="1">
        <v>0</v>
      </c>
      <c r="I38" s="1">
        <v>0</v>
      </c>
      <c r="J38" t="s">
        <v>457</v>
      </c>
      <c r="K38" t="s">
        <v>416</v>
      </c>
      <c r="L38" t="s">
        <v>452</v>
      </c>
    </row>
    <row r="39" spans="1:12" hidden="1" x14ac:dyDescent="0.25">
      <c r="A39" t="s">
        <v>481</v>
      </c>
      <c r="B39" s="1">
        <v>1078.6300000000001</v>
      </c>
      <c r="C39" s="1">
        <v>1078.6300000000001</v>
      </c>
      <c r="D39" s="1">
        <v>0</v>
      </c>
      <c r="E39" s="1">
        <v>1078.6300000000001</v>
      </c>
      <c r="F39" s="1">
        <v>0</v>
      </c>
      <c r="G39" s="1">
        <v>0</v>
      </c>
      <c r="H39" s="1">
        <v>0</v>
      </c>
      <c r="I39" s="1">
        <v>0</v>
      </c>
      <c r="J39" t="s">
        <v>451</v>
      </c>
      <c r="K39" t="s">
        <v>452</v>
      </c>
      <c r="L39" t="s">
        <v>452</v>
      </c>
    </row>
    <row r="40" spans="1:12" hidden="1" x14ac:dyDescent="0.25">
      <c r="A40" t="s">
        <v>457</v>
      </c>
      <c r="B40" s="1">
        <v>1071.71</v>
      </c>
      <c r="C40" s="1">
        <v>1071.71</v>
      </c>
      <c r="D40" s="1">
        <v>0</v>
      </c>
      <c r="E40" s="1">
        <v>1071.71</v>
      </c>
      <c r="F40" s="1">
        <v>0</v>
      </c>
      <c r="G40" s="1">
        <v>0</v>
      </c>
      <c r="H40" s="1">
        <v>0</v>
      </c>
      <c r="I40" s="1">
        <v>0</v>
      </c>
      <c r="J40" t="s">
        <v>86</v>
      </c>
      <c r="K40" t="s">
        <v>241</v>
      </c>
      <c r="L40" t="s">
        <v>416</v>
      </c>
    </row>
    <row r="41" spans="1:12" hidden="1" x14ac:dyDescent="0.25">
      <c r="A41" t="s">
        <v>479</v>
      </c>
      <c r="B41" s="1">
        <v>946.58</v>
      </c>
      <c r="C41" s="1">
        <v>946.58</v>
      </c>
      <c r="D41" s="1">
        <v>0</v>
      </c>
      <c r="E41" s="1">
        <v>946.58</v>
      </c>
      <c r="F41" s="1">
        <v>0</v>
      </c>
      <c r="G41" s="1">
        <v>0</v>
      </c>
      <c r="H41" s="1">
        <v>0</v>
      </c>
      <c r="I41" s="1">
        <v>0</v>
      </c>
      <c r="J41" t="s">
        <v>415</v>
      </c>
      <c r="K41" t="s">
        <v>416</v>
      </c>
      <c r="L41" t="s">
        <v>416</v>
      </c>
    </row>
    <row r="42" spans="1:12" x14ac:dyDescent="0.25">
      <c r="A42" s="2" t="s">
        <v>72</v>
      </c>
      <c r="B42" s="1">
        <v>1869.05</v>
      </c>
      <c r="C42" s="1">
        <v>901.22</v>
      </c>
      <c r="D42" s="1">
        <v>438.70999999999992</v>
      </c>
      <c r="E42" s="1">
        <v>462.51</v>
      </c>
      <c r="F42" s="1">
        <v>967.83</v>
      </c>
      <c r="G42" s="1">
        <v>0</v>
      </c>
      <c r="H42" s="1">
        <v>967.83</v>
      </c>
      <c r="I42" s="1">
        <v>0</v>
      </c>
      <c r="J42" t="s">
        <v>20</v>
      </c>
      <c r="K42" t="s">
        <v>178</v>
      </c>
      <c r="L42" t="s">
        <v>229</v>
      </c>
    </row>
    <row r="43" spans="1:12" x14ac:dyDescent="0.25">
      <c r="A43" t="s">
        <v>38</v>
      </c>
      <c r="B43" s="1">
        <v>831.24</v>
      </c>
      <c r="C43" s="1">
        <v>831.24</v>
      </c>
      <c r="D43" s="1">
        <v>0</v>
      </c>
      <c r="E43" s="1">
        <v>831.24</v>
      </c>
      <c r="F43" s="1">
        <v>0</v>
      </c>
      <c r="G43" s="1">
        <v>0</v>
      </c>
      <c r="H43" s="1">
        <v>0</v>
      </c>
      <c r="I43" s="1">
        <v>0</v>
      </c>
      <c r="J43" t="s">
        <v>36</v>
      </c>
      <c r="K43" t="s">
        <v>185</v>
      </c>
      <c r="L43" t="s">
        <v>224</v>
      </c>
    </row>
    <row r="44" spans="1:12" x14ac:dyDescent="0.25">
      <c r="A44" s="2" t="s">
        <v>397</v>
      </c>
      <c r="B44" s="1">
        <v>825.63000000000011</v>
      </c>
      <c r="C44" s="1">
        <v>825.63000000000011</v>
      </c>
      <c r="D44" s="1">
        <v>825.63000000000011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t="s">
        <v>29</v>
      </c>
      <c r="K44" t="s">
        <v>212</v>
      </c>
      <c r="L44" t="s">
        <v>398</v>
      </c>
    </row>
    <row r="45" spans="1:12" x14ac:dyDescent="0.25">
      <c r="A45" t="s">
        <v>88</v>
      </c>
      <c r="B45" s="1">
        <v>2856.97</v>
      </c>
      <c r="C45" s="1">
        <v>821.82999999999993</v>
      </c>
      <c r="D45" s="1">
        <v>821.82999999999993</v>
      </c>
      <c r="E45" s="1">
        <v>0</v>
      </c>
      <c r="F45" s="1">
        <v>2035.14</v>
      </c>
      <c r="G45" s="1">
        <v>0</v>
      </c>
      <c r="H45" s="1">
        <v>2035.14</v>
      </c>
      <c r="I45" s="1">
        <v>0</v>
      </c>
      <c r="J45" t="s">
        <v>56</v>
      </c>
      <c r="K45" t="s">
        <v>189</v>
      </c>
      <c r="L45" t="s">
        <v>249</v>
      </c>
    </row>
    <row r="46" spans="1:12" hidden="1" x14ac:dyDescent="0.25">
      <c r="A46" t="s">
        <v>482</v>
      </c>
      <c r="B46" s="1">
        <v>816.44</v>
      </c>
      <c r="C46" s="1">
        <v>816.44</v>
      </c>
      <c r="D46" s="1">
        <v>0</v>
      </c>
      <c r="E46" s="1">
        <v>816.44</v>
      </c>
      <c r="F46" s="1">
        <v>0</v>
      </c>
      <c r="G46" s="1">
        <v>0</v>
      </c>
      <c r="H46" s="1">
        <v>0</v>
      </c>
      <c r="I46" s="1">
        <v>0</v>
      </c>
      <c r="J46" t="s">
        <v>483</v>
      </c>
      <c r="K46" t="s">
        <v>416</v>
      </c>
      <c r="L46" t="s">
        <v>416</v>
      </c>
    </row>
    <row r="47" spans="1:12" hidden="1" x14ac:dyDescent="0.25">
      <c r="A47" t="s">
        <v>484</v>
      </c>
      <c r="B47" s="1">
        <v>811.57</v>
      </c>
      <c r="C47" s="1">
        <v>811.57</v>
      </c>
      <c r="D47" s="1">
        <v>0</v>
      </c>
      <c r="E47" s="1">
        <v>811.57</v>
      </c>
      <c r="F47" s="1">
        <v>0</v>
      </c>
      <c r="G47" s="1">
        <v>0</v>
      </c>
      <c r="H47" s="1">
        <v>0</v>
      </c>
      <c r="I47" s="1">
        <v>0</v>
      </c>
      <c r="J47" t="s">
        <v>485</v>
      </c>
      <c r="K47" t="s">
        <v>416</v>
      </c>
      <c r="L47" t="s">
        <v>416</v>
      </c>
    </row>
    <row r="48" spans="1:12" hidden="1" x14ac:dyDescent="0.25">
      <c r="A48" t="s">
        <v>486</v>
      </c>
      <c r="B48" s="1">
        <v>781.84</v>
      </c>
      <c r="C48" s="1">
        <v>781.84</v>
      </c>
      <c r="D48" s="1">
        <v>0</v>
      </c>
      <c r="E48" s="1">
        <v>781.84</v>
      </c>
      <c r="F48" s="1">
        <v>0</v>
      </c>
      <c r="G48" s="1">
        <v>0</v>
      </c>
      <c r="H48" s="1">
        <v>0</v>
      </c>
      <c r="I48" s="1">
        <v>0</v>
      </c>
      <c r="J48" t="s">
        <v>468</v>
      </c>
      <c r="K48" t="s">
        <v>416</v>
      </c>
      <c r="L48" t="s">
        <v>416</v>
      </c>
    </row>
    <row r="49" spans="1:12" hidden="1" x14ac:dyDescent="0.25">
      <c r="A49" t="s">
        <v>487</v>
      </c>
      <c r="B49" s="1">
        <v>765.90000000000009</v>
      </c>
      <c r="C49" s="1">
        <v>765.90000000000009</v>
      </c>
      <c r="D49" s="1">
        <v>0</v>
      </c>
      <c r="E49" s="1">
        <v>765.90000000000009</v>
      </c>
      <c r="F49" s="1">
        <v>0</v>
      </c>
      <c r="G49" s="1">
        <v>0</v>
      </c>
      <c r="H49" s="1">
        <v>0</v>
      </c>
      <c r="I49" s="1">
        <v>0</v>
      </c>
      <c r="J49" t="s">
        <v>451</v>
      </c>
      <c r="K49" t="s">
        <v>452</v>
      </c>
      <c r="L49" t="s">
        <v>452</v>
      </c>
    </row>
    <row r="50" spans="1:12" x14ac:dyDescent="0.25">
      <c r="A50" t="s">
        <v>46</v>
      </c>
      <c r="B50" s="1">
        <v>2224.64</v>
      </c>
      <c r="C50" s="1">
        <v>630.24</v>
      </c>
      <c r="D50" s="1">
        <v>630.24</v>
      </c>
      <c r="E50" s="1">
        <v>0</v>
      </c>
      <c r="F50" s="1">
        <v>1594.4</v>
      </c>
      <c r="G50" s="1">
        <v>1594.4</v>
      </c>
      <c r="H50" s="1">
        <v>0</v>
      </c>
      <c r="I50" s="1">
        <v>0</v>
      </c>
      <c r="J50" t="s">
        <v>10</v>
      </c>
      <c r="K50" t="s">
        <v>191</v>
      </c>
      <c r="L50" t="s">
        <v>192</v>
      </c>
    </row>
    <row r="51" spans="1:12" hidden="1" x14ac:dyDescent="0.25">
      <c r="A51" t="s">
        <v>488</v>
      </c>
      <c r="B51" s="1">
        <v>626.72</v>
      </c>
      <c r="C51" s="1">
        <v>626.72</v>
      </c>
      <c r="D51" s="1">
        <v>0</v>
      </c>
      <c r="E51" s="1">
        <v>626.72</v>
      </c>
      <c r="F51" s="1">
        <v>0</v>
      </c>
      <c r="G51" s="1">
        <v>0</v>
      </c>
      <c r="H51" s="1">
        <v>0</v>
      </c>
      <c r="I51" s="1">
        <v>0</v>
      </c>
      <c r="J51" t="s">
        <v>451</v>
      </c>
      <c r="K51" t="s">
        <v>452</v>
      </c>
      <c r="L51" t="s">
        <v>452</v>
      </c>
    </row>
    <row r="52" spans="1:12" x14ac:dyDescent="0.25">
      <c r="A52" t="s">
        <v>93</v>
      </c>
      <c r="B52" s="1">
        <v>624.26</v>
      </c>
      <c r="C52" s="1">
        <v>624.26</v>
      </c>
      <c r="D52" s="1">
        <v>537.67999999999995</v>
      </c>
      <c r="E52" s="1">
        <v>86.58</v>
      </c>
      <c r="F52" s="1">
        <v>0</v>
      </c>
      <c r="G52" s="1">
        <v>0</v>
      </c>
      <c r="H52" s="1">
        <v>0</v>
      </c>
      <c r="I52" s="1">
        <v>0</v>
      </c>
      <c r="J52" t="s">
        <v>36</v>
      </c>
      <c r="K52" t="s">
        <v>185</v>
      </c>
      <c r="L52" t="s">
        <v>215</v>
      </c>
    </row>
    <row r="53" spans="1:12" hidden="1" x14ac:dyDescent="0.25">
      <c r="A53" t="s">
        <v>489</v>
      </c>
      <c r="B53" s="1">
        <v>517.86</v>
      </c>
      <c r="C53" s="1">
        <v>517.86</v>
      </c>
      <c r="D53" s="1">
        <v>0</v>
      </c>
      <c r="E53" s="1">
        <v>517.86</v>
      </c>
      <c r="F53" s="1">
        <v>0</v>
      </c>
      <c r="G53" s="1">
        <v>0</v>
      </c>
      <c r="H53" s="1">
        <v>0</v>
      </c>
      <c r="I53" s="1">
        <v>0</v>
      </c>
      <c r="J53" t="s">
        <v>457</v>
      </c>
      <c r="K53" t="s">
        <v>416</v>
      </c>
      <c r="L53" t="s">
        <v>416</v>
      </c>
    </row>
    <row r="54" spans="1:12" hidden="1" x14ac:dyDescent="0.25">
      <c r="A54" t="s">
        <v>464</v>
      </c>
      <c r="B54" s="1">
        <v>487.76</v>
      </c>
      <c r="C54" s="1">
        <v>487.76</v>
      </c>
      <c r="D54" s="1">
        <v>487.76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t="s">
        <v>457</v>
      </c>
      <c r="K54" t="s">
        <v>416</v>
      </c>
      <c r="L54" t="s">
        <v>416</v>
      </c>
    </row>
    <row r="55" spans="1:12" hidden="1" x14ac:dyDescent="0.25">
      <c r="A55" t="s">
        <v>490</v>
      </c>
      <c r="B55" s="1">
        <v>473.44000000000011</v>
      </c>
      <c r="C55" s="1">
        <v>473.44000000000011</v>
      </c>
      <c r="D55" s="1">
        <v>0</v>
      </c>
      <c r="E55" s="1">
        <v>473.44000000000011</v>
      </c>
      <c r="F55" s="1">
        <v>0</v>
      </c>
      <c r="G55" s="1">
        <v>0</v>
      </c>
      <c r="H55" s="1">
        <v>0</v>
      </c>
      <c r="I55" s="1">
        <v>0</v>
      </c>
      <c r="J55" t="s">
        <v>451</v>
      </c>
      <c r="K55" t="s">
        <v>452</v>
      </c>
      <c r="L55" t="s">
        <v>452</v>
      </c>
    </row>
    <row r="56" spans="1:12" x14ac:dyDescent="0.25">
      <c r="A56" t="s">
        <v>33</v>
      </c>
      <c r="B56" s="1">
        <v>1457.96</v>
      </c>
      <c r="C56" s="1">
        <v>468.15</v>
      </c>
      <c r="D56" s="1">
        <v>468.15</v>
      </c>
      <c r="E56" s="1">
        <v>0</v>
      </c>
      <c r="F56" s="1">
        <v>989.81000000000017</v>
      </c>
      <c r="G56" s="1">
        <v>0</v>
      </c>
      <c r="H56" s="1">
        <v>0</v>
      </c>
      <c r="I56" s="1">
        <v>989.81000000000017</v>
      </c>
      <c r="J56" t="s">
        <v>34</v>
      </c>
      <c r="K56" t="s">
        <v>198</v>
      </c>
      <c r="L56" t="s">
        <v>211</v>
      </c>
    </row>
    <row r="57" spans="1:12" x14ac:dyDescent="0.25">
      <c r="A57" t="s">
        <v>137</v>
      </c>
      <c r="B57" s="1">
        <v>458.14</v>
      </c>
      <c r="C57" s="1">
        <v>458.14</v>
      </c>
      <c r="D57" s="1">
        <v>214.87</v>
      </c>
      <c r="E57" s="1">
        <v>243.27</v>
      </c>
      <c r="F57" s="1">
        <v>0</v>
      </c>
      <c r="G57" s="1">
        <v>0</v>
      </c>
      <c r="H57" s="1">
        <v>0</v>
      </c>
      <c r="I57" s="1">
        <v>0</v>
      </c>
      <c r="J57" t="s">
        <v>56</v>
      </c>
      <c r="K57" t="s">
        <v>189</v>
      </c>
      <c r="L57" t="s">
        <v>316</v>
      </c>
    </row>
    <row r="58" spans="1:12" hidden="1" x14ac:dyDescent="0.25">
      <c r="A58" t="s">
        <v>491</v>
      </c>
      <c r="B58" s="1">
        <v>447.9</v>
      </c>
      <c r="C58" s="1">
        <v>447.9</v>
      </c>
      <c r="D58" s="1">
        <v>0</v>
      </c>
      <c r="E58" s="1">
        <v>447.9</v>
      </c>
      <c r="F58" s="1">
        <v>0</v>
      </c>
      <c r="G58" s="1">
        <v>0</v>
      </c>
      <c r="H58" s="1">
        <v>0</v>
      </c>
      <c r="I58" s="1">
        <v>0</v>
      </c>
      <c r="J58" t="s">
        <v>451</v>
      </c>
      <c r="K58" t="s">
        <v>452</v>
      </c>
      <c r="L58" t="s">
        <v>452</v>
      </c>
    </row>
    <row r="59" spans="1:12" hidden="1" x14ac:dyDescent="0.25">
      <c r="A59" t="s">
        <v>492</v>
      </c>
      <c r="B59" s="1">
        <v>406.92</v>
      </c>
      <c r="C59" s="1">
        <v>406.92</v>
      </c>
      <c r="D59" s="1">
        <v>0</v>
      </c>
      <c r="E59" s="1">
        <v>406.92</v>
      </c>
      <c r="F59" s="1">
        <v>0</v>
      </c>
      <c r="G59" s="1">
        <v>0</v>
      </c>
      <c r="H59" s="1">
        <v>0</v>
      </c>
      <c r="I59" s="1">
        <v>0</v>
      </c>
      <c r="J59" t="s">
        <v>493</v>
      </c>
      <c r="K59" t="s">
        <v>416</v>
      </c>
      <c r="L59" t="s">
        <v>416</v>
      </c>
    </row>
    <row r="60" spans="1:12" x14ac:dyDescent="0.25">
      <c r="A60" s="2" t="s">
        <v>78</v>
      </c>
      <c r="B60" s="1">
        <v>402.12</v>
      </c>
      <c r="C60" s="1">
        <v>402.12</v>
      </c>
      <c r="D60" s="1">
        <v>0</v>
      </c>
      <c r="E60" s="1">
        <v>402.12</v>
      </c>
      <c r="F60" s="1">
        <v>0</v>
      </c>
      <c r="G60" s="1">
        <v>0</v>
      </c>
      <c r="H60" s="1">
        <v>0</v>
      </c>
      <c r="I60" s="1">
        <v>0</v>
      </c>
      <c r="J60" t="s">
        <v>49</v>
      </c>
      <c r="K60" t="s">
        <v>202</v>
      </c>
      <c r="L60" t="s">
        <v>202</v>
      </c>
    </row>
    <row r="61" spans="1:12" x14ac:dyDescent="0.25">
      <c r="A61" t="s">
        <v>66</v>
      </c>
      <c r="B61" s="1">
        <v>400.4</v>
      </c>
      <c r="C61" s="1">
        <v>400.4</v>
      </c>
      <c r="D61" s="1">
        <v>0</v>
      </c>
      <c r="E61" s="1">
        <v>400.4</v>
      </c>
      <c r="F61" s="1">
        <v>0</v>
      </c>
      <c r="G61" s="1">
        <v>0</v>
      </c>
      <c r="H61" s="1">
        <v>0</v>
      </c>
      <c r="I61" s="1">
        <v>0</v>
      </c>
      <c r="J61" t="s">
        <v>56</v>
      </c>
      <c r="K61" t="s">
        <v>189</v>
      </c>
      <c r="L61" t="s">
        <v>216</v>
      </c>
    </row>
    <row r="62" spans="1:12" hidden="1" x14ac:dyDescent="0.25">
      <c r="A62" t="s">
        <v>494</v>
      </c>
      <c r="B62" s="1">
        <v>396.57000000000011</v>
      </c>
      <c r="C62" s="1">
        <v>396.57000000000011</v>
      </c>
      <c r="D62" s="1">
        <v>0</v>
      </c>
      <c r="E62" s="1">
        <v>396.57000000000011</v>
      </c>
      <c r="F62" s="1">
        <v>0</v>
      </c>
      <c r="G62" s="1">
        <v>0</v>
      </c>
      <c r="H62" s="1">
        <v>0</v>
      </c>
      <c r="I62" s="1">
        <v>0</v>
      </c>
      <c r="J62" t="s">
        <v>485</v>
      </c>
      <c r="K62" t="s">
        <v>416</v>
      </c>
      <c r="L62" t="s">
        <v>416</v>
      </c>
    </row>
    <row r="63" spans="1:12" x14ac:dyDescent="0.25">
      <c r="A63" t="s">
        <v>73</v>
      </c>
      <c r="B63" s="1">
        <v>499.22</v>
      </c>
      <c r="C63" s="1">
        <v>381.15</v>
      </c>
      <c r="D63" s="1">
        <v>0</v>
      </c>
      <c r="E63" s="1">
        <v>381.15</v>
      </c>
      <c r="F63" s="1">
        <v>118.07</v>
      </c>
      <c r="G63" s="1">
        <v>0</v>
      </c>
      <c r="H63" s="1">
        <v>0</v>
      </c>
      <c r="I63" s="1">
        <v>118.07</v>
      </c>
      <c r="J63" t="s">
        <v>14</v>
      </c>
      <c r="K63" t="s">
        <v>172</v>
      </c>
      <c r="L63" t="s">
        <v>230</v>
      </c>
    </row>
    <row r="64" spans="1:12" x14ac:dyDescent="0.25">
      <c r="A64" t="s">
        <v>138</v>
      </c>
      <c r="B64" s="1">
        <v>361.67999999999989</v>
      </c>
      <c r="C64" s="1">
        <v>361.67999999999989</v>
      </c>
      <c r="D64" s="1">
        <v>361.67999999999989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t="s">
        <v>31</v>
      </c>
      <c r="K64" t="s">
        <v>183</v>
      </c>
      <c r="L64" t="s">
        <v>318</v>
      </c>
    </row>
    <row r="65" spans="1:12" hidden="1" x14ac:dyDescent="0.25">
      <c r="A65" t="s">
        <v>495</v>
      </c>
      <c r="B65" s="1">
        <v>335.9</v>
      </c>
      <c r="C65" s="1">
        <v>335.9</v>
      </c>
      <c r="D65" s="1">
        <v>0</v>
      </c>
      <c r="E65" s="1">
        <v>335.9</v>
      </c>
      <c r="F65" s="1">
        <v>0</v>
      </c>
      <c r="G65" s="1">
        <v>0</v>
      </c>
      <c r="H65" s="1">
        <v>0</v>
      </c>
      <c r="I65" s="1">
        <v>0</v>
      </c>
      <c r="J65" t="s">
        <v>474</v>
      </c>
      <c r="K65" t="s">
        <v>416</v>
      </c>
      <c r="L65" t="s">
        <v>416</v>
      </c>
    </row>
    <row r="66" spans="1:12" hidden="1" x14ac:dyDescent="0.25">
      <c r="A66" t="s">
        <v>493</v>
      </c>
      <c r="B66" s="1">
        <v>334.31</v>
      </c>
      <c r="C66" s="1">
        <v>334.31</v>
      </c>
      <c r="D66" s="1">
        <v>0</v>
      </c>
      <c r="E66" s="1">
        <v>334.31</v>
      </c>
      <c r="F66" s="1">
        <v>0</v>
      </c>
      <c r="G66" s="1">
        <v>0</v>
      </c>
      <c r="H66" s="1">
        <v>0</v>
      </c>
      <c r="I66" s="1">
        <v>0</v>
      </c>
      <c r="J66" t="s">
        <v>468</v>
      </c>
      <c r="K66" t="s">
        <v>416</v>
      </c>
      <c r="L66" t="s">
        <v>416</v>
      </c>
    </row>
    <row r="67" spans="1:12" x14ac:dyDescent="0.25">
      <c r="A67" t="s">
        <v>22</v>
      </c>
      <c r="B67" s="1">
        <v>793.38000000000011</v>
      </c>
      <c r="C67" s="1">
        <v>295.66000000000003</v>
      </c>
      <c r="D67" s="1">
        <v>0</v>
      </c>
      <c r="E67" s="1">
        <v>295.66000000000003</v>
      </c>
      <c r="F67" s="1">
        <v>497.72</v>
      </c>
      <c r="G67" s="1">
        <v>0</v>
      </c>
      <c r="H67" s="1">
        <v>497.72</v>
      </c>
      <c r="I67" s="1">
        <v>0</v>
      </c>
      <c r="J67" t="s">
        <v>23</v>
      </c>
      <c r="K67" t="s">
        <v>194</v>
      </c>
      <c r="L67" t="s">
        <v>226</v>
      </c>
    </row>
    <row r="68" spans="1:12" x14ac:dyDescent="0.25">
      <c r="A68" t="s">
        <v>30</v>
      </c>
      <c r="B68" s="1">
        <v>298.20999999999998</v>
      </c>
      <c r="C68" s="1">
        <v>277.86</v>
      </c>
      <c r="D68" s="1">
        <v>164.52</v>
      </c>
      <c r="E68" s="1">
        <v>113.34</v>
      </c>
      <c r="F68" s="1">
        <v>20.350000000000001</v>
      </c>
      <c r="G68" s="1">
        <v>20.350000000000001</v>
      </c>
      <c r="H68" s="1">
        <v>0</v>
      </c>
      <c r="I68" s="1">
        <v>0</v>
      </c>
      <c r="J68" t="s">
        <v>31</v>
      </c>
      <c r="K68" t="s">
        <v>183</v>
      </c>
      <c r="L68" t="s">
        <v>184</v>
      </c>
    </row>
    <row r="69" spans="1:12" x14ac:dyDescent="0.25">
      <c r="A69" t="s">
        <v>432</v>
      </c>
      <c r="B69" s="1">
        <v>269.14999999999998</v>
      </c>
      <c r="C69" s="1">
        <v>269.14999999999998</v>
      </c>
      <c r="D69" s="1">
        <v>0</v>
      </c>
      <c r="E69" s="1">
        <v>269.14999999999998</v>
      </c>
      <c r="F69" s="1">
        <v>0</v>
      </c>
      <c r="G69" s="1">
        <v>0</v>
      </c>
      <c r="H69" s="1">
        <v>0</v>
      </c>
      <c r="I69" s="1">
        <v>0</v>
      </c>
      <c r="J69" t="s">
        <v>41</v>
      </c>
      <c r="K69" t="s">
        <v>179</v>
      </c>
      <c r="L69" t="s">
        <v>433</v>
      </c>
    </row>
    <row r="70" spans="1:12" hidden="1" x14ac:dyDescent="0.25">
      <c r="A70" t="s">
        <v>496</v>
      </c>
      <c r="B70" s="1">
        <v>255.24</v>
      </c>
      <c r="C70" s="1">
        <v>255.24</v>
      </c>
      <c r="D70" s="1">
        <v>0</v>
      </c>
      <c r="E70" s="1">
        <v>255.24</v>
      </c>
      <c r="F70" s="1">
        <v>0</v>
      </c>
      <c r="G70" s="1">
        <v>0</v>
      </c>
      <c r="H70" s="1">
        <v>0</v>
      </c>
      <c r="I70" s="1">
        <v>0</v>
      </c>
      <c r="J70" t="s">
        <v>451</v>
      </c>
      <c r="K70" t="s">
        <v>452</v>
      </c>
      <c r="L70" t="s">
        <v>452</v>
      </c>
    </row>
    <row r="71" spans="1:12" x14ac:dyDescent="0.25">
      <c r="A71" t="s">
        <v>100</v>
      </c>
      <c r="B71" s="1">
        <v>3266.19</v>
      </c>
      <c r="C71" s="1">
        <v>245.13</v>
      </c>
      <c r="D71" s="1">
        <v>0</v>
      </c>
      <c r="E71" s="1">
        <v>245.13</v>
      </c>
      <c r="F71" s="1">
        <v>3021.06</v>
      </c>
      <c r="G71" s="1">
        <v>0</v>
      </c>
      <c r="H71" s="1">
        <v>3021.06</v>
      </c>
      <c r="I71" s="1">
        <v>0</v>
      </c>
      <c r="J71" t="s">
        <v>20</v>
      </c>
      <c r="K71" t="s">
        <v>178</v>
      </c>
      <c r="L71" t="s">
        <v>255</v>
      </c>
    </row>
    <row r="72" spans="1:12" hidden="1" x14ac:dyDescent="0.25">
      <c r="A72" t="s">
        <v>461</v>
      </c>
      <c r="B72" s="1">
        <v>241.39</v>
      </c>
      <c r="C72" s="1">
        <v>241.39</v>
      </c>
      <c r="D72" s="1">
        <v>0</v>
      </c>
      <c r="E72" s="1">
        <v>241.39</v>
      </c>
      <c r="F72" s="1">
        <v>0</v>
      </c>
      <c r="G72" s="1">
        <v>0</v>
      </c>
      <c r="H72" s="1">
        <v>0</v>
      </c>
      <c r="I72" s="1">
        <v>0</v>
      </c>
      <c r="J72" t="s">
        <v>457</v>
      </c>
      <c r="K72" t="s">
        <v>416</v>
      </c>
      <c r="L72" t="s">
        <v>416</v>
      </c>
    </row>
    <row r="73" spans="1:12" hidden="1" x14ac:dyDescent="0.25">
      <c r="A73" t="s">
        <v>497</v>
      </c>
      <c r="B73" s="1">
        <v>239.75</v>
      </c>
      <c r="C73" s="1">
        <v>239.75</v>
      </c>
      <c r="D73" s="1">
        <v>0</v>
      </c>
      <c r="E73" s="1">
        <v>239.75</v>
      </c>
      <c r="F73" s="1">
        <v>0</v>
      </c>
      <c r="G73" s="1">
        <v>0</v>
      </c>
      <c r="H73" s="1">
        <v>0</v>
      </c>
      <c r="I73" s="1">
        <v>0</v>
      </c>
      <c r="J73" t="s">
        <v>448</v>
      </c>
      <c r="K73" t="s">
        <v>416</v>
      </c>
      <c r="L73" t="s">
        <v>416</v>
      </c>
    </row>
    <row r="74" spans="1:12" x14ac:dyDescent="0.25">
      <c r="A74" t="s">
        <v>58</v>
      </c>
      <c r="B74" s="1">
        <v>231.61</v>
      </c>
      <c r="C74" s="1">
        <v>231.61</v>
      </c>
      <c r="D74" s="1">
        <v>231.61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t="s">
        <v>34</v>
      </c>
      <c r="K74" t="s">
        <v>198</v>
      </c>
      <c r="L74" t="s">
        <v>199</v>
      </c>
    </row>
    <row r="75" spans="1:12" x14ac:dyDescent="0.25">
      <c r="A75" t="s">
        <v>61</v>
      </c>
      <c r="B75" s="1">
        <v>219.04</v>
      </c>
      <c r="C75" s="1">
        <v>219.04</v>
      </c>
      <c r="D75" s="1">
        <v>0</v>
      </c>
      <c r="E75" s="1">
        <v>219.04</v>
      </c>
      <c r="F75" s="1">
        <v>0</v>
      </c>
      <c r="G75" s="1">
        <v>0</v>
      </c>
      <c r="H75" s="1">
        <v>0</v>
      </c>
      <c r="I75" s="1">
        <v>0</v>
      </c>
      <c r="J75" t="s">
        <v>62</v>
      </c>
      <c r="K75" t="s">
        <v>238</v>
      </c>
      <c r="L75" t="s">
        <v>315</v>
      </c>
    </row>
    <row r="76" spans="1:12" x14ac:dyDescent="0.25">
      <c r="A76" t="s">
        <v>91</v>
      </c>
      <c r="B76" s="1">
        <v>211.22</v>
      </c>
      <c r="C76" s="1">
        <v>211.22</v>
      </c>
      <c r="D76" s="1">
        <v>0</v>
      </c>
      <c r="E76" s="1">
        <v>211.22</v>
      </c>
      <c r="F76" s="1">
        <v>0</v>
      </c>
      <c r="G76" s="1">
        <v>0</v>
      </c>
      <c r="H76" s="1">
        <v>0</v>
      </c>
      <c r="I76" s="1">
        <v>0</v>
      </c>
      <c r="J76" t="s">
        <v>23</v>
      </c>
      <c r="K76" t="s">
        <v>194</v>
      </c>
      <c r="L76" t="s">
        <v>253</v>
      </c>
    </row>
    <row r="77" spans="1:12" x14ac:dyDescent="0.25">
      <c r="A77" t="s">
        <v>42</v>
      </c>
      <c r="B77" s="1">
        <v>1191.08</v>
      </c>
      <c r="C77" s="1">
        <v>204.68</v>
      </c>
      <c r="D77" s="1">
        <v>0</v>
      </c>
      <c r="E77" s="1">
        <v>204.68</v>
      </c>
      <c r="F77" s="1">
        <v>986.4</v>
      </c>
      <c r="G77" s="1">
        <v>986.4</v>
      </c>
      <c r="H77" s="1">
        <v>0</v>
      </c>
      <c r="I77" s="1">
        <v>0</v>
      </c>
      <c r="J77" t="s">
        <v>23</v>
      </c>
      <c r="K77" t="s">
        <v>194</v>
      </c>
      <c r="L77" t="s">
        <v>195</v>
      </c>
    </row>
    <row r="78" spans="1:12" hidden="1" x14ac:dyDescent="0.25">
      <c r="A78" t="s">
        <v>498</v>
      </c>
      <c r="B78" s="1">
        <v>193.93</v>
      </c>
      <c r="C78" s="1">
        <v>193.93</v>
      </c>
      <c r="D78" s="1">
        <v>0</v>
      </c>
      <c r="E78" s="1">
        <v>193.93</v>
      </c>
      <c r="F78" s="1">
        <v>0</v>
      </c>
      <c r="G78" s="1">
        <v>0</v>
      </c>
      <c r="H78" s="1">
        <v>0</v>
      </c>
      <c r="I78" s="1">
        <v>0</v>
      </c>
      <c r="J78" t="s">
        <v>451</v>
      </c>
      <c r="K78" t="s">
        <v>452</v>
      </c>
      <c r="L78" t="s">
        <v>452</v>
      </c>
    </row>
    <row r="79" spans="1:12" hidden="1" x14ac:dyDescent="0.25">
      <c r="A79" t="s">
        <v>499</v>
      </c>
      <c r="B79" s="1">
        <v>192.41</v>
      </c>
      <c r="C79" s="1">
        <v>192.41</v>
      </c>
      <c r="D79" s="1">
        <v>0</v>
      </c>
      <c r="E79" s="1">
        <v>192.41</v>
      </c>
      <c r="F79" s="1">
        <v>0</v>
      </c>
      <c r="G79" s="1">
        <v>0</v>
      </c>
      <c r="H79" s="1">
        <v>0</v>
      </c>
      <c r="I79" s="1">
        <v>0</v>
      </c>
      <c r="J79" t="s">
        <v>451</v>
      </c>
      <c r="K79" t="s">
        <v>452</v>
      </c>
      <c r="L79" t="s">
        <v>452</v>
      </c>
    </row>
    <row r="80" spans="1:12" hidden="1" x14ac:dyDescent="0.25">
      <c r="A80" t="s">
        <v>500</v>
      </c>
      <c r="B80" s="1">
        <v>169.41</v>
      </c>
      <c r="C80" s="1">
        <v>169.41</v>
      </c>
      <c r="D80" s="1">
        <v>0</v>
      </c>
      <c r="E80" s="1">
        <v>169.41</v>
      </c>
      <c r="F80" s="1">
        <v>0</v>
      </c>
      <c r="G80" s="1">
        <v>0</v>
      </c>
      <c r="H80" s="1">
        <v>0</v>
      </c>
      <c r="I80" s="1">
        <v>0</v>
      </c>
      <c r="J80" t="s">
        <v>451</v>
      </c>
      <c r="K80" t="s">
        <v>452</v>
      </c>
      <c r="L80" t="s">
        <v>452</v>
      </c>
    </row>
    <row r="81" spans="1:12" x14ac:dyDescent="0.25">
      <c r="A81" t="s">
        <v>120</v>
      </c>
      <c r="B81" s="1">
        <v>164.98</v>
      </c>
      <c r="C81" s="1">
        <v>164.98</v>
      </c>
      <c r="D81" s="1">
        <v>0</v>
      </c>
      <c r="E81" s="1">
        <v>164.98</v>
      </c>
      <c r="F81" s="1">
        <v>0</v>
      </c>
      <c r="G81" s="1">
        <v>0</v>
      </c>
      <c r="H81" s="1">
        <v>0</v>
      </c>
      <c r="I81" s="1">
        <v>0</v>
      </c>
      <c r="J81" t="s">
        <v>7</v>
      </c>
      <c r="K81" t="s">
        <v>170</v>
      </c>
      <c r="L81" t="s">
        <v>278</v>
      </c>
    </row>
    <row r="82" spans="1:12" x14ac:dyDescent="0.25">
      <c r="A82" t="s">
        <v>70</v>
      </c>
      <c r="B82" s="1">
        <v>1204.08</v>
      </c>
      <c r="C82" s="1">
        <v>160.56</v>
      </c>
      <c r="D82" s="1">
        <v>0</v>
      </c>
      <c r="E82" s="1">
        <v>160.56</v>
      </c>
      <c r="F82" s="1">
        <v>1043.52</v>
      </c>
      <c r="G82" s="1">
        <v>1043.52</v>
      </c>
      <c r="H82" s="1">
        <v>0</v>
      </c>
      <c r="I82" s="1">
        <v>0</v>
      </c>
      <c r="J82" t="s">
        <v>150</v>
      </c>
      <c r="K82" t="s">
        <v>175</v>
      </c>
      <c r="L82" t="s">
        <v>223</v>
      </c>
    </row>
    <row r="83" spans="1:12" x14ac:dyDescent="0.25">
      <c r="A83" t="s">
        <v>269</v>
      </c>
      <c r="B83" s="1">
        <v>777.43</v>
      </c>
      <c r="C83" s="1">
        <v>153.29</v>
      </c>
      <c r="D83" s="1">
        <v>0</v>
      </c>
      <c r="E83" s="1">
        <v>153.29</v>
      </c>
      <c r="F83" s="1">
        <v>624.14</v>
      </c>
      <c r="G83" s="1">
        <v>624.14</v>
      </c>
      <c r="H83" s="1">
        <v>0</v>
      </c>
      <c r="I83" s="1">
        <v>0</v>
      </c>
      <c r="J83" t="s">
        <v>44</v>
      </c>
      <c r="K83" t="s">
        <v>196</v>
      </c>
      <c r="L83" t="s">
        <v>270</v>
      </c>
    </row>
    <row r="84" spans="1:12" x14ac:dyDescent="0.25">
      <c r="A84" t="s">
        <v>104</v>
      </c>
      <c r="B84" s="1">
        <v>150.12</v>
      </c>
      <c r="C84" s="1">
        <v>150.12</v>
      </c>
      <c r="D84" s="1">
        <v>0</v>
      </c>
      <c r="E84" s="1">
        <v>150.12</v>
      </c>
      <c r="F84" s="1">
        <v>0</v>
      </c>
      <c r="G84" s="1">
        <v>0</v>
      </c>
      <c r="H84" s="1">
        <v>0</v>
      </c>
      <c r="I84" s="1">
        <v>0</v>
      </c>
      <c r="J84" t="s">
        <v>105</v>
      </c>
      <c r="K84" t="s">
        <v>245</v>
      </c>
      <c r="L84" t="s">
        <v>292</v>
      </c>
    </row>
    <row r="85" spans="1:12" hidden="1" x14ac:dyDescent="0.25">
      <c r="A85" t="s">
        <v>501</v>
      </c>
      <c r="B85" s="1">
        <v>144.47</v>
      </c>
      <c r="C85" s="1">
        <v>144.47</v>
      </c>
      <c r="D85" s="1">
        <v>0</v>
      </c>
      <c r="E85" s="1">
        <v>144.47</v>
      </c>
      <c r="F85" s="1">
        <v>0</v>
      </c>
      <c r="G85" s="1">
        <v>0</v>
      </c>
      <c r="H85" s="1">
        <v>0</v>
      </c>
      <c r="I85" s="1">
        <v>0</v>
      </c>
      <c r="J85" t="s">
        <v>485</v>
      </c>
      <c r="K85" t="s">
        <v>416</v>
      </c>
      <c r="L85" t="s">
        <v>416</v>
      </c>
    </row>
    <row r="86" spans="1:12" x14ac:dyDescent="0.25">
      <c r="A86" t="s">
        <v>378</v>
      </c>
      <c r="B86" s="1">
        <v>1592.43</v>
      </c>
      <c r="C86" s="1">
        <v>123.8</v>
      </c>
      <c r="D86" s="1">
        <v>0</v>
      </c>
      <c r="E86" s="1">
        <v>123.8</v>
      </c>
      <c r="F86" s="1">
        <v>1468.63</v>
      </c>
      <c r="G86" s="1">
        <v>0</v>
      </c>
      <c r="H86" s="1">
        <v>0</v>
      </c>
      <c r="I86" s="1">
        <v>1468.63</v>
      </c>
      <c r="J86" t="s">
        <v>62</v>
      </c>
      <c r="K86" t="s">
        <v>238</v>
      </c>
      <c r="L86" t="s">
        <v>379</v>
      </c>
    </row>
    <row r="87" spans="1:12" hidden="1" x14ac:dyDescent="0.25">
      <c r="A87" t="s">
        <v>502</v>
      </c>
      <c r="B87" s="1">
        <v>123.3</v>
      </c>
      <c r="C87" s="1">
        <v>123.3</v>
      </c>
      <c r="D87" s="1">
        <v>0</v>
      </c>
      <c r="E87" s="1">
        <v>123.3</v>
      </c>
      <c r="F87" s="1">
        <v>0</v>
      </c>
      <c r="G87" s="1">
        <v>0</v>
      </c>
      <c r="H87" s="1">
        <v>0</v>
      </c>
      <c r="I87" s="1">
        <v>0</v>
      </c>
      <c r="J87" t="s">
        <v>485</v>
      </c>
      <c r="K87" t="s">
        <v>416</v>
      </c>
      <c r="L87" t="s">
        <v>416</v>
      </c>
    </row>
    <row r="88" spans="1:12" x14ac:dyDescent="0.25">
      <c r="A88" t="s">
        <v>32</v>
      </c>
      <c r="B88" s="1">
        <v>119.3099999999999</v>
      </c>
      <c r="C88" s="1">
        <v>119.3099999999999</v>
      </c>
      <c r="D88" s="1">
        <v>119.3099999999999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t="s">
        <v>152</v>
      </c>
      <c r="K88" t="s">
        <v>209</v>
      </c>
      <c r="L88" t="s">
        <v>210</v>
      </c>
    </row>
    <row r="89" spans="1:12" x14ac:dyDescent="0.25">
      <c r="A89" t="s">
        <v>344</v>
      </c>
      <c r="B89" s="1">
        <v>111.75</v>
      </c>
      <c r="C89" s="1">
        <v>111.75</v>
      </c>
      <c r="D89" s="1">
        <v>0</v>
      </c>
      <c r="E89" s="1">
        <v>111.75</v>
      </c>
      <c r="F89" s="1">
        <v>0</v>
      </c>
      <c r="G89" s="1">
        <v>0</v>
      </c>
      <c r="H89" s="1">
        <v>0</v>
      </c>
      <c r="I89" s="1">
        <v>0</v>
      </c>
      <c r="J89" t="s">
        <v>29</v>
      </c>
      <c r="K89" t="s">
        <v>212</v>
      </c>
      <c r="L89" t="s">
        <v>296</v>
      </c>
    </row>
    <row r="90" spans="1:12" x14ac:dyDescent="0.25">
      <c r="A90" t="s">
        <v>16</v>
      </c>
      <c r="B90" s="1">
        <v>107.97</v>
      </c>
      <c r="C90" s="1">
        <v>107.97</v>
      </c>
      <c r="D90" s="1">
        <v>0</v>
      </c>
      <c r="E90" s="1">
        <v>107.97</v>
      </c>
      <c r="F90" s="1">
        <v>0</v>
      </c>
      <c r="G90" s="1">
        <v>0</v>
      </c>
      <c r="H90" s="1">
        <v>0</v>
      </c>
      <c r="I90" s="1">
        <v>0</v>
      </c>
      <c r="J90" t="s">
        <v>17</v>
      </c>
      <c r="K90" t="s">
        <v>503</v>
      </c>
      <c r="L90" t="s">
        <v>504</v>
      </c>
    </row>
    <row r="91" spans="1:12" hidden="1" x14ac:dyDescent="0.25">
      <c r="A91" t="s">
        <v>505</v>
      </c>
      <c r="B91" s="1">
        <v>99.73</v>
      </c>
      <c r="C91" s="1">
        <v>99.73</v>
      </c>
      <c r="D91" s="1">
        <v>0</v>
      </c>
      <c r="E91" s="1">
        <v>99.73</v>
      </c>
      <c r="F91" s="1">
        <v>0</v>
      </c>
      <c r="G91" s="1">
        <v>0</v>
      </c>
      <c r="H91" s="1">
        <v>0</v>
      </c>
      <c r="I91" s="1">
        <v>0</v>
      </c>
      <c r="J91" t="s">
        <v>451</v>
      </c>
      <c r="K91" t="s">
        <v>452</v>
      </c>
      <c r="L91" t="s">
        <v>452</v>
      </c>
    </row>
    <row r="92" spans="1:12" x14ac:dyDescent="0.25">
      <c r="A92" t="s">
        <v>165</v>
      </c>
      <c r="B92" s="1">
        <v>159.63</v>
      </c>
      <c r="C92" s="1">
        <v>93.789999999999992</v>
      </c>
      <c r="D92" s="1">
        <v>93.789999999999992</v>
      </c>
      <c r="E92" s="1">
        <v>0</v>
      </c>
      <c r="F92" s="1">
        <v>65.84</v>
      </c>
      <c r="G92" s="1">
        <v>0</v>
      </c>
      <c r="H92" s="1">
        <v>0</v>
      </c>
      <c r="I92" s="1">
        <v>65.84</v>
      </c>
      <c r="J92" t="s">
        <v>62</v>
      </c>
      <c r="K92" t="s">
        <v>238</v>
      </c>
      <c r="L92" t="s">
        <v>317</v>
      </c>
    </row>
    <row r="93" spans="1:12" x14ac:dyDescent="0.25">
      <c r="A93" t="s">
        <v>345</v>
      </c>
      <c r="B93" s="1">
        <v>84.7</v>
      </c>
      <c r="C93" s="1">
        <v>84.7</v>
      </c>
      <c r="D93" s="1">
        <v>0</v>
      </c>
      <c r="E93" s="1">
        <v>84.7</v>
      </c>
      <c r="F93" s="1">
        <v>0</v>
      </c>
      <c r="G93" s="1">
        <v>0</v>
      </c>
      <c r="H93" s="1">
        <v>0</v>
      </c>
      <c r="I93" s="1">
        <v>0</v>
      </c>
      <c r="J93" t="s">
        <v>31</v>
      </c>
      <c r="K93" t="s">
        <v>183</v>
      </c>
      <c r="L93" t="s">
        <v>346</v>
      </c>
    </row>
    <row r="94" spans="1:12" hidden="1" x14ac:dyDescent="0.25">
      <c r="A94" t="s">
        <v>468</v>
      </c>
      <c r="B94" s="1">
        <v>83.78</v>
      </c>
      <c r="C94" s="1">
        <v>83.78</v>
      </c>
      <c r="D94" s="1">
        <v>0</v>
      </c>
      <c r="E94" s="1">
        <v>83.78</v>
      </c>
      <c r="F94" s="1">
        <v>0</v>
      </c>
      <c r="G94" s="1">
        <v>0</v>
      </c>
      <c r="H94" s="1">
        <v>0</v>
      </c>
      <c r="I94" s="1">
        <v>0</v>
      </c>
      <c r="J94" t="s">
        <v>457</v>
      </c>
      <c r="K94" t="s">
        <v>416</v>
      </c>
      <c r="L94" t="s">
        <v>416</v>
      </c>
    </row>
    <row r="95" spans="1:12" hidden="1" x14ac:dyDescent="0.25">
      <c r="A95" t="s">
        <v>506</v>
      </c>
      <c r="B95" s="1">
        <v>80.569999999999993</v>
      </c>
      <c r="C95" s="1">
        <v>80.569999999999993</v>
      </c>
      <c r="D95" s="1">
        <v>0</v>
      </c>
      <c r="E95" s="1">
        <v>80.569999999999993</v>
      </c>
      <c r="F95" s="1">
        <v>0</v>
      </c>
      <c r="G95" s="1">
        <v>0</v>
      </c>
      <c r="H95" s="1">
        <v>0</v>
      </c>
      <c r="I95" s="1">
        <v>0</v>
      </c>
      <c r="J95" t="s">
        <v>479</v>
      </c>
      <c r="K95" t="s">
        <v>416</v>
      </c>
      <c r="L95" t="s">
        <v>416</v>
      </c>
    </row>
    <row r="96" spans="1:12" x14ac:dyDescent="0.25">
      <c r="A96" t="s">
        <v>111</v>
      </c>
      <c r="B96" s="1">
        <v>1757.22</v>
      </c>
      <c r="C96" s="1">
        <v>80.239999999999995</v>
      </c>
      <c r="D96" s="1">
        <v>0</v>
      </c>
      <c r="E96" s="1">
        <v>80.239999999999995</v>
      </c>
      <c r="F96" s="1">
        <v>1676.98</v>
      </c>
      <c r="G96" s="1">
        <v>0</v>
      </c>
      <c r="H96" s="1">
        <v>1676.98</v>
      </c>
      <c r="I96" s="1">
        <v>0</v>
      </c>
      <c r="J96" t="s">
        <v>44</v>
      </c>
      <c r="K96" t="s">
        <v>196</v>
      </c>
      <c r="L96" t="s">
        <v>267</v>
      </c>
    </row>
    <row r="97" spans="1:12" x14ac:dyDescent="0.25">
      <c r="A97" t="s">
        <v>275</v>
      </c>
      <c r="B97" s="1">
        <v>78.349999999999994</v>
      </c>
      <c r="C97" s="1">
        <v>78.349999999999994</v>
      </c>
      <c r="D97" s="1">
        <v>0</v>
      </c>
      <c r="E97" s="1">
        <v>78.349999999999994</v>
      </c>
      <c r="F97" s="1">
        <v>0</v>
      </c>
      <c r="G97" s="1">
        <v>0</v>
      </c>
      <c r="H97" s="1">
        <v>0</v>
      </c>
      <c r="I97" s="1">
        <v>0</v>
      </c>
      <c r="J97" t="s">
        <v>14</v>
      </c>
      <c r="K97" t="s">
        <v>172</v>
      </c>
      <c r="L97" t="s">
        <v>276</v>
      </c>
    </row>
    <row r="98" spans="1:12" x14ac:dyDescent="0.25">
      <c r="A98" t="s">
        <v>50</v>
      </c>
      <c r="B98" s="1">
        <v>67.69</v>
      </c>
      <c r="C98" s="1">
        <v>67.69</v>
      </c>
      <c r="D98" s="1">
        <v>0</v>
      </c>
      <c r="E98" s="1">
        <v>67.69</v>
      </c>
      <c r="F98" s="1">
        <v>0</v>
      </c>
      <c r="G98" s="1">
        <v>0</v>
      </c>
      <c r="H98" s="1">
        <v>0</v>
      </c>
      <c r="I98" s="1">
        <v>0</v>
      </c>
      <c r="J98" t="s">
        <v>51</v>
      </c>
      <c r="K98" t="s">
        <v>308</v>
      </c>
      <c r="L98" t="s">
        <v>309</v>
      </c>
    </row>
    <row r="99" spans="1:12" hidden="1" x14ac:dyDescent="0.25">
      <c r="A99" t="s">
        <v>507</v>
      </c>
      <c r="B99" s="1">
        <v>64.040000000000006</v>
      </c>
      <c r="C99" s="1">
        <v>64.040000000000006</v>
      </c>
      <c r="D99" s="1">
        <v>0</v>
      </c>
      <c r="E99" s="1">
        <v>64.040000000000006</v>
      </c>
      <c r="F99" s="1">
        <v>0</v>
      </c>
      <c r="G99" s="1">
        <v>0</v>
      </c>
      <c r="H99" s="1">
        <v>0</v>
      </c>
      <c r="I99" s="1">
        <v>0</v>
      </c>
      <c r="J99" t="s">
        <v>457</v>
      </c>
      <c r="K99" t="s">
        <v>416</v>
      </c>
      <c r="L99" t="s">
        <v>416</v>
      </c>
    </row>
    <row r="100" spans="1:12" x14ac:dyDescent="0.25">
      <c r="A100" t="s">
        <v>87</v>
      </c>
      <c r="B100" s="1">
        <v>447.72</v>
      </c>
      <c r="C100" s="1">
        <v>60.239999999999988</v>
      </c>
      <c r="D100" s="1">
        <v>0</v>
      </c>
      <c r="E100" s="1">
        <v>60.239999999999988</v>
      </c>
      <c r="F100" s="1">
        <v>387.48</v>
      </c>
      <c r="G100" s="1">
        <v>0</v>
      </c>
      <c r="H100" s="1">
        <v>387.48</v>
      </c>
      <c r="I100" s="1">
        <v>0</v>
      </c>
      <c r="J100" t="s">
        <v>44</v>
      </c>
      <c r="K100" t="s">
        <v>196</v>
      </c>
      <c r="L100" t="s">
        <v>244</v>
      </c>
    </row>
    <row r="101" spans="1:12" x14ac:dyDescent="0.25">
      <c r="A101" t="s">
        <v>117</v>
      </c>
      <c r="B101" s="1">
        <v>189.42</v>
      </c>
      <c r="C101" s="1">
        <v>45.57</v>
      </c>
      <c r="D101" s="1">
        <v>0</v>
      </c>
      <c r="E101" s="1">
        <v>45.57</v>
      </c>
      <c r="F101" s="1">
        <v>143.85</v>
      </c>
      <c r="G101" s="1">
        <v>0</v>
      </c>
      <c r="H101" s="1">
        <v>143.85</v>
      </c>
      <c r="I101" s="1">
        <v>0</v>
      </c>
      <c r="J101" t="s">
        <v>56</v>
      </c>
      <c r="K101" t="s">
        <v>189</v>
      </c>
      <c r="L101" t="s">
        <v>273</v>
      </c>
    </row>
    <row r="102" spans="1:12" x14ac:dyDescent="0.25">
      <c r="A102" t="s">
        <v>23</v>
      </c>
      <c r="B102" s="1">
        <v>39.44</v>
      </c>
      <c r="C102" s="1">
        <v>39.44</v>
      </c>
      <c r="D102" s="1">
        <v>0</v>
      </c>
      <c r="E102" s="1">
        <v>39.44</v>
      </c>
      <c r="F102" s="1">
        <v>0</v>
      </c>
      <c r="G102" s="1">
        <v>0</v>
      </c>
      <c r="H102" s="1">
        <v>0</v>
      </c>
      <c r="I102" s="1">
        <v>0</v>
      </c>
      <c r="J102" t="s">
        <v>21</v>
      </c>
      <c r="K102" t="s">
        <v>177</v>
      </c>
      <c r="L102" t="s">
        <v>194</v>
      </c>
    </row>
    <row r="103" spans="1:12" hidden="1" x14ac:dyDescent="0.25">
      <c r="A103" t="s">
        <v>508</v>
      </c>
      <c r="B103" s="1">
        <v>37.47</v>
      </c>
      <c r="C103" s="1">
        <v>37.47</v>
      </c>
      <c r="D103" s="1">
        <v>0</v>
      </c>
      <c r="E103" s="1">
        <v>37.47</v>
      </c>
      <c r="F103" s="1">
        <v>0</v>
      </c>
      <c r="G103" s="1">
        <v>0</v>
      </c>
      <c r="H103" s="1">
        <v>0</v>
      </c>
      <c r="I103" s="1">
        <v>0</v>
      </c>
      <c r="J103" t="s">
        <v>509</v>
      </c>
      <c r="K103" t="s">
        <v>416</v>
      </c>
      <c r="L103" t="s">
        <v>416</v>
      </c>
    </row>
    <row r="104" spans="1:12" hidden="1" x14ac:dyDescent="0.25">
      <c r="A104" t="s">
        <v>447</v>
      </c>
      <c r="B104" s="1">
        <v>32.21</v>
      </c>
      <c r="C104" s="1">
        <v>32.21</v>
      </c>
      <c r="D104" s="1">
        <v>0</v>
      </c>
      <c r="E104" s="1">
        <v>32.21</v>
      </c>
      <c r="F104" s="1">
        <v>0</v>
      </c>
      <c r="G104" s="1">
        <v>0</v>
      </c>
      <c r="H104" s="1">
        <v>0</v>
      </c>
      <c r="I104" s="1">
        <v>0</v>
      </c>
      <c r="J104" t="s">
        <v>441</v>
      </c>
      <c r="K104" t="s">
        <v>416</v>
      </c>
      <c r="L104" t="s">
        <v>416</v>
      </c>
    </row>
    <row r="105" spans="1:12" x14ac:dyDescent="0.25">
      <c r="A105" t="s">
        <v>64</v>
      </c>
      <c r="B105" s="1">
        <v>19.95</v>
      </c>
      <c r="C105" s="1">
        <v>19.95</v>
      </c>
      <c r="D105" s="1">
        <v>0</v>
      </c>
      <c r="E105" s="1">
        <v>19.95</v>
      </c>
      <c r="F105" s="1">
        <v>0</v>
      </c>
      <c r="G105" s="1">
        <v>0</v>
      </c>
      <c r="H105" s="1">
        <v>0</v>
      </c>
      <c r="I105" s="1">
        <v>0</v>
      </c>
      <c r="J105" t="s">
        <v>65</v>
      </c>
      <c r="K105" t="s">
        <v>221</v>
      </c>
      <c r="L105" t="s">
        <v>222</v>
      </c>
    </row>
    <row r="106" spans="1:12" x14ac:dyDescent="0.25">
      <c r="A106" t="s">
        <v>376</v>
      </c>
      <c r="B106" s="1">
        <v>14.73</v>
      </c>
      <c r="C106" s="1">
        <v>14.73</v>
      </c>
      <c r="D106" s="1">
        <v>0</v>
      </c>
      <c r="E106" s="1">
        <v>14.73</v>
      </c>
      <c r="F106" s="1">
        <v>0</v>
      </c>
      <c r="G106" s="1">
        <v>0</v>
      </c>
      <c r="H106" s="1">
        <v>0</v>
      </c>
      <c r="I106" s="1">
        <v>0</v>
      </c>
      <c r="J106" t="s">
        <v>31</v>
      </c>
      <c r="K106" t="s">
        <v>183</v>
      </c>
      <c r="L106" t="s">
        <v>377</v>
      </c>
    </row>
    <row r="107" spans="1:12" x14ac:dyDescent="0.25">
      <c r="A107" t="s">
        <v>384</v>
      </c>
      <c r="B107" s="1">
        <v>10.32</v>
      </c>
      <c r="C107" s="1">
        <v>10.32</v>
      </c>
      <c r="D107" s="1">
        <v>0</v>
      </c>
      <c r="E107" s="1">
        <v>10.32</v>
      </c>
      <c r="F107" s="1">
        <v>0</v>
      </c>
      <c r="G107" s="1">
        <v>0</v>
      </c>
      <c r="H107" s="1">
        <v>0</v>
      </c>
      <c r="I107" s="1">
        <v>0</v>
      </c>
      <c r="J107" t="s">
        <v>105</v>
      </c>
      <c r="K107" t="s">
        <v>245</v>
      </c>
      <c r="L107" t="s">
        <v>385</v>
      </c>
    </row>
    <row r="108" spans="1:12" x14ac:dyDescent="0.25">
      <c r="A108" t="s">
        <v>125</v>
      </c>
      <c r="B108" s="1">
        <v>6.93</v>
      </c>
      <c r="C108" s="1">
        <v>6.93</v>
      </c>
      <c r="D108" s="1">
        <v>0</v>
      </c>
      <c r="E108" s="1">
        <v>6.93</v>
      </c>
      <c r="F108" s="1">
        <v>0</v>
      </c>
      <c r="G108" s="1">
        <v>0</v>
      </c>
      <c r="H108" s="1">
        <v>0</v>
      </c>
      <c r="I108" s="1">
        <v>0</v>
      </c>
      <c r="J108" t="s">
        <v>56</v>
      </c>
      <c r="K108" t="s">
        <v>189</v>
      </c>
      <c r="L108" t="s">
        <v>289</v>
      </c>
    </row>
    <row r="109" spans="1:12" x14ac:dyDescent="0.25">
      <c r="A109" t="s">
        <v>63</v>
      </c>
      <c r="B109" s="1">
        <v>2.85</v>
      </c>
      <c r="C109" s="1">
        <v>2.85</v>
      </c>
      <c r="D109" s="1">
        <v>2.85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t="s">
        <v>85</v>
      </c>
      <c r="K109" t="s">
        <v>219</v>
      </c>
      <c r="L109" t="s">
        <v>220</v>
      </c>
    </row>
    <row r="110" spans="1:12" x14ac:dyDescent="0.25">
      <c r="A110" t="s">
        <v>44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t="s">
        <v>21</v>
      </c>
      <c r="K110" t="s">
        <v>177</v>
      </c>
      <c r="L110" t="s">
        <v>196</v>
      </c>
    </row>
    <row r="111" spans="1:12" x14ac:dyDescent="0.25">
      <c r="A111" t="s">
        <v>400</v>
      </c>
      <c r="B111" s="1">
        <v>171.49</v>
      </c>
      <c r="C111" s="1">
        <v>0</v>
      </c>
      <c r="D111" s="1">
        <v>0</v>
      </c>
      <c r="E111" s="1">
        <v>0</v>
      </c>
      <c r="F111" s="1">
        <v>171.49</v>
      </c>
      <c r="G111" s="1">
        <v>0</v>
      </c>
      <c r="H111" s="1">
        <v>75.930000000000007</v>
      </c>
      <c r="I111" s="1">
        <v>95.56</v>
      </c>
      <c r="J111" t="s">
        <v>34</v>
      </c>
      <c r="K111" t="s">
        <v>198</v>
      </c>
      <c r="L111" t="s">
        <v>401</v>
      </c>
    </row>
    <row r="112" spans="1:12" x14ac:dyDescent="0.25">
      <c r="A112" t="s">
        <v>37</v>
      </c>
      <c r="B112" s="1">
        <v>427.84</v>
      </c>
      <c r="C112" s="1">
        <v>0</v>
      </c>
      <c r="D112" s="1">
        <v>0</v>
      </c>
      <c r="E112" s="1">
        <v>0</v>
      </c>
      <c r="F112" s="1">
        <v>427.84</v>
      </c>
      <c r="G112" s="1">
        <v>439.84</v>
      </c>
      <c r="H112" s="1">
        <v>0</v>
      </c>
      <c r="I112" s="1">
        <v>-12</v>
      </c>
      <c r="J112" t="s">
        <v>29</v>
      </c>
      <c r="K112" t="s">
        <v>212</v>
      </c>
      <c r="L112" t="s">
        <v>213</v>
      </c>
    </row>
    <row r="113" spans="1:12" x14ac:dyDescent="0.25">
      <c r="A113" t="s">
        <v>83</v>
      </c>
      <c r="B113" s="1">
        <v>1358.68</v>
      </c>
      <c r="C113" s="1">
        <v>0</v>
      </c>
      <c r="D113" s="1">
        <v>0</v>
      </c>
      <c r="E113" s="1">
        <v>0</v>
      </c>
      <c r="F113" s="1">
        <v>1358.68</v>
      </c>
      <c r="G113" s="1">
        <v>1358.68</v>
      </c>
      <c r="H113" s="1">
        <v>0</v>
      </c>
      <c r="I113" s="1">
        <v>0</v>
      </c>
      <c r="J113" t="s">
        <v>14</v>
      </c>
      <c r="K113" t="s">
        <v>172</v>
      </c>
      <c r="L113" t="s">
        <v>240</v>
      </c>
    </row>
    <row r="114" spans="1:12" x14ac:dyDescent="0.25">
      <c r="A114" t="s">
        <v>510</v>
      </c>
      <c r="B114" s="1">
        <v>169.78</v>
      </c>
      <c r="C114" s="1">
        <v>0</v>
      </c>
      <c r="D114" s="1">
        <v>0</v>
      </c>
      <c r="E114" s="1">
        <v>0</v>
      </c>
      <c r="F114" s="1">
        <v>169.78</v>
      </c>
      <c r="G114" s="1">
        <v>0</v>
      </c>
      <c r="H114" s="1">
        <v>0</v>
      </c>
      <c r="I114" s="1">
        <v>169.78</v>
      </c>
      <c r="J114" t="s">
        <v>31</v>
      </c>
      <c r="K114" t="s">
        <v>183</v>
      </c>
      <c r="L114" t="s">
        <v>511</v>
      </c>
    </row>
    <row r="115" spans="1:12" x14ac:dyDescent="0.25">
      <c r="A115" t="s">
        <v>342</v>
      </c>
      <c r="B115" s="1">
        <v>5588.1100000000006</v>
      </c>
      <c r="C115" s="1">
        <v>0</v>
      </c>
      <c r="D115" s="1">
        <v>0</v>
      </c>
      <c r="E115" s="1">
        <v>0</v>
      </c>
      <c r="F115" s="1">
        <v>5588.1100000000006</v>
      </c>
      <c r="G115" s="1">
        <v>0</v>
      </c>
      <c r="H115" s="1">
        <v>5588.1100000000006</v>
      </c>
      <c r="I115" s="1">
        <v>0</v>
      </c>
      <c r="J115" t="s">
        <v>102</v>
      </c>
      <c r="K115" t="s">
        <v>282</v>
      </c>
      <c r="L115" t="s">
        <v>343</v>
      </c>
    </row>
    <row r="116" spans="1:12" x14ac:dyDescent="0.25">
      <c r="A116" t="s">
        <v>53</v>
      </c>
      <c r="B116" s="1">
        <v>1635.3</v>
      </c>
      <c r="C116" s="1">
        <v>0</v>
      </c>
      <c r="D116" s="1">
        <v>0</v>
      </c>
      <c r="E116" s="1">
        <v>0</v>
      </c>
      <c r="F116" s="1">
        <v>1635.3</v>
      </c>
      <c r="G116" s="1">
        <v>100.12</v>
      </c>
      <c r="H116" s="1">
        <v>1535.18</v>
      </c>
      <c r="I116" s="1">
        <v>0</v>
      </c>
      <c r="J116" t="s">
        <v>44</v>
      </c>
      <c r="K116" t="s">
        <v>196</v>
      </c>
      <c r="L116" t="s">
        <v>205</v>
      </c>
    </row>
    <row r="117" spans="1:12" x14ac:dyDescent="0.25">
      <c r="A117" t="s">
        <v>101</v>
      </c>
      <c r="B117" s="1">
        <v>740.52</v>
      </c>
      <c r="C117" s="1">
        <v>0</v>
      </c>
      <c r="D117" s="1">
        <v>0</v>
      </c>
      <c r="E117" s="1">
        <v>0</v>
      </c>
      <c r="F117" s="1">
        <v>740.52</v>
      </c>
      <c r="G117" s="1">
        <v>0</v>
      </c>
      <c r="H117" s="1">
        <v>0</v>
      </c>
      <c r="I117" s="1">
        <v>740.52</v>
      </c>
      <c r="J117" t="s">
        <v>34</v>
      </c>
      <c r="K117" t="s">
        <v>198</v>
      </c>
      <c r="L117" t="s">
        <v>261</v>
      </c>
    </row>
    <row r="118" spans="1:12" x14ac:dyDescent="0.25">
      <c r="A118" t="s">
        <v>408</v>
      </c>
      <c r="B118" s="1">
        <v>611.48</v>
      </c>
      <c r="C118" s="1">
        <v>0</v>
      </c>
      <c r="D118" s="1">
        <v>0</v>
      </c>
      <c r="E118" s="1">
        <v>0</v>
      </c>
      <c r="F118" s="1">
        <v>611.48</v>
      </c>
      <c r="G118" s="1">
        <v>611.48</v>
      </c>
      <c r="H118" s="1">
        <v>0</v>
      </c>
      <c r="I118" s="1">
        <v>0</v>
      </c>
      <c r="J118" t="s">
        <v>23</v>
      </c>
      <c r="K118" t="s">
        <v>194</v>
      </c>
      <c r="L118" t="s">
        <v>409</v>
      </c>
    </row>
    <row r="119" spans="1:12" x14ac:dyDescent="0.25">
      <c r="A119" t="s">
        <v>19</v>
      </c>
      <c r="B119" s="1">
        <v>4408.17</v>
      </c>
      <c r="C119" s="1">
        <v>0</v>
      </c>
      <c r="D119" s="1">
        <v>0</v>
      </c>
      <c r="E119" s="1">
        <v>0</v>
      </c>
      <c r="F119" s="1">
        <v>4408.17</v>
      </c>
      <c r="G119" s="1">
        <v>4408.17</v>
      </c>
      <c r="H119" s="1">
        <v>0</v>
      </c>
      <c r="I119" s="1">
        <v>0</v>
      </c>
      <c r="J119" t="s">
        <v>14</v>
      </c>
      <c r="K119" t="s">
        <v>172</v>
      </c>
      <c r="L119" t="s">
        <v>174</v>
      </c>
    </row>
    <row r="120" spans="1:12" x14ac:dyDescent="0.25">
      <c r="A120" t="s">
        <v>353</v>
      </c>
      <c r="B120" s="1">
        <v>68.739999999999995</v>
      </c>
      <c r="C120" s="1">
        <v>0</v>
      </c>
      <c r="D120" s="1">
        <v>0</v>
      </c>
      <c r="E120" s="1">
        <v>0</v>
      </c>
      <c r="F120" s="1">
        <v>68.739999999999995</v>
      </c>
      <c r="G120" s="1">
        <v>0</v>
      </c>
      <c r="H120" s="1">
        <v>0</v>
      </c>
      <c r="I120" s="1">
        <v>68.739999999999995</v>
      </c>
      <c r="J120" t="s">
        <v>41</v>
      </c>
      <c r="K120" t="s">
        <v>179</v>
      </c>
      <c r="L120" t="s">
        <v>227</v>
      </c>
    </row>
    <row r="121" spans="1:12" x14ac:dyDescent="0.25">
      <c r="A121" t="s">
        <v>161</v>
      </c>
      <c r="B121" s="1">
        <v>1180.19</v>
      </c>
      <c r="C121" s="1">
        <v>0</v>
      </c>
      <c r="D121" s="1">
        <v>0</v>
      </c>
      <c r="E121" s="1">
        <v>0</v>
      </c>
      <c r="F121" s="1">
        <v>1180.19</v>
      </c>
      <c r="G121" s="1">
        <v>0</v>
      </c>
      <c r="H121" s="1">
        <v>1180.19</v>
      </c>
      <c r="I121" s="1">
        <v>0</v>
      </c>
      <c r="J121" t="s">
        <v>96</v>
      </c>
      <c r="K121" t="s">
        <v>242</v>
      </c>
      <c r="L121" t="s">
        <v>299</v>
      </c>
    </row>
    <row r="122" spans="1:12" x14ac:dyDescent="0.25">
      <c r="A122" t="s">
        <v>129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t="s">
        <v>44</v>
      </c>
      <c r="K122" t="s">
        <v>196</v>
      </c>
      <c r="L122" t="s">
        <v>303</v>
      </c>
    </row>
    <row r="123" spans="1:12" x14ac:dyDescent="0.25">
      <c r="A123" t="s">
        <v>145</v>
      </c>
      <c r="B123" s="1">
        <v>457.09</v>
      </c>
      <c r="C123" s="1">
        <v>0</v>
      </c>
      <c r="D123" s="1">
        <v>0</v>
      </c>
      <c r="E123" s="1">
        <v>0</v>
      </c>
      <c r="F123" s="1">
        <v>457.09</v>
      </c>
      <c r="G123" s="1">
        <v>0</v>
      </c>
      <c r="H123" s="1">
        <v>0</v>
      </c>
      <c r="I123" s="1">
        <v>457.09</v>
      </c>
      <c r="J123" t="s">
        <v>151</v>
      </c>
      <c r="K123" t="s">
        <v>208</v>
      </c>
      <c r="L123" t="s">
        <v>208</v>
      </c>
    </row>
    <row r="124" spans="1:12" x14ac:dyDescent="0.25">
      <c r="A124" t="s">
        <v>512</v>
      </c>
      <c r="B124" s="1">
        <v>465.61</v>
      </c>
      <c r="C124" s="1">
        <v>0</v>
      </c>
      <c r="D124" s="1">
        <v>0</v>
      </c>
      <c r="E124" s="1">
        <v>0</v>
      </c>
      <c r="F124" s="1">
        <v>465.61</v>
      </c>
      <c r="G124" s="1">
        <v>0</v>
      </c>
      <c r="H124" s="1">
        <v>0</v>
      </c>
      <c r="I124" s="1">
        <v>465.61</v>
      </c>
      <c r="J124" t="s">
        <v>96</v>
      </c>
      <c r="K124" t="s">
        <v>242</v>
      </c>
      <c r="L124" t="s">
        <v>513</v>
      </c>
    </row>
    <row r="125" spans="1:12" x14ac:dyDescent="0.25">
      <c r="A125" t="s">
        <v>372</v>
      </c>
      <c r="B125" s="1">
        <v>291.8</v>
      </c>
      <c r="C125" s="1">
        <v>0</v>
      </c>
      <c r="D125" s="1">
        <v>0</v>
      </c>
      <c r="E125" s="1">
        <v>0</v>
      </c>
      <c r="F125" s="1">
        <v>291.8</v>
      </c>
      <c r="G125" s="1">
        <v>0</v>
      </c>
      <c r="H125" s="1">
        <v>0</v>
      </c>
      <c r="I125" s="1">
        <v>291.8</v>
      </c>
      <c r="J125" t="s">
        <v>62</v>
      </c>
      <c r="K125" t="s">
        <v>238</v>
      </c>
      <c r="L125" t="s">
        <v>373</v>
      </c>
    </row>
    <row r="126" spans="1:12" x14ac:dyDescent="0.25">
      <c r="A126" t="s">
        <v>514</v>
      </c>
      <c r="B126" s="1">
        <v>65</v>
      </c>
      <c r="C126" s="1">
        <v>0</v>
      </c>
      <c r="D126" s="1">
        <v>0</v>
      </c>
      <c r="E126" s="1">
        <v>0</v>
      </c>
      <c r="F126" s="1">
        <v>65</v>
      </c>
      <c r="G126" s="1">
        <v>0</v>
      </c>
      <c r="H126" s="1">
        <v>0</v>
      </c>
      <c r="I126" s="1">
        <v>65</v>
      </c>
      <c r="J126" t="s">
        <v>7</v>
      </c>
      <c r="K126" t="s">
        <v>170</v>
      </c>
      <c r="L126" t="s">
        <v>515</v>
      </c>
    </row>
    <row r="127" spans="1:12" x14ac:dyDescent="0.25">
      <c r="A127" t="s">
        <v>133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t="s">
        <v>31</v>
      </c>
      <c r="K127" t="s">
        <v>183</v>
      </c>
      <c r="L127" t="s">
        <v>310</v>
      </c>
    </row>
    <row r="128" spans="1:12" x14ac:dyDescent="0.25">
      <c r="A128" t="s">
        <v>110</v>
      </c>
      <c r="B128" s="1">
        <v>127.52</v>
      </c>
      <c r="C128" s="1">
        <v>0</v>
      </c>
      <c r="D128" s="1">
        <v>0</v>
      </c>
      <c r="E128" s="1">
        <v>0</v>
      </c>
      <c r="F128" s="1">
        <v>127.52</v>
      </c>
      <c r="G128" s="1">
        <v>0</v>
      </c>
      <c r="H128" s="1">
        <v>127.52</v>
      </c>
      <c r="I128" s="1">
        <v>0</v>
      </c>
      <c r="J128" t="s">
        <v>23</v>
      </c>
      <c r="K128" t="s">
        <v>194</v>
      </c>
      <c r="L128" t="s">
        <v>266</v>
      </c>
    </row>
    <row r="129" spans="1:12" x14ac:dyDescent="0.25">
      <c r="A129" t="s">
        <v>57</v>
      </c>
      <c r="B129" s="1">
        <v>2728.12</v>
      </c>
      <c r="C129" s="1">
        <v>0</v>
      </c>
      <c r="D129" s="1">
        <v>0</v>
      </c>
      <c r="E129" s="1">
        <v>0</v>
      </c>
      <c r="F129" s="1">
        <v>2728.12</v>
      </c>
      <c r="G129" s="1">
        <v>0</v>
      </c>
      <c r="H129" s="1">
        <v>2728.12</v>
      </c>
      <c r="I129" s="1">
        <v>0</v>
      </c>
      <c r="J129" t="s">
        <v>20</v>
      </c>
      <c r="K129" t="s">
        <v>178</v>
      </c>
      <c r="L129" t="s">
        <v>204</v>
      </c>
    </row>
    <row r="130" spans="1:12" x14ac:dyDescent="0.25">
      <c r="A130" t="s">
        <v>147</v>
      </c>
      <c r="B130" s="1">
        <v>291.79000000000002</v>
      </c>
      <c r="C130" s="1">
        <v>0</v>
      </c>
      <c r="D130" s="1">
        <v>0</v>
      </c>
      <c r="E130" s="1">
        <v>0</v>
      </c>
      <c r="F130" s="1">
        <v>291.79000000000002</v>
      </c>
      <c r="G130" s="1">
        <v>0</v>
      </c>
      <c r="H130" s="1">
        <v>0</v>
      </c>
      <c r="I130" s="1">
        <v>291.79000000000002</v>
      </c>
      <c r="J130" t="s">
        <v>121</v>
      </c>
      <c r="K130" t="s">
        <v>187</v>
      </c>
      <c r="L130" t="s">
        <v>188</v>
      </c>
    </row>
    <row r="131" spans="1:12" x14ac:dyDescent="0.25">
      <c r="A131" t="s">
        <v>312</v>
      </c>
      <c r="B131" s="1">
        <v>3375.36</v>
      </c>
      <c r="C131" s="1">
        <v>0</v>
      </c>
      <c r="D131" s="1">
        <v>0</v>
      </c>
      <c r="E131" s="1">
        <v>0</v>
      </c>
      <c r="F131" s="1">
        <v>3375.36</v>
      </c>
      <c r="G131" s="1">
        <v>0</v>
      </c>
      <c r="H131" s="1">
        <v>3375.36</v>
      </c>
      <c r="I131" s="1">
        <v>0</v>
      </c>
      <c r="J131" t="s">
        <v>20</v>
      </c>
      <c r="K131" t="s">
        <v>178</v>
      </c>
      <c r="L131" t="s">
        <v>313</v>
      </c>
    </row>
    <row r="132" spans="1:12" x14ac:dyDescent="0.25">
      <c r="A132" t="s">
        <v>124</v>
      </c>
      <c r="B132" s="1">
        <v>-808.05</v>
      </c>
      <c r="C132" s="1">
        <v>0</v>
      </c>
      <c r="D132" s="1">
        <v>0</v>
      </c>
      <c r="E132" s="1">
        <v>0</v>
      </c>
      <c r="F132" s="1">
        <v>-808.05</v>
      </c>
      <c r="G132" s="1">
        <v>0</v>
      </c>
      <c r="H132" s="1">
        <v>0</v>
      </c>
      <c r="I132" s="1">
        <v>-808.05</v>
      </c>
      <c r="J132" t="s">
        <v>159</v>
      </c>
      <c r="K132" t="s">
        <v>287</v>
      </c>
      <c r="L132" t="s">
        <v>288</v>
      </c>
    </row>
    <row r="133" spans="1:12" x14ac:dyDescent="0.25">
      <c r="A133" t="s">
        <v>430</v>
      </c>
      <c r="B133" s="1">
        <v>2302.12</v>
      </c>
      <c r="C133" s="1">
        <v>0</v>
      </c>
      <c r="D133" s="1">
        <v>0</v>
      </c>
      <c r="E133" s="1">
        <v>0</v>
      </c>
      <c r="F133" s="1">
        <v>2302.12</v>
      </c>
      <c r="G133" s="1">
        <v>0</v>
      </c>
      <c r="H133" s="1">
        <v>2302.12</v>
      </c>
      <c r="I133" s="1">
        <v>0</v>
      </c>
      <c r="J133" t="s">
        <v>50</v>
      </c>
      <c r="K133" t="s">
        <v>309</v>
      </c>
      <c r="L133" t="s">
        <v>431</v>
      </c>
    </row>
    <row r="134" spans="1:12" x14ac:dyDescent="0.25">
      <c r="A134" t="s">
        <v>391</v>
      </c>
      <c r="B134" s="1">
        <v>997.92000000000007</v>
      </c>
      <c r="C134" s="1">
        <v>0</v>
      </c>
      <c r="D134" s="1">
        <v>0</v>
      </c>
      <c r="E134" s="1">
        <v>0</v>
      </c>
      <c r="F134" s="1">
        <v>997.92000000000007</v>
      </c>
      <c r="G134" s="1">
        <v>0</v>
      </c>
      <c r="H134" s="1">
        <v>301.85000000000002</v>
      </c>
      <c r="I134" s="1">
        <v>696.07</v>
      </c>
      <c r="J134" t="s">
        <v>41</v>
      </c>
      <c r="K134" t="s">
        <v>179</v>
      </c>
      <c r="L134" t="s">
        <v>392</v>
      </c>
    </row>
    <row r="135" spans="1:12" x14ac:dyDescent="0.25">
      <c r="A135" t="s">
        <v>155</v>
      </c>
      <c r="B135" s="1">
        <v>956.92999999999984</v>
      </c>
      <c r="C135" s="1">
        <v>0</v>
      </c>
      <c r="D135" s="1">
        <v>0</v>
      </c>
      <c r="E135" s="1">
        <v>0</v>
      </c>
      <c r="F135" s="1">
        <v>956.92999999999984</v>
      </c>
      <c r="G135" s="1">
        <v>0</v>
      </c>
      <c r="H135" s="1">
        <v>956.92999999999984</v>
      </c>
      <c r="I135" s="1">
        <v>0</v>
      </c>
      <c r="J135" t="s">
        <v>23</v>
      </c>
      <c r="K135" t="s">
        <v>194</v>
      </c>
      <c r="L135" t="s">
        <v>265</v>
      </c>
    </row>
    <row r="136" spans="1:12" x14ac:dyDescent="0.25">
      <c r="A136" t="s">
        <v>82</v>
      </c>
      <c r="B136" s="1">
        <v>792.38</v>
      </c>
      <c r="C136" s="1">
        <v>0</v>
      </c>
      <c r="D136" s="1">
        <v>0</v>
      </c>
      <c r="E136" s="1">
        <v>0</v>
      </c>
      <c r="F136" s="1">
        <v>792.38</v>
      </c>
      <c r="G136" s="1">
        <v>0</v>
      </c>
      <c r="H136" s="1">
        <v>0</v>
      </c>
      <c r="I136" s="1">
        <v>792.38</v>
      </c>
      <c r="J136" t="s">
        <v>60</v>
      </c>
      <c r="K136" t="s">
        <v>236</v>
      </c>
      <c r="L136" t="s">
        <v>237</v>
      </c>
    </row>
    <row r="137" spans="1:12" x14ac:dyDescent="0.25">
      <c r="A137" t="s">
        <v>95</v>
      </c>
      <c r="B137" s="1">
        <v>283.02999999999997</v>
      </c>
      <c r="C137" s="1">
        <v>0</v>
      </c>
      <c r="D137" s="1">
        <v>0</v>
      </c>
      <c r="E137" s="1">
        <v>0</v>
      </c>
      <c r="F137" s="1">
        <v>283.02999999999997</v>
      </c>
      <c r="G137" s="1">
        <v>0</v>
      </c>
      <c r="H137" s="1">
        <v>0</v>
      </c>
      <c r="I137" s="1">
        <v>283.02999999999997</v>
      </c>
      <c r="J137" t="s">
        <v>96</v>
      </c>
      <c r="K137" t="s">
        <v>242</v>
      </c>
      <c r="L137" t="s">
        <v>243</v>
      </c>
    </row>
    <row r="138" spans="1:12" x14ac:dyDescent="0.25">
      <c r="A138" t="s">
        <v>395</v>
      </c>
      <c r="B138" s="1">
        <v>163.75</v>
      </c>
      <c r="C138" s="1">
        <v>0</v>
      </c>
      <c r="D138" s="1">
        <v>0</v>
      </c>
      <c r="E138" s="1">
        <v>0</v>
      </c>
      <c r="F138" s="1">
        <v>163.75</v>
      </c>
      <c r="G138" s="1">
        <v>0</v>
      </c>
      <c r="H138" s="1">
        <v>0</v>
      </c>
      <c r="I138" s="1">
        <v>163.75</v>
      </c>
      <c r="J138" t="s">
        <v>62</v>
      </c>
      <c r="K138" t="s">
        <v>238</v>
      </c>
      <c r="L138" t="s">
        <v>396</v>
      </c>
    </row>
    <row r="139" spans="1:12" x14ac:dyDescent="0.25">
      <c r="A139" t="s">
        <v>434</v>
      </c>
      <c r="B139" s="1">
        <v>91.72</v>
      </c>
      <c r="C139" s="1">
        <v>0</v>
      </c>
      <c r="D139" s="1">
        <v>0</v>
      </c>
      <c r="E139" s="1">
        <v>0</v>
      </c>
      <c r="F139" s="1">
        <v>91.72</v>
      </c>
      <c r="G139" s="1">
        <v>0</v>
      </c>
      <c r="H139" s="1">
        <v>0</v>
      </c>
      <c r="I139" s="1">
        <v>91.72</v>
      </c>
      <c r="J139" t="s">
        <v>31</v>
      </c>
      <c r="K139" t="s">
        <v>183</v>
      </c>
      <c r="L139" t="s">
        <v>435</v>
      </c>
    </row>
    <row r="140" spans="1:12" x14ac:dyDescent="0.25">
      <c r="A140" t="s">
        <v>351</v>
      </c>
      <c r="B140" s="1">
        <v>1918.48</v>
      </c>
      <c r="C140" s="1">
        <v>0</v>
      </c>
      <c r="D140" s="1">
        <v>0</v>
      </c>
      <c r="E140" s="1">
        <v>0</v>
      </c>
      <c r="F140" s="1">
        <v>1918.48</v>
      </c>
      <c r="G140" s="1">
        <v>0</v>
      </c>
      <c r="H140" s="1">
        <v>1918.48</v>
      </c>
      <c r="I140" s="1">
        <v>0</v>
      </c>
      <c r="J140" t="s">
        <v>23</v>
      </c>
      <c r="K140" t="s">
        <v>194</v>
      </c>
      <c r="L140" t="s">
        <v>352</v>
      </c>
    </row>
    <row r="141" spans="1:12" x14ac:dyDescent="0.25">
      <c r="A141" t="s">
        <v>516</v>
      </c>
      <c r="B141" s="1">
        <v>73.58</v>
      </c>
      <c r="C141" s="1">
        <v>0</v>
      </c>
      <c r="D141" s="1">
        <v>0</v>
      </c>
      <c r="E141" s="1">
        <v>0</v>
      </c>
      <c r="F141" s="1">
        <v>73.58</v>
      </c>
      <c r="G141" s="1">
        <v>0</v>
      </c>
      <c r="H141" s="1">
        <v>73.58</v>
      </c>
      <c r="I141" s="1">
        <v>0</v>
      </c>
      <c r="J141" t="s">
        <v>150</v>
      </c>
      <c r="K141" t="s">
        <v>175</v>
      </c>
      <c r="L141" t="s">
        <v>517</v>
      </c>
    </row>
    <row r="142" spans="1:12" x14ac:dyDescent="0.25">
      <c r="A142" t="s">
        <v>14</v>
      </c>
      <c r="B142" s="1">
        <v>6319.8099999999986</v>
      </c>
      <c r="C142" s="1">
        <v>0</v>
      </c>
      <c r="D142" s="1">
        <v>0</v>
      </c>
      <c r="E142" s="1">
        <v>0</v>
      </c>
      <c r="F142" s="1">
        <v>6319.8099999999986</v>
      </c>
      <c r="G142" s="1">
        <v>6319.8099999999986</v>
      </c>
      <c r="H142" s="1">
        <v>0</v>
      </c>
      <c r="I142" s="1">
        <v>0</v>
      </c>
      <c r="J142" t="s">
        <v>21</v>
      </c>
      <c r="K142" t="s">
        <v>177</v>
      </c>
      <c r="L142" t="s">
        <v>172</v>
      </c>
    </row>
    <row r="143" spans="1:12" x14ac:dyDescent="0.25">
      <c r="A143" t="s">
        <v>43</v>
      </c>
      <c r="B143" s="1">
        <v>5200.1000000000004</v>
      </c>
      <c r="C143" s="1">
        <v>0</v>
      </c>
      <c r="D143" s="1">
        <v>0</v>
      </c>
      <c r="E143" s="1">
        <v>0</v>
      </c>
      <c r="F143" s="1">
        <v>5200.1000000000004</v>
      </c>
      <c r="G143" s="1">
        <v>2988.88</v>
      </c>
      <c r="H143" s="1">
        <v>2211.2199999999998</v>
      </c>
      <c r="I143" s="1">
        <v>0</v>
      </c>
      <c r="J143" t="s">
        <v>44</v>
      </c>
      <c r="K143" t="s">
        <v>196</v>
      </c>
      <c r="L143" t="s">
        <v>197</v>
      </c>
    </row>
    <row r="144" spans="1:12" x14ac:dyDescent="0.25">
      <c r="A144" t="s">
        <v>421</v>
      </c>
      <c r="B144" s="1">
        <v>2378.8000000000002</v>
      </c>
      <c r="C144" s="1">
        <v>0</v>
      </c>
      <c r="D144" s="1">
        <v>0</v>
      </c>
      <c r="E144" s="1">
        <v>0</v>
      </c>
      <c r="F144" s="1">
        <v>2378.8000000000002</v>
      </c>
      <c r="G144" s="1">
        <v>0</v>
      </c>
      <c r="H144" s="1">
        <v>2362.91</v>
      </c>
      <c r="I144" s="1">
        <v>15.89</v>
      </c>
      <c r="J144" t="s">
        <v>96</v>
      </c>
      <c r="K144" t="s">
        <v>242</v>
      </c>
      <c r="L144" t="s">
        <v>422</v>
      </c>
    </row>
    <row r="145" spans="1:12" x14ac:dyDescent="0.25">
      <c r="A145" t="s">
        <v>281</v>
      </c>
      <c r="B145" s="1">
        <v>46.54</v>
      </c>
      <c r="C145" s="1">
        <v>0</v>
      </c>
      <c r="D145" s="1">
        <v>0</v>
      </c>
      <c r="E145" s="1">
        <v>0</v>
      </c>
      <c r="F145" s="1">
        <v>46.54</v>
      </c>
      <c r="G145" s="1">
        <v>0</v>
      </c>
      <c r="H145" s="1">
        <v>46.54</v>
      </c>
      <c r="I145" s="1">
        <v>0</v>
      </c>
      <c r="J145" t="s">
        <v>102</v>
      </c>
      <c r="K145" t="s">
        <v>282</v>
      </c>
      <c r="L145" t="s">
        <v>283</v>
      </c>
    </row>
  </sheetData>
  <autoFilter ref="A1:L145" xr:uid="{00000000-0009-0000-0000-00000F000000}">
    <filterColumn colId="10">
      <filters>
        <filter val="Andrea.Traylor@twavelead.com"/>
        <filter val="andrew.stephens@twavelead.com"/>
        <filter val="andrew.strevel@tidalwaveautospa.com"/>
        <filter val="bruce.maxwell@tidalwaveautospa.com"/>
        <filter val="cory.cummings@twavelead.com"/>
        <filter val="coty.stevens@tidalwaveautospa.com"/>
        <filter val="david.foster@tidalwaveautospa.com"/>
        <filter val="derek.schillinger@tidalwaveautospa.com"/>
        <filter val="dodge@twavelead.com"/>
        <filter val="gary.bradley@tidalwaveautospa.com"/>
        <filter val="Glenn@twavelead.com"/>
        <filter val="jeff.mathis@twavelead.com"/>
        <filter val="jennifer.paris@twavelead.com"/>
        <filter val="joe.chavez@twavelead.com"/>
        <filter val="jSillay@twavelead.com"/>
        <filter val="Keri.Pack@twavelead.com"/>
        <filter val="Kevin.McGonigle@twavelead.com"/>
        <filter val="kyle.rovansek@tidalwaveautospa.com"/>
        <filter val="lucas.mininger@twavelead.com"/>
        <filter val="marlan.nichols@twavelead.com"/>
        <filter val="mary@twavelead.com"/>
        <filter val="mike.donnelly@tidalwaveautospa.com"/>
        <filter val="moran.mcgraw@twavelead.com"/>
        <filter val="Not Submitted"/>
        <filter val="patrick.rollins@tidalwaveautospa.com"/>
        <filter val="ricky.doyle@tidalwaveautospa.com"/>
        <filter val="scott@twavelead.com"/>
        <filter val="SL164@tidalwaveautospa.com"/>
        <filter val="SL8@tidalwaveautospa.com"/>
        <filter val="steve.kyriazis@tidalwaveautospa.com"/>
        <filter val="tim@twavelead.com"/>
        <filter val="wesley.kurtz@tidalwaveautospa.com"/>
      </filters>
    </filterColumn>
    <filterColumn colId="11">
      <filters>
        <filter val="andrew.strevel@tidalwaveautospa.com"/>
        <filter val="anne.mccabe@twavelead.com"/>
        <filter val="benjamin.allen@twavelead.com"/>
        <filter val="Bobby.Futch@twavelead.com"/>
        <filter val="byron.barnes@tidalwaveautospa.com"/>
        <filter val="darlene@tidalwaveautospa.com"/>
        <filter val="Jesse.Ramirez@tidalwaveautospa.com"/>
        <filter val="jhenderson@twavelead.com"/>
        <filter val="jSillay@twavelead.com"/>
        <filter val="justin.nix@twavelead.com"/>
        <filter val="katie@twavelead.com"/>
        <filter val="kelly.murray@twavelead.com"/>
        <filter val="ricky.doyle@tidalwaveautospa.com"/>
        <filter val="SL108@tidalwaveautospa.com"/>
        <filter val="SL122@tidalwaveautospa.com"/>
        <filter val="SL126@tidalwaveautospa.com"/>
        <filter val="SL136@tidalwaveautospa.com"/>
        <filter val="SL14@tidalwaveautospa.com"/>
        <filter val="SL144@tidalwaveautospa.com"/>
        <filter val="SL15@tidalwaveautospa.com"/>
        <filter val="SL150@tidalwaveautospa.com"/>
        <filter val="SL152@tidalwaveautospa.com"/>
        <filter val="SL154@tidalwaveautospa.com"/>
        <filter val="SL159@tidalwaveautospa.com"/>
        <filter val="SL164@tidalwaveautospa.com"/>
        <filter val="SL18@tidalwaveautospa.com"/>
        <filter val="SL195@tidalwaveautospa.com"/>
        <filter val="SL2@tidalwaveautospa.com"/>
        <filter val="SL20@tidalwaveautospa.com"/>
        <filter val="SL204@tidalwaveautospa.com"/>
        <filter val="SL205@tidalwaveautospa.com"/>
        <filter val="SL21@tidalwaveautospa.com"/>
        <filter val="SL216@tidalwaveautospa.com"/>
        <filter val="SL222@tidalwaveautospa.com"/>
        <filter val="SL233@tidalwaveautospa.com"/>
        <filter val="SL236@tidalwaveautospa.com"/>
        <filter val="SL238@tidalwaveautospa.com"/>
        <filter val="SL240@tidalwaveautospa.com"/>
        <filter val="SL241@tidalwaveautospa.com"/>
        <filter val="SL245@tidalwaveautospa.com"/>
        <filter val="SL256@tidalwaveautospa.com"/>
        <filter val="SL260@tidalwaveautospa.com"/>
        <filter val="SL261@tidalwaveautospa.com"/>
        <filter val="SL269@tidalwaveautospa.com"/>
        <filter val="SL27@tidalwaveautospa.com"/>
        <filter val="SL28@tidalwaveautospa.com"/>
        <filter val="SL281@tidalwaveautospa.com"/>
        <filter val="SL285@tidalwaveautospa.com"/>
        <filter val="SL286@tidalwaveautospa.com"/>
        <filter val="SL29@tidalwaveautospa.com"/>
        <filter val="SL292@tidalwaveautospa.com"/>
        <filter val="SL293@tidalwaveautospa.com"/>
        <filter val="SL294@tidalwaveautospa.com"/>
        <filter val="SL3@tidalwaveautospa.com"/>
        <filter val="SL302@tidalwaveautospa.com"/>
        <filter val="SL31@tidalwaveautospa.com"/>
        <filter val="SL310@tidalwaveautospa.com"/>
        <filter val="SL313@tidalwaveautospa.com"/>
        <filter val="SL315@tidalwaveautospa.com"/>
        <filter val="SL317@tidalwaveautospa.com"/>
        <filter val="SL34@tidalwaveautospa.com"/>
        <filter val="SL4@tidalwaveautospa.com"/>
        <filter val="SL40@tidalwaveautospa.com"/>
        <filter val="SL41@tidalwaveautospa.com"/>
        <filter val="SL45@tidalwaveautospa.com"/>
        <filter val="SL48@tidalwaveautospa.com"/>
        <filter val="SL50@tidalwaveautospa.com"/>
        <filter val="SL51@tidalwaveautospa.com"/>
        <filter val="SL57@tidalwaveautospa.com"/>
        <filter val="SL8@tidalwaveautospa.com"/>
        <filter val="SL80@tidalwaveautospa.com"/>
        <filter val="SL82@tidalwaveautospa.com"/>
        <filter val="SL84@tidalwaveautospa.com"/>
        <filter val="SL97@tidalwaveautospa.com"/>
        <filter val="SL99@tidalwaveautospa.com"/>
        <filter val="stephanie.huff@twavelead.com"/>
        <filter val="Tom.Whatley@twavelead.com"/>
        <filter val="Verify"/>
        <filter val="vince.harris@tidalwaveautospa.com"/>
        <filter val="waynesia.sherman@tidalwaveautospa.com"/>
        <filter val="wesley.kurtz@tidalwaveautospa.com"/>
      </filters>
    </filterColumn>
    <sortState xmlns:xlrd2="http://schemas.microsoft.com/office/spreadsheetml/2017/richdata2" ref="A2:L145">
      <sortCondition descending="1" ref="C1:C106"/>
    </sortState>
  </autoFilter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00B050"/>
  </sheetPr>
  <dimension ref="A1:P72"/>
  <sheetViews>
    <sheetView workbookViewId="0"/>
  </sheetViews>
  <sheetFormatPr defaultRowHeight="15" x14ac:dyDescent="0.25"/>
  <cols>
    <col min="1" max="1" width="25" bestFit="1" customWidth="1"/>
    <col min="2" max="2" width="23.42578125" style="1" bestFit="1" customWidth="1"/>
    <col min="3" max="3" width="25.140625" style="1" bestFit="1" customWidth="1"/>
    <col min="4" max="4" width="18.5703125" style="1" bestFit="1" customWidth="1"/>
    <col min="5" max="5" width="24.85546875" style="1" bestFit="1" customWidth="1"/>
    <col min="6" max="6" width="21.85546875" style="1" bestFit="1" customWidth="1"/>
    <col min="7" max="7" width="20.42578125" style="1" bestFit="1" customWidth="1"/>
    <col min="8" max="8" width="30.42578125" style="1" bestFit="1" customWidth="1"/>
    <col min="9" max="9" width="33.7109375" style="1" bestFit="1" customWidth="1"/>
    <col min="10" max="10" width="20.85546875" bestFit="1" customWidth="1"/>
    <col min="11" max="12" width="38.7109375" bestFit="1" customWidth="1"/>
    <col min="13" max="13" width="10.42578125" bestFit="1" customWidth="1"/>
    <col min="14" max="14" width="13.140625" bestFit="1" customWidth="1"/>
    <col min="15" max="15" width="22.85546875" bestFit="1" customWidth="1"/>
    <col min="16" max="16" width="21.140625" bestFit="1" customWidth="1"/>
    <col min="17" max="17" width="9" customWidth="1"/>
  </cols>
  <sheetData>
    <row r="1" spans="1:16" x14ac:dyDescent="0.25">
      <c r="A1" s="92" t="s">
        <v>0</v>
      </c>
      <c r="B1" s="93" t="s">
        <v>1</v>
      </c>
      <c r="C1" s="93" t="s">
        <v>2</v>
      </c>
      <c r="D1" s="93" t="s">
        <v>365</v>
      </c>
      <c r="E1" s="93" t="s">
        <v>364</v>
      </c>
      <c r="F1" s="93" t="s">
        <v>4</v>
      </c>
      <c r="G1" s="93" t="s">
        <v>3</v>
      </c>
      <c r="H1" s="93" t="s">
        <v>366</v>
      </c>
      <c r="I1" s="93" t="s">
        <v>367</v>
      </c>
      <c r="J1" s="92" t="s">
        <v>5</v>
      </c>
      <c r="K1" s="92" t="s">
        <v>168</v>
      </c>
      <c r="L1" s="92" t="s">
        <v>169</v>
      </c>
      <c r="M1" s="78" t="s">
        <v>356</v>
      </c>
      <c r="N1" s="78" t="s">
        <v>387</v>
      </c>
      <c r="O1" s="81" t="s">
        <v>388</v>
      </c>
      <c r="P1" s="78" t="s">
        <v>389</v>
      </c>
    </row>
    <row r="2" spans="1:16" x14ac:dyDescent="0.25">
      <c r="A2" t="s">
        <v>20</v>
      </c>
      <c r="B2" s="1">
        <v>2745.38</v>
      </c>
      <c r="C2" s="1">
        <v>2745.38</v>
      </c>
      <c r="D2" s="1">
        <v>0</v>
      </c>
      <c r="E2" s="1">
        <v>2745.38</v>
      </c>
      <c r="F2" s="1">
        <v>0</v>
      </c>
      <c r="G2" s="1">
        <v>0</v>
      </c>
      <c r="H2" s="1">
        <v>0</v>
      </c>
      <c r="I2" s="1">
        <v>0</v>
      </c>
      <c r="J2" t="s">
        <v>21</v>
      </c>
      <c r="K2" t="s">
        <v>177</v>
      </c>
      <c r="L2" t="s">
        <v>178</v>
      </c>
      <c r="M2" t="s">
        <v>358</v>
      </c>
    </row>
    <row r="3" spans="1:16" x14ac:dyDescent="0.25">
      <c r="A3" t="s">
        <v>45</v>
      </c>
      <c r="B3" s="1">
        <v>2459.89</v>
      </c>
      <c r="C3" s="1">
        <v>2459.89</v>
      </c>
      <c r="D3" s="1">
        <v>79.69</v>
      </c>
      <c r="E3" s="1">
        <v>2380.1999999999998</v>
      </c>
      <c r="F3" s="1">
        <v>0</v>
      </c>
      <c r="G3" s="1">
        <v>0</v>
      </c>
      <c r="H3" s="1">
        <v>0</v>
      </c>
      <c r="I3" s="1">
        <v>0</v>
      </c>
      <c r="J3" t="s">
        <v>20</v>
      </c>
      <c r="K3" t="s">
        <v>178</v>
      </c>
      <c r="L3" t="s">
        <v>193</v>
      </c>
      <c r="M3" t="s">
        <v>359</v>
      </c>
    </row>
    <row r="4" spans="1:16" x14ac:dyDescent="0.25">
      <c r="A4" t="s">
        <v>38</v>
      </c>
      <c r="B4" s="1">
        <v>2964.5</v>
      </c>
      <c r="C4" s="1">
        <v>2189.21</v>
      </c>
      <c r="D4" s="1">
        <v>0</v>
      </c>
      <c r="E4" s="1">
        <v>2189.21</v>
      </c>
      <c r="F4" s="1">
        <v>775.29</v>
      </c>
      <c r="G4" s="1">
        <v>0</v>
      </c>
      <c r="H4" s="1">
        <v>775.29</v>
      </c>
      <c r="I4" s="1">
        <v>0</v>
      </c>
      <c r="J4" t="s">
        <v>36</v>
      </c>
      <c r="K4" t="s">
        <v>185</v>
      </c>
      <c r="L4" t="s">
        <v>224</v>
      </c>
      <c r="M4" t="s">
        <v>358</v>
      </c>
    </row>
    <row r="5" spans="1:16" x14ac:dyDescent="0.25">
      <c r="A5" t="s">
        <v>88</v>
      </c>
      <c r="B5" s="1">
        <v>1610.94</v>
      </c>
      <c r="C5" s="1">
        <v>1046.8599999999999</v>
      </c>
      <c r="D5" s="1">
        <v>1046.8599999999999</v>
      </c>
      <c r="E5" s="1">
        <v>0</v>
      </c>
      <c r="F5" s="1">
        <v>564.07999999999993</v>
      </c>
      <c r="G5" s="1">
        <v>0</v>
      </c>
      <c r="H5" s="1">
        <v>564.07999999999993</v>
      </c>
      <c r="I5" s="1">
        <v>0</v>
      </c>
      <c r="J5" t="s">
        <v>56</v>
      </c>
      <c r="K5" t="s">
        <v>189</v>
      </c>
      <c r="L5" t="s">
        <v>249</v>
      </c>
      <c r="M5" t="s">
        <v>358</v>
      </c>
    </row>
    <row r="6" spans="1:16" x14ac:dyDescent="0.25">
      <c r="A6" t="s">
        <v>518</v>
      </c>
      <c r="B6" s="1">
        <v>979.02</v>
      </c>
      <c r="C6" s="1">
        <v>979.02</v>
      </c>
      <c r="D6" s="1">
        <v>0</v>
      </c>
      <c r="E6" s="1">
        <v>979.02</v>
      </c>
      <c r="F6" s="1">
        <v>0</v>
      </c>
      <c r="G6" s="1">
        <v>0</v>
      </c>
      <c r="H6" s="1">
        <v>0</v>
      </c>
      <c r="I6" s="1">
        <v>0</v>
      </c>
      <c r="J6" t="s">
        <v>7</v>
      </c>
      <c r="K6" t="s">
        <v>170</v>
      </c>
      <c r="L6" t="s">
        <v>519</v>
      </c>
      <c r="M6" t="s">
        <v>358</v>
      </c>
    </row>
    <row r="7" spans="1:16" x14ac:dyDescent="0.25">
      <c r="A7" t="s">
        <v>72</v>
      </c>
      <c r="B7" s="1">
        <v>901.22</v>
      </c>
      <c r="C7" s="1">
        <v>901.22</v>
      </c>
      <c r="D7" s="1">
        <v>438.70999999999992</v>
      </c>
      <c r="E7" s="1">
        <v>462.51</v>
      </c>
      <c r="F7" s="1">
        <v>0</v>
      </c>
      <c r="G7" s="1">
        <v>0</v>
      </c>
      <c r="H7" s="1">
        <v>0</v>
      </c>
      <c r="I7" s="1">
        <v>0</v>
      </c>
      <c r="J7" t="s">
        <v>20</v>
      </c>
      <c r="K7" t="s">
        <v>178</v>
      </c>
      <c r="L7" t="s">
        <v>229</v>
      </c>
      <c r="M7" t="s">
        <v>358</v>
      </c>
    </row>
    <row r="8" spans="1:16" x14ac:dyDescent="0.25">
      <c r="A8" t="s">
        <v>520</v>
      </c>
      <c r="B8" s="1">
        <v>736.13</v>
      </c>
      <c r="C8" s="1">
        <v>736.13</v>
      </c>
      <c r="D8" s="1">
        <v>736.13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t="s">
        <v>96</v>
      </c>
      <c r="K8" t="s">
        <v>242</v>
      </c>
      <c r="L8" t="s">
        <v>521</v>
      </c>
    </row>
    <row r="9" spans="1:16" x14ac:dyDescent="0.25">
      <c r="A9" t="s">
        <v>46</v>
      </c>
      <c r="B9" s="1">
        <v>2242.31</v>
      </c>
      <c r="C9" s="1">
        <v>647.91</v>
      </c>
      <c r="D9" s="1">
        <v>647.91</v>
      </c>
      <c r="E9" s="1">
        <v>0</v>
      </c>
      <c r="F9" s="1">
        <v>1594.4</v>
      </c>
      <c r="G9" s="1">
        <v>1594.4</v>
      </c>
      <c r="H9" s="1">
        <v>0</v>
      </c>
      <c r="I9" s="1">
        <v>0</v>
      </c>
      <c r="J9" t="s">
        <v>10</v>
      </c>
      <c r="K9" t="s">
        <v>191</v>
      </c>
      <c r="L9" t="s">
        <v>192</v>
      </c>
      <c r="M9" t="s">
        <v>358</v>
      </c>
    </row>
    <row r="10" spans="1:16" x14ac:dyDescent="0.25">
      <c r="A10" t="s">
        <v>335</v>
      </c>
      <c r="B10" s="1">
        <v>421.75</v>
      </c>
      <c r="C10" s="1">
        <v>421.75</v>
      </c>
      <c r="D10" s="1">
        <v>421.75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t="s">
        <v>34</v>
      </c>
      <c r="K10" t="s">
        <v>198</v>
      </c>
      <c r="L10" t="s">
        <v>336</v>
      </c>
    </row>
    <row r="11" spans="1:16" x14ac:dyDescent="0.25">
      <c r="A11" t="s">
        <v>432</v>
      </c>
      <c r="B11" s="1">
        <v>408.22</v>
      </c>
      <c r="C11" s="1">
        <v>408.22</v>
      </c>
      <c r="D11" s="1">
        <v>139.07</v>
      </c>
      <c r="E11" s="1">
        <v>269.14999999999998</v>
      </c>
      <c r="F11" s="1">
        <v>0</v>
      </c>
      <c r="G11" s="1">
        <v>0</v>
      </c>
      <c r="H11" s="1">
        <v>0</v>
      </c>
      <c r="I11" s="1">
        <v>0</v>
      </c>
      <c r="J11" t="s">
        <v>41</v>
      </c>
      <c r="K11" t="s">
        <v>179</v>
      </c>
      <c r="L11" t="s">
        <v>433</v>
      </c>
      <c r="M11" t="str">
        <f>IF(COUNTIF('4.22.24'!A11:A25, A11) &gt; 0, "On 4.22.24", "")</f>
        <v/>
      </c>
    </row>
    <row r="12" spans="1:16" x14ac:dyDescent="0.25">
      <c r="A12" t="s">
        <v>100</v>
      </c>
      <c r="B12" s="1">
        <v>245.13</v>
      </c>
      <c r="C12" s="1">
        <v>245.13</v>
      </c>
      <c r="D12" s="1">
        <v>0</v>
      </c>
      <c r="E12" s="1">
        <v>245.13</v>
      </c>
      <c r="F12" s="1">
        <v>0</v>
      </c>
      <c r="G12" s="1">
        <v>0</v>
      </c>
      <c r="H12" s="1">
        <v>0</v>
      </c>
      <c r="I12" s="1">
        <v>0</v>
      </c>
      <c r="J12" t="s">
        <v>20</v>
      </c>
      <c r="K12" t="s">
        <v>178</v>
      </c>
      <c r="L12" t="s">
        <v>255</v>
      </c>
      <c r="M12" t="str">
        <f>IF(COUNTIF('4.22.24'!A12:A26, A12) &gt; 0, "On 4.22.24", "")</f>
        <v/>
      </c>
    </row>
    <row r="13" spans="1:16" x14ac:dyDescent="0.25">
      <c r="A13" t="s">
        <v>137</v>
      </c>
      <c r="B13" s="1">
        <v>458.14</v>
      </c>
      <c r="C13" s="1">
        <v>243.27</v>
      </c>
      <c r="D13" s="1">
        <v>0</v>
      </c>
      <c r="E13" s="1">
        <v>243.27</v>
      </c>
      <c r="F13" s="1">
        <v>214.87</v>
      </c>
      <c r="G13" s="1">
        <v>0</v>
      </c>
      <c r="H13" s="1">
        <v>214.87</v>
      </c>
      <c r="I13" s="1">
        <v>0</v>
      </c>
      <c r="J13" t="s">
        <v>56</v>
      </c>
      <c r="K13" t="s">
        <v>189</v>
      </c>
      <c r="L13" t="s">
        <v>316</v>
      </c>
      <c r="M13" t="str">
        <f>IF(COUNTIF('4.22.24'!A13:A27, A13) &gt; 0, "On 4.22.24", "")</f>
        <v/>
      </c>
    </row>
    <row r="14" spans="1:16" x14ac:dyDescent="0.25">
      <c r="A14" t="s">
        <v>58</v>
      </c>
      <c r="B14" s="1">
        <v>231.61</v>
      </c>
      <c r="C14" s="1">
        <v>231.61</v>
      </c>
      <c r="D14" s="1">
        <v>231.61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t="s">
        <v>34</v>
      </c>
      <c r="K14" t="s">
        <v>198</v>
      </c>
      <c r="L14" t="s">
        <v>199</v>
      </c>
      <c r="M14" t="str">
        <f>IF(COUNTIF('4.22.24'!A14:A28, A14) &gt; 0, "On 4.22.24", "")</f>
        <v/>
      </c>
    </row>
    <row r="15" spans="1:16" x14ac:dyDescent="0.25">
      <c r="A15" t="s">
        <v>61</v>
      </c>
      <c r="B15" s="1">
        <v>219.04</v>
      </c>
      <c r="C15" s="1">
        <v>219.04</v>
      </c>
      <c r="D15" s="1">
        <v>0</v>
      </c>
      <c r="E15" s="1">
        <v>219.04</v>
      </c>
      <c r="F15" s="1">
        <v>0</v>
      </c>
      <c r="G15" s="1">
        <v>0</v>
      </c>
      <c r="H15" s="1">
        <v>0</v>
      </c>
      <c r="I15" s="1">
        <v>0</v>
      </c>
      <c r="J15" t="s">
        <v>62</v>
      </c>
      <c r="K15" t="s">
        <v>238</v>
      </c>
      <c r="L15" t="s">
        <v>315</v>
      </c>
      <c r="M15" t="str">
        <f>IF(COUNTIF('4.22.24'!A15:A29, A15) &gt; 0, "On 4.22.24", "")</f>
        <v/>
      </c>
    </row>
    <row r="16" spans="1:16" x14ac:dyDescent="0.25">
      <c r="A16" t="s">
        <v>91</v>
      </c>
      <c r="B16" s="1">
        <v>211.22</v>
      </c>
      <c r="C16" s="1">
        <v>211.22</v>
      </c>
      <c r="D16" s="1">
        <v>0</v>
      </c>
      <c r="E16" s="1">
        <v>211.22</v>
      </c>
      <c r="F16" s="1">
        <v>0</v>
      </c>
      <c r="G16" s="1">
        <v>0</v>
      </c>
      <c r="H16" s="1">
        <v>0</v>
      </c>
      <c r="I16" s="1">
        <v>0</v>
      </c>
      <c r="J16" t="s">
        <v>23</v>
      </c>
      <c r="K16" t="s">
        <v>194</v>
      </c>
      <c r="L16" t="s">
        <v>253</v>
      </c>
      <c r="M16" t="str">
        <f>IF(COUNTIF('4.22.24'!A16:A30, A16) &gt; 0, "On 4.22.24", "")</f>
        <v/>
      </c>
    </row>
    <row r="17" spans="1:13" x14ac:dyDescent="0.25">
      <c r="A17" s="95">
        <f>SUM(C2:C16)</f>
        <v>13685.859999999999</v>
      </c>
      <c r="B17" s="95"/>
      <c r="C17" s="95"/>
      <c r="D17" s="95"/>
      <c r="E17" s="95"/>
      <c r="F17" s="95"/>
      <c r="G17" s="95"/>
      <c r="H17" s="95"/>
      <c r="I17" s="95"/>
      <c r="J17" s="94"/>
      <c r="M17" t="str">
        <f>IF(COUNTIF('4.22.24'!A17:A31, A17) &gt; 0, "On 4.22.24", "")</f>
        <v/>
      </c>
    </row>
    <row r="18" spans="1:13" x14ac:dyDescent="0.25">
      <c r="A18" t="s">
        <v>42</v>
      </c>
      <c r="B18" s="1">
        <v>1191.08</v>
      </c>
      <c r="C18" s="1">
        <v>204.68</v>
      </c>
      <c r="D18" s="1">
        <v>0</v>
      </c>
      <c r="E18" s="1">
        <v>204.68</v>
      </c>
      <c r="F18" s="1">
        <v>986.4</v>
      </c>
      <c r="G18" s="1">
        <v>986.4</v>
      </c>
      <c r="H18" s="1">
        <v>0</v>
      </c>
      <c r="I18" s="1">
        <v>0</v>
      </c>
      <c r="J18" t="s">
        <v>23</v>
      </c>
      <c r="K18" t="s">
        <v>194</v>
      </c>
      <c r="L18" t="s">
        <v>195</v>
      </c>
      <c r="M18" t="str">
        <f>IF(COUNTIF('4.22.24'!A18:A32, A18) &gt; 0, "On 4.22.24", "")</f>
        <v/>
      </c>
    </row>
    <row r="19" spans="1:13" x14ac:dyDescent="0.25">
      <c r="A19" t="s">
        <v>70</v>
      </c>
      <c r="B19" s="1">
        <v>1281.52</v>
      </c>
      <c r="C19" s="1">
        <v>160.56</v>
      </c>
      <c r="D19" s="1">
        <v>0</v>
      </c>
      <c r="E19" s="1">
        <v>160.56</v>
      </c>
      <c r="F19" s="1">
        <v>1120.96</v>
      </c>
      <c r="G19" s="1">
        <v>1120.96</v>
      </c>
      <c r="H19" s="1">
        <v>0</v>
      </c>
      <c r="I19" s="1">
        <v>0</v>
      </c>
      <c r="J19" t="s">
        <v>150</v>
      </c>
      <c r="K19" t="s">
        <v>175</v>
      </c>
      <c r="L19" t="s">
        <v>223</v>
      </c>
      <c r="M19" t="str">
        <f>IF(COUNTIF('4.22.24'!A19:A33, A19) &gt; 0, "On 4.22.24", "")</f>
        <v/>
      </c>
    </row>
    <row r="20" spans="1:13" x14ac:dyDescent="0.25">
      <c r="A20" t="s">
        <v>269</v>
      </c>
      <c r="B20" s="1">
        <v>3123.62</v>
      </c>
      <c r="C20" s="1">
        <v>153.29</v>
      </c>
      <c r="D20" s="1">
        <v>0</v>
      </c>
      <c r="E20" s="1">
        <v>153.29</v>
      </c>
      <c r="F20" s="1">
        <v>2970.33</v>
      </c>
      <c r="G20" s="1">
        <v>0</v>
      </c>
      <c r="H20" s="1">
        <v>0</v>
      </c>
      <c r="I20" s="1">
        <v>2970.33</v>
      </c>
      <c r="J20" t="s">
        <v>44</v>
      </c>
      <c r="K20" t="s">
        <v>196</v>
      </c>
      <c r="L20" t="s">
        <v>270</v>
      </c>
      <c r="M20" t="str">
        <f>IF(COUNTIF('4.22.24'!A20:A34, A20) &gt; 0, "On 4.22.24", "")</f>
        <v/>
      </c>
    </row>
    <row r="21" spans="1:13" x14ac:dyDescent="0.25">
      <c r="A21" t="s">
        <v>93</v>
      </c>
      <c r="B21" s="1">
        <v>850.93000000000006</v>
      </c>
      <c r="C21" s="1">
        <v>142.81</v>
      </c>
      <c r="D21" s="1">
        <v>0</v>
      </c>
      <c r="E21" s="1">
        <v>142.81</v>
      </c>
      <c r="F21" s="1">
        <v>708.12</v>
      </c>
      <c r="G21" s="1">
        <v>0</v>
      </c>
      <c r="H21" s="1">
        <v>708.12</v>
      </c>
      <c r="I21" s="1">
        <v>0</v>
      </c>
      <c r="J21" t="s">
        <v>36</v>
      </c>
      <c r="K21" t="s">
        <v>185</v>
      </c>
      <c r="L21" t="s">
        <v>215</v>
      </c>
      <c r="M21" t="str">
        <f>IF(COUNTIF('4.22.24'!A21:A35, A21) &gt; 0, "On 4.22.24", "")</f>
        <v/>
      </c>
    </row>
    <row r="22" spans="1:13" x14ac:dyDescent="0.25">
      <c r="A22" t="s">
        <v>378</v>
      </c>
      <c r="B22" s="1">
        <v>123.8</v>
      </c>
      <c r="C22" s="1">
        <v>123.8</v>
      </c>
      <c r="D22" s="1">
        <v>0</v>
      </c>
      <c r="E22" s="1">
        <v>123.8</v>
      </c>
      <c r="F22" s="1">
        <v>0</v>
      </c>
      <c r="G22" s="1">
        <v>0</v>
      </c>
      <c r="H22" s="1">
        <v>0</v>
      </c>
      <c r="I22" s="1">
        <v>0</v>
      </c>
      <c r="J22" t="s">
        <v>62</v>
      </c>
      <c r="K22" t="s">
        <v>238</v>
      </c>
      <c r="L22" t="s">
        <v>379</v>
      </c>
      <c r="M22" t="str">
        <f>IF(COUNTIF('4.22.24'!A22:A36, A22) &gt; 0, "On 4.22.24", "")</f>
        <v/>
      </c>
    </row>
    <row r="23" spans="1:13" x14ac:dyDescent="0.25">
      <c r="A23" t="s">
        <v>101</v>
      </c>
      <c r="B23" s="1">
        <v>123.02</v>
      </c>
      <c r="C23" s="1">
        <v>123.02</v>
      </c>
      <c r="D23" s="1">
        <v>0</v>
      </c>
      <c r="E23" s="1">
        <v>123.02</v>
      </c>
      <c r="F23" s="1">
        <v>0</v>
      </c>
      <c r="G23" s="1">
        <v>0</v>
      </c>
      <c r="H23" s="1">
        <v>0</v>
      </c>
      <c r="I23" s="1">
        <v>0</v>
      </c>
      <c r="J23" t="s">
        <v>34</v>
      </c>
      <c r="K23" t="s">
        <v>198</v>
      </c>
      <c r="L23" t="s">
        <v>261</v>
      </c>
      <c r="M23" t="str">
        <f>IF(COUNTIF('4.22.24'!A23:A37, A23) &gt; 0, "On 4.22.24", "")</f>
        <v/>
      </c>
    </row>
    <row r="24" spans="1:13" x14ac:dyDescent="0.25">
      <c r="A24" t="s">
        <v>32</v>
      </c>
      <c r="B24" s="1">
        <v>119.3099999999999</v>
      </c>
      <c r="C24" s="1">
        <v>119.3099999999999</v>
      </c>
      <c r="D24" s="1">
        <v>119.3099999999999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t="s">
        <v>152</v>
      </c>
      <c r="K24" t="s">
        <v>209</v>
      </c>
      <c r="L24" t="s">
        <v>210</v>
      </c>
      <c r="M24" t="str">
        <f>IF(COUNTIF('4.22.24'!A24:A38, A24) &gt; 0, "On 4.22.24", "")</f>
        <v/>
      </c>
    </row>
    <row r="25" spans="1:13" x14ac:dyDescent="0.25">
      <c r="A25" t="s">
        <v>522</v>
      </c>
      <c r="B25" s="1">
        <v>115.8</v>
      </c>
      <c r="C25" s="1">
        <v>115.8</v>
      </c>
      <c r="D25" s="1">
        <v>0</v>
      </c>
      <c r="E25" s="1">
        <v>115.8</v>
      </c>
      <c r="F25" s="1">
        <v>0</v>
      </c>
      <c r="G25" s="1">
        <v>0</v>
      </c>
      <c r="H25" s="1">
        <v>0</v>
      </c>
      <c r="I25" s="1">
        <v>0</v>
      </c>
      <c r="J25" t="s">
        <v>50</v>
      </c>
      <c r="K25" t="s">
        <v>309</v>
      </c>
      <c r="L25" t="s">
        <v>523</v>
      </c>
      <c r="M25" t="str">
        <f>IF(COUNTIF('4.22.24'!A25:A39, A25) &gt; 0, "On 4.22.24", "")</f>
        <v/>
      </c>
    </row>
    <row r="26" spans="1:13" x14ac:dyDescent="0.25">
      <c r="A26" t="s">
        <v>30</v>
      </c>
      <c r="B26" s="1">
        <v>298.20999999999998</v>
      </c>
      <c r="C26" s="1">
        <v>113.34</v>
      </c>
      <c r="D26" s="1">
        <v>0</v>
      </c>
      <c r="E26" s="1">
        <v>113.34</v>
      </c>
      <c r="F26" s="1">
        <v>184.87</v>
      </c>
      <c r="G26" s="1">
        <v>0</v>
      </c>
      <c r="H26" s="1">
        <v>184.87</v>
      </c>
      <c r="I26" s="1">
        <v>0</v>
      </c>
      <c r="J26" t="s">
        <v>31</v>
      </c>
      <c r="K26" t="s">
        <v>183</v>
      </c>
      <c r="L26" t="s">
        <v>184</v>
      </c>
      <c r="M26" t="str">
        <f>IF(COUNTIF('4.22.24'!A26:A40, A26) &gt; 0, "On 4.22.24", "")</f>
        <v/>
      </c>
    </row>
    <row r="27" spans="1:13" x14ac:dyDescent="0.25">
      <c r="A27" t="s">
        <v>59</v>
      </c>
      <c r="B27" s="1">
        <v>166.18</v>
      </c>
      <c r="C27" s="1">
        <v>110</v>
      </c>
      <c r="D27" s="1">
        <v>0</v>
      </c>
      <c r="E27" s="1">
        <v>110</v>
      </c>
      <c r="F27" s="1">
        <v>56.18</v>
      </c>
      <c r="G27" s="1">
        <v>0</v>
      </c>
      <c r="H27" s="1">
        <v>0</v>
      </c>
      <c r="I27" s="1">
        <v>56.18</v>
      </c>
      <c r="J27" t="s">
        <v>41</v>
      </c>
      <c r="K27" t="s">
        <v>179</v>
      </c>
      <c r="L27" t="s">
        <v>180</v>
      </c>
      <c r="M27" t="str">
        <f>IF(COUNTIF('4.22.24'!A27:A41, A27) &gt; 0, "On 4.22.24", "")</f>
        <v/>
      </c>
    </row>
    <row r="28" spans="1:13" x14ac:dyDescent="0.25">
      <c r="A28" t="s">
        <v>33</v>
      </c>
      <c r="B28" s="1">
        <v>812.75</v>
      </c>
      <c r="C28" s="1">
        <v>93.51</v>
      </c>
      <c r="D28" s="1">
        <v>0</v>
      </c>
      <c r="E28" s="1">
        <v>93.51</v>
      </c>
      <c r="F28" s="1">
        <v>719.24</v>
      </c>
      <c r="G28" s="1">
        <v>0</v>
      </c>
      <c r="H28" s="1">
        <v>0</v>
      </c>
      <c r="I28" s="1">
        <v>719.24</v>
      </c>
      <c r="J28" t="s">
        <v>34</v>
      </c>
      <c r="K28" t="s">
        <v>198</v>
      </c>
      <c r="L28" t="s">
        <v>211</v>
      </c>
      <c r="M28" t="str">
        <f>IF(COUNTIF('4.22.24'!A28:A42, A28) &gt; 0, "On 4.22.24", "")</f>
        <v/>
      </c>
    </row>
    <row r="29" spans="1:13" x14ac:dyDescent="0.25">
      <c r="A29" t="s">
        <v>345</v>
      </c>
      <c r="B29" s="1">
        <v>84.7</v>
      </c>
      <c r="C29" s="1">
        <v>84.7</v>
      </c>
      <c r="D29" s="1">
        <v>0</v>
      </c>
      <c r="E29" s="1">
        <v>84.7</v>
      </c>
      <c r="F29" s="1">
        <v>0</v>
      </c>
      <c r="G29" s="1">
        <v>0</v>
      </c>
      <c r="H29" s="1">
        <v>0</v>
      </c>
      <c r="I29" s="1">
        <v>0</v>
      </c>
      <c r="J29" t="s">
        <v>31</v>
      </c>
      <c r="K29" t="s">
        <v>183</v>
      </c>
      <c r="L29" t="s">
        <v>346</v>
      </c>
      <c r="M29" t="str">
        <f>IF(COUNTIF('4.22.24'!A29:A43, A29) &gt; 0, "On 4.22.24", "")</f>
        <v/>
      </c>
    </row>
    <row r="30" spans="1:13" x14ac:dyDescent="0.25">
      <c r="A30" t="s">
        <v>50</v>
      </c>
      <c r="B30" s="1">
        <v>81.69</v>
      </c>
      <c r="C30" s="1">
        <v>81.69</v>
      </c>
      <c r="D30" s="1">
        <v>0</v>
      </c>
      <c r="E30" s="1">
        <v>81.69</v>
      </c>
      <c r="F30" s="1">
        <v>0</v>
      </c>
      <c r="G30" s="1">
        <v>0</v>
      </c>
      <c r="H30" s="1">
        <v>0</v>
      </c>
      <c r="I30" s="1">
        <v>0</v>
      </c>
      <c r="J30" t="s">
        <v>51</v>
      </c>
      <c r="K30" t="s">
        <v>308</v>
      </c>
      <c r="L30" t="s">
        <v>309</v>
      </c>
      <c r="M30" t="str">
        <f>IF(COUNTIF('4.22.24'!A30:A44, A30) &gt; 0, "On 4.22.24", "")</f>
        <v/>
      </c>
    </row>
    <row r="31" spans="1:13" x14ac:dyDescent="0.25">
      <c r="A31" t="s">
        <v>47</v>
      </c>
      <c r="B31" s="1">
        <v>81.180000000000007</v>
      </c>
      <c r="C31" s="1">
        <v>81.180000000000007</v>
      </c>
      <c r="D31" s="1">
        <v>0</v>
      </c>
      <c r="E31" s="1">
        <v>81.180000000000007</v>
      </c>
      <c r="F31" s="1">
        <v>0</v>
      </c>
      <c r="G31" s="1">
        <v>0</v>
      </c>
      <c r="H31" s="1">
        <v>0</v>
      </c>
      <c r="I31" s="1">
        <v>0</v>
      </c>
      <c r="J31" t="s">
        <v>36</v>
      </c>
      <c r="K31" t="s">
        <v>185</v>
      </c>
      <c r="L31" t="s">
        <v>200</v>
      </c>
      <c r="M31" t="str">
        <f>IF(COUNTIF('4.22.24'!A31:A45, A31) &gt; 0, "On 4.22.24", "")</f>
        <v/>
      </c>
    </row>
    <row r="32" spans="1:13" x14ac:dyDescent="0.25">
      <c r="A32" t="s">
        <v>64</v>
      </c>
      <c r="B32" s="1">
        <v>80.3</v>
      </c>
      <c r="C32" s="1">
        <v>80.3</v>
      </c>
      <c r="D32" s="1">
        <v>0</v>
      </c>
      <c r="E32" s="1">
        <v>80.3</v>
      </c>
      <c r="F32" s="1">
        <v>0</v>
      </c>
      <c r="G32" s="1">
        <v>0</v>
      </c>
      <c r="H32" s="1">
        <v>0</v>
      </c>
      <c r="I32" s="1">
        <v>0</v>
      </c>
      <c r="J32" t="s">
        <v>65</v>
      </c>
      <c r="K32" t="s">
        <v>221</v>
      </c>
      <c r="L32" t="s">
        <v>222</v>
      </c>
      <c r="M32" t="str">
        <f>IF(COUNTIF('4.22.24'!A32:A46, A32) &gt; 0, "On 4.22.24", "")</f>
        <v/>
      </c>
    </row>
    <row r="33" spans="1:13" x14ac:dyDescent="0.25">
      <c r="A33" t="s">
        <v>111</v>
      </c>
      <c r="B33" s="1">
        <v>80.239999999999995</v>
      </c>
      <c r="C33" s="1">
        <v>80.239999999999995</v>
      </c>
      <c r="D33" s="1">
        <v>0</v>
      </c>
      <c r="E33" s="1">
        <v>80.239999999999995</v>
      </c>
      <c r="F33" s="1">
        <v>0</v>
      </c>
      <c r="G33" s="1">
        <v>0</v>
      </c>
      <c r="H33" s="1">
        <v>0</v>
      </c>
      <c r="I33" s="1">
        <v>0</v>
      </c>
      <c r="J33" t="s">
        <v>44</v>
      </c>
      <c r="K33" t="s">
        <v>196</v>
      </c>
      <c r="L33" t="s">
        <v>267</v>
      </c>
      <c r="M33" t="str">
        <f>IF(COUNTIF('4.22.24'!A33:A47, A33) &gt; 0, "On 4.22.24", "")</f>
        <v/>
      </c>
    </row>
    <row r="34" spans="1:13" x14ac:dyDescent="0.25">
      <c r="A34" t="s">
        <v>87</v>
      </c>
      <c r="B34" s="1">
        <v>447.72</v>
      </c>
      <c r="C34" s="1">
        <v>60.239999999999988</v>
      </c>
      <c r="D34" s="1">
        <v>0</v>
      </c>
      <c r="E34" s="1">
        <v>60.239999999999988</v>
      </c>
      <c r="F34" s="1">
        <v>387.48</v>
      </c>
      <c r="G34" s="1">
        <v>0</v>
      </c>
      <c r="H34" s="1">
        <v>0</v>
      </c>
      <c r="I34" s="1">
        <v>387.48</v>
      </c>
      <c r="J34" t="s">
        <v>44</v>
      </c>
      <c r="K34" t="s">
        <v>196</v>
      </c>
      <c r="L34" t="s">
        <v>244</v>
      </c>
      <c r="M34" t="str">
        <f>IF(COUNTIF('4.22.24'!A34:A48, A34) &gt; 0, "On 4.22.24", "")</f>
        <v/>
      </c>
    </row>
    <row r="35" spans="1:13" x14ac:dyDescent="0.25">
      <c r="A35" t="s">
        <v>117</v>
      </c>
      <c r="B35" s="1">
        <v>45.57</v>
      </c>
      <c r="C35" s="1">
        <v>45.57</v>
      </c>
      <c r="D35" s="1">
        <v>0</v>
      </c>
      <c r="E35" s="1">
        <v>45.57</v>
      </c>
      <c r="F35" s="1">
        <v>0</v>
      </c>
      <c r="G35" s="1">
        <v>0</v>
      </c>
      <c r="H35" s="1">
        <v>0</v>
      </c>
      <c r="I35" s="1">
        <v>0</v>
      </c>
      <c r="J35" t="s">
        <v>56</v>
      </c>
      <c r="K35" t="s">
        <v>189</v>
      </c>
      <c r="L35" t="s">
        <v>273</v>
      </c>
      <c r="M35" t="str">
        <f>IF(COUNTIF('4.22.24'!A35:A49, A35) &gt; 0, "On 4.22.24", "")</f>
        <v/>
      </c>
    </row>
    <row r="36" spans="1:13" x14ac:dyDescent="0.25">
      <c r="A36" t="s">
        <v>275</v>
      </c>
      <c r="B36" s="1">
        <v>16.25</v>
      </c>
      <c r="C36" s="1">
        <v>16.25</v>
      </c>
      <c r="D36" s="1">
        <v>0</v>
      </c>
      <c r="E36" s="1">
        <v>16.25</v>
      </c>
      <c r="F36" s="1">
        <v>0</v>
      </c>
      <c r="G36" s="1">
        <v>0</v>
      </c>
      <c r="H36" s="1">
        <v>0</v>
      </c>
      <c r="I36" s="1">
        <v>0</v>
      </c>
      <c r="J36" t="s">
        <v>14</v>
      </c>
      <c r="K36" t="s">
        <v>172</v>
      </c>
      <c r="L36" t="s">
        <v>276</v>
      </c>
      <c r="M36" t="str">
        <f>IF(COUNTIF('4.22.24'!A36:A50, A36) &gt; 0, "On 4.22.24", "")</f>
        <v/>
      </c>
    </row>
    <row r="37" spans="1:13" x14ac:dyDescent="0.25">
      <c r="A37" t="s">
        <v>52</v>
      </c>
      <c r="B37" s="1">
        <v>188.22</v>
      </c>
      <c r="C37" s="1">
        <v>16.16</v>
      </c>
      <c r="D37" s="1">
        <v>0</v>
      </c>
      <c r="E37" s="1">
        <v>16.16</v>
      </c>
      <c r="F37" s="1">
        <v>172.06</v>
      </c>
      <c r="G37" s="1">
        <v>0</v>
      </c>
      <c r="H37" s="1">
        <v>0</v>
      </c>
      <c r="I37" s="1">
        <v>172.06</v>
      </c>
      <c r="J37" t="s">
        <v>150</v>
      </c>
      <c r="K37" t="s">
        <v>175</v>
      </c>
      <c r="L37" t="s">
        <v>203</v>
      </c>
      <c r="M37" t="str">
        <f>IF(COUNTIF('4.22.24'!A37:A51, A37) &gt; 0, "On 4.22.24", "")</f>
        <v/>
      </c>
    </row>
    <row r="38" spans="1:13" x14ac:dyDescent="0.25">
      <c r="A38" t="s">
        <v>376</v>
      </c>
      <c r="B38" s="1">
        <v>14.73</v>
      </c>
      <c r="C38" s="1">
        <v>14.73</v>
      </c>
      <c r="D38" s="1">
        <v>0</v>
      </c>
      <c r="E38" s="1">
        <v>14.73</v>
      </c>
      <c r="F38" s="1">
        <v>0</v>
      </c>
      <c r="G38" s="1">
        <v>0</v>
      </c>
      <c r="H38" s="1">
        <v>0</v>
      </c>
      <c r="I38" s="1">
        <v>0</v>
      </c>
      <c r="J38" t="s">
        <v>31</v>
      </c>
      <c r="K38" t="s">
        <v>183</v>
      </c>
      <c r="L38" t="s">
        <v>377</v>
      </c>
      <c r="M38" t="str">
        <f>IF(COUNTIF('4.22.24'!A38:A52, A38) &gt; 0, "On 4.22.24", "")</f>
        <v/>
      </c>
    </row>
    <row r="39" spans="1:13" x14ac:dyDescent="0.25">
      <c r="A39" t="s">
        <v>384</v>
      </c>
      <c r="B39" s="1">
        <v>10.32</v>
      </c>
      <c r="C39" s="1">
        <v>10.32</v>
      </c>
      <c r="D39" s="1">
        <v>0</v>
      </c>
      <c r="E39" s="1">
        <v>10.32</v>
      </c>
      <c r="F39" s="1">
        <v>0</v>
      </c>
      <c r="G39" s="1">
        <v>0</v>
      </c>
      <c r="H39" s="1">
        <v>0</v>
      </c>
      <c r="I39" s="1">
        <v>0</v>
      </c>
      <c r="J39" t="s">
        <v>105</v>
      </c>
      <c r="K39" t="s">
        <v>245</v>
      </c>
      <c r="L39" t="s">
        <v>385</v>
      </c>
      <c r="M39" t="str">
        <f>IF(COUNTIF('4.22.24'!A39:A53, A39) &gt; 0, "On 4.22.24", "")</f>
        <v/>
      </c>
    </row>
    <row r="40" spans="1:13" x14ac:dyDescent="0.25">
      <c r="A40" t="s">
        <v>125</v>
      </c>
      <c r="B40" s="1">
        <v>6.93</v>
      </c>
      <c r="C40" s="1">
        <v>6.93</v>
      </c>
      <c r="D40" s="1">
        <v>0</v>
      </c>
      <c r="E40" s="1">
        <v>6.93</v>
      </c>
      <c r="F40" s="1">
        <v>0</v>
      </c>
      <c r="G40" s="1">
        <v>0</v>
      </c>
      <c r="H40" s="1">
        <v>0</v>
      </c>
      <c r="I40" s="1">
        <v>0</v>
      </c>
      <c r="J40" t="s">
        <v>56</v>
      </c>
      <c r="K40" t="s">
        <v>189</v>
      </c>
      <c r="L40" t="s">
        <v>289</v>
      </c>
      <c r="M40" t="str">
        <f>IF(COUNTIF('4.22.24'!A40:A54, A40) &gt; 0, "On 4.22.24", "")</f>
        <v/>
      </c>
    </row>
    <row r="41" spans="1:13" x14ac:dyDescent="0.25">
      <c r="A41" t="s">
        <v>121</v>
      </c>
      <c r="B41" s="1">
        <v>1.38</v>
      </c>
      <c r="C41" s="1">
        <v>1.38</v>
      </c>
      <c r="D41" s="1">
        <v>0</v>
      </c>
      <c r="E41" s="1">
        <v>1.38</v>
      </c>
      <c r="F41" s="1">
        <v>0</v>
      </c>
      <c r="G41" s="1">
        <v>0</v>
      </c>
      <c r="H41" s="1">
        <v>0</v>
      </c>
      <c r="I41" s="1">
        <v>0</v>
      </c>
      <c r="J41" t="s">
        <v>158</v>
      </c>
      <c r="K41" t="s">
        <v>279</v>
      </c>
      <c r="L41" t="s">
        <v>187</v>
      </c>
      <c r="M41" t="str">
        <f>IF(COUNTIF('4.22.24'!A41:A55, A41) &gt; 0, "On 4.22.24", "")</f>
        <v/>
      </c>
    </row>
    <row r="42" spans="1:13" x14ac:dyDescent="0.25">
      <c r="A42" t="s">
        <v>44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t="s">
        <v>21</v>
      </c>
      <c r="K42" t="s">
        <v>177</v>
      </c>
      <c r="L42" t="s">
        <v>196</v>
      </c>
      <c r="M42" t="str">
        <f>IF(COUNTIF('4.22.24'!A42:A56, A42) &gt; 0, "On 4.22.24", "")</f>
        <v/>
      </c>
    </row>
    <row r="43" spans="1:13" x14ac:dyDescent="0.25">
      <c r="A43" t="s">
        <v>397</v>
      </c>
      <c r="B43" s="1">
        <v>1667.37</v>
      </c>
      <c r="C43" s="1">
        <v>0</v>
      </c>
      <c r="D43" s="1">
        <v>0</v>
      </c>
      <c r="E43" s="1">
        <v>0</v>
      </c>
      <c r="F43" s="1">
        <v>1667.37</v>
      </c>
      <c r="G43" s="1">
        <v>0</v>
      </c>
      <c r="H43" s="1">
        <v>0</v>
      </c>
      <c r="I43" s="1">
        <v>1667.37</v>
      </c>
      <c r="J43" t="s">
        <v>29</v>
      </c>
      <c r="K43" t="s">
        <v>212</v>
      </c>
      <c r="L43" t="s">
        <v>398</v>
      </c>
      <c r="M43" t="str">
        <f>IF(COUNTIF('4.22.24'!A43:A57, A43) &gt; 0, "On 4.22.24", "")</f>
        <v>On 4.22.24</v>
      </c>
    </row>
    <row r="44" spans="1:13" x14ac:dyDescent="0.25">
      <c r="A44" t="s">
        <v>37</v>
      </c>
      <c r="B44" s="1">
        <v>439.84</v>
      </c>
      <c r="C44" s="1">
        <v>0</v>
      </c>
      <c r="D44" s="1">
        <v>0</v>
      </c>
      <c r="E44" s="1">
        <v>0</v>
      </c>
      <c r="F44" s="1">
        <v>439.84</v>
      </c>
      <c r="G44" s="1">
        <v>43.86</v>
      </c>
      <c r="H44" s="1">
        <v>0</v>
      </c>
      <c r="I44" s="1">
        <v>395.98</v>
      </c>
      <c r="J44" t="s">
        <v>29</v>
      </c>
      <c r="K44" t="s">
        <v>212</v>
      </c>
      <c r="L44" t="s">
        <v>213</v>
      </c>
      <c r="M44" t="str">
        <f>IF(COUNTIF('4.22.24'!A44:A58, A44) &gt; 0, "On 4.22.24", "")</f>
        <v/>
      </c>
    </row>
    <row r="45" spans="1:13" x14ac:dyDescent="0.25">
      <c r="A45" t="s">
        <v>510</v>
      </c>
      <c r="B45" s="1">
        <v>169.78</v>
      </c>
      <c r="C45" s="1">
        <v>0</v>
      </c>
      <c r="D45" s="1">
        <v>0</v>
      </c>
      <c r="E45" s="1">
        <v>0</v>
      </c>
      <c r="F45" s="1">
        <v>169.78</v>
      </c>
      <c r="G45" s="1">
        <v>0</v>
      </c>
      <c r="H45" s="1">
        <v>0</v>
      </c>
      <c r="I45" s="1">
        <v>169.78</v>
      </c>
      <c r="J45" t="s">
        <v>31</v>
      </c>
      <c r="K45" t="s">
        <v>183</v>
      </c>
      <c r="L45" t="s">
        <v>511</v>
      </c>
      <c r="M45" t="str">
        <f>IF(COUNTIF('4.22.24'!A45:A59, A45) &gt; 0, "On 4.22.24", "")</f>
        <v/>
      </c>
    </row>
    <row r="46" spans="1:13" x14ac:dyDescent="0.25">
      <c r="A46" t="s">
        <v>53</v>
      </c>
      <c r="B46" s="1">
        <v>307.92</v>
      </c>
      <c r="C46" s="1">
        <v>0</v>
      </c>
      <c r="D46" s="1">
        <v>0</v>
      </c>
      <c r="E46" s="1">
        <v>0</v>
      </c>
      <c r="F46" s="1">
        <v>307.92</v>
      </c>
      <c r="G46" s="1">
        <v>155.81</v>
      </c>
      <c r="H46" s="1">
        <v>0</v>
      </c>
      <c r="I46" s="1">
        <v>152.11000000000001</v>
      </c>
      <c r="J46" t="s">
        <v>44</v>
      </c>
      <c r="K46" t="s">
        <v>196</v>
      </c>
      <c r="L46" t="s">
        <v>205</v>
      </c>
      <c r="M46" t="str">
        <f>IF(COUNTIF('4.22.24'!A46:A60, A46) &gt; 0, "On 4.22.24", "")</f>
        <v/>
      </c>
    </row>
    <row r="47" spans="1:13" x14ac:dyDescent="0.25">
      <c r="A47" t="s">
        <v>408</v>
      </c>
      <c r="B47" s="1">
        <v>1284.68</v>
      </c>
      <c r="C47" s="1">
        <v>0</v>
      </c>
      <c r="D47" s="1">
        <v>0</v>
      </c>
      <c r="E47" s="1">
        <v>0</v>
      </c>
      <c r="F47" s="1">
        <v>1284.68</v>
      </c>
      <c r="G47" s="1">
        <v>1284.68</v>
      </c>
      <c r="H47" s="1">
        <v>0</v>
      </c>
      <c r="I47" s="1">
        <v>0</v>
      </c>
      <c r="J47" t="s">
        <v>23</v>
      </c>
      <c r="K47" t="s">
        <v>194</v>
      </c>
      <c r="L47" t="s">
        <v>409</v>
      </c>
      <c r="M47" t="str">
        <f>IF(COUNTIF('4.22.24'!A47:A61, A47) &gt; 0, "On 4.22.24", "")</f>
        <v/>
      </c>
    </row>
    <row r="48" spans="1:13" x14ac:dyDescent="0.25">
      <c r="A48" t="s">
        <v>22</v>
      </c>
      <c r="B48" s="1">
        <v>295.66000000000003</v>
      </c>
      <c r="C48" s="1">
        <v>0</v>
      </c>
      <c r="D48" s="1">
        <v>0</v>
      </c>
      <c r="E48" s="1">
        <v>0</v>
      </c>
      <c r="F48" s="1">
        <v>295.66000000000003</v>
      </c>
      <c r="G48" s="1">
        <v>0</v>
      </c>
      <c r="H48" s="1">
        <v>0</v>
      </c>
      <c r="I48" s="1">
        <v>295.66000000000003</v>
      </c>
      <c r="J48" t="s">
        <v>23</v>
      </c>
      <c r="K48" t="s">
        <v>194</v>
      </c>
      <c r="L48" t="s">
        <v>226</v>
      </c>
      <c r="M48" t="str">
        <f>IF(COUNTIF('4.22.24'!A48:A62, A48) &gt; 0, "On 4.22.24", "")</f>
        <v/>
      </c>
    </row>
    <row r="49" spans="1:13" x14ac:dyDescent="0.25">
      <c r="A49" t="s">
        <v>161</v>
      </c>
      <c r="B49" s="1">
        <v>1180.19</v>
      </c>
      <c r="C49" s="1">
        <v>0</v>
      </c>
      <c r="D49" s="1">
        <v>0</v>
      </c>
      <c r="E49" s="1">
        <v>0</v>
      </c>
      <c r="F49" s="1">
        <v>1180.19</v>
      </c>
      <c r="G49" s="1">
        <v>0</v>
      </c>
      <c r="H49" s="1">
        <v>1180.19</v>
      </c>
      <c r="I49" s="1">
        <v>0</v>
      </c>
      <c r="J49" t="s">
        <v>96</v>
      </c>
      <c r="K49" t="s">
        <v>242</v>
      </c>
      <c r="L49" t="s">
        <v>299</v>
      </c>
      <c r="M49" t="str">
        <f>IF(COUNTIF('4.22.24'!A49:A63, A49) &gt; 0, "On 4.22.24", "")</f>
        <v/>
      </c>
    </row>
    <row r="50" spans="1:13" x14ac:dyDescent="0.25">
      <c r="A50" t="s">
        <v>524</v>
      </c>
      <c r="B50" s="1">
        <v>283.41000000000003</v>
      </c>
      <c r="C50" s="1">
        <v>0</v>
      </c>
      <c r="D50" s="1">
        <v>0</v>
      </c>
      <c r="E50" s="1">
        <v>0</v>
      </c>
      <c r="F50" s="1">
        <v>283.41000000000003</v>
      </c>
      <c r="G50" s="1">
        <v>0</v>
      </c>
      <c r="H50" s="1">
        <v>0</v>
      </c>
      <c r="I50" s="1">
        <v>283.41000000000003</v>
      </c>
      <c r="J50" t="s">
        <v>150</v>
      </c>
      <c r="K50" t="s">
        <v>175</v>
      </c>
      <c r="L50" t="s">
        <v>525</v>
      </c>
      <c r="M50" t="str">
        <f>IF(COUNTIF('4.22.24'!A50:A64, A50) &gt; 0, "On 4.22.24", "")</f>
        <v/>
      </c>
    </row>
    <row r="51" spans="1:13" x14ac:dyDescent="0.25">
      <c r="A51" t="s">
        <v>526</v>
      </c>
      <c r="B51" s="1">
        <v>219.79</v>
      </c>
      <c r="C51" s="1">
        <v>0</v>
      </c>
      <c r="D51" s="1">
        <v>0</v>
      </c>
      <c r="E51" s="1">
        <v>0</v>
      </c>
      <c r="F51" s="1">
        <v>219.79</v>
      </c>
      <c r="G51" s="1">
        <v>0</v>
      </c>
      <c r="H51" s="1">
        <v>0</v>
      </c>
      <c r="I51" s="1">
        <v>219.79</v>
      </c>
      <c r="J51" t="s">
        <v>80</v>
      </c>
      <c r="K51" t="s">
        <v>399</v>
      </c>
      <c r="L51" t="s">
        <v>527</v>
      </c>
      <c r="M51" t="str">
        <f>IF(COUNTIF('4.22.24'!A51:A65, A51) &gt; 0, "On 4.22.24", "")</f>
        <v/>
      </c>
    </row>
    <row r="52" spans="1:13" x14ac:dyDescent="0.25">
      <c r="A52" t="s">
        <v>113</v>
      </c>
      <c r="B52" s="1">
        <v>6863.75</v>
      </c>
      <c r="C52" s="1">
        <v>0</v>
      </c>
      <c r="D52" s="1">
        <v>0</v>
      </c>
      <c r="E52" s="1">
        <v>0</v>
      </c>
      <c r="F52" s="1">
        <v>6863.75</v>
      </c>
      <c r="G52" s="1">
        <v>0</v>
      </c>
      <c r="H52" s="1">
        <v>6863.75</v>
      </c>
      <c r="I52" s="1">
        <v>0</v>
      </c>
      <c r="J52" t="s">
        <v>36</v>
      </c>
      <c r="K52" t="s">
        <v>185</v>
      </c>
      <c r="L52" t="s">
        <v>247</v>
      </c>
      <c r="M52" t="str">
        <f>IF(COUNTIF('4.22.24'!A52:A66, A52) &gt; 0, "On 4.22.24", "")</f>
        <v/>
      </c>
    </row>
    <row r="53" spans="1:13" x14ac:dyDescent="0.25">
      <c r="A53" t="s">
        <v>129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t="s">
        <v>44</v>
      </c>
      <c r="K53" t="s">
        <v>196</v>
      </c>
      <c r="L53" t="s">
        <v>303</v>
      </c>
      <c r="M53" t="str">
        <f>IF(COUNTIF('4.22.24'!A53:A67, A53) &gt; 0, "On 4.22.24", "")</f>
        <v/>
      </c>
    </row>
    <row r="54" spans="1:13" x14ac:dyDescent="0.25">
      <c r="A54" t="s">
        <v>73</v>
      </c>
      <c r="B54" s="1">
        <v>462.27</v>
      </c>
      <c r="C54" s="1">
        <v>0</v>
      </c>
      <c r="D54" s="1">
        <v>0</v>
      </c>
      <c r="E54" s="1">
        <v>0</v>
      </c>
      <c r="F54" s="1">
        <v>462.27</v>
      </c>
      <c r="G54" s="1">
        <v>0</v>
      </c>
      <c r="H54" s="1">
        <v>462.27</v>
      </c>
      <c r="I54" s="1">
        <v>0</v>
      </c>
      <c r="J54" t="s">
        <v>14</v>
      </c>
      <c r="K54" t="s">
        <v>172</v>
      </c>
      <c r="L54" t="s">
        <v>230</v>
      </c>
      <c r="M54" t="str">
        <f>IF(COUNTIF('4.22.24'!A54:A68, A54) &gt; 0, "On 4.22.24", "")</f>
        <v>On 4.22.24</v>
      </c>
    </row>
    <row r="55" spans="1:13" x14ac:dyDescent="0.25">
      <c r="A55" t="s">
        <v>133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t="s">
        <v>31</v>
      </c>
      <c r="K55" t="s">
        <v>183</v>
      </c>
      <c r="L55" t="s">
        <v>310</v>
      </c>
      <c r="M55" t="str">
        <f>IF(COUNTIF('4.22.24'!A55:A69, A55) &gt; 0, "On 4.22.24", "")</f>
        <v/>
      </c>
    </row>
    <row r="56" spans="1:13" x14ac:dyDescent="0.25">
      <c r="A56" t="s">
        <v>66</v>
      </c>
      <c r="B56" s="1">
        <v>551.80999999999995</v>
      </c>
      <c r="C56" s="1">
        <v>0</v>
      </c>
      <c r="D56" s="1">
        <v>0</v>
      </c>
      <c r="E56" s="1">
        <v>0</v>
      </c>
      <c r="F56" s="1">
        <v>551.80999999999995</v>
      </c>
      <c r="G56" s="1">
        <v>0</v>
      </c>
      <c r="H56" s="1">
        <v>551.80999999999995</v>
      </c>
      <c r="I56" s="1">
        <v>0</v>
      </c>
      <c r="J56" t="s">
        <v>56</v>
      </c>
      <c r="K56" t="s">
        <v>189</v>
      </c>
      <c r="L56" t="s">
        <v>216</v>
      </c>
      <c r="M56" t="str">
        <f>IF(COUNTIF('4.22.24'!A56:A70, A56) &gt; 0, "On 4.22.24", "")</f>
        <v>On 4.22.24</v>
      </c>
    </row>
    <row r="57" spans="1:13" x14ac:dyDescent="0.25">
      <c r="A57" t="s">
        <v>110</v>
      </c>
      <c r="B57" s="1">
        <v>338.07</v>
      </c>
      <c r="C57" s="1">
        <v>0</v>
      </c>
      <c r="D57" s="1">
        <v>0</v>
      </c>
      <c r="E57" s="1">
        <v>0</v>
      </c>
      <c r="F57" s="1">
        <v>338.07</v>
      </c>
      <c r="G57" s="1">
        <v>0</v>
      </c>
      <c r="H57" s="1">
        <v>0</v>
      </c>
      <c r="I57" s="1">
        <v>338.07</v>
      </c>
      <c r="J57" t="s">
        <v>23</v>
      </c>
      <c r="K57" t="s">
        <v>194</v>
      </c>
      <c r="L57" t="s">
        <v>266</v>
      </c>
      <c r="M57" t="str">
        <f>IF(COUNTIF('4.22.24'!A57:A71, A57) &gt; 0, "On 4.22.24", "")</f>
        <v/>
      </c>
    </row>
    <row r="58" spans="1:13" x14ac:dyDescent="0.25">
      <c r="A58" t="s">
        <v>16</v>
      </c>
      <c r="B58" s="1">
        <v>1474.6</v>
      </c>
      <c r="C58" s="1">
        <v>0</v>
      </c>
      <c r="D58" s="1">
        <v>0</v>
      </c>
      <c r="E58" s="1">
        <v>0</v>
      </c>
      <c r="F58" s="1">
        <v>1474.6</v>
      </c>
      <c r="G58" s="1">
        <v>0</v>
      </c>
      <c r="H58" s="1">
        <v>0</v>
      </c>
      <c r="I58" s="1">
        <v>1474.6</v>
      </c>
      <c r="J58" t="s">
        <v>17</v>
      </c>
      <c r="K58" t="s">
        <v>503</v>
      </c>
      <c r="L58" t="s">
        <v>504</v>
      </c>
      <c r="M58" t="str">
        <f>IF(COUNTIF('4.22.24'!A58:A72, A58) &gt; 0, "On 4.22.24", "")</f>
        <v/>
      </c>
    </row>
    <row r="59" spans="1:13" x14ac:dyDescent="0.25">
      <c r="A59" t="s">
        <v>78</v>
      </c>
      <c r="B59" s="1">
        <v>402.12</v>
      </c>
      <c r="C59" s="1">
        <v>0</v>
      </c>
      <c r="D59" s="1">
        <v>0</v>
      </c>
      <c r="E59" s="1">
        <v>0</v>
      </c>
      <c r="F59" s="1">
        <v>402.12</v>
      </c>
      <c r="G59" s="1">
        <v>0</v>
      </c>
      <c r="H59" s="1">
        <v>0</v>
      </c>
      <c r="I59" s="1">
        <v>402.12</v>
      </c>
      <c r="J59" t="s">
        <v>49</v>
      </c>
      <c r="K59" t="s">
        <v>202</v>
      </c>
      <c r="L59" t="s">
        <v>202</v>
      </c>
      <c r="M59" t="str">
        <f>IF(COUNTIF('4.22.24'!A59:A73, A59) &gt; 0, "On 4.22.24", "")</f>
        <v>On 4.22.24</v>
      </c>
    </row>
    <row r="60" spans="1:13" x14ac:dyDescent="0.25">
      <c r="A60" t="s">
        <v>528</v>
      </c>
      <c r="B60" s="1">
        <v>112.29</v>
      </c>
      <c r="C60" s="1">
        <v>0</v>
      </c>
      <c r="D60" s="1">
        <v>0</v>
      </c>
      <c r="E60" s="1">
        <v>0</v>
      </c>
      <c r="F60" s="1">
        <v>112.29</v>
      </c>
      <c r="G60" s="1">
        <v>0</v>
      </c>
      <c r="H60" s="1">
        <v>0</v>
      </c>
      <c r="I60" s="1">
        <v>112.29</v>
      </c>
      <c r="J60" t="s">
        <v>44</v>
      </c>
      <c r="K60" t="s">
        <v>196</v>
      </c>
      <c r="L60" t="s">
        <v>529</v>
      </c>
      <c r="M60" t="str">
        <f>IF(COUNTIF('4.22.24'!A60:A74, A60) &gt; 0, "On 4.22.24", "")</f>
        <v/>
      </c>
    </row>
    <row r="61" spans="1:13" x14ac:dyDescent="0.25">
      <c r="A61" t="s">
        <v>82</v>
      </c>
      <c r="B61" s="1">
        <v>888.98</v>
      </c>
      <c r="C61" s="1">
        <v>0</v>
      </c>
      <c r="D61" s="1">
        <v>0</v>
      </c>
      <c r="E61" s="1">
        <v>0</v>
      </c>
      <c r="F61" s="1">
        <v>888.98</v>
      </c>
      <c r="G61" s="1">
        <v>0</v>
      </c>
      <c r="H61" s="1">
        <v>888.98</v>
      </c>
      <c r="I61" s="1">
        <v>0</v>
      </c>
      <c r="J61" t="s">
        <v>60</v>
      </c>
      <c r="K61" t="s">
        <v>236</v>
      </c>
      <c r="L61" t="s">
        <v>237</v>
      </c>
      <c r="M61" t="str">
        <f>IF(COUNTIF('4.22.24'!A61:A75, A61) &gt; 0, "On 4.22.24", "")</f>
        <v/>
      </c>
    </row>
    <row r="62" spans="1:13" x14ac:dyDescent="0.25">
      <c r="A62" t="s">
        <v>165</v>
      </c>
      <c r="B62" s="1">
        <v>406.7</v>
      </c>
      <c r="C62" s="1">
        <v>0</v>
      </c>
      <c r="D62" s="1">
        <v>0</v>
      </c>
      <c r="E62" s="1">
        <v>0</v>
      </c>
      <c r="F62" s="1">
        <v>406.7</v>
      </c>
      <c r="G62" s="1">
        <v>0</v>
      </c>
      <c r="H62" s="1">
        <v>406.7</v>
      </c>
      <c r="I62" s="1">
        <v>0</v>
      </c>
      <c r="J62" t="s">
        <v>62</v>
      </c>
      <c r="K62" t="s">
        <v>238</v>
      </c>
      <c r="L62" t="s">
        <v>317</v>
      </c>
      <c r="M62" t="str">
        <f>IF(COUNTIF('4.22.24'!A62:A76, A62) &gt; 0, "On 4.22.24", "")</f>
        <v/>
      </c>
    </row>
    <row r="63" spans="1:13" x14ac:dyDescent="0.25">
      <c r="A63" t="s">
        <v>530</v>
      </c>
      <c r="B63" s="1">
        <v>20.84</v>
      </c>
      <c r="C63" s="1">
        <v>0</v>
      </c>
      <c r="D63" s="1">
        <v>0</v>
      </c>
      <c r="E63" s="1">
        <v>0</v>
      </c>
      <c r="F63" s="1">
        <v>20.84</v>
      </c>
      <c r="G63" s="1">
        <v>0</v>
      </c>
      <c r="H63" s="1">
        <v>0</v>
      </c>
      <c r="I63" s="1">
        <v>20.84</v>
      </c>
      <c r="J63" t="s">
        <v>150</v>
      </c>
      <c r="K63" t="s">
        <v>175</v>
      </c>
      <c r="L63" t="s">
        <v>531</v>
      </c>
      <c r="M63" t="str">
        <f>IF(COUNTIF('4.22.24'!A63:A77, A63) &gt; 0, "On 4.22.24", "")</f>
        <v/>
      </c>
    </row>
    <row r="64" spans="1:13" x14ac:dyDescent="0.25">
      <c r="A64" t="s">
        <v>138</v>
      </c>
      <c r="B64" s="1">
        <v>759.7399999999999</v>
      </c>
      <c r="C64" s="1">
        <v>0</v>
      </c>
      <c r="D64" s="1">
        <v>0</v>
      </c>
      <c r="E64" s="1">
        <v>0</v>
      </c>
      <c r="F64" s="1">
        <v>759.7399999999999</v>
      </c>
      <c r="G64" s="1">
        <v>0</v>
      </c>
      <c r="H64" s="1">
        <v>0</v>
      </c>
      <c r="I64" s="1">
        <v>759.7399999999999</v>
      </c>
      <c r="J64" t="s">
        <v>31</v>
      </c>
      <c r="K64" t="s">
        <v>183</v>
      </c>
      <c r="L64" t="s">
        <v>318</v>
      </c>
      <c r="M64" t="str">
        <f>IF(COUNTIF('4.22.24'!A64:A78, A64) &gt; 0, "On 4.22.24", "")</f>
        <v>On 4.22.24</v>
      </c>
    </row>
    <row r="65" spans="1:13" x14ac:dyDescent="0.25">
      <c r="A65" t="s">
        <v>516</v>
      </c>
      <c r="B65" s="1">
        <v>73.58</v>
      </c>
      <c r="C65" s="1">
        <v>0</v>
      </c>
      <c r="D65" s="1">
        <v>0</v>
      </c>
      <c r="E65" s="1">
        <v>0</v>
      </c>
      <c r="F65" s="1">
        <v>73.58</v>
      </c>
      <c r="G65" s="1">
        <v>0</v>
      </c>
      <c r="H65" s="1">
        <v>0</v>
      </c>
      <c r="I65" s="1">
        <v>73.58</v>
      </c>
      <c r="J65" t="s">
        <v>150</v>
      </c>
      <c r="K65" t="s">
        <v>175</v>
      </c>
      <c r="L65" t="s">
        <v>517</v>
      </c>
      <c r="M65" t="str">
        <f>IF(COUNTIF('4.22.24'!A65:A79, A65) &gt; 0, "On 4.22.24", "")</f>
        <v/>
      </c>
    </row>
    <row r="66" spans="1:13" x14ac:dyDescent="0.25">
      <c r="A66" t="s">
        <v>14</v>
      </c>
      <c r="B66" s="1">
        <v>6777.6399999999994</v>
      </c>
      <c r="C66" s="1">
        <v>0</v>
      </c>
      <c r="D66" s="1">
        <v>0</v>
      </c>
      <c r="E66" s="1">
        <v>0</v>
      </c>
      <c r="F66" s="1">
        <v>6777.6399999999994</v>
      </c>
      <c r="G66" s="1">
        <v>6777.6399999999994</v>
      </c>
      <c r="H66" s="1">
        <v>0</v>
      </c>
      <c r="I66" s="1">
        <v>0</v>
      </c>
      <c r="J66" t="s">
        <v>21</v>
      </c>
      <c r="K66" t="s">
        <v>177</v>
      </c>
      <c r="L66" t="s">
        <v>172</v>
      </c>
      <c r="M66" t="str">
        <f>IF(COUNTIF('4.22.24'!A66:A80, A66) &gt; 0, "On 4.22.24", "")</f>
        <v/>
      </c>
    </row>
    <row r="67" spans="1:13" x14ac:dyDescent="0.25">
      <c r="A67" t="s">
        <v>43</v>
      </c>
      <c r="B67" s="1">
        <v>5220.0600000000004</v>
      </c>
      <c r="C67" s="1">
        <v>0</v>
      </c>
      <c r="D67" s="1">
        <v>0</v>
      </c>
      <c r="E67" s="1">
        <v>0</v>
      </c>
      <c r="F67" s="1">
        <v>5220.0600000000004</v>
      </c>
      <c r="G67" s="1">
        <v>3008.84</v>
      </c>
      <c r="H67" s="1">
        <v>0</v>
      </c>
      <c r="I67" s="1">
        <v>2211.2199999999998</v>
      </c>
      <c r="J67" t="s">
        <v>44</v>
      </c>
      <c r="K67" t="s">
        <v>196</v>
      </c>
      <c r="L67" t="s">
        <v>197</v>
      </c>
      <c r="M67" t="str">
        <f>IF(COUNTIF('4.22.24'!A67:A81, A67) &gt; 0, "On 4.22.24", "")</f>
        <v/>
      </c>
    </row>
    <row r="68" spans="1:13" x14ac:dyDescent="0.25">
      <c r="A68" t="s">
        <v>532</v>
      </c>
      <c r="B68" s="1">
        <v>201.39</v>
      </c>
      <c r="C68" s="1">
        <v>0</v>
      </c>
      <c r="D68" s="1">
        <v>0</v>
      </c>
      <c r="E68" s="1">
        <v>0</v>
      </c>
      <c r="F68" s="1">
        <v>201.39</v>
      </c>
      <c r="G68" s="1">
        <v>0</v>
      </c>
      <c r="H68" s="1">
        <v>201.39</v>
      </c>
      <c r="I68" s="1">
        <v>0</v>
      </c>
      <c r="J68" t="s">
        <v>56</v>
      </c>
      <c r="K68" t="s">
        <v>189</v>
      </c>
      <c r="L68" t="s">
        <v>533</v>
      </c>
      <c r="M68" t="str">
        <f>IF(COUNTIF('4.22.24'!A68:A82, A68) &gt; 0, "On 4.22.24", "")</f>
        <v/>
      </c>
    </row>
    <row r="69" spans="1:13" x14ac:dyDescent="0.25">
      <c r="A69" t="s">
        <v>423</v>
      </c>
      <c r="B69" s="1">
        <v>125.96</v>
      </c>
      <c r="C69" s="1">
        <v>0</v>
      </c>
      <c r="D69" s="1">
        <v>0</v>
      </c>
      <c r="E69" s="1">
        <v>0</v>
      </c>
      <c r="F69" s="1">
        <v>125.96</v>
      </c>
      <c r="G69" s="1">
        <v>0</v>
      </c>
      <c r="H69" s="1">
        <v>125.96</v>
      </c>
      <c r="I69" s="1">
        <v>0</v>
      </c>
      <c r="J69" t="s">
        <v>44</v>
      </c>
      <c r="K69" t="s">
        <v>196</v>
      </c>
      <c r="L69" t="s">
        <v>424</v>
      </c>
      <c r="M69" t="str">
        <f>IF(COUNTIF('4.22.24'!A69:A83, A69) &gt; 0, "On 4.22.24", "")</f>
        <v/>
      </c>
    </row>
    <row r="70" spans="1:13" x14ac:dyDescent="0.25">
      <c r="A70" t="s">
        <v>23</v>
      </c>
      <c r="B70" s="1">
        <v>39.44</v>
      </c>
      <c r="C70" s="1">
        <v>0</v>
      </c>
      <c r="D70" s="1">
        <v>0</v>
      </c>
      <c r="E70" s="1">
        <v>0</v>
      </c>
      <c r="F70" s="1">
        <v>39.44</v>
      </c>
      <c r="G70" s="1">
        <v>0</v>
      </c>
      <c r="H70" s="1">
        <v>0</v>
      </c>
      <c r="I70" s="1">
        <v>39.44</v>
      </c>
      <c r="J70" t="s">
        <v>21</v>
      </c>
      <c r="K70" t="s">
        <v>177</v>
      </c>
      <c r="L70" t="s">
        <v>194</v>
      </c>
      <c r="M70" t="str">
        <f>IF(COUNTIF('4.22.24'!A70:A84, A70) &gt; 0, "On 4.22.24", "")</f>
        <v/>
      </c>
    </row>
    <row r="71" spans="1:13" x14ac:dyDescent="0.25">
      <c r="A71" t="s">
        <v>63</v>
      </c>
      <c r="B71" s="1">
        <v>-53.35</v>
      </c>
      <c r="C71" s="1">
        <v>-53.35</v>
      </c>
      <c r="D71" s="1">
        <v>-53.35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t="s">
        <v>85</v>
      </c>
      <c r="K71" t="s">
        <v>219</v>
      </c>
      <c r="L71" t="s">
        <v>220</v>
      </c>
      <c r="M71" t="str">
        <f>IF(COUNTIF('4.22.24'!A71:A85, A71) &gt; 0, "On 4.22.24", "")</f>
        <v/>
      </c>
    </row>
    <row r="72" spans="1:13" x14ac:dyDescent="0.25">
      <c r="F72" s="1">
        <f>SUM(F2:F71)</f>
        <v>41022.160000000011</v>
      </c>
      <c r="G72" s="1">
        <f>SUM(G2:G71)</f>
        <v>14972.59</v>
      </c>
      <c r="H72" s="1">
        <f>SUM(H2:H71)</f>
        <v>13128.279999999999</v>
      </c>
      <c r="I72" s="1">
        <f>SUM(I2:I71)</f>
        <v>12921.289999999999</v>
      </c>
    </row>
  </sheetData>
  <autoFilter ref="A1:P72" xr:uid="{00000000-0009-0000-0000-000010000000}"/>
  <conditionalFormatting sqref="A1:A1048576">
    <cfRule type="expression" dxfId="38" priority="1">
      <formula>IF($M2="On 4.22.24", 1, 0)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rgb="FF00B0F0"/>
  </sheetPr>
  <dimension ref="A1:M83"/>
  <sheetViews>
    <sheetView workbookViewId="0"/>
  </sheetViews>
  <sheetFormatPr defaultRowHeight="15" x14ac:dyDescent="0.25"/>
  <cols>
    <col min="1" max="1" width="28.5703125" bestFit="1" customWidth="1"/>
    <col min="2" max="2" width="23.42578125" style="1" bestFit="1" customWidth="1"/>
    <col min="3" max="3" width="25.140625" style="1" bestFit="1" customWidth="1"/>
    <col min="4" max="4" width="18.5703125" style="1" bestFit="1" customWidth="1"/>
    <col min="5" max="5" width="24.85546875" style="1" bestFit="1" customWidth="1"/>
    <col min="6" max="6" width="21.85546875" style="1" bestFit="1" customWidth="1"/>
    <col min="7" max="7" width="20.42578125" style="1" bestFit="1" customWidth="1"/>
    <col min="8" max="8" width="30.42578125" style="1" bestFit="1" customWidth="1"/>
    <col min="9" max="9" width="33.7109375" style="1" bestFit="1" customWidth="1"/>
    <col min="10" max="10" width="17.7109375" bestFit="1" customWidth="1"/>
    <col min="11" max="12" width="38.7109375" bestFit="1" customWidth="1"/>
    <col min="13" max="13" width="17.7109375" bestFit="1" customWidth="1"/>
  </cols>
  <sheetData>
    <row r="1" spans="1:13" x14ac:dyDescent="0.25">
      <c r="A1" s="96" t="s">
        <v>0</v>
      </c>
      <c r="B1" s="97" t="s">
        <v>1</v>
      </c>
      <c r="C1" s="97" t="s">
        <v>2</v>
      </c>
      <c r="D1" s="97" t="s">
        <v>365</v>
      </c>
      <c r="E1" s="97" t="s">
        <v>364</v>
      </c>
      <c r="F1" s="97" t="s">
        <v>4</v>
      </c>
      <c r="G1" s="97" t="s">
        <v>3</v>
      </c>
      <c r="H1" s="97" t="s">
        <v>366</v>
      </c>
      <c r="I1" s="97" t="s">
        <v>367</v>
      </c>
      <c r="J1" s="96" t="s">
        <v>5</v>
      </c>
      <c r="K1" s="96" t="s">
        <v>168</v>
      </c>
      <c r="L1" s="96" t="s">
        <v>169</v>
      </c>
      <c r="M1" s="27" t="s">
        <v>534</v>
      </c>
    </row>
    <row r="2" spans="1:13" x14ac:dyDescent="0.25">
      <c r="A2" t="s">
        <v>45</v>
      </c>
      <c r="B2" s="1">
        <v>2549.23</v>
      </c>
      <c r="C2" s="1">
        <v>2549.23</v>
      </c>
      <c r="D2" s="1">
        <v>79.69</v>
      </c>
      <c r="E2" s="1">
        <v>2469.54</v>
      </c>
      <c r="F2" s="1">
        <v>0</v>
      </c>
      <c r="G2" s="1">
        <v>0</v>
      </c>
      <c r="H2" s="1">
        <v>0</v>
      </c>
      <c r="I2" s="1">
        <v>0</v>
      </c>
      <c r="J2" t="s">
        <v>20</v>
      </c>
      <c r="K2" t="s">
        <v>178</v>
      </c>
      <c r="L2" t="s">
        <v>193</v>
      </c>
      <c r="M2" t="str">
        <f>IF(ISNUMBER(MATCH(A2, '4.29.24'!$A$2:$A$16, 0)), "Exists", "Doesn't Exist")</f>
        <v>Exists</v>
      </c>
    </row>
    <row r="3" spans="1:13" x14ac:dyDescent="0.25">
      <c r="A3" t="s">
        <v>62</v>
      </c>
      <c r="B3" s="1">
        <v>2422.59</v>
      </c>
      <c r="C3" s="1">
        <v>2422.59</v>
      </c>
      <c r="D3" s="1">
        <v>2422.59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t="s">
        <v>21</v>
      </c>
      <c r="K3" t="s">
        <v>177</v>
      </c>
      <c r="L3" t="s">
        <v>238</v>
      </c>
      <c r="M3" t="str">
        <f>IF(ISNUMBER(MATCH(A3, '4.29.24'!$A$2:$A$16, 0)), "Exists", "Doesn't Exist")</f>
        <v>Doesn't Exist</v>
      </c>
    </row>
    <row r="4" spans="1:13" x14ac:dyDescent="0.25">
      <c r="A4" t="s">
        <v>101</v>
      </c>
      <c r="B4" s="1">
        <v>1850.22</v>
      </c>
      <c r="C4" s="1">
        <v>1850.22</v>
      </c>
      <c r="D4" s="1">
        <v>0</v>
      </c>
      <c r="E4" s="1">
        <v>1850.22</v>
      </c>
      <c r="F4" s="1">
        <v>0</v>
      </c>
      <c r="G4" s="1">
        <v>0</v>
      </c>
      <c r="H4" s="1">
        <v>0</v>
      </c>
      <c r="I4" s="1">
        <v>0</v>
      </c>
      <c r="J4" t="s">
        <v>34</v>
      </c>
      <c r="K4" t="s">
        <v>198</v>
      </c>
      <c r="L4" t="s">
        <v>261</v>
      </c>
      <c r="M4" t="str">
        <f>IF(ISNUMBER(MATCH(A4, '4.29.24'!$A$2:$A$16, 0)), "Exists", "Doesn't Exist")</f>
        <v>Doesn't Exist</v>
      </c>
    </row>
    <row r="5" spans="1:13" x14ac:dyDescent="0.25">
      <c r="A5" t="s">
        <v>397</v>
      </c>
      <c r="B5" s="1">
        <v>1505.49</v>
      </c>
      <c r="C5" s="1">
        <v>1505.49</v>
      </c>
      <c r="D5" s="1">
        <v>1505.49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t="s">
        <v>29</v>
      </c>
      <c r="K5" t="s">
        <v>212</v>
      </c>
      <c r="L5" t="s">
        <v>398</v>
      </c>
      <c r="M5" t="str">
        <f>IF(ISNUMBER(MATCH(A5, '4.29.24'!$A$2:$A$16, 0)), "Exists", "Doesn't Exist")</f>
        <v>Doesn't Exist</v>
      </c>
    </row>
    <row r="6" spans="1:13" x14ac:dyDescent="0.25">
      <c r="A6" t="s">
        <v>535</v>
      </c>
      <c r="B6" s="1">
        <v>1491.15</v>
      </c>
      <c r="C6" s="1">
        <v>1491.15</v>
      </c>
      <c r="D6" s="1">
        <v>1491.15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t="s">
        <v>7</v>
      </c>
      <c r="K6" t="s">
        <v>170</v>
      </c>
      <c r="L6" t="s">
        <v>536</v>
      </c>
      <c r="M6" t="str">
        <f>IF(ISNUMBER(MATCH(A6, '4.29.24'!$A$2:$A$16, 0)), "Exists", "Doesn't Exist")</f>
        <v>Doesn't Exist</v>
      </c>
    </row>
    <row r="7" spans="1:13" x14ac:dyDescent="0.25">
      <c r="A7" t="s">
        <v>46</v>
      </c>
      <c r="B7" s="1">
        <v>2850.99</v>
      </c>
      <c r="C7" s="1">
        <v>1256.5899999999999</v>
      </c>
      <c r="D7" s="1">
        <v>1256.5899999999999</v>
      </c>
      <c r="E7" s="1">
        <v>0</v>
      </c>
      <c r="F7" s="1">
        <v>1594.4</v>
      </c>
      <c r="G7" s="1">
        <v>1594.4</v>
      </c>
      <c r="H7" s="1">
        <v>0</v>
      </c>
      <c r="I7" s="1">
        <v>0</v>
      </c>
      <c r="J7" t="s">
        <v>10</v>
      </c>
      <c r="K7" t="s">
        <v>191</v>
      </c>
      <c r="L7" t="s">
        <v>192</v>
      </c>
      <c r="M7" t="str">
        <f>IF(ISNUMBER(MATCH(A7, '4.29.24'!$A$2:$A$16, 0)), "Exists", "Doesn't Exist")</f>
        <v>Exists</v>
      </c>
    </row>
    <row r="8" spans="1:13" x14ac:dyDescent="0.25">
      <c r="A8" t="s">
        <v>144</v>
      </c>
      <c r="B8" s="1">
        <v>1223.06</v>
      </c>
      <c r="C8" s="1">
        <v>1223.06</v>
      </c>
      <c r="D8" s="1">
        <v>0</v>
      </c>
      <c r="E8" s="1">
        <v>1223.06</v>
      </c>
      <c r="F8" s="1">
        <v>0</v>
      </c>
      <c r="G8" s="1">
        <v>0</v>
      </c>
      <c r="H8" s="1">
        <v>0</v>
      </c>
      <c r="I8" s="1">
        <v>0</v>
      </c>
      <c r="J8" t="s">
        <v>96</v>
      </c>
      <c r="K8" t="s">
        <v>242</v>
      </c>
      <c r="L8" t="s">
        <v>248</v>
      </c>
      <c r="M8" t="str">
        <f>IF(ISNUMBER(MATCH(A8, '4.29.24'!$A$2:$A$16, 0)), "Exists", "Doesn't Exist")</f>
        <v>Doesn't Exist</v>
      </c>
    </row>
    <row r="9" spans="1:13" x14ac:dyDescent="0.25">
      <c r="A9" t="s">
        <v>72</v>
      </c>
      <c r="B9" s="1">
        <v>983.36999999999989</v>
      </c>
      <c r="C9" s="1">
        <v>983.36999999999989</v>
      </c>
      <c r="D9" s="1">
        <v>438.70999999999992</v>
      </c>
      <c r="E9" s="1">
        <v>544.66</v>
      </c>
      <c r="F9" s="1">
        <v>0</v>
      </c>
      <c r="G9" s="1">
        <v>0</v>
      </c>
      <c r="H9" s="1">
        <v>0</v>
      </c>
      <c r="I9" s="1">
        <v>0</v>
      </c>
      <c r="J9" t="s">
        <v>20</v>
      </c>
      <c r="K9" t="s">
        <v>178</v>
      </c>
      <c r="L9" t="s">
        <v>229</v>
      </c>
      <c r="M9" t="str">
        <f>IF(ISNUMBER(MATCH(A9, '4.29.24'!$A$2:$A$16, 0)), "Exists", "Doesn't Exist")</f>
        <v>Exists</v>
      </c>
    </row>
    <row r="10" spans="1:13" x14ac:dyDescent="0.25">
      <c r="A10" t="s">
        <v>520</v>
      </c>
      <c r="B10" s="1">
        <v>824.02</v>
      </c>
      <c r="C10" s="1">
        <v>824.02</v>
      </c>
      <c r="D10" s="1">
        <v>824.02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t="s">
        <v>96</v>
      </c>
      <c r="K10" t="s">
        <v>242</v>
      </c>
      <c r="L10" t="s">
        <v>521</v>
      </c>
      <c r="M10" t="str">
        <f>IF(ISNUMBER(MATCH(A10, '4.29.24'!$A$2:$A$16, 0)), "Exists", "Doesn't Exist")</f>
        <v>Exists</v>
      </c>
    </row>
    <row r="11" spans="1:13" x14ac:dyDescent="0.25">
      <c r="A11" t="s">
        <v>335</v>
      </c>
      <c r="B11" s="1">
        <v>763.44999999999993</v>
      </c>
      <c r="C11" s="1">
        <v>763.44999999999993</v>
      </c>
      <c r="D11" s="1">
        <v>763.44999999999993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t="s">
        <v>34</v>
      </c>
      <c r="K11" t="s">
        <v>198</v>
      </c>
      <c r="L11" t="s">
        <v>336</v>
      </c>
      <c r="M11" t="str">
        <f>IF(ISNUMBER(MATCH(A11, '4.29.24'!$A$2:$A$16, 0)), "Exists", "Doesn't Exist")</f>
        <v>Exists</v>
      </c>
    </row>
    <row r="12" spans="1:13" x14ac:dyDescent="0.25">
      <c r="A12" t="s">
        <v>84</v>
      </c>
      <c r="B12" s="1">
        <v>726.83</v>
      </c>
      <c r="C12" s="1">
        <v>726.83</v>
      </c>
      <c r="D12" s="1">
        <v>0</v>
      </c>
      <c r="E12" s="1">
        <v>726.83</v>
      </c>
      <c r="F12" s="1">
        <v>0</v>
      </c>
      <c r="G12" s="1">
        <v>0</v>
      </c>
      <c r="H12" s="1">
        <v>0</v>
      </c>
      <c r="I12" s="1">
        <v>0</v>
      </c>
      <c r="J12" t="s">
        <v>85</v>
      </c>
      <c r="K12" t="s">
        <v>219</v>
      </c>
      <c r="L12" t="s">
        <v>291</v>
      </c>
      <c r="M12" t="str">
        <f>IF(ISNUMBER(MATCH(A12, '4.29.24'!$A$2:$A$16, 0)), "Exists", "Doesn't Exist")</f>
        <v>Doesn't Exist</v>
      </c>
    </row>
    <row r="13" spans="1:13" x14ac:dyDescent="0.25">
      <c r="A13" t="s">
        <v>537</v>
      </c>
      <c r="B13" s="1">
        <v>700</v>
      </c>
      <c r="C13" s="1">
        <v>700</v>
      </c>
      <c r="D13" s="1">
        <v>0</v>
      </c>
      <c r="E13" s="1">
        <v>700</v>
      </c>
      <c r="F13" s="1">
        <v>0</v>
      </c>
      <c r="G13" s="1">
        <v>0</v>
      </c>
      <c r="H13" s="1">
        <v>0</v>
      </c>
      <c r="I13" s="1">
        <v>0</v>
      </c>
      <c r="J13" t="s">
        <v>34</v>
      </c>
      <c r="K13" t="s">
        <v>198</v>
      </c>
      <c r="L13" t="s">
        <v>538</v>
      </c>
      <c r="M13" t="str">
        <f>IF(ISNUMBER(MATCH(A13, '4.29.24'!$A$2:$A$16, 0)), "Exists", "Doesn't Exist")</f>
        <v>Doesn't Exist</v>
      </c>
    </row>
    <row r="14" spans="1:13" x14ac:dyDescent="0.25">
      <c r="A14" t="s">
        <v>38</v>
      </c>
      <c r="B14" s="1">
        <v>3568.7800000000011</v>
      </c>
      <c r="C14" s="1">
        <v>650.75</v>
      </c>
      <c r="D14" s="1">
        <v>0</v>
      </c>
      <c r="E14" s="1">
        <v>650.75</v>
      </c>
      <c r="F14" s="1">
        <v>2918.03</v>
      </c>
      <c r="G14" s="1">
        <v>0</v>
      </c>
      <c r="H14" s="1">
        <v>2918.03</v>
      </c>
      <c r="I14" s="1">
        <v>0</v>
      </c>
      <c r="J14" t="s">
        <v>36</v>
      </c>
      <c r="K14" t="s">
        <v>185</v>
      </c>
      <c r="L14" t="s">
        <v>224</v>
      </c>
      <c r="M14" t="str">
        <f>IF(ISNUMBER(MATCH(A14, '4.29.24'!$A$2:$A$16, 0)), "Exists", "Doesn't Exist")</f>
        <v>Exists</v>
      </c>
    </row>
    <row r="15" spans="1:13" x14ac:dyDescent="0.25">
      <c r="A15" t="s">
        <v>48</v>
      </c>
      <c r="B15" s="1">
        <v>623.65</v>
      </c>
      <c r="C15" s="1">
        <v>623.65</v>
      </c>
      <c r="D15" s="1">
        <v>0</v>
      </c>
      <c r="E15" s="1">
        <v>623.65</v>
      </c>
      <c r="F15" s="1">
        <v>0</v>
      </c>
      <c r="G15" s="1">
        <v>0</v>
      </c>
      <c r="H15" s="1">
        <v>0</v>
      </c>
      <c r="I15" s="1">
        <v>0</v>
      </c>
      <c r="J15" t="s">
        <v>36</v>
      </c>
      <c r="K15" t="s">
        <v>185</v>
      </c>
      <c r="L15" t="s">
        <v>201</v>
      </c>
      <c r="M15" t="str">
        <f>IF(ISNUMBER(MATCH(A15, '4.29.24'!$A$2:$A$16, 0)), "Exists", "Doesn't Exist")</f>
        <v>Doesn't Exist</v>
      </c>
    </row>
    <row r="16" spans="1:13" x14ac:dyDescent="0.25">
      <c r="A16" t="s">
        <v>269</v>
      </c>
      <c r="B16" s="1">
        <v>554.83000000000004</v>
      </c>
      <c r="C16" s="1">
        <v>554.83000000000004</v>
      </c>
      <c r="D16" s="1">
        <v>0</v>
      </c>
      <c r="E16" s="1">
        <v>554.83000000000004</v>
      </c>
      <c r="F16" s="1">
        <v>0</v>
      </c>
      <c r="G16" s="1">
        <v>0</v>
      </c>
      <c r="H16" s="1">
        <v>0</v>
      </c>
      <c r="I16" s="1">
        <v>0</v>
      </c>
      <c r="J16" t="s">
        <v>44</v>
      </c>
      <c r="K16" t="s">
        <v>196</v>
      </c>
      <c r="L16" t="s">
        <v>270</v>
      </c>
      <c r="M16" t="str">
        <f>IF(ISNUMBER(MATCH(A16, '4.29.24'!$A$2:$A$16, 0)), "Exists", "Doesn't Exist")</f>
        <v>Doesn't Exist</v>
      </c>
    </row>
    <row r="17" spans="1:13" ht="18.75" customHeight="1" x14ac:dyDescent="0.3">
      <c r="A17" s="98">
        <f>SUM(C2:C16)</f>
        <v>18125.230000000003</v>
      </c>
      <c r="B17" s="98"/>
      <c r="C17" s="98"/>
      <c r="D17" s="98"/>
      <c r="E17" s="98"/>
      <c r="F17" s="98"/>
      <c r="G17" s="98"/>
      <c r="H17" s="98"/>
      <c r="I17" s="98"/>
      <c r="J17" s="99"/>
    </row>
    <row r="18" spans="1:13" x14ac:dyDescent="0.25">
      <c r="A18" t="s">
        <v>14</v>
      </c>
      <c r="B18" s="1">
        <v>538.27</v>
      </c>
      <c r="C18" s="1">
        <v>538.27</v>
      </c>
      <c r="D18" s="1">
        <v>538.27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t="s">
        <v>21</v>
      </c>
      <c r="K18" t="s">
        <v>177</v>
      </c>
      <c r="L18" t="s">
        <v>172</v>
      </c>
      <c r="M18" t="str">
        <f>IF(ISNUMBER(MATCH(A18, '4.29.24'!$A$2:$A$16, 0)), "Exists", "Doesn't Exist")</f>
        <v>Doesn't Exist</v>
      </c>
    </row>
    <row r="19" spans="1:13" x14ac:dyDescent="0.25">
      <c r="A19" t="s">
        <v>345</v>
      </c>
      <c r="B19" s="1">
        <v>476.21</v>
      </c>
      <c r="C19" s="1">
        <v>476.21</v>
      </c>
      <c r="D19" s="1">
        <v>0</v>
      </c>
      <c r="E19" s="1">
        <v>476.21</v>
      </c>
      <c r="F19" s="1">
        <v>0</v>
      </c>
      <c r="G19" s="1">
        <v>0</v>
      </c>
      <c r="H19" s="1">
        <v>0</v>
      </c>
      <c r="I19" s="1">
        <v>0</v>
      </c>
      <c r="J19" t="s">
        <v>31</v>
      </c>
      <c r="K19" t="s">
        <v>183</v>
      </c>
      <c r="L19" t="s">
        <v>346</v>
      </c>
      <c r="M19" t="str">
        <f>IF(ISNUMBER(MATCH(A19, '4.29.24'!$A$2:$A$16, 0)), "Exists", "Doesn't Exist")</f>
        <v>Doesn't Exist</v>
      </c>
    </row>
    <row r="20" spans="1:13" x14ac:dyDescent="0.25">
      <c r="A20" t="s">
        <v>137</v>
      </c>
      <c r="B20" s="1">
        <v>552.14</v>
      </c>
      <c r="C20" s="1">
        <v>458.14</v>
      </c>
      <c r="D20" s="1">
        <v>0</v>
      </c>
      <c r="E20" s="1">
        <v>458.14</v>
      </c>
      <c r="F20" s="1">
        <v>94</v>
      </c>
      <c r="G20" s="1">
        <v>0</v>
      </c>
      <c r="H20" s="1">
        <v>94</v>
      </c>
      <c r="I20" s="1">
        <v>0</v>
      </c>
      <c r="J20" t="s">
        <v>56</v>
      </c>
      <c r="K20" t="s">
        <v>189</v>
      </c>
      <c r="L20" t="s">
        <v>316</v>
      </c>
      <c r="M20" t="str">
        <f>IF(ISNUMBER(MATCH(A20, '4.29.24'!$A$2:$A$16, 0)), "Exists", "Doesn't Exist")</f>
        <v>Exists</v>
      </c>
    </row>
    <row r="21" spans="1:13" x14ac:dyDescent="0.25">
      <c r="A21" t="s">
        <v>432</v>
      </c>
      <c r="B21" s="1">
        <v>428.22</v>
      </c>
      <c r="C21" s="1">
        <v>428.22</v>
      </c>
      <c r="D21" s="1">
        <v>159.07</v>
      </c>
      <c r="E21" s="1">
        <v>269.14999999999998</v>
      </c>
      <c r="F21" s="1">
        <v>0</v>
      </c>
      <c r="G21" s="1">
        <v>0</v>
      </c>
      <c r="H21" s="1">
        <v>0</v>
      </c>
      <c r="I21" s="1">
        <v>0</v>
      </c>
      <c r="J21" t="s">
        <v>41</v>
      </c>
      <c r="K21" t="s">
        <v>179</v>
      </c>
      <c r="L21" t="s">
        <v>433</v>
      </c>
      <c r="M21" t="str">
        <f>IF(ISNUMBER(MATCH(A21, '4.29.24'!$A$2:$A$16, 0)), "Exists", "Doesn't Exist")</f>
        <v>Exists</v>
      </c>
    </row>
    <row r="22" spans="1:13" x14ac:dyDescent="0.25">
      <c r="A22" t="s">
        <v>421</v>
      </c>
      <c r="B22" s="1">
        <v>339.31</v>
      </c>
      <c r="C22" s="1">
        <v>339.31</v>
      </c>
      <c r="D22" s="1">
        <v>0</v>
      </c>
      <c r="E22" s="1">
        <v>339.31</v>
      </c>
      <c r="F22" s="1">
        <v>0</v>
      </c>
      <c r="G22" s="1">
        <v>0</v>
      </c>
      <c r="H22" s="1">
        <v>0</v>
      </c>
      <c r="I22" s="1">
        <v>0</v>
      </c>
      <c r="J22" t="s">
        <v>96</v>
      </c>
      <c r="K22" t="s">
        <v>242</v>
      </c>
      <c r="L22" t="s">
        <v>422</v>
      </c>
      <c r="M22" t="str">
        <f>IF(ISNUMBER(MATCH(A22, '4.29.24'!$A$2:$A$16, 0)), "Exists", "Doesn't Exist")</f>
        <v>Doesn't Exist</v>
      </c>
    </row>
    <row r="23" spans="1:13" x14ac:dyDescent="0.25">
      <c r="A23" t="s">
        <v>58</v>
      </c>
      <c r="B23" s="1">
        <v>300.99</v>
      </c>
      <c r="C23" s="1">
        <v>300.99</v>
      </c>
      <c r="D23" s="1">
        <v>300.99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t="s">
        <v>34</v>
      </c>
      <c r="K23" t="s">
        <v>198</v>
      </c>
      <c r="L23" t="s">
        <v>199</v>
      </c>
      <c r="M23" t="str">
        <f>IF(ISNUMBER(MATCH(A23, '4.29.24'!$A$2:$A$16, 0)), "Exists", "Doesn't Exist")</f>
        <v>Exists</v>
      </c>
    </row>
    <row r="24" spans="1:13" x14ac:dyDescent="0.25">
      <c r="A24" t="s">
        <v>100</v>
      </c>
      <c r="B24" s="1">
        <v>285.30999999999989</v>
      </c>
      <c r="C24" s="1">
        <v>285.30999999999989</v>
      </c>
      <c r="D24" s="1">
        <v>0</v>
      </c>
      <c r="E24" s="1">
        <v>285.30999999999989</v>
      </c>
      <c r="F24" s="1">
        <v>0</v>
      </c>
      <c r="G24" s="1">
        <v>0</v>
      </c>
      <c r="H24" s="1">
        <v>0</v>
      </c>
      <c r="I24" s="1">
        <v>0</v>
      </c>
      <c r="J24" t="s">
        <v>20</v>
      </c>
      <c r="K24" t="s">
        <v>178</v>
      </c>
      <c r="L24" t="s">
        <v>255</v>
      </c>
      <c r="M24" t="str">
        <f>IF(ISNUMBER(MATCH(A24, '4.29.24'!$A$2:$A$16, 0)), "Exists", "Doesn't Exist")</f>
        <v>Exists</v>
      </c>
    </row>
    <row r="25" spans="1:13" x14ac:dyDescent="0.25">
      <c r="A25" t="s">
        <v>93</v>
      </c>
      <c r="B25" s="1">
        <v>959.17000000000007</v>
      </c>
      <c r="C25" s="1">
        <v>251.05</v>
      </c>
      <c r="D25" s="1">
        <v>0</v>
      </c>
      <c r="E25" s="1">
        <v>251.05</v>
      </c>
      <c r="F25" s="1">
        <v>708.12</v>
      </c>
      <c r="G25" s="1">
        <v>0</v>
      </c>
      <c r="H25" s="1">
        <v>708.12</v>
      </c>
      <c r="I25" s="1">
        <v>0</v>
      </c>
      <c r="J25" t="s">
        <v>36</v>
      </c>
      <c r="K25" t="s">
        <v>185</v>
      </c>
      <c r="L25" t="s">
        <v>215</v>
      </c>
      <c r="M25" t="str">
        <f>IF(ISNUMBER(MATCH(A25, '4.29.24'!$A$2:$A$16, 0)), "Exists", "Doesn't Exist")</f>
        <v>Doesn't Exist</v>
      </c>
    </row>
    <row r="26" spans="1:13" x14ac:dyDescent="0.25">
      <c r="A26" t="s">
        <v>95</v>
      </c>
      <c r="B26" s="1">
        <v>227.37</v>
      </c>
      <c r="C26" s="1">
        <v>227.37</v>
      </c>
      <c r="D26" s="1">
        <v>0</v>
      </c>
      <c r="E26" s="1">
        <v>227.37</v>
      </c>
      <c r="F26" s="1">
        <v>0</v>
      </c>
      <c r="G26" s="1">
        <v>0</v>
      </c>
      <c r="H26" s="1">
        <v>0</v>
      </c>
      <c r="I26" s="1">
        <v>0</v>
      </c>
      <c r="J26" t="s">
        <v>96</v>
      </c>
      <c r="K26" t="s">
        <v>242</v>
      </c>
      <c r="L26" t="s">
        <v>243</v>
      </c>
      <c r="M26" t="str">
        <f>IF(ISNUMBER(MATCH(A26, '4.29.24'!$A$2:$A$16, 0)), "Exists", "Doesn't Exist")</f>
        <v>Doesn't Exist</v>
      </c>
    </row>
    <row r="27" spans="1:13" x14ac:dyDescent="0.25">
      <c r="A27" t="s">
        <v>42</v>
      </c>
      <c r="B27" s="1">
        <v>1191.08</v>
      </c>
      <c r="C27" s="1">
        <v>204.68</v>
      </c>
      <c r="D27" s="1">
        <v>0</v>
      </c>
      <c r="E27" s="1">
        <v>204.68</v>
      </c>
      <c r="F27" s="1">
        <v>986.4</v>
      </c>
      <c r="G27" s="1">
        <v>986.4</v>
      </c>
      <c r="H27" s="1">
        <v>0</v>
      </c>
      <c r="I27" s="1">
        <v>0</v>
      </c>
      <c r="J27" t="s">
        <v>23</v>
      </c>
      <c r="K27" t="s">
        <v>194</v>
      </c>
      <c r="L27" t="s">
        <v>195</v>
      </c>
      <c r="M27" t="str">
        <f>IF(ISNUMBER(MATCH(A27, '4.29.24'!$A$2:$A$16, 0)), "Exists", "Doesn't Exist")</f>
        <v>Doesn't Exist</v>
      </c>
    </row>
    <row r="28" spans="1:13" x14ac:dyDescent="0.25">
      <c r="A28" t="s">
        <v>522</v>
      </c>
      <c r="B28" s="1">
        <v>197.65</v>
      </c>
      <c r="C28" s="1">
        <v>197.65</v>
      </c>
      <c r="D28" s="1">
        <v>0</v>
      </c>
      <c r="E28" s="1">
        <v>197.65</v>
      </c>
      <c r="F28" s="1">
        <v>0</v>
      </c>
      <c r="G28" s="1">
        <v>0</v>
      </c>
      <c r="H28" s="1">
        <v>0</v>
      </c>
      <c r="I28" s="1">
        <v>0</v>
      </c>
      <c r="J28" t="s">
        <v>50</v>
      </c>
      <c r="K28" t="s">
        <v>309</v>
      </c>
      <c r="L28" t="s">
        <v>523</v>
      </c>
      <c r="M28" t="str">
        <f>IF(ISNUMBER(MATCH(A28, '4.29.24'!$A$2:$A$16, 0)), "Exists", "Doesn't Exist")</f>
        <v>Doesn't Exist</v>
      </c>
    </row>
    <row r="29" spans="1:13" x14ac:dyDescent="0.25">
      <c r="A29" t="s">
        <v>539</v>
      </c>
      <c r="B29" s="1">
        <v>195.17</v>
      </c>
      <c r="C29" s="1">
        <v>195.17</v>
      </c>
      <c r="D29" s="1">
        <v>0</v>
      </c>
      <c r="E29" s="1">
        <v>195.17</v>
      </c>
      <c r="F29" s="1">
        <v>0</v>
      </c>
      <c r="G29" s="1">
        <v>0</v>
      </c>
      <c r="H29" s="1">
        <v>0</v>
      </c>
      <c r="I29" s="1">
        <v>0</v>
      </c>
      <c r="J29" t="s">
        <v>41</v>
      </c>
      <c r="K29" t="s">
        <v>179</v>
      </c>
      <c r="L29" t="s">
        <v>540</v>
      </c>
      <c r="M29" t="str">
        <f>IF(ISNUMBER(MATCH(A29, '4.29.24'!$A$2:$A$16, 0)), "Exists", "Doesn't Exist")</f>
        <v>Doesn't Exist</v>
      </c>
    </row>
    <row r="30" spans="1:13" x14ac:dyDescent="0.25">
      <c r="A30" t="s">
        <v>9</v>
      </c>
      <c r="B30" s="1">
        <v>192.27</v>
      </c>
      <c r="C30" s="1">
        <v>192.27</v>
      </c>
      <c r="D30" s="1">
        <v>192.27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t="s">
        <v>150</v>
      </c>
      <c r="K30" t="s">
        <v>175</v>
      </c>
      <c r="L30" t="s">
        <v>176</v>
      </c>
      <c r="M30" t="str">
        <f>IF(ISNUMBER(MATCH(A30, '4.29.24'!$A$2:$A$16, 0)), "Exists", "Doesn't Exist")</f>
        <v>Doesn't Exist</v>
      </c>
    </row>
    <row r="31" spans="1:13" x14ac:dyDescent="0.25">
      <c r="A31" t="s">
        <v>36</v>
      </c>
      <c r="B31" s="1">
        <v>179.2</v>
      </c>
      <c r="C31" s="1">
        <v>179.2</v>
      </c>
      <c r="D31" s="1">
        <v>179.2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t="s">
        <v>21</v>
      </c>
      <c r="K31" t="s">
        <v>177</v>
      </c>
      <c r="L31" t="s">
        <v>185</v>
      </c>
      <c r="M31" t="str">
        <f>IF(ISNUMBER(MATCH(A31, '4.29.24'!$A$2:$A$16, 0)), "Exists", "Doesn't Exist")</f>
        <v>Doesn't Exist</v>
      </c>
    </row>
    <row r="32" spans="1:13" x14ac:dyDescent="0.25">
      <c r="A32" t="s">
        <v>70</v>
      </c>
      <c r="B32" s="1">
        <v>1298.73</v>
      </c>
      <c r="C32" s="1">
        <v>177.77</v>
      </c>
      <c r="D32" s="1">
        <v>0</v>
      </c>
      <c r="E32" s="1">
        <v>177.77</v>
      </c>
      <c r="F32" s="1">
        <v>1120.96</v>
      </c>
      <c r="G32" s="1">
        <v>1120.96</v>
      </c>
      <c r="H32" s="1">
        <v>0</v>
      </c>
      <c r="I32" s="1">
        <v>0</v>
      </c>
      <c r="J32" t="s">
        <v>150</v>
      </c>
      <c r="K32" t="s">
        <v>175</v>
      </c>
      <c r="L32" t="s">
        <v>223</v>
      </c>
      <c r="M32" t="str">
        <f>IF(ISNUMBER(MATCH(A32, '4.29.24'!$A$2:$A$16, 0)), "Exists", "Doesn't Exist")</f>
        <v>Doesn't Exist</v>
      </c>
    </row>
    <row r="33" spans="1:13" x14ac:dyDescent="0.25">
      <c r="A33" t="s">
        <v>47</v>
      </c>
      <c r="B33" s="1">
        <v>161.27000000000001</v>
      </c>
      <c r="C33" s="1">
        <v>161.27000000000001</v>
      </c>
      <c r="D33" s="1">
        <v>0</v>
      </c>
      <c r="E33" s="1">
        <v>161.27000000000001</v>
      </c>
      <c r="F33" s="1">
        <v>0</v>
      </c>
      <c r="G33" s="1">
        <v>0</v>
      </c>
      <c r="H33" s="1">
        <v>0</v>
      </c>
      <c r="I33" s="1">
        <v>0</v>
      </c>
      <c r="J33" t="s">
        <v>36</v>
      </c>
      <c r="K33" t="s">
        <v>185</v>
      </c>
      <c r="L33" t="s">
        <v>200</v>
      </c>
      <c r="M33" t="str">
        <f>IF(ISNUMBER(MATCH(A33, '4.29.24'!$A$2:$A$16, 0)), "Exists", "Doesn't Exist")</f>
        <v>Doesn't Exist</v>
      </c>
    </row>
    <row r="34" spans="1:13" x14ac:dyDescent="0.25">
      <c r="A34" t="s">
        <v>64</v>
      </c>
      <c r="B34" s="1">
        <v>143.26</v>
      </c>
      <c r="C34" s="1">
        <v>143.26</v>
      </c>
      <c r="D34" s="1">
        <v>0</v>
      </c>
      <c r="E34" s="1">
        <v>143.26</v>
      </c>
      <c r="F34" s="1">
        <v>0</v>
      </c>
      <c r="G34" s="1">
        <v>0</v>
      </c>
      <c r="H34" s="1">
        <v>0</v>
      </c>
      <c r="I34" s="1">
        <v>0</v>
      </c>
      <c r="J34" t="s">
        <v>65</v>
      </c>
      <c r="K34" t="s">
        <v>221</v>
      </c>
      <c r="L34" t="s">
        <v>222</v>
      </c>
      <c r="M34" t="str">
        <f>IF(ISNUMBER(MATCH(A34, '4.29.24'!$A$2:$A$16, 0)), "Exists", "Doesn't Exist")</f>
        <v>Doesn't Exist</v>
      </c>
    </row>
    <row r="35" spans="1:13" x14ac:dyDescent="0.25">
      <c r="A35" t="s">
        <v>541</v>
      </c>
      <c r="B35" s="1">
        <v>135.31</v>
      </c>
      <c r="C35" s="1">
        <v>135.31</v>
      </c>
      <c r="D35" s="1">
        <v>0</v>
      </c>
      <c r="E35" s="1">
        <v>135.31</v>
      </c>
      <c r="F35" s="1">
        <v>0</v>
      </c>
      <c r="G35" s="1">
        <v>0</v>
      </c>
      <c r="H35" s="1">
        <v>0</v>
      </c>
      <c r="I35" s="1">
        <v>0</v>
      </c>
      <c r="J35" t="s">
        <v>60</v>
      </c>
      <c r="K35" t="s">
        <v>236</v>
      </c>
      <c r="L35" t="s">
        <v>542</v>
      </c>
      <c r="M35" t="str">
        <f>IF(ISNUMBER(MATCH(A35, '4.29.24'!$A$2:$A$16, 0)), "Exists", "Doesn't Exist")</f>
        <v>Doesn't Exist</v>
      </c>
    </row>
    <row r="36" spans="1:13" x14ac:dyDescent="0.25">
      <c r="A36" t="s">
        <v>378</v>
      </c>
      <c r="B36" s="1">
        <v>123.8</v>
      </c>
      <c r="C36" s="1">
        <v>123.8</v>
      </c>
      <c r="D36" s="1">
        <v>0</v>
      </c>
      <c r="E36" s="1">
        <v>123.8</v>
      </c>
      <c r="F36" s="1">
        <v>0</v>
      </c>
      <c r="G36" s="1">
        <v>0</v>
      </c>
      <c r="H36" s="1">
        <v>0</v>
      </c>
      <c r="I36" s="1">
        <v>0</v>
      </c>
      <c r="J36" t="s">
        <v>62</v>
      </c>
      <c r="K36" t="s">
        <v>238</v>
      </c>
      <c r="L36" t="s">
        <v>379</v>
      </c>
      <c r="M36" t="str">
        <f>IF(ISNUMBER(MATCH(A36, '4.29.24'!$A$2:$A$16, 0)), "Exists", "Doesn't Exist")</f>
        <v>Doesn't Exist</v>
      </c>
    </row>
    <row r="37" spans="1:13" x14ac:dyDescent="0.25">
      <c r="A37" t="s">
        <v>32</v>
      </c>
      <c r="B37" s="1">
        <v>119.3099999999999</v>
      </c>
      <c r="C37" s="1">
        <v>119.3099999999999</v>
      </c>
      <c r="D37" s="1">
        <v>119.3099999999999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t="s">
        <v>152</v>
      </c>
      <c r="K37" t="s">
        <v>209</v>
      </c>
      <c r="L37" t="s">
        <v>210</v>
      </c>
      <c r="M37" t="str">
        <f>IF(ISNUMBER(MATCH(A37, '4.29.24'!$A$2:$A$16, 0)), "Exists", "Doesn't Exist")</f>
        <v>Doesn't Exist</v>
      </c>
    </row>
    <row r="38" spans="1:13" x14ac:dyDescent="0.25">
      <c r="A38" t="s">
        <v>74</v>
      </c>
      <c r="B38" s="1">
        <v>113.94</v>
      </c>
      <c r="C38" s="1">
        <v>113.94</v>
      </c>
      <c r="D38" s="1">
        <v>0</v>
      </c>
      <c r="E38" s="1">
        <v>113.94</v>
      </c>
      <c r="F38" s="1">
        <v>0</v>
      </c>
      <c r="G38" s="1">
        <v>0</v>
      </c>
      <c r="H38" s="1">
        <v>0</v>
      </c>
      <c r="I38" s="1">
        <v>0</v>
      </c>
      <c r="J38" t="s">
        <v>31</v>
      </c>
      <c r="K38" t="s">
        <v>183</v>
      </c>
      <c r="L38" t="s">
        <v>231</v>
      </c>
      <c r="M38" t="str">
        <f>IF(ISNUMBER(MATCH(A38, '4.29.24'!$A$2:$A$16, 0)), "Exists", "Doesn't Exist")</f>
        <v>Doesn't Exist</v>
      </c>
    </row>
    <row r="39" spans="1:13" x14ac:dyDescent="0.25">
      <c r="A39" t="s">
        <v>30</v>
      </c>
      <c r="B39" s="1">
        <v>113.34</v>
      </c>
      <c r="C39" s="1">
        <v>113.34</v>
      </c>
      <c r="D39" s="1">
        <v>0</v>
      </c>
      <c r="E39" s="1">
        <v>113.34</v>
      </c>
      <c r="F39" s="1">
        <v>0</v>
      </c>
      <c r="G39" s="1">
        <v>0</v>
      </c>
      <c r="H39" s="1">
        <v>0</v>
      </c>
      <c r="I39" s="1">
        <v>0</v>
      </c>
      <c r="J39" t="s">
        <v>31</v>
      </c>
      <c r="K39" t="s">
        <v>183</v>
      </c>
      <c r="L39" t="s">
        <v>184</v>
      </c>
      <c r="M39" t="str">
        <f>IF(ISNUMBER(MATCH(A39, '4.29.24'!$A$2:$A$16, 0)), "Exists", "Doesn't Exist")</f>
        <v>Doesn't Exist</v>
      </c>
    </row>
    <row r="40" spans="1:13" x14ac:dyDescent="0.25">
      <c r="A40" t="s">
        <v>94</v>
      </c>
      <c r="B40" s="1">
        <v>100.98</v>
      </c>
      <c r="C40" s="1">
        <v>100.98</v>
      </c>
      <c r="D40" s="1">
        <v>0</v>
      </c>
      <c r="E40" s="1">
        <v>100.98</v>
      </c>
      <c r="F40" s="1">
        <v>0</v>
      </c>
      <c r="G40" s="1">
        <v>0</v>
      </c>
      <c r="H40" s="1">
        <v>0</v>
      </c>
      <c r="I40" s="1">
        <v>0</v>
      </c>
      <c r="J40" t="s">
        <v>62</v>
      </c>
      <c r="K40" t="s">
        <v>238</v>
      </c>
      <c r="L40" t="s">
        <v>239</v>
      </c>
      <c r="M40" t="str">
        <f>IF(ISNUMBER(MATCH(A40, '4.29.24'!$A$2:$A$16, 0)), "Exists", "Doesn't Exist")</f>
        <v>Doesn't Exist</v>
      </c>
    </row>
    <row r="41" spans="1:13" x14ac:dyDescent="0.25">
      <c r="A41" t="s">
        <v>33</v>
      </c>
      <c r="B41" s="1">
        <v>93.51</v>
      </c>
      <c r="C41" s="1">
        <v>93.51</v>
      </c>
      <c r="D41" s="1">
        <v>0</v>
      </c>
      <c r="E41" s="1">
        <v>93.51</v>
      </c>
      <c r="F41" s="1">
        <v>0</v>
      </c>
      <c r="G41" s="1">
        <v>0</v>
      </c>
      <c r="H41" s="1">
        <v>0</v>
      </c>
      <c r="I41" s="1">
        <v>0</v>
      </c>
      <c r="J41" t="s">
        <v>34</v>
      </c>
      <c r="K41" t="s">
        <v>198</v>
      </c>
      <c r="L41" t="s">
        <v>211</v>
      </c>
      <c r="M41" t="str">
        <f>IF(ISNUMBER(MATCH(A41, '4.29.24'!$A$2:$A$16, 0)), "Exists", "Doesn't Exist")</f>
        <v>Doesn't Exist</v>
      </c>
    </row>
    <row r="42" spans="1:13" x14ac:dyDescent="0.25">
      <c r="A42" t="s">
        <v>543</v>
      </c>
      <c r="B42" s="1">
        <v>83.46</v>
      </c>
      <c r="C42" s="1">
        <v>83.46</v>
      </c>
      <c r="D42" s="1">
        <v>83.46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t="s">
        <v>10</v>
      </c>
      <c r="K42" t="s">
        <v>191</v>
      </c>
      <c r="L42" t="s">
        <v>544</v>
      </c>
      <c r="M42" t="str">
        <f>IF(ISNUMBER(MATCH(A42, '4.29.24'!$A$2:$A$16, 0)), "Exists", "Doesn't Exist")</f>
        <v>Doesn't Exist</v>
      </c>
    </row>
    <row r="43" spans="1:13" x14ac:dyDescent="0.25">
      <c r="A43" t="s">
        <v>111</v>
      </c>
      <c r="B43" s="1">
        <v>80.239999999999995</v>
      </c>
      <c r="C43" s="1">
        <v>80.239999999999995</v>
      </c>
      <c r="D43" s="1">
        <v>0</v>
      </c>
      <c r="E43" s="1">
        <v>80.239999999999995</v>
      </c>
      <c r="F43" s="1">
        <v>0</v>
      </c>
      <c r="G43" s="1">
        <v>0</v>
      </c>
      <c r="H43" s="1">
        <v>0</v>
      </c>
      <c r="I43" s="1">
        <v>0</v>
      </c>
      <c r="J43" t="s">
        <v>44</v>
      </c>
      <c r="K43" t="s">
        <v>196</v>
      </c>
      <c r="L43" t="s">
        <v>267</v>
      </c>
      <c r="M43" t="str">
        <f>IF(ISNUMBER(MATCH(A43, '4.29.24'!$A$2:$A$16, 0)), "Exists", "Doesn't Exist")</f>
        <v>Doesn't Exist</v>
      </c>
    </row>
    <row r="44" spans="1:13" x14ac:dyDescent="0.25">
      <c r="A44" t="s">
        <v>71</v>
      </c>
      <c r="B44" s="1">
        <v>75.760000000000005</v>
      </c>
      <c r="C44" s="1">
        <v>75.760000000000005</v>
      </c>
      <c r="D44" s="1">
        <v>75.760000000000005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t="s">
        <v>36</v>
      </c>
      <c r="K44" t="s">
        <v>185</v>
      </c>
      <c r="L44" t="s">
        <v>228</v>
      </c>
      <c r="M44" t="str">
        <f>IF(ISNUMBER(MATCH(A44, '4.29.24'!$A$2:$A$16, 0)), "Exists", "Doesn't Exist")</f>
        <v>Doesn't Exist</v>
      </c>
    </row>
    <row r="45" spans="1:13" x14ac:dyDescent="0.25">
      <c r="A45" t="s">
        <v>91</v>
      </c>
      <c r="B45" s="1">
        <v>211.22</v>
      </c>
      <c r="C45" s="1">
        <v>66.77</v>
      </c>
      <c r="D45" s="1">
        <v>0</v>
      </c>
      <c r="E45" s="1">
        <v>66.77</v>
      </c>
      <c r="F45" s="1">
        <v>144.44999999999999</v>
      </c>
      <c r="G45" s="1">
        <v>0</v>
      </c>
      <c r="H45" s="1">
        <v>144.44999999999999</v>
      </c>
      <c r="I45" s="1">
        <v>0</v>
      </c>
      <c r="J45" t="s">
        <v>23</v>
      </c>
      <c r="K45" t="s">
        <v>194</v>
      </c>
      <c r="L45" t="s">
        <v>253</v>
      </c>
      <c r="M45" t="str">
        <f>IF(ISNUMBER(MATCH(A45, '4.29.24'!$A$2:$A$16, 0)), "Exists", "Doesn't Exist")</f>
        <v>Exists</v>
      </c>
    </row>
    <row r="46" spans="1:13" x14ac:dyDescent="0.25">
      <c r="A46" t="s">
        <v>545</v>
      </c>
      <c r="B46" s="1">
        <v>63.57</v>
      </c>
      <c r="C46" s="1">
        <v>63.57</v>
      </c>
      <c r="D46" s="1">
        <v>63.57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t="s">
        <v>56</v>
      </c>
      <c r="K46" t="s">
        <v>189</v>
      </c>
      <c r="L46" t="s">
        <v>546</v>
      </c>
      <c r="M46" t="str">
        <f>IF(ISNUMBER(MATCH(A46, '4.29.24'!$A$2:$A$16, 0)), "Exists", "Doesn't Exist")</f>
        <v>Doesn't Exist</v>
      </c>
    </row>
    <row r="47" spans="1:13" x14ac:dyDescent="0.25">
      <c r="A47" t="s">
        <v>87</v>
      </c>
      <c r="B47" s="1">
        <v>60.239999999999988</v>
      </c>
      <c r="C47" s="1">
        <v>60.239999999999988</v>
      </c>
      <c r="D47" s="1">
        <v>0</v>
      </c>
      <c r="E47" s="1">
        <v>60.239999999999988</v>
      </c>
      <c r="F47" s="1">
        <v>0</v>
      </c>
      <c r="G47" s="1">
        <v>0</v>
      </c>
      <c r="H47" s="1">
        <v>0</v>
      </c>
      <c r="I47" s="1">
        <v>0</v>
      </c>
      <c r="J47" t="s">
        <v>44</v>
      </c>
      <c r="K47" t="s">
        <v>196</v>
      </c>
      <c r="L47" t="s">
        <v>244</v>
      </c>
      <c r="M47" t="str">
        <f>IF(ISNUMBER(MATCH(A47, '4.29.24'!$A$2:$A$16, 0)), "Exists", "Doesn't Exist")</f>
        <v>Doesn't Exist</v>
      </c>
    </row>
    <row r="48" spans="1:13" x14ac:dyDescent="0.25">
      <c r="A48" t="s">
        <v>547</v>
      </c>
      <c r="B48" s="1">
        <v>54</v>
      </c>
      <c r="C48" s="1">
        <v>54</v>
      </c>
      <c r="D48" s="1">
        <v>0</v>
      </c>
      <c r="E48" s="1">
        <v>54</v>
      </c>
      <c r="F48" s="1">
        <v>0</v>
      </c>
      <c r="G48" s="1">
        <v>0</v>
      </c>
      <c r="H48" s="1">
        <v>0</v>
      </c>
      <c r="I48" s="1">
        <v>0</v>
      </c>
      <c r="J48" t="s">
        <v>36</v>
      </c>
      <c r="K48" t="s">
        <v>185</v>
      </c>
      <c r="L48" t="s">
        <v>548</v>
      </c>
      <c r="M48" t="str">
        <f>IF(ISNUMBER(MATCH(A48, '4.29.24'!$A$2:$A$16, 0)), "Exists", "Doesn't Exist")</f>
        <v>Doesn't Exist</v>
      </c>
    </row>
    <row r="49" spans="1:13" x14ac:dyDescent="0.25">
      <c r="A49" t="s">
        <v>514</v>
      </c>
      <c r="B49" s="1">
        <v>49.83</v>
      </c>
      <c r="C49" s="1">
        <v>49.83</v>
      </c>
      <c r="D49" s="1">
        <v>0</v>
      </c>
      <c r="E49" s="1">
        <v>49.83</v>
      </c>
      <c r="F49" s="1">
        <v>0</v>
      </c>
      <c r="G49" s="1">
        <v>0</v>
      </c>
      <c r="H49" s="1">
        <v>0</v>
      </c>
      <c r="I49" s="1">
        <v>0</v>
      </c>
      <c r="J49" t="s">
        <v>7</v>
      </c>
      <c r="K49" t="s">
        <v>170</v>
      </c>
      <c r="L49" t="s">
        <v>515</v>
      </c>
      <c r="M49" t="str">
        <f>IF(ISNUMBER(MATCH(A49, '4.29.24'!$A$2:$A$16, 0)), "Exists", "Doesn't Exist")</f>
        <v>Doesn't Exist</v>
      </c>
    </row>
    <row r="50" spans="1:13" x14ac:dyDescent="0.25">
      <c r="A50" t="s">
        <v>52</v>
      </c>
      <c r="B50" s="1">
        <v>48.790000000000013</v>
      </c>
      <c r="C50" s="1">
        <v>48.790000000000013</v>
      </c>
      <c r="D50" s="1">
        <v>0</v>
      </c>
      <c r="E50" s="1">
        <v>48.790000000000013</v>
      </c>
      <c r="F50" s="1">
        <v>0</v>
      </c>
      <c r="G50" s="1">
        <v>0</v>
      </c>
      <c r="H50" s="1">
        <v>0</v>
      </c>
      <c r="I50" s="1">
        <v>0</v>
      </c>
      <c r="J50" t="s">
        <v>150</v>
      </c>
      <c r="K50" t="s">
        <v>175</v>
      </c>
      <c r="L50" t="s">
        <v>203</v>
      </c>
      <c r="M50" t="str">
        <f>IF(ISNUMBER(MATCH(A50, '4.29.24'!$A$2:$A$16, 0)), "Exists", "Doesn't Exist")</f>
        <v>Doesn't Exist</v>
      </c>
    </row>
    <row r="51" spans="1:13" x14ac:dyDescent="0.25">
      <c r="A51" t="s">
        <v>549</v>
      </c>
      <c r="B51" s="1">
        <v>46.52</v>
      </c>
      <c r="C51" s="1">
        <v>46.52</v>
      </c>
      <c r="D51" s="1">
        <v>0</v>
      </c>
      <c r="E51" s="1">
        <v>46.52</v>
      </c>
      <c r="F51" s="1">
        <v>0</v>
      </c>
      <c r="G51" s="1">
        <v>0</v>
      </c>
      <c r="H51" s="1">
        <v>0</v>
      </c>
      <c r="I51" s="1">
        <v>0</v>
      </c>
      <c r="J51" t="s">
        <v>56</v>
      </c>
      <c r="K51" t="s">
        <v>189</v>
      </c>
      <c r="L51" t="s">
        <v>550</v>
      </c>
      <c r="M51" t="str">
        <f>IF(ISNUMBER(MATCH(A51, '4.29.24'!$A$2:$A$16, 0)), "Exists", "Doesn't Exist")</f>
        <v>Doesn't Exist</v>
      </c>
    </row>
    <row r="52" spans="1:13" x14ac:dyDescent="0.25">
      <c r="A52" t="s">
        <v>115</v>
      </c>
      <c r="B52" s="1">
        <v>42.52</v>
      </c>
      <c r="C52" s="1">
        <v>42.52</v>
      </c>
      <c r="D52" s="1">
        <v>0</v>
      </c>
      <c r="E52" s="1">
        <v>42.52</v>
      </c>
      <c r="F52" s="1">
        <v>0</v>
      </c>
      <c r="G52" s="1">
        <v>0</v>
      </c>
      <c r="H52" s="1">
        <v>0</v>
      </c>
      <c r="I52" s="1">
        <v>0</v>
      </c>
      <c r="J52" t="s">
        <v>116</v>
      </c>
      <c r="K52" t="s">
        <v>259</v>
      </c>
      <c r="L52" t="s">
        <v>260</v>
      </c>
      <c r="M52" t="str">
        <f>IF(ISNUMBER(MATCH(A52, '4.29.24'!$A$2:$A$16, 0)), "Exists", "Doesn't Exist")</f>
        <v>Doesn't Exist</v>
      </c>
    </row>
    <row r="53" spans="1:13" x14ac:dyDescent="0.25">
      <c r="A53" t="s">
        <v>275</v>
      </c>
      <c r="B53" s="1">
        <v>38.770000000000003</v>
      </c>
      <c r="C53" s="1">
        <v>38.770000000000003</v>
      </c>
      <c r="D53" s="1">
        <v>0</v>
      </c>
      <c r="E53" s="1">
        <v>38.770000000000003</v>
      </c>
      <c r="F53" s="1">
        <v>0</v>
      </c>
      <c r="G53" s="1">
        <v>0</v>
      </c>
      <c r="H53" s="1">
        <v>0</v>
      </c>
      <c r="I53" s="1">
        <v>0</v>
      </c>
      <c r="J53" t="s">
        <v>14</v>
      </c>
      <c r="K53" t="s">
        <v>172</v>
      </c>
      <c r="L53" t="s">
        <v>276</v>
      </c>
      <c r="M53" t="str">
        <f>IF(ISNUMBER(MATCH(A53, '4.29.24'!$A$2:$A$16, 0)), "Exists", "Doesn't Exist")</f>
        <v>Doesn't Exist</v>
      </c>
    </row>
    <row r="54" spans="1:13" x14ac:dyDescent="0.25">
      <c r="A54" t="s">
        <v>92</v>
      </c>
      <c r="B54" s="1">
        <v>37.53</v>
      </c>
      <c r="C54" s="1">
        <v>37.53</v>
      </c>
      <c r="D54" s="1">
        <v>37.53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t="s">
        <v>34</v>
      </c>
      <c r="K54" t="s">
        <v>198</v>
      </c>
      <c r="L54" t="s">
        <v>254</v>
      </c>
      <c r="M54" t="str">
        <f>IF(ISNUMBER(MATCH(A54, '4.29.24'!$A$2:$A$16, 0)), "Exists", "Doesn't Exist")</f>
        <v>Doesn't Exist</v>
      </c>
    </row>
    <row r="55" spans="1:13" x14ac:dyDescent="0.25">
      <c r="A55" t="s">
        <v>551</v>
      </c>
      <c r="B55" s="1">
        <v>35</v>
      </c>
      <c r="C55" s="1">
        <v>35</v>
      </c>
      <c r="D55" s="1">
        <v>0</v>
      </c>
      <c r="E55" s="1">
        <v>35</v>
      </c>
      <c r="F55" s="1">
        <v>0</v>
      </c>
      <c r="G55" s="1">
        <v>0</v>
      </c>
      <c r="H55" s="1">
        <v>0</v>
      </c>
      <c r="I55" s="1">
        <v>0</v>
      </c>
      <c r="J55" t="s">
        <v>552</v>
      </c>
      <c r="K55" t="s">
        <v>553</v>
      </c>
      <c r="L55" t="s">
        <v>553</v>
      </c>
      <c r="M55" t="str">
        <f>IF(ISNUMBER(MATCH(A55, '4.29.24'!$A$2:$A$16, 0)), "Exists", "Doesn't Exist")</f>
        <v>Doesn't Exist</v>
      </c>
    </row>
    <row r="56" spans="1:13" x14ac:dyDescent="0.25">
      <c r="A56" t="s">
        <v>376</v>
      </c>
      <c r="B56" s="1">
        <v>29.66</v>
      </c>
      <c r="C56" s="1">
        <v>29.66</v>
      </c>
      <c r="D56" s="1">
        <v>0</v>
      </c>
      <c r="E56" s="1">
        <v>29.66</v>
      </c>
      <c r="F56" s="1">
        <v>0</v>
      </c>
      <c r="G56" s="1">
        <v>0</v>
      </c>
      <c r="H56" s="1">
        <v>0</v>
      </c>
      <c r="I56" s="1">
        <v>0</v>
      </c>
      <c r="J56" t="s">
        <v>31</v>
      </c>
      <c r="K56" t="s">
        <v>183</v>
      </c>
      <c r="L56" t="s">
        <v>377</v>
      </c>
      <c r="M56" t="str">
        <f>IF(ISNUMBER(MATCH(A56, '4.29.24'!$A$2:$A$16, 0)), "Exists", "Doesn't Exist")</f>
        <v>Doesn't Exist</v>
      </c>
    </row>
    <row r="57" spans="1:13" x14ac:dyDescent="0.25">
      <c r="A57" t="s">
        <v>554</v>
      </c>
      <c r="B57" s="1">
        <v>12.19</v>
      </c>
      <c r="C57" s="1">
        <v>12.19</v>
      </c>
      <c r="D57" s="1">
        <v>0</v>
      </c>
      <c r="E57" s="1">
        <v>12.19</v>
      </c>
      <c r="F57" s="1">
        <v>0</v>
      </c>
      <c r="G57" s="1">
        <v>0</v>
      </c>
      <c r="H57" s="1">
        <v>0</v>
      </c>
      <c r="I57" s="1">
        <v>0</v>
      </c>
      <c r="J57" t="s">
        <v>150</v>
      </c>
      <c r="K57" t="s">
        <v>175</v>
      </c>
      <c r="L57" t="s">
        <v>555</v>
      </c>
      <c r="M57" t="str">
        <f>IF(ISNUMBER(MATCH(A57, '4.29.24'!$A$2:$A$16, 0)), "Exists", "Doesn't Exist")</f>
        <v>Doesn't Exist</v>
      </c>
    </row>
    <row r="58" spans="1:13" x14ac:dyDescent="0.25">
      <c r="A58" t="s">
        <v>384</v>
      </c>
      <c r="B58" s="1">
        <v>10.32</v>
      </c>
      <c r="C58" s="1">
        <v>10.32</v>
      </c>
      <c r="D58" s="1">
        <v>0</v>
      </c>
      <c r="E58" s="1">
        <v>10.32</v>
      </c>
      <c r="F58" s="1">
        <v>0</v>
      </c>
      <c r="G58" s="1">
        <v>0</v>
      </c>
      <c r="H58" s="1">
        <v>0</v>
      </c>
      <c r="I58" s="1">
        <v>0</v>
      </c>
      <c r="J58" t="s">
        <v>105</v>
      </c>
      <c r="K58" t="s">
        <v>245</v>
      </c>
      <c r="L58" t="s">
        <v>385</v>
      </c>
      <c r="M58" t="str">
        <f>IF(ISNUMBER(MATCH(A58, '4.29.24'!$A$2:$A$16, 0)), "Exists", "Doesn't Exist")</f>
        <v>Doesn't Exist</v>
      </c>
    </row>
    <row r="59" spans="1:13" x14ac:dyDescent="0.25">
      <c r="A59" t="s">
        <v>125</v>
      </c>
      <c r="B59" s="1">
        <v>225.33</v>
      </c>
      <c r="C59" s="1">
        <v>6.93</v>
      </c>
      <c r="D59" s="1">
        <v>0</v>
      </c>
      <c r="E59" s="1">
        <v>6.93</v>
      </c>
      <c r="F59" s="1">
        <v>218.4</v>
      </c>
      <c r="G59" s="1">
        <v>0</v>
      </c>
      <c r="H59" s="1">
        <v>218.4</v>
      </c>
      <c r="I59" s="1">
        <v>0</v>
      </c>
      <c r="J59" t="s">
        <v>56</v>
      </c>
      <c r="K59" t="s">
        <v>189</v>
      </c>
      <c r="L59" t="s">
        <v>289</v>
      </c>
      <c r="M59" t="str">
        <f>IF(ISNUMBER(MATCH(A59, '4.29.24'!$A$2:$A$16, 0)), "Exists", "Doesn't Exist")</f>
        <v>Doesn't Exist</v>
      </c>
    </row>
    <row r="60" spans="1:13" x14ac:dyDescent="0.25">
      <c r="A60" t="s">
        <v>43</v>
      </c>
      <c r="B60" s="1">
        <v>3122.74</v>
      </c>
      <c r="C60" s="1">
        <v>6.75</v>
      </c>
      <c r="D60" s="1">
        <v>6.75</v>
      </c>
      <c r="E60" s="1">
        <v>0</v>
      </c>
      <c r="F60" s="1">
        <v>3115.99</v>
      </c>
      <c r="G60" s="1">
        <v>3115.99</v>
      </c>
      <c r="H60" s="1">
        <v>0</v>
      </c>
      <c r="I60" s="1">
        <v>0</v>
      </c>
      <c r="J60" t="s">
        <v>44</v>
      </c>
      <c r="K60" t="s">
        <v>196</v>
      </c>
      <c r="L60" t="s">
        <v>197</v>
      </c>
      <c r="M60" t="str">
        <f>IF(ISNUMBER(MATCH(A60, '4.29.24'!$A$2:$A$16, 0)), "Exists", "Doesn't Exist")</f>
        <v>Doesn't Exist</v>
      </c>
    </row>
    <row r="61" spans="1:13" x14ac:dyDescent="0.25">
      <c r="A61" t="s">
        <v>121</v>
      </c>
      <c r="B61" s="1">
        <v>1.38</v>
      </c>
      <c r="C61" s="1">
        <v>1.38</v>
      </c>
      <c r="D61" s="1">
        <v>0</v>
      </c>
      <c r="E61" s="1">
        <v>1.38</v>
      </c>
      <c r="F61" s="1">
        <v>0</v>
      </c>
      <c r="G61" s="1">
        <v>0</v>
      </c>
      <c r="H61" s="1">
        <v>0</v>
      </c>
      <c r="I61" s="1">
        <v>0</v>
      </c>
      <c r="J61" t="s">
        <v>158</v>
      </c>
      <c r="K61" t="s">
        <v>279</v>
      </c>
      <c r="L61" t="s">
        <v>187</v>
      </c>
      <c r="M61" t="str">
        <f>IF(ISNUMBER(MATCH(A61, '4.29.24'!$A$2:$A$16, 0)), "Exists", "Doesn't Exist")</f>
        <v>Doesn't Exist</v>
      </c>
    </row>
    <row r="62" spans="1:13" x14ac:dyDescent="0.25">
      <c r="A62" t="s">
        <v>44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t="s">
        <v>21</v>
      </c>
      <c r="K62" t="s">
        <v>177</v>
      </c>
      <c r="L62" t="s">
        <v>196</v>
      </c>
      <c r="M62" t="str">
        <f>IF(ISNUMBER(MATCH(A62, '4.29.24'!$A$2:$A$16, 0)), "Exists", "Doesn't Exist")</f>
        <v>Doesn't Exist</v>
      </c>
    </row>
    <row r="63" spans="1:13" x14ac:dyDescent="0.25">
      <c r="A63" t="s">
        <v>556</v>
      </c>
      <c r="B63" s="1">
        <v>31.69</v>
      </c>
      <c r="C63" s="1">
        <v>0</v>
      </c>
      <c r="D63" s="1">
        <v>0</v>
      </c>
      <c r="E63" s="1">
        <v>0</v>
      </c>
      <c r="F63" s="1">
        <v>31.69</v>
      </c>
      <c r="G63" s="1">
        <v>0</v>
      </c>
      <c r="H63" s="1">
        <v>31.69</v>
      </c>
      <c r="I63" s="1">
        <v>0</v>
      </c>
      <c r="J63" t="s">
        <v>56</v>
      </c>
      <c r="K63" t="s">
        <v>189</v>
      </c>
      <c r="L63" t="s">
        <v>557</v>
      </c>
      <c r="M63" t="str">
        <f>IF(ISNUMBER(MATCH(A63, '4.29.24'!$A$2:$A$16, 0)), "Exists", "Doesn't Exist")</f>
        <v>Doesn't Exist</v>
      </c>
    </row>
    <row r="64" spans="1:13" x14ac:dyDescent="0.25">
      <c r="A64" t="s">
        <v>37</v>
      </c>
      <c r="B64" s="1">
        <v>43.86</v>
      </c>
      <c r="C64" s="1">
        <v>0</v>
      </c>
      <c r="D64" s="1">
        <v>0</v>
      </c>
      <c r="E64" s="1">
        <v>0</v>
      </c>
      <c r="F64" s="1">
        <v>43.86</v>
      </c>
      <c r="G64" s="1">
        <v>43.86</v>
      </c>
      <c r="H64" s="1">
        <v>0</v>
      </c>
      <c r="I64" s="1">
        <v>0</v>
      </c>
      <c r="J64" t="s">
        <v>29</v>
      </c>
      <c r="K64" t="s">
        <v>212</v>
      </c>
      <c r="L64" t="s">
        <v>213</v>
      </c>
      <c r="M64" t="str">
        <f>IF(ISNUMBER(MATCH(A64, '4.29.24'!$A$2:$A$16, 0)), "Exists", "Doesn't Exist")</f>
        <v>Doesn't Exist</v>
      </c>
    </row>
    <row r="65" spans="1:13" x14ac:dyDescent="0.25">
      <c r="A65" t="s">
        <v>53</v>
      </c>
      <c r="B65" s="1">
        <v>203.8</v>
      </c>
      <c r="C65" s="1">
        <v>0</v>
      </c>
      <c r="D65" s="1">
        <v>0</v>
      </c>
      <c r="E65" s="1">
        <v>0</v>
      </c>
      <c r="F65" s="1">
        <v>203.8</v>
      </c>
      <c r="G65" s="1">
        <v>203.8</v>
      </c>
      <c r="H65" s="1">
        <v>0</v>
      </c>
      <c r="I65" s="1">
        <v>0</v>
      </c>
      <c r="J65" t="s">
        <v>44</v>
      </c>
      <c r="K65" t="s">
        <v>196</v>
      </c>
      <c r="L65" t="s">
        <v>205</v>
      </c>
      <c r="M65" t="str">
        <f>IF(ISNUMBER(MATCH(A65, '4.29.24'!$A$2:$A$16, 0)), "Exists", "Doesn't Exist")</f>
        <v>Doesn't Exist</v>
      </c>
    </row>
    <row r="66" spans="1:13" x14ac:dyDescent="0.25">
      <c r="A66" t="s">
        <v>129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t="s">
        <v>44</v>
      </c>
      <c r="K66" t="s">
        <v>196</v>
      </c>
      <c r="L66" t="s">
        <v>303</v>
      </c>
      <c r="M66" t="str">
        <f>IF(ISNUMBER(MATCH(A66, '4.29.24'!$A$2:$A$16, 0)), "Exists", "Doesn't Exist")</f>
        <v>Doesn't Exist</v>
      </c>
    </row>
    <row r="67" spans="1:13" x14ac:dyDescent="0.25">
      <c r="A67" t="s">
        <v>117</v>
      </c>
      <c r="B67" s="1">
        <v>45.57</v>
      </c>
      <c r="C67" s="1">
        <v>0</v>
      </c>
      <c r="D67" s="1">
        <v>0</v>
      </c>
      <c r="E67" s="1">
        <v>0</v>
      </c>
      <c r="F67" s="1">
        <v>45.57</v>
      </c>
      <c r="G67" s="1">
        <v>0</v>
      </c>
      <c r="H67" s="1">
        <v>45.57</v>
      </c>
      <c r="I67" s="1">
        <v>0</v>
      </c>
      <c r="J67" t="s">
        <v>56</v>
      </c>
      <c r="K67" t="s">
        <v>189</v>
      </c>
      <c r="L67" t="s">
        <v>273</v>
      </c>
      <c r="M67" t="str">
        <f>IF(ISNUMBER(MATCH(A67, '4.29.24'!$A$2:$A$16, 0)), "Exists", "Doesn't Exist")</f>
        <v>Doesn't Exist</v>
      </c>
    </row>
    <row r="68" spans="1:13" x14ac:dyDescent="0.25">
      <c r="A68" t="s">
        <v>88</v>
      </c>
      <c r="B68" s="1">
        <v>2306.8200000000002</v>
      </c>
      <c r="C68" s="1">
        <v>0</v>
      </c>
      <c r="D68" s="1">
        <v>0</v>
      </c>
      <c r="E68" s="1">
        <v>0</v>
      </c>
      <c r="F68" s="1">
        <v>2306.8200000000002</v>
      </c>
      <c r="G68" s="1">
        <v>0</v>
      </c>
      <c r="H68" s="1">
        <v>2306.8200000000002</v>
      </c>
      <c r="I68" s="1">
        <v>0</v>
      </c>
      <c r="J68" t="s">
        <v>56</v>
      </c>
      <c r="K68" t="s">
        <v>189</v>
      </c>
      <c r="L68" t="s">
        <v>249</v>
      </c>
      <c r="M68" t="str">
        <f>IF(ISNUMBER(MATCH(A68, '4.29.24'!$A$2:$A$16, 0)), "Exists", "Doesn't Exist")</f>
        <v>Exists</v>
      </c>
    </row>
    <row r="69" spans="1:13" x14ac:dyDescent="0.25">
      <c r="A69" t="s">
        <v>558</v>
      </c>
      <c r="B69" s="1">
        <v>402.21</v>
      </c>
      <c r="C69" s="1">
        <v>0</v>
      </c>
      <c r="D69" s="1">
        <v>0</v>
      </c>
      <c r="E69" s="1">
        <v>0</v>
      </c>
      <c r="F69" s="1">
        <v>402.21</v>
      </c>
      <c r="G69" s="1">
        <v>0</v>
      </c>
      <c r="H69" s="1">
        <v>402.21</v>
      </c>
      <c r="I69" s="1">
        <v>0</v>
      </c>
      <c r="J69" t="s">
        <v>36</v>
      </c>
      <c r="K69" t="s">
        <v>185</v>
      </c>
      <c r="L69" t="s">
        <v>559</v>
      </c>
      <c r="M69" t="str">
        <f>IF(ISNUMBER(MATCH(A69, '4.29.24'!$A$2:$A$16, 0)), "Exists", "Doesn't Exist")</f>
        <v>Doesn't Exist</v>
      </c>
    </row>
    <row r="70" spans="1:13" x14ac:dyDescent="0.25">
      <c r="A70" t="s">
        <v>560</v>
      </c>
      <c r="B70" s="1">
        <v>69.64</v>
      </c>
      <c r="C70" s="1">
        <v>0</v>
      </c>
      <c r="D70" s="1">
        <v>0</v>
      </c>
      <c r="E70" s="1">
        <v>0</v>
      </c>
      <c r="F70" s="1">
        <v>69.64</v>
      </c>
      <c r="G70" s="1">
        <v>0</v>
      </c>
      <c r="H70" s="1">
        <v>69.64</v>
      </c>
      <c r="I70" s="1">
        <v>0</v>
      </c>
      <c r="J70" t="s">
        <v>36</v>
      </c>
      <c r="K70" t="s">
        <v>185</v>
      </c>
      <c r="L70" t="s">
        <v>561</v>
      </c>
      <c r="M70" t="str">
        <f>IF(ISNUMBER(MATCH(A70, '4.29.24'!$A$2:$A$16, 0)), "Exists", "Doesn't Exist")</f>
        <v>Doesn't Exist</v>
      </c>
    </row>
    <row r="71" spans="1:13" x14ac:dyDescent="0.25">
      <c r="A71" t="s">
        <v>562</v>
      </c>
      <c r="B71" s="1">
        <v>27.88</v>
      </c>
      <c r="C71" s="1">
        <v>0</v>
      </c>
      <c r="D71" s="1">
        <v>0</v>
      </c>
      <c r="E71" s="1">
        <v>0</v>
      </c>
      <c r="F71" s="1">
        <v>27.88</v>
      </c>
      <c r="G71" s="1">
        <v>27.88</v>
      </c>
      <c r="H71" s="1">
        <v>0</v>
      </c>
      <c r="I71" s="1">
        <v>0</v>
      </c>
      <c r="J71" t="s">
        <v>29</v>
      </c>
      <c r="K71" t="s">
        <v>212</v>
      </c>
      <c r="L71" t="s">
        <v>563</v>
      </c>
      <c r="M71" t="str">
        <f>IF(ISNUMBER(MATCH(A71, '4.29.24'!$A$2:$A$16, 0)), "Exists", "Doesn't Exist")</f>
        <v>Doesn't Exist</v>
      </c>
    </row>
    <row r="72" spans="1:13" x14ac:dyDescent="0.25">
      <c r="A72" t="s">
        <v>133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t="s">
        <v>31</v>
      </c>
      <c r="K72" t="s">
        <v>183</v>
      </c>
      <c r="L72" t="s">
        <v>310</v>
      </c>
      <c r="M72" t="str">
        <f>IF(ISNUMBER(MATCH(A72, '4.29.24'!$A$2:$A$16, 0)), "Exists", "Doesn't Exist")</f>
        <v>Doesn't Exist</v>
      </c>
    </row>
    <row r="73" spans="1:13" x14ac:dyDescent="0.25">
      <c r="A73" t="s">
        <v>26</v>
      </c>
      <c r="B73" s="1">
        <v>-0.19</v>
      </c>
      <c r="C73" s="1">
        <v>0</v>
      </c>
      <c r="D73" s="1">
        <v>0</v>
      </c>
      <c r="E73" s="1">
        <v>0</v>
      </c>
      <c r="F73" s="1">
        <v>-0.19</v>
      </c>
      <c r="G73" s="1">
        <v>0</v>
      </c>
      <c r="H73" s="1">
        <v>0</v>
      </c>
      <c r="I73" s="1">
        <v>-0.19</v>
      </c>
      <c r="J73" t="s">
        <v>14</v>
      </c>
      <c r="K73" t="s">
        <v>172</v>
      </c>
      <c r="L73" t="s">
        <v>181</v>
      </c>
      <c r="M73" t="str">
        <f>IF(ISNUMBER(MATCH(A73, '4.29.24'!$A$2:$A$16, 0)), "Exists", "Doesn't Exist")</f>
        <v>Doesn't Exist</v>
      </c>
    </row>
    <row r="74" spans="1:13" x14ac:dyDescent="0.25">
      <c r="A74" t="s">
        <v>114</v>
      </c>
      <c r="B74" s="1">
        <v>120.64</v>
      </c>
      <c r="C74" s="1">
        <v>0</v>
      </c>
      <c r="D74" s="1">
        <v>0</v>
      </c>
      <c r="E74" s="1">
        <v>0</v>
      </c>
      <c r="F74" s="1">
        <v>120.64</v>
      </c>
      <c r="G74" s="1">
        <v>0</v>
      </c>
      <c r="H74" s="1">
        <v>120.64</v>
      </c>
      <c r="I74" s="1">
        <v>0</v>
      </c>
      <c r="J74" t="s">
        <v>36</v>
      </c>
      <c r="K74" t="s">
        <v>185</v>
      </c>
      <c r="L74" t="s">
        <v>272</v>
      </c>
      <c r="M74" t="str">
        <f>IF(ISNUMBER(MATCH(A74, '4.29.24'!$A$2:$A$16, 0)), "Exists", "Doesn't Exist")</f>
        <v>Doesn't Exist</v>
      </c>
    </row>
    <row r="75" spans="1:13" x14ac:dyDescent="0.25">
      <c r="A75" t="s">
        <v>564</v>
      </c>
      <c r="B75" s="1">
        <v>40.58</v>
      </c>
      <c r="C75" s="1">
        <v>0</v>
      </c>
      <c r="D75" s="1">
        <v>0</v>
      </c>
      <c r="E75" s="1">
        <v>0</v>
      </c>
      <c r="F75" s="1">
        <v>40.58</v>
      </c>
      <c r="G75" s="1">
        <v>40.58</v>
      </c>
      <c r="H75" s="1">
        <v>0</v>
      </c>
      <c r="I75" s="1">
        <v>0</v>
      </c>
      <c r="J75" t="s">
        <v>29</v>
      </c>
      <c r="K75" t="s">
        <v>212</v>
      </c>
      <c r="L75" t="s">
        <v>565</v>
      </c>
      <c r="M75" t="str">
        <f>IF(ISNUMBER(MATCH(A75, '4.29.24'!$A$2:$A$16, 0)), "Exists", "Doesn't Exist")</f>
        <v>Doesn't Exist</v>
      </c>
    </row>
    <row r="76" spans="1:13" x14ac:dyDescent="0.25">
      <c r="A76" t="s">
        <v>566</v>
      </c>
      <c r="B76" s="1">
        <v>30.73</v>
      </c>
      <c r="C76" s="1">
        <v>0</v>
      </c>
      <c r="D76" s="1">
        <v>0</v>
      </c>
      <c r="E76" s="1">
        <v>0</v>
      </c>
      <c r="F76" s="1">
        <v>30.73</v>
      </c>
      <c r="G76" s="1">
        <v>30.73</v>
      </c>
      <c r="H76" s="1">
        <v>0</v>
      </c>
      <c r="I76" s="1">
        <v>0</v>
      </c>
      <c r="J76" t="s">
        <v>23</v>
      </c>
      <c r="K76" t="s">
        <v>194</v>
      </c>
      <c r="L76" t="s">
        <v>567</v>
      </c>
      <c r="M76" t="str">
        <f>IF(ISNUMBER(MATCH(A76, '4.29.24'!$A$2:$A$16, 0)), "Exists", "Doesn't Exist")</f>
        <v>Doesn't Exist</v>
      </c>
    </row>
    <row r="77" spans="1:13" x14ac:dyDescent="0.25">
      <c r="A77" t="s">
        <v>568</v>
      </c>
      <c r="B77" s="1">
        <v>145.04</v>
      </c>
      <c r="C77" s="1">
        <v>0</v>
      </c>
      <c r="D77" s="1">
        <v>0</v>
      </c>
      <c r="E77" s="1">
        <v>0</v>
      </c>
      <c r="F77" s="1">
        <v>145.04</v>
      </c>
      <c r="G77" s="1">
        <v>0</v>
      </c>
      <c r="H77" s="1">
        <v>145.04</v>
      </c>
      <c r="I77" s="1">
        <v>0</v>
      </c>
      <c r="J77" t="s">
        <v>36</v>
      </c>
      <c r="K77" t="s">
        <v>185</v>
      </c>
      <c r="L77" t="s">
        <v>569</v>
      </c>
      <c r="M77" t="str">
        <f>IF(ISNUMBER(MATCH(A77, '4.29.24'!$A$2:$A$16, 0)), "Exists", "Doesn't Exist")</f>
        <v>Doesn't Exist</v>
      </c>
    </row>
    <row r="78" spans="1:13" x14ac:dyDescent="0.25">
      <c r="A78" t="s">
        <v>166</v>
      </c>
      <c r="B78" s="1">
        <v>85.289999999999992</v>
      </c>
      <c r="C78" s="1">
        <v>0</v>
      </c>
      <c r="D78" s="1">
        <v>0</v>
      </c>
      <c r="E78" s="1">
        <v>0</v>
      </c>
      <c r="F78" s="1">
        <v>85.289999999999992</v>
      </c>
      <c r="G78" s="1">
        <v>0</v>
      </c>
      <c r="H78" s="1">
        <v>85.289999999999992</v>
      </c>
      <c r="I78" s="1">
        <v>0</v>
      </c>
      <c r="J78" t="s">
        <v>56</v>
      </c>
      <c r="K78" t="s">
        <v>189</v>
      </c>
      <c r="L78" t="s">
        <v>319</v>
      </c>
      <c r="M78" t="str">
        <f>IF(ISNUMBER(MATCH(A78, '4.29.24'!$A$2:$A$16, 0)), "Exists", "Doesn't Exist")</f>
        <v>Doesn't Exist</v>
      </c>
    </row>
    <row r="79" spans="1:13" x14ac:dyDescent="0.25">
      <c r="A79" t="s">
        <v>570</v>
      </c>
      <c r="B79" s="1">
        <v>958.41</v>
      </c>
      <c r="C79" s="1">
        <v>0</v>
      </c>
      <c r="D79" s="1">
        <v>0</v>
      </c>
      <c r="E79" s="1">
        <v>0</v>
      </c>
      <c r="F79" s="1">
        <v>958.41</v>
      </c>
      <c r="G79" s="1">
        <v>0</v>
      </c>
      <c r="H79" s="1">
        <v>958.41</v>
      </c>
      <c r="I79" s="1">
        <v>0</v>
      </c>
      <c r="J79" t="s">
        <v>36</v>
      </c>
      <c r="K79" t="s">
        <v>185</v>
      </c>
      <c r="L79" t="s">
        <v>571</v>
      </c>
      <c r="M79" t="str">
        <f>IF(ISNUMBER(MATCH(A79, '4.29.24'!$A$2:$A$16, 0)), "Exists", "Doesn't Exist")</f>
        <v>Doesn't Exist</v>
      </c>
    </row>
    <row r="80" spans="1:13" x14ac:dyDescent="0.25">
      <c r="A80" t="s">
        <v>167</v>
      </c>
      <c r="B80" s="1">
        <v>46.6</v>
      </c>
      <c r="C80" s="1">
        <v>0</v>
      </c>
      <c r="D80" s="1">
        <v>0</v>
      </c>
      <c r="E80" s="1">
        <v>0</v>
      </c>
      <c r="F80" s="1">
        <v>46.6</v>
      </c>
      <c r="G80" s="1">
        <v>0</v>
      </c>
      <c r="H80" s="1">
        <v>46.6</v>
      </c>
      <c r="I80" s="1">
        <v>0</v>
      </c>
      <c r="J80" t="s">
        <v>56</v>
      </c>
      <c r="K80" t="s">
        <v>189</v>
      </c>
      <c r="L80" t="s">
        <v>326</v>
      </c>
      <c r="M80" t="str">
        <f>IF(ISNUMBER(MATCH(A80, '4.29.24'!$A$2:$A$16, 0)), "Exists", "Doesn't Exist")</f>
        <v>Doesn't Exist</v>
      </c>
    </row>
    <row r="81" spans="1:13" x14ac:dyDescent="0.25">
      <c r="A81" t="s">
        <v>532</v>
      </c>
      <c r="B81" s="1">
        <v>201.39</v>
      </c>
      <c r="C81" s="1">
        <v>0</v>
      </c>
      <c r="D81" s="1">
        <v>0</v>
      </c>
      <c r="E81" s="1">
        <v>0</v>
      </c>
      <c r="F81" s="1">
        <v>201.39</v>
      </c>
      <c r="G81" s="1">
        <v>0</v>
      </c>
      <c r="H81" s="1">
        <v>201.39</v>
      </c>
      <c r="I81" s="1">
        <v>0</v>
      </c>
      <c r="J81" t="s">
        <v>56</v>
      </c>
      <c r="K81" t="s">
        <v>189</v>
      </c>
      <c r="L81" t="s">
        <v>533</v>
      </c>
      <c r="M81" t="str">
        <f>IF(ISNUMBER(MATCH(A81, '4.29.24'!$A$2:$A$16, 0)), "Exists", "Doesn't Exist")</f>
        <v>Doesn't Exist</v>
      </c>
    </row>
    <row r="82" spans="1:13" x14ac:dyDescent="0.25">
      <c r="A82" t="s">
        <v>423</v>
      </c>
      <c r="B82" s="1">
        <v>3128.8</v>
      </c>
      <c r="C82" s="1">
        <v>0</v>
      </c>
      <c r="D82" s="1">
        <v>0</v>
      </c>
      <c r="E82" s="1">
        <v>0</v>
      </c>
      <c r="F82" s="1">
        <v>3128.8</v>
      </c>
      <c r="G82" s="1">
        <v>0</v>
      </c>
      <c r="H82" s="1">
        <v>3128.8</v>
      </c>
      <c r="I82" s="1">
        <v>0</v>
      </c>
      <c r="J82" t="s">
        <v>44</v>
      </c>
      <c r="K82" t="s">
        <v>196</v>
      </c>
      <c r="L82" t="s">
        <v>424</v>
      </c>
      <c r="M82" t="str">
        <f>IF(ISNUMBER(MATCH(A82, '4.29.24'!$A$2:$A$16, 0)), "Exists", "Doesn't Exist")</f>
        <v>Doesn't Exist</v>
      </c>
    </row>
    <row r="83" spans="1:13" x14ac:dyDescent="0.25">
      <c r="A83" t="s">
        <v>63</v>
      </c>
      <c r="B83" s="1">
        <v>-53.35</v>
      </c>
      <c r="C83" s="1">
        <v>-53.35</v>
      </c>
      <c r="D83" s="1">
        <v>-53.35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t="s">
        <v>85</v>
      </c>
      <c r="K83" t="s">
        <v>219</v>
      </c>
      <c r="L83" t="s">
        <v>220</v>
      </c>
      <c r="M83" t="str">
        <f>IF(ISNUMBER(MATCH(A83, '4.29.24'!$A$2:$A$16, 0)), "Exists", "Doesn't Exist")</f>
        <v>Doesn't Exist</v>
      </c>
    </row>
  </sheetData>
  <autoFilter ref="A1:M83" xr:uid="{00000000-0009-0000-0000-000011000000}"/>
  <conditionalFormatting sqref="A2:A1048576">
    <cfRule type="expression" dxfId="37" priority="1">
      <formula>IF($M2="Exists", 1, 0)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rgb="FF00B0F0"/>
  </sheetPr>
  <dimension ref="A1:N96"/>
  <sheetViews>
    <sheetView workbookViewId="0"/>
  </sheetViews>
  <sheetFormatPr defaultRowHeight="15" x14ac:dyDescent="0.25"/>
  <cols>
    <col min="1" max="1" width="28.5703125" bestFit="1" customWidth="1"/>
    <col min="2" max="2" width="23.42578125" style="1" bestFit="1" customWidth="1"/>
    <col min="3" max="3" width="25.140625" style="1" bestFit="1" customWidth="1"/>
    <col min="4" max="4" width="18.5703125" style="1" bestFit="1" customWidth="1"/>
    <col min="5" max="5" width="24.85546875" style="1" bestFit="1" customWidth="1"/>
    <col min="6" max="6" width="21.85546875" style="1" bestFit="1" customWidth="1"/>
    <col min="7" max="7" width="20.42578125" style="1" bestFit="1" customWidth="1"/>
    <col min="8" max="8" width="30.42578125" style="1" bestFit="1" customWidth="1"/>
    <col min="9" max="9" width="33.7109375" style="1" bestFit="1" customWidth="1"/>
    <col min="10" max="10" width="17.7109375" bestFit="1" customWidth="1"/>
    <col min="11" max="11" width="41.42578125" bestFit="1" customWidth="1"/>
    <col min="12" max="12" width="44.42578125" bestFit="1" customWidth="1"/>
    <col min="13" max="13" width="12.28515625" bestFit="1" customWidth="1"/>
    <col min="14" max="14" width="10.42578125" bestFit="1" customWidth="1"/>
  </cols>
  <sheetData>
    <row r="1" spans="1:14" x14ac:dyDescent="0.25">
      <c r="A1" s="100" t="s">
        <v>0</v>
      </c>
      <c r="B1" s="101" t="s">
        <v>1</v>
      </c>
      <c r="C1" s="101" t="s">
        <v>2</v>
      </c>
      <c r="D1" s="101" t="s">
        <v>365</v>
      </c>
      <c r="E1" s="101" t="s">
        <v>364</v>
      </c>
      <c r="F1" s="101" t="s">
        <v>4</v>
      </c>
      <c r="G1" s="101" t="s">
        <v>3</v>
      </c>
      <c r="H1" s="101" t="s">
        <v>366</v>
      </c>
      <c r="I1" s="101" t="s">
        <v>367</v>
      </c>
      <c r="J1" s="100" t="s">
        <v>5</v>
      </c>
      <c r="K1" s="100" t="s">
        <v>168</v>
      </c>
      <c r="L1" s="100" t="s">
        <v>169</v>
      </c>
      <c r="M1" s="27" t="s">
        <v>572</v>
      </c>
      <c r="N1" s="103" t="s">
        <v>356</v>
      </c>
    </row>
    <row r="2" spans="1:14" x14ac:dyDescent="0.25">
      <c r="A2" t="s">
        <v>45</v>
      </c>
      <c r="B2" s="1">
        <v>2549.23</v>
      </c>
      <c r="C2" s="1">
        <v>2549.23</v>
      </c>
      <c r="D2" s="1">
        <v>79.69</v>
      </c>
      <c r="E2" s="1">
        <v>2469.54</v>
      </c>
      <c r="F2" s="1">
        <v>0</v>
      </c>
      <c r="G2" s="1">
        <v>0</v>
      </c>
      <c r="H2" s="1">
        <v>0</v>
      </c>
      <c r="I2" s="1">
        <v>0</v>
      </c>
      <c r="J2" t="s">
        <v>20</v>
      </c>
      <c r="K2" t="s">
        <v>178</v>
      </c>
      <c r="L2" t="s">
        <v>193</v>
      </c>
      <c r="M2" t="str">
        <f>IF(ISNUMBER(MATCH(A2, '5.6.24'!$A$2:$A$16, 0)), "Exists", "Doesn't Exist")</f>
        <v>Exists</v>
      </c>
      <c r="N2" t="s">
        <v>358</v>
      </c>
    </row>
    <row r="3" spans="1:14" x14ac:dyDescent="0.25">
      <c r="A3" t="s">
        <v>62</v>
      </c>
      <c r="B3" s="1">
        <v>2422.59</v>
      </c>
      <c r="C3" s="1">
        <v>2422.59</v>
      </c>
      <c r="D3" s="1">
        <v>2422.59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t="s">
        <v>21</v>
      </c>
      <c r="K3" t="s">
        <v>177</v>
      </c>
      <c r="L3" t="s">
        <v>238</v>
      </c>
      <c r="M3" t="str">
        <f>IF(ISNUMBER(MATCH(A3, '5.6.24'!$A$2:$A$16, 0)), "Exists", "Doesn't Exist")</f>
        <v>Exists</v>
      </c>
      <c r="N3" t="s">
        <v>358</v>
      </c>
    </row>
    <row r="4" spans="1:14" x14ac:dyDescent="0.25">
      <c r="A4" t="s">
        <v>144</v>
      </c>
      <c r="B4" s="1">
        <v>1682.52</v>
      </c>
      <c r="C4" s="1">
        <v>1682.52</v>
      </c>
      <c r="D4" s="1">
        <v>0</v>
      </c>
      <c r="E4" s="1">
        <v>1682.52</v>
      </c>
      <c r="F4" s="1">
        <v>0</v>
      </c>
      <c r="G4" s="1">
        <v>0</v>
      </c>
      <c r="H4" s="1">
        <v>0</v>
      </c>
      <c r="I4" s="1">
        <v>0</v>
      </c>
      <c r="J4" t="s">
        <v>96</v>
      </c>
      <c r="K4" t="s">
        <v>242</v>
      </c>
      <c r="L4" t="s">
        <v>248</v>
      </c>
      <c r="M4" t="str">
        <f>IF(ISNUMBER(MATCH(A4, '5.6.24'!$A$2:$A$16, 0)), "Exists", "Doesn't Exist")</f>
        <v>Exists</v>
      </c>
      <c r="N4" t="s">
        <v>358</v>
      </c>
    </row>
    <row r="5" spans="1:14" x14ac:dyDescent="0.25">
      <c r="A5" t="s">
        <v>397</v>
      </c>
      <c r="B5" s="1">
        <v>1584.7</v>
      </c>
      <c r="C5" s="1">
        <v>1584.7</v>
      </c>
      <c r="D5" s="1">
        <v>1584.7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t="s">
        <v>29</v>
      </c>
      <c r="K5" t="s">
        <v>212</v>
      </c>
      <c r="L5" t="s">
        <v>398</v>
      </c>
      <c r="M5" t="str">
        <f>IF(ISNUMBER(MATCH(A5, '5.6.24'!$A$2:$A$16, 0)), "Exists", "Doesn't Exist")</f>
        <v>Exists</v>
      </c>
      <c r="N5" t="s">
        <v>358</v>
      </c>
    </row>
    <row r="6" spans="1:14" x14ac:dyDescent="0.25">
      <c r="A6" t="s">
        <v>547</v>
      </c>
      <c r="B6" s="1">
        <v>1519.06</v>
      </c>
      <c r="C6" s="1">
        <v>1519.06</v>
      </c>
      <c r="D6" s="1">
        <v>0</v>
      </c>
      <c r="E6" s="1">
        <v>1519.06</v>
      </c>
      <c r="F6" s="1">
        <v>0</v>
      </c>
      <c r="G6" s="1">
        <v>0</v>
      </c>
      <c r="H6" s="1">
        <v>0</v>
      </c>
      <c r="I6" s="1">
        <v>0</v>
      </c>
      <c r="J6" t="s">
        <v>36</v>
      </c>
      <c r="K6" t="s">
        <v>185</v>
      </c>
      <c r="L6" t="s">
        <v>548</v>
      </c>
      <c r="M6" t="str">
        <f>IF(ISNUMBER(MATCH(A6, '5.6.24'!$A$2:$A$16, 0)), "Exists", "Doesn't Exist")</f>
        <v>Doesn't Exist</v>
      </c>
      <c r="N6" t="s">
        <v>358</v>
      </c>
    </row>
    <row r="7" spans="1:14" x14ac:dyDescent="0.25">
      <c r="A7" t="s">
        <v>38</v>
      </c>
      <c r="B7" s="1">
        <v>3595.16</v>
      </c>
      <c r="C7" s="1">
        <v>1452.42</v>
      </c>
      <c r="D7" s="1">
        <v>0</v>
      </c>
      <c r="E7" s="1">
        <v>1452.42</v>
      </c>
      <c r="F7" s="1">
        <v>2142.7399999999998</v>
      </c>
      <c r="G7" s="1">
        <v>0</v>
      </c>
      <c r="H7" s="1">
        <v>2142.7399999999998</v>
      </c>
      <c r="I7" s="1">
        <v>0</v>
      </c>
      <c r="J7" t="s">
        <v>36</v>
      </c>
      <c r="K7" t="s">
        <v>185</v>
      </c>
      <c r="L7" t="s">
        <v>224</v>
      </c>
      <c r="M7" t="str">
        <f>IF(ISNUMBER(MATCH(A7, '5.6.24'!$A$2:$A$16, 0)), "Exists", "Doesn't Exist")</f>
        <v>Exists</v>
      </c>
      <c r="N7" t="s">
        <v>358</v>
      </c>
    </row>
    <row r="8" spans="1:14" x14ac:dyDescent="0.25">
      <c r="A8" t="s">
        <v>520</v>
      </c>
      <c r="B8" s="1">
        <v>1364.76</v>
      </c>
      <c r="C8" s="1">
        <v>1364.76</v>
      </c>
      <c r="D8" s="1">
        <v>1364.76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t="s">
        <v>96</v>
      </c>
      <c r="K8" t="s">
        <v>242</v>
      </c>
      <c r="L8" t="s">
        <v>521</v>
      </c>
      <c r="M8" t="str">
        <f>IF(ISNUMBER(MATCH(A8, '5.6.24'!$A$2:$A$16, 0)), "Exists", "Doesn't Exist")</f>
        <v>Exists</v>
      </c>
      <c r="N8" t="s">
        <v>358</v>
      </c>
    </row>
    <row r="9" spans="1:14" x14ac:dyDescent="0.25">
      <c r="A9" t="s">
        <v>46</v>
      </c>
      <c r="B9" s="1">
        <v>2932.16</v>
      </c>
      <c r="C9" s="1">
        <v>1337.76</v>
      </c>
      <c r="D9" s="1">
        <v>1337.76</v>
      </c>
      <c r="E9" s="1">
        <v>0</v>
      </c>
      <c r="F9" s="1">
        <v>1594.4</v>
      </c>
      <c r="G9" s="1">
        <v>0</v>
      </c>
      <c r="H9" s="1">
        <v>1594.4</v>
      </c>
      <c r="I9" s="1">
        <v>0</v>
      </c>
      <c r="J9" t="s">
        <v>10</v>
      </c>
      <c r="K9" t="s">
        <v>191</v>
      </c>
      <c r="L9" t="s">
        <v>192</v>
      </c>
      <c r="M9" t="str">
        <f>IF(ISNUMBER(MATCH(A9, '5.6.24'!$A$2:$A$16, 0)), "Exists", "Doesn't Exist")</f>
        <v>Exists</v>
      </c>
      <c r="N9" t="s">
        <v>358</v>
      </c>
    </row>
    <row r="10" spans="1:14" x14ac:dyDescent="0.25">
      <c r="A10" t="s">
        <v>537</v>
      </c>
      <c r="B10" s="1">
        <v>1204.8699999999999</v>
      </c>
      <c r="C10" s="1">
        <v>1204.8699999999999</v>
      </c>
      <c r="D10" s="1">
        <v>0</v>
      </c>
      <c r="E10" s="1">
        <v>1204.8699999999999</v>
      </c>
      <c r="F10" s="1">
        <v>0</v>
      </c>
      <c r="G10" s="1">
        <v>0</v>
      </c>
      <c r="H10" s="1">
        <v>0</v>
      </c>
      <c r="I10" s="1">
        <v>0</v>
      </c>
      <c r="J10" t="s">
        <v>34</v>
      </c>
      <c r="K10" t="s">
        <v>198</v>
      </c>
      <c r="L10" t="s">
        <v>538</v>
      </c>
      <c r="M10" t="str">
        <f>IF(ISNUMBER(MATCH(A10, '5.6.24'!$A$2:$A$16, 0)), "Exists", "Doesn't Exist")</f>
        <v>Exists</v>
      </c>
      <c r="N10" t="s">
        <v>358</v>
      </c>
    </row>
    <row r="11" spans="1:14" x14ac:dyDescent="0.25">
      <c r="A11" t="s">
        <v>101</v>
      </c>
      <c r="B11" s="1">
        <v>1113.1099999999999</v>
      </c>
      <c r="C11" s="1">
        <v>1113.1099999999999</v>
      </c>
      <c r="D11" s="1">
        <v>1113.1099999999999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t="s">
        <v>34</v>
      </c>
      <c r="K11" t="s">
        <v>198</v>
      </c>
      <c r="L11" t="s">
        <v>261</v>
      </c>
      <c r="M11" t="str">
        <f>IF(ISNUMBER(MATCH(A11, '5.6.24'!$A$2:$A$16, 0)), "Exists", "Doesn't Exist")</f>
        <v>Exists</v>
      </c>
      <c r="N11" t="s">
        <v>358</v>
      </c>
    </row>
    <row r="12" spans="1:14" x14ac:dyDescent="0.25">
      <c r="A12" t="s">
        <v>72</v>
      </c>
      <c r="B12" s="1">
        <v>1039.8</v>
      </c>
      <c r="C12" s="1">
        <v>1039.8</v>
      </c>
      <c r="D12" s="1">
        <v>438.70999999999992</v>
      </c>
      <c r="E12" s="1">
        <v>601.08999999999992</v>
      </c>
      <c r="F12" s="1">
        <v>0</v>
      </c>
      <c r="G12" s="1">
        <v>0</v>
      </c>
      <c r="H12" s="1">
        <v>0</v>
      </c>
      <c r="I12" s="1">
        <v>0</v>
      </c>
      <c r="J12" t="s">
        <v>20</v>
      </c>
      <c r="K12" t="s">
        <v>178</v>
      </c>
      <c r="L12" t="s">
        <v>229</v>
      </c>
      <c r="M12" t="str">
        <f>IF(ISNUMBER(MATCH(A12, '5.6.24'!$A$2:$A$16, 0)), "Exists", "Doesn't Exist")</f>
        <v>Exists</v>
      </c>
      <c r="N12" t="s">
        <v>358</v>
      </c>
    </row>
    <row r="13" spans="1:14" x14ac:dyDescent="0.25">
      <c r="A13" t="s">
        <v>369</v>
      </c>
      <c r="B13" s="1">
        <v>1013.45</v>
      </c>
      <c r="C13" s="1">
        <v>1013.45</v>
      </c>
      <c r="D13" s="1">
        <v>0</v>
      </c>
      <c r="E13" s="1">
        <v>1013.45</v>
      </c>
      <c r="F13" s="1">
        <v>0</v>
      </c>
      <c r="G13" s="1">
        <v>0</v>
      </c>
      <c r="H13" s="1">
        <v>0</v>
      </c>
      <c r="I13" s="1">
        <v>0</v>
      </c>
      <c r="J13" t="s">
        <v>14</v>
      </c>
      <c r="K13" t="s">
        <v>172</v>
      </c>
      <c r="L13" t="s">
        <v>370</v>
      </c>
      <c r="M13" t="str">
        <f>IF(ISNUMBER(MATCH(A13, '5.6.24'!$A$2:$A$16, 0)), "Exists", "Doesn't Exist")</f>
        <v>Doesn't Exist</v>
      </c>
      <c r="N13" t="s">
        <v>358</v>
      </c>
    </row>
    <row r="14" spans="1:14" x14ac:dyDescent="0.25">
      <c r="A14" t="s">
        <v>335</v>
      </c>
      <c r="B14" s="1">
        <v>949.9899999999999</v>
      </c>
      <c r="C14" s="1">
        <v>949.9899999999999</v>
      </c>
      <c r="D14" s="1">
        <v>949.9899999999999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t="s">
        <v>34</v>
      </c>
      <c r="K14" t="s">
        <v>198</v>
      </c>
      <c r="L14" t="s">
        <v>336</v>
      </c>
      <c r="M14" t="str">
        <f>IF(ISNUMBER(MATCH(A14, '5.6.24'!$A$2:$A$16, 0)), "Exists", "Doesn't Exist")</f>
        <v>Exists</v>
      </c>
      <c r="N14" t="s">
        <v>358</v>
      </c>
    </row>
    <row r="15" spans="1:14" x14ac:dyDescent="0.25">
      <c r="A15" t="s">
        <v>14</v>
      </c>
      <c r="B15" s="1">
        <v>899.80000000000007</v>
      </c>
      <c r="C15" s="1">
        <v>899.80000000000007</v>
      </c>
      <c r="D15" s="1">
        <v>899.80000000000007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t="s">
        <v>21</v>
      </c>
      <c r="K15" t="s">
        <v>177</v>
      </c>
      <c r="L15" t="s">
        <v>172</v>
      </c>
      <c r="M15" t="str">
        <f>IF(ISNUMBER(MATCH(A15, '5.6.24'!$A$2:$A$16, 0)), "Exists", "Doesn't Exist")</f>
        <v>Doesn't Exist</v>
      </c>
      <c r="N15" t="s">
        <v>358</v>
      </c>
    </row>
    <row r="16" spans="1:14" x14ac:dyDescent="0.25">
      <c r="A16" t="s">
        <v>48</v>
      </c>
      <c r="B16" s="1">
        <v>862.67</v>
      </c>
      <c r="C16" s="1">
        <v>862.67</v>
      </c>
      <c r="D16" s="1">
        <v>0</v>
      </c>
      <c r="E16" s="1">
        <v>862.67</v>
      </c>
      <c r="F16" s="1">
        <v>0</v>
      </c>
      <c r="G16" s="1">
        <v>0</v>
      </c>
      <c r="H16" s="1">
        <v>0</v>
      </c>
      <c r="I16" s="1">
        <v>0</v>
      </c>
      <c r="J16" t="s">
        <v>36</v>
      </c>
      <c r="K16" t="s">
        <v>185</v>
      </c>
      <c r="L16" t="s">
        <v>201</v>
      </c>
      <c r="M16" t="str">
        <f>IF(ISNUMBER(MATCH(A16, '5.6.24'!$A$2:$A$16, 0)), "Exists", "Doesn't Exist")</f>
        <v>Exists</v>
      </c>
      <c r="N16" t="s">
        <v>358</v>
      </c>
    </row>
    <row r="17" spans="1:14" ht="18.75" customHeight="1" x14ac:dyDescent="0.3">
      <c r="A17" s="98">
        <f>SUM(C2:C16)</f>
        <v>20996.73</v>
      </c>
      <c r="B17" s="102"/>
      <c r="C17" s="102"/>
      <c r="D17" s="102"/>
      <c r="E17" s="102"/>
      <c r="F17" s="102"/>
      <c r="G17" s="102"/>
      <c r="H17" s="102"/>
      <c r="I17" s="102"/>
    </row>
    <row r="18" spans="1:14" x14ac:dyDescent="0.25">
      <c r="A18" t="s">
        <v>573</v>
      </c>
      <c r="B18" s="1">
        <v>789.23</v>
      </c>
      <c r="C18" s="1">
        <v>789.23</v>
      </c>
      <c r="D18" s="1">
        <v>0</v>
      </c>
      <c r="E18" s="1">
        <v>789.23</v>
      </c>
      <c r="F18" s="1">
        <v>0</v>
      </c>
      <c r="G18" s="1">
        <v>0</v>
      </c>
      <c r="H18" s="1">
        <v>0</v>
      </c>
      <c r="I18" s="1">
        <v>0</v>
      </c>
      <c r="J18" t="s">
        <v>8</v>
      </c>
      <c r="K18" t="s">
        <v>8</v>
      </c>
      <c r="L18" t="s">
        <v>340</v>
      </c>
      <c r="M18" t="str">
        <f>IF(ISNUMBER(MATCH(A18, '5.6.24'!$A$2:$A$16, 0)), "Exists", "Doesn't Exist")</f>
        <v>Doesn't Exist</v>
      </c>
      <c r="N18" t="s">
        <v>358</v>
      </c>
    </row>
    <row r="19" spans="1:14" x14ac:dyDescent="0.25">
      <c r="A19" t="s">
        <v>36</v>
      </c>
      <c r="B19" s="1">
        <v>742.09999999999991</v>
      </c>
      <c r="C19" s="1">
        <v>742.09999999999991</v>
      </c>
      <c r="D19" s="1">
        <v>742.09999999999991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t="s">
        <v>21</v>
      </c>
      <c r="K19" t="s">
        <v>177</v>
      </c>
      <c r="L19" t="s">
        <v>185</v>
      </c>
      <c r="M19" t="str">
        <f>IF(ISNUMBER(MATCH(A19, '5.6.24'!$A$2:$A$16, 0)), "Exists", "Doesn't Exist")</f>
        <v>Doesn't Exist</v>
      </c>
      <c r="N19" t="s">
        <v>358</v>
      </c>
    </row>
    <row r="20" spans="1:14" x14ac:dyDescent="0.25">
      <c r="A20" t="s">
        <v>84</v>
      </c>
      <c r="B20" s="1">
        <v>726.83</v>
      </c>
      <c r="C20" s="1">
        <v>726.83</v>
      </c>
      <c r="D20" s="1">
        <v>0</v>
      </c>
      <c r="E20" s="1">
        <v>726.83</v>
      </c>
      <c r="F20" s="1">
        <v>0</v>
      </c>
      <c r="G20" s="1">
        <v>0</v>
      </c>
      <c r="H20" s="1">
        <v>0</v>
      </c>
      <c r="I20" s="1">
        <v>0</v>
      </c>
      <c r="J20" t="s">
        <v>85</v>
      </c>
      <c r="K20" t="s">
        <v>219</v>
      </c>
      <c r="L20" t="s">
        <v>291</v>
      </c>
      <c r="M20" t="str">
        <f>IF(ISNUMBER(MATCH(A20, '5.6.24'!$A$2:$A$16, 0)), "Exists", "Doesn't Exist")</f>
        <v>Exists</v>
      </c>
      <c r="N20" t="s">
        <v>358</v>
      </c>
    </row>
    <row r="21" spans="1:14" x14ac:dyDescent="0.25">
      <c r="A21" t="s">
        <v>269</v>
      </c>
      <c r="B21" s="1">
        <v>615.4</v>
      </c>
      <c r="C21" s="1">
        <v>615.4</v>
      </c>
      <c r="D21" s="1">
        <v>0</v>
      </c>
      <c r="E21" s="1">
        <v>615.4</v>
      </c>
      <c r="F21" s="1">
        <v>0</v>
      </c>
      <c r="G21" s="1">
        <v>0</v>
      </c>
      <c r="H21" s="1">
        <v>0</v>
      </c>
      <c r="I21" s="1">
        <v>0</v>
      </c>
      <c r="J21" t="s">
        <v>44</v>
      </c>
      <c r="K21" t="s">
        <v>196</v>
      </c>
      <c r="L21" t="s">
        <v>270</v>
      </c>
      <c r="M21" t="str">
        <f>IF(ISNUMBER(MATCH(A21, '5.6.24'!$A$2:$A$16, 0)), "Exists", "Doesn't Exist")</f>
        <v>Exists</v>
      </c>
      <c r="N21" t="s">
        <v>358</v>
      </c>
    </row>
    <row r="22" spans="1:14" x14ac:dyDescent="0.25">
      <c r="A22" t="s">
        <v>57</v>
      </c>
      <c r="B22" s="1">
        <v>532.54</v>
      </c>
      <c r="C22" s="1">
        <v>532.54</v>
      </c>
      <c r="D22" s="1">
        <v>0</v>
      </c>
      <c r="E22" s="1">
        <v>532.54</v>
      </c>
      <c r="F22" s="1">
        <v>0</v>
      </c>
      <c r="G22" s="1">
        <v>0</v>
      </c>
      <c r="H22" s="1">
        <v>0</v>
      </c>
      <c r="I22" s="1">
        <v>0</v>
      </c>
      <c r="J22" t="s">
        <v>20</v>
      </c>
      <c r="K22" t="s">
        <v>178</v>
      </c>
      <c r="L22" t="s">
        <v>204</v>
      </c>
      <c r="M22" t="str">
        <f>IF(ISNUMBER(MATCH(A22, '5.6.24'!$A$2:$A$16, 0)), "Exists", "Doesn't Exist")</f>
        <v>Doesn't Exist</v>
      </c>
      <c r="N22" t="s">
        <v>358</v>
      </c>
    </row>
    <row r="23" spans="1:14" x14ac:dyDescent="0.25">
      <c r="A23" t="s">
        <v>136</v>
      </c>
      <c r="B23" s="1">
        <v>506.95</v>
      </c>
      <c r="C23" s="1">
        <v>506.95</v>
      </c>
      <c r="D23" s="1">
        <v>0</v>
      </c>
      <c r="E23" s="1">
        <v>506.95</v>
      </c>
      <c r="F23" s="1">
        <v>0</v>
      </c>
      <c r="G23" s="1">
        <v>0</v>
      </c>
      <c r="H23" s="1">
        <v>0</v>
      </c>
      <c r="I23" s="1">
        <v>0</v>
      </c>
      <c r="J23" t="s">
        <v>56</v>
      </c>
      <c r="K23" t="s">
        <v>189</v>
      </c>
      <c r="L23" t="s">
        <v>290</v>
      </c>
      <c r="M23" t="str">
        <f>IF(ISNUMBER(MATCH(A23, '5.6.24'!$A$2:$A$16, 0)), "Exists", "Doesn't Exist")</f>
        <v>Doesn't Exist</v>
      </c>
      <c r="N23" t="s">
        <v>358</v>
      </c>
    </row>
    <row r="24" spans="1:14" x14ac:dyDescent="0.25">
      <c r="A24" t="s">
        <v>58</v>
      </c>
      <c r="B24" s="1">
        <v>492.99</v>
      </c>
      <c r="C24" s="1">
        <v>492.99</v>
      </c>
      <c r="D24" s="1">
        <v>492.99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t="s">
        <v>34</v>
      </c>
      <c r="K24" t="s">
        <v>198</v>
      </c>
      <c r="L24" t="s">
        <v>199</v>
      </c>
      <c r="M24" t="str">
        <f>IF(ISNUMBER(MATCH(A24, '5.6.24'!$A$2:$A$16, 0)), "Exists", "Doesn't Exist")</f>
        <v>Doesn't Exist</v>
      </c>
      <c r="N24" t="s">
        <v>359</v>
      </c>
    </row>
    <row r="25" spans="1:14" x14ac:dyDescent="0.25">
      <c r="A25" t="s">
        <v>137</v>
      </c>
      <c r="B25" s="1">
        <v>611.4</v>
      </c>
      <c r="C25" s="1">
        <v>458.14</v>
      </c>
      <c r="D25" s="1">
        <v>0</v>
      </c>
      <c r="E25" s="1">
        <v>458.14</v>
      </c>
      <c r="F25" s="1">
        <v>153.26</v>
      </c>
      <c r="G25" s="1">
        <v>0</v>
      </c>
      <c r="H25" s="1">
        <v>153.26</v>
      </c>
      <c r="I25" s="1">
        <v>0</v>
      </c>
      <c r="J25" t="s">
        <v>56</v>
      </c>
      <c r="K25" t="s">
        <v>189</v>
      </c>
      <c r="L25" t="s">
        <v>316</v>
      </c>
      <c r="M25" t="str">
        <f>IF(ISNUMBER(MATCH(A25, '5.6.24'!$A$2:$A$16, 0)), "Exists", "Doesn't Exist")</f>
        <v>Doesn't Exist</v>
      </c>
      <c r="N25" t="s">
        <v>359</v>
      </c>
    </row>
    <row r="26" spans="1:14" x14ac:dyDescent="0.25">
      <c r="A26" t="s">
        <v>93</v>
      </c>
      <c r="B26" s="1">
        <v>415.43</v>
      </c>
      <c r="C26" s="1">
        <v>415.43</v>
      </c>
      <c r="D26" s="1">
        <v>49.71</v>
      </c>
      <c r="E26" s="1">
        <v>365.72</v>
      </c>
      <c r="F26" s="1">
        <v>0</v>
      </c>
      <c r="G26" s="1">
        <v>0</v>
      </c>
      <c r="H26" s="1">
        <v>0</v>
      </c>
      <c r="I26" s="1">
        <v>0</v>
      </c>
      <c r="J26" t="s">
        <v>36</v>
      </c>
      <c r="K26" t="s">
        <v>185</v>
      </c>
      <c r="L26" t="s">
        <v>215</v>
      </c>
      <c r="M26" t="str">
        <f>IF(ISNUMBER(MATCH(A26, '5.6.24'!$A$2:$A$16, 0)), "Exists", "Doesn't Exist")</f>
        <v>Doesn't Exist</v>
      </c>
      <c r="N26" t="s">
        <v>359</v>
      </c>
    </row>
    <row r="27" spans="1:14" x14ac:dyDescent="0.25">
      <c r="A27" t="s">
        <v>42</v>
      </c>
      <c r="B27" s="1">
        <v>1370.77</v>
      </c>
      <c r="C27" s="1">
        <v>384.37</v>
      </c>
      <c r="D27" s="1">
        <v>179.69</v>
      </c>
      <c r="E27" s="1">
        <v>204.68</v>
      </c>
      <c r="F27" s="1">
        <v>986.4</v>
      </c>
      <c r="G27" s="1">
        <v>986.4</v>
      </c>
      <c r="H27" s="1">
        <v>0</v>
      </c>
      <c r="I27" s="1">
        <v>0</v>
      </c>
      <c r="J27" t="s">
        <v>23</v>
      </c>
      <c r="K27" t="s">
        <v>194</v>
      </c>
      <c r="L27" t="s">
        <v>195</v>
      </c>
      <c r="M27" t="str">
        <f>IF(ISNUMBER(MATCH(A27, '5.6.24'!$A$2:$A$16, 0)), "Exists", "Doesn't Exist")</f>
        <v>Doesn't Exist</v>
      </c>
      <c r="N27" t="s">
        <v>359</v>
      </c>
    </row>
    <row r="28" spans="1:14" x14ac:dyDescent="0.25">
      <c r="A28" t="s">
        <v>535</v>
      </c>
      <c r="B28" s="1">
        <v>373.58</v>
      </c>
      <c r="C28" s="1">
        <v>373.58</v>
      </c>
      <c r="D28" s="1">
        <v>0</v>
      </c>
      <c r="E28" s="1">
        <v>373.58</v>
      </c>
      <c r="F28" s="1">
        <v>0</v>
      </c>
      <c r="G28" s="1">
        <v>0</v>
      </c>
      <c r="H28" s="1">
        <v>0</v>
      </c>
      <c r="I28" s="1">
        <v>0</v>
      </c>
      <c r="J28" t="s">
        <v>7</v>
      </c>
      <c r="K28" t="s">
        <v>170</v>
      </c>
      <c r="L28" t="s">
        <v>536</v>
      </c>
      <c r="M28" t="str">
        <f>IF(ISNUMBER(MATCH(A28, '5.6.24'!$A$2:$A$16, 0)), "Exists", "Doesn't Exist")</f>
        <v>Exists</v>
      </c>
      <c r="N28" t="s">
        <v>359</v>
      </c>
    </row>
    <row r="29" spans="1:14" x14ac:dyDescent="0.25">
      <c r="A29" t="s">
        <v>110</v>
      </c>
      <c r="B29" s="1">
        <v>372.95</v>
      </c>
      <c r="C29" s="1">
        <v>372.95</v>
      </c>
      <c r="D29" s="1">
        <v>372.95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t="s">
        <v>23</v>
      </c>
      <c r="K29" t="s">
        <v>194</v>
      </c>
      <c r="L29" t="s">
        <v>266</v>
      </c>
      <c r="M29" t="str">
        <f>IF(ISNUMBER(MATCH(A29, '5.6.24'!$A$2:$A$16, 0)), "Exists", "Doesn't Exist")</f>
        <v>Doesn't Exist</v>
      </c>
      <c r="N29" t="s">
        <v>359</v>
      </c>
    </row>
    <row r="30" spans="1:14" x14ac:dyDescent="0.25">
      <c r="A30" t="s">
        <v>74</v>
      </c>
      <c r="B30" s="1">
        <v>345.01</v>
      </c>
      <c r="C30" s="1">
        <v>345.01</v>
      </c>
      <c r="D30" s="1">
        <v>0</v>
      </c>
      <c r="E30" s="1">
        <v>345.01</v>
      </c>
      <c r="F30" s="1">
        <v>0</v>
      </c>
      <c r="G30" s="1">
        <v>0</v>
      </c>
      <c r="H30" s="1">
        <v>0</v>
      </c>
      <c r="I30" s="1">
        <v>0</v>
      </c>
      <c r="J30" t="s">
        <v>31</v>
      </c>
      <c r="K30" t="s">
        <v>183</v>
      </c>
      <c r="L30" t="s">
        <v>231</v>
      </c>
      <c r="M30" t="str">
        <f>IF(ISNUMBER(MATCH(A30, '5.6.24'!$A$2:$A$16, 0)), "Exists", "Doesn't Exist")</f>
        <v>Doesn't Exist</v>
      </c>
      <c r="N30" t="s">
        <v>359</v>
      </c>
    </row>
    <row r="31" spans="1:14" x14ac:dyDescent="0.25">
      <c r="A31" t="s">
        <v>421</v>
      </c>
      <c r="B31" s="1">
        <v>339.31</v>
      </c>
      <c r="C31" s="1">
        <v>339.31</v>
      </c>
      <c r="D31" s="1">
        <v>0</v>
      </c>
      <c r="E31" s="1">
        <v>339.31</v>
      </c>
      <c r="F31" s="1">
        <v>0</v>
      </c>
      <c r="G31" s="1">
        <v>0</v>
      </c>
      <c r="H31" s="1">
        <v>0</v>
      </c>
      <c r="I31" s="1">
        <v>0</v>
      </c>
      <c r="J31" t="s">
        <v>96</v>
      </c>
      <c r="K31" t="s">
        <v>242</v>
      </c>
      <c r="L31" t="s">
        <v>422</v>
      </c>
      <c r="M31" t="str">
        <f>IF(ISNUMBER(MATCH(A31, '5.6.24'!$A$2:$A$16, 0)), "Exists", "Doesn't Exist")</f>
        <v>Doesn't Exist</v>
      </c>
      <c r="N31" t="s">
        <v>359</v>
      </c>
    </row>
    <row r="32" spans="1:14" x14ac:dyDescent="0.25">
      <c r="A32" t="s">
        <v>530</v>
      </c>
      <c r="B32" s="1">
        <v>336.35</v>
      </c>
      <c r="C32" s="1">
        <v>336.35</v>
      </c>
      <c r="D32" s="1">
        <v>0</v>
      </c>
      <c r="E32" s="1">
        <v>336.35</v>
      </c>
      <c r="F32" s="1">
        <v>0</v>
      </c>
      <c r="G32" s="1">
        <v>0</v>
      </c>
      <c r="H32" s="1">
        <v>0</v>
      </c>
      <c r="I32" s="1">
        <v>0</v>
      </c>
      <c r="J32" t="s">
        <v>150</v>
      </c>
      <c r="K32" t="s">
        <v>175</v>
      </c>
      <c r="L32" t="s">
        <v>531</v>
      </c>
      <c r="M32" t="str">
        <f>IF(ISNUMBER(MATCH(A32, '5.6.24'!$A$2:$A$16, 0)), "Exists", "Doesn't Exist")</f>
        <v>Doesn't Exist</v>
      </c>
      <c r="N32" t="s">
        <v>359</v>
      </c>
    </row>
    <row r="33" spans="1:14" x14ac:dyDescent="0.25">
      <c r="A33" t="s">
        <v>574</v>
      </c>
      <c r="B33" s="1">
        <v>276.12</v>
      </c>
      <c r="C33" s="1">
        <v>276.12</v>
      </c>
      <c r="D33" s="1">
        <v>0</v>
      </c>
      <c r="E33" s="1">
        <v>276.12</v>
      </c>
      <c r="F33" s="1">
        <v>0</v>
      </c>
      <c r="G33" s="1">
        <v>0</v>
      </c>
      <c r="H33" s="1">
        <v>0</v>
      </c>
      <c r="I33" s="1">
        <v>0</v>
      </c>
      <c r="J33" t="s">
        <v>23</v>
      </c>
      <c r="K33" t="s">
        <v>194</v>
      </c>
      <c r="L33" t="s">
        <v>575</v>
      </c>
      <c r="M33" t="str">
        <f>IF(ISNUMBER(MATCH(A33, '5.6.24'!$A$2:$A$16, 0)), "Exists", "Doesn't Exist")</f>
        <v>Doesn't Exist</v>
      </c>
      <c r="N33" t="s">
        <v>359</v>
      </c>
    </row>
    <row r="34" spans="1:14" x14ac:dyDescent="0.25">
      <c r="A34" t="s">
        <v>545</v>
      </c>
      <c r="B34" s="1">
        <v>273.18</v>
      </c>
      <c r="C34" s="1">
        <v>273.18</v>
      </c>
      <c r="D34" s="1">
        <v>273.18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t="s">
        <v>56</v>
      </c>
      <c r="K34" t="s">
        <v>189</v>
      </c>
      <c r="L34" t="s">
        <v>546</v>
      </c>
      <c r="M34" t="str">
        <f>IF(ISNUMBER(MATCH(A34, '5.6.24'!$A$2:$A$16, 0)), "Exists", "Doesn't Exist")</f>
        <v>Doesn't Exist</v>
      </c>
      <c r="N34" t="s">
        <v>359</v>
      </c>
    </row>
    <row r="35" spans="1:14" x14ac:dyDescent="0.25">
      <c r="A35" t="s">
        <v>70</v>
      </c>
      <c r="B35" s="1">
        <v>1392.03</v>
      </c>
      <c r="C35" s="1">
        <v>271.07</v>
      </c>
      <c r="D35" s="1">
        <v>0</v>
      </c>
      <c r="E35" s="1">
        <v>271.07</v>
      </c>
      <c r="F35" s="1">
        <v>1120.96</v>
      </c>
      <c r="G35" s="1">
        <v>1120.96</v>
      </c>
      <c r="H35" s="1">
        <v>0</v>
      </c>
      <c r="I35" s="1">
        <v>0</v>
      </c>
      <c r="J35" t="s">
        <v>150</v>
      </c>
      <c r="K35" t="s">
        <v>175</v>
      </c>
      <c r="L35" t="s">
        <v>223</v>
      </c>
      <c r="M35" t="str">
        <f>IF(ISNUMBER(MATCH(A35, '5.6.24'!$A$2:$A$16, 0)), "Exists", "Doesn't Exist")</f>
        <v>Doesn't Exist</v>
      </c>
      <c r="N35" t="s">
        <v>359</v>
      </c>
    </row>
    <row r="36" spans="1:14" x14ac:dyDescent="0.25">
      <c r="A36" t="s">
        <v>100</v>
      </c>
      <c r="B36" s="1">
        <v>322.62</v>
      </c>
      <c r="C36" s="1">
        <v>259.60000000000002</v>
      </c>
      <c r="D36" s="1">
        <v>0</v>
      </c>
      <c r="E36" s="1">
        <v>259.60000000000002</v>
      </c>
      <c r="F36" s="1">
        <v>63.02</v>
      </c>
      <c r="G36" s="1">
        <v>0</v>
      </c>
      <c r="H36" s="1">
        <v>63.02</v>
      </c>
      <c r="I36" s="1">
        <v>0</v>
      </c>
      <c r="J36" t="s">
        <v>20</v>
      </c>
      <c r="K36" t="s">
        <v>178</v>
      </c>
      <c r="L36" t="s">
        <v>255</v>
      </c>
      <c r="M36" t="str">
        <f>IF(ISNUMBER(MATCH(A36, '5.6.24'!$A$2:$A$16, 0)), "Exists", "Doesn't Exist")</f>
        <v>Doesn't Exist</v>
      </c>
      <c r="N36" t="s">
        <v>359</v>
      </c>
    </row>
    <row r="37" spans="1:14" x14ac:dyDescent="0.25">
      <c r="A37" t="s">
        <v>95</v>
      </c>
      <c r="B37" s="1">
        <v>227.37</v>
      </c>
      <c r="C37" s="1">
        <v>227.37</v>
      </c>
      <c r="D37" s="1">
        <v>0</v>
      </c>
      <c r="E37" s="1">
        <v>227.37</v>
      </c>
      <c r="F37" s="1">
        <v>0</v>
      </c>
      <c r="G37" s="1">
        <v>0</v>
      </c>
      <c r="H37" s="1">
        <v>0</v>
      </c>
      <c r="I37" s="1">
        <v>0</v>
      </c>
      <c r="J37" t="s">
        <v>96</v>
      </c>
      <c r="K37" t="s">
        <v>242</v>
      </c>
      <c r="L37" t="s">
        <v>243</v>
      </c>
      <c r="M37" t="str">
        <f>IF(ISNUMBER(MATCH(A37, '5.6.24'!$A$2:$A$16, 0)), "Exists", "Doesn't Exist")</f>
        <v>Doesn't Exist</v>
      </c>
      <c r="N37" t="s">
        <v>359</v>
      </c>
    </row>
    <row r="38" spans="1:14" x14ac:dyDescent="0.25">
      <c r="A38" t="s">
        <v>43</v>
      </c>
      <c r="B38" s="1">
        <v>3338.61</v>
      </c>
      <c r="C38" s="1">
        <v>222.62</v>
      </c>
      <c r="D38" s="1">
        <v>222.62</v>
      </c>
      <c r="E38" s="1">
        <v>0</v>
      </c>
      <c r="F38" s="1">
        <v>3115.99</v>
      </c>
      <c r="G38" s="1">
        <v>3115.99</v>
      </c>
      <c r="H38" s="1">
        <v>0</v>
      </c>
      <c r="I38" s="1">
        <v>0</v>
      </c>
      <c r="J38" t="s">
        <v>44</v>
      </c>
      <c r="K38" t="s">
        <v>196</v>
      </c>
      <c r="L38" t="s">
        <v>197</v>
      </c>
      <c r="M38" t="str">
        <f>IF(ISNUMBER(MATCH(A38, '5.6.24'!$A$2:$A$16, 0)), "Exists", "Doesn't Exist")</f>
        <v>Doesn't Exist</v>
      </c>
      <c r="N38" t="s">
        <v>359</v>
      </c>
    </row>
    <row r="39" spans="1:14" x14ac:dyDescent="0.25">
      <c r="A39" t="s">
        <v>522</v>
      </c>
      <c r="B39" s="1">
        <v>212.71</v>
      </c>
      <c r="C39" s="1">
        <v>212.71</v>
      </c>
      <c r="D39" s="1">
        <v>107.02</v>
      </c>
      <c r="E39" s="1">
        <v>105.69</v>
      </c>
      <c r="F39" s="1">
        <v>0</v>
      </c>
      <c r="G39" s="1">
        <v>0</v>
      </c>
      <c r="H39" s="1">
        <v>0</v>
      </c>
      <c r="I39" s="1">
        <v>0</v>
      </c>
      <c r="J39" t="s">
        <v>50</v>
      </c>
      <c r="K39" t="s">
        <v>309</v>
      </c>
      <c r="L39" t="s">
        <v>523</v>
      </c>
      <c r="M39" t="str">
        <f>IF(ISNUMBER(MATCH(A39, '5.6.24'!$A$2:$A$16, 0)), "Exists", "Doesn't Exist")</f>
        <v>Doesn't Exist</v>
      </c>
      <c r="N39" t="s">
        <v>359</v>
      </c>
    </row>
    <row r="40" spans="1:14" x14ac:dyDescent="0.25">
      <c r="A40" t="s">
        <v>94</v>
      </c>
      <c r="B40" s="1">
        <v>288.64</v>
      </c>
      <c r="C40" s="1">
        <v>198.31</v>
      </c>
      <c r="D40" s="1">
        <v>0</v>
      </c>
      <c r="E40" s="1">
        <v>198.31</v>
      </c>
      <c r="F40" s="1">
        <v>90.33</v>
      </c>
      <c r="G40" s="1">
        <v>90.33</v>
      </c>
      <c r="H40" s="1">
        <v>0</v>
      </c>
      <c r="I40" s="1">
        <v>0</v>
      </c>
      <c r="J40" t="s">
        <v>62</v>
      </c>
      <c r="K40" t="s">
        <v>238</v>
      </c>
      <c r="L40" t="s">
        <v>239</v>
      </c>
      <c r="M40" t="str">
        <f>IF(ISNUMBER(MATCH(A40, '5.6.24'!$A$2:$A$16, 0)), "Exists", "Doesn't Exist")</f>
        <v>Doesn't Exist</v>
      </c>
      <c r="N40" t="s">
        <v>359</v>
      </c>
    </row>
    <row r="41" spans="1:14" x14ac:dyDescent="0.25">
      <c r="A41" t="s">
        <v>9</v>
      </c>
      <c r="B41" s="1">
        <v>192.27</v>
      </c>
      <c r="C41" s="1">
        <v>192.27</v>
      </c>
      <c r="D41" s="1">
        <v>192.27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t="s">
        <v>150</v>
      </c>
      <c r="K41" t="s">
        <v>175</v>
      </c>
      <c r="L41" t="s">
        <v>176</v>
      </c>
      <c r="M41" t="str">
        <f>IF(ISNUMBER(MATCH(A41, '5.6.24'!$A$2:$A$16, 0)), "Exists", "Doesn't Exist")</f>
        <v>Doesn't Exist</v>
      </c>
      <c r="N41" t="s">
        <v>359</v>
      </c>
    </row>
    <row r="42" spans="1:14" x14ac:dyDescent="0.25">
      <c r="A42" t="s">
        <v>47</v>
      </c>
      <c r="B42" s="1">
        <v>161.27000000000001</v>
      </c>
      <c r="C42" s="1">
        <v>161.27000000000001</v>
      </c>
      <c r="D42" s="1">
        <v>0</v>
      </c>
      <c r="E42" s="1">
        <v>161.27000000000001</v>
      </c>
      <c r="F42" s="1">
        <v>0</v>
      </c>
      <c r="G42" s="1">
        <v>0</v>
      </c>
      <c r="H42" s="1">
        <v>0</v>
      </c>
      <c r="I42" s="1">
        <v>0</v>
      </c>
      <c r="J42" t="s">
        <v>36</v>
      </c>
      <c r="K42" t="s">
        <v>185</v>
      </c>
      <c r="L42" t="s">
        <v>200</v>
      </c>
      <c r="M42" t="str">
        <f>IF(ISNUMBER(MATCH(A42, '5.6.24'!$A$2:$A$16, 0)), "Exists", "Doesn't Exist")</f>
        <v>Doesn't Exist</v>
      </c>
      <c r="N42" t="s">
        <v>359</v>
      </c>
    </row>
    <row r="43" spans="1:14" x14ac:dyDescent="0.25">
      <c r="A43" t="s">
        <v>125</v>
      </c>
      <c r="B43" s="1">
        <v>453.23</v>
      </c>
      <c r="C43" s="1">
        <v>156.93</v>
      </c>
      <c r="D43" s="1">
        <v>0</v>
      </c>
      <c r="E43" s="1">
        <v>156.93</v>
      </c>
      <c r="F43" s="1">
        <v>296.3</v>
      </c>
      <c r="G43" s="1">
        <v>0</v>
      </c>
      <c r="H43" s="1">
        <v>296.3</v>
      </c>
      <c r="I43" s="1">
        <v>0</v>
      </c>
      <c r="J43" t="s">
        <v>56</v>
      </c>
      <c r="K43" t="s">
        <v>189</v>
      </c>
      <c r="L43" t="s">
        <v>289</v>
      </c>
      <c r="M43" t="str">
        <f>IF(ISNUMBER(MATCH(A43, '5.6.24'!$A$2:$A$16, 0)), "Exists", "Doesn't Exist")</f>
        <v>Doesn't Exist</v>
      </c>
      <c r="N43" t="s">
        <v>359</v>
      </c>
    </row>
    <row r="44" spans="1:14" x14ac:dyDescent="0.25">
      <c r="A44" t="s">
        <v>104</v>
      </c>
      <c r="B44" s="1">
        <v>150.12</v>
      </c>
      <c r="C44" s="1">
        <v>150.12</v>
      </c>
      <c r="D44" s="1">
        <v>150.12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t="s">
        <v>105</v>
      </c>
      <c r="K44" t="s">
        <v>245</v>
      </c>
      <c r="L44" t="s">
        <v>292</v>
      </c>
      <c r="M44" t="str">
        <f>IF(ISNUMBER(MATCH(A44, '5.6.24'!$A$2:$A$16, 0)), "Exists", "Doesn't Exist")</f>
        <v>Doesn't Exist</v>
      </c>
      <c r="N44" t="s">
        <v>359</v>
      </c>
    </row>
    <row r="45" spans="1:14" x14ac:dyDescent="0.25">
      <c r="A45" t="s">
        <v>64</v>
      </c>
      <c r="B45" s="1">
        <v>143.26</v>
      </c>
      <c r="C45" s="1">
        <v>143.26</v>
      </c>
      <c r="D45" s="1">
        <v>0</v>
      </c>
      <c r="E45" s="1">
        <v>143.26</v>
      </c>
      <c r="F45" s="1">
        <v>0</v>
      </c>
      <c r="G45" s="1">
        <v>0</v>
      </c>
      <c r="H45" s="1">
        <v>0</v>
      </c>
      <c r="I45" s="1">
        <v>0</v>
      </c>
      <c r="J45" t="s">
        <v>65</v>
      </c>
      <c r="K45" t="s">
        <v>221</v>
      </c>
      <c r="L45" t="s">
        <v>222</v>
      </c>
      <c r="M45" t="str">
        <f>IF(ISNUMBER(MATCH(A45, '5.6.24'!$A$2:$A$16, 0)), "Exists", "Doesn't Exist")</f>
        <v>Doesn't Exist</v>
      </c>
      <c r="N45" t="s">
        <v>359</v>
      </c>
    </row>
    <row r="46" spans="1:14" x14ac:dyDescent="0.25">
      <c r="A46" t="s">
        <v>541</v>
      </c>
      <c r="B46" s="1">
        <v>135.31</v>
      </c>
      <c r="C46" s="1">
        <v>135.31</v>
      </c>
      <c r="D46" s="1">
        <v>0</v>
      </c>
      <c r="E46" s="1">
        <v>135.31</v>
      </c>
      <c r="F46" s="1">
        <v>0</v>
      </c>
      <c r="G46" s="1">
        <v>0</v>
      </c>
      <c r="H46" s="1">
        <v>0</v>
      </c>
      <c r="I46" s="1">
        <v>0</v>
      </c>
      <c r="J46" t="s">
        <v>60</v>
      </c>
      <c r="K46" t="s">
        <v>236</v>
      </c>
      <c r="L46" t="s">
        <v>542</v>
      </c>
      <c r="M46" t="str">
        <f>IF(ISNUMBER(MATCH(A46, '5.6.24'!$A$2:$A$16, 0)), "Exists", "Doesn't Exist")</f>
        <v>Doesn't Exist</v>
      </c>
      <c r="N46" t="s">
        <v>359</v>
      </c>
    </row>
    <row r="47" spans="1:14" x14ac:dyDescent="0.25">
      <c r="A47" t="s">
        <v>378</v>
      </c>
      <c r="B47" s="1">
        <v>123.8</v>
      </c>
      <c r="C47" s="1">
        <v>123.8</v>
      </c>
      <c r="D47" s="1">
        <v>0</v>
      </c>
      <c r="E47" s="1">
        <v>123.8</v>
      </c>
      <c r="F47" s="1">
        <v>0</v>
      </c>
      <c r="G47" s="1">
        <v>0</v>
      </c>
      <c r="H47" s="1">
        <v>0</v>
      </c>
      <c r="I47" s="1">
        <v>0</v>
      </c>
      <c r="J47" t="s">
        <v>62</v>
      </c>
      <c r="K47" t="s">
        <v>238</v>
      </c>
      <c r="L47" t="s">
        <v>379</v>
      </c>
      <c r="M47" t="str">
        <f>IF(ISNUMBER(MATCH(A47, '5.6.24'!$A$2:$A$16, 0)), "Exists", "Doesn't Exist")</f>
        <v>Doesn't Exist</v>
      </c>
      <c r="N47" t="s">
        <v>359</v>
      </c>
    </row>
    <row r="48" spans="1:14" x14ac:dyDescent="0.25">
      <c r="A48" t="s">
        <v>32</v>
      </c>
      <c r="B48" s="1">
        <v>119.3099999999999</v>
      </c>
      <c r="C48" s="1">
        <v>119.3099999999999</v>
      </c>
      <c r="D48" s="1">
        <v>119.3099999999999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t="s">
        <v>152</v>
      </c>
      <c r="K48" t="s">
        <v>209</v>
      </c>
      <c r="L48" t="s">
        <v>210</v>
      </c>
      <c r="M48" t="str">
        <f>IF(ISNUMBER(MATCH(A48, '5.6.24'!$A$2:$A$16, 0)), "Exists", "Doesn't Exist")</f>
        <v>Doesn't Exist</v>
      </c>
      <c r="N48" t="s">
        <v>359</v>
      </c>
    </row>
    <row r="49" spans="1:14" x14ac:dyDescent="0.25">
      <c r="A49" t="s">
        <v>30</v>
      </c>
      <c r="B49" s="1">
        <v>113.34</v>
      </c>
      <c r="C49" s="1">
        <v>113.34</v>
      </c>
      <c r="D49" s="1">
        <v>0</v>
      </c>
      <c r="E49" s="1">
        <v>113.34</v>
      </c>
      <c r="F49" s="1">
        <v>0</v>
      </c>
      <c r="G49" s="1">
        <v>0</v>
      </c>
      <c r="H49" s="1">
        <v>0</v>
      </c>
      <c r="I49" s="1">
        <v>0</v>
      </c>
      <c r="J49" t="s">
        <v>31</v>
      </c>
      <c r="K49" t="s">
        <v>183</v>
      </c>
      <c r="L49" t="s">
        <v>184</v>
      </c>
      <c r="M49" t="str">
        <f>IF(ISNUMBER(MATCH(A49, '5.6.24'!$A$2:$A$16, 0)), "Exists", "Doesn't Exist")</f>
        <v>Doesn't Exist</v>
      </c>
      <c r="N49" t="s">
        <v>359</v>
      </c>
    </row>
    <row r="50" spans="1:14" x14ac:dyDescent="0.25">
      <c r="A50" t="s">
        <v>33</v>
      </c>
      <c r="B50" s="1">
        <v>93.51</v>
      </c>
      <c r="C50" s="1">
        <v>93.51</v>
      </c>
      <c r="D50" s="1">
        <v>0</v>
      </c>
      <c r="E50" s="1">
        <v>93.51</v>
      </c>
      <c r="F50" s="1">
        <v>0</v>
      </c>
      <c r="G50" s="1">
        <v>0</v>
      </c>
      <c r="H50" s="1">
        <v>0</v>
      </c>
      <c r="I50" s="1">
        <v>0</v>
      </c>
      <c r="J50" t="s">
        <v>34</v>
      </c>
      <c r="K50" t="s">
        <v>198</v>
      </c>
      <c r="L50" t="s">
        <v>211</v>
      </c>
      <c r="M50" t="str">
        <f>IF(ISNUMBER(MATCH(A50, '5.6.24'!$A$2:$A$16, 0)), "Exists", "Doesn't Exist")</f>
        <v>Doesn't Exist</v>
      </c>
      <c r="N50" t="s">
        <v>359</v>
      </c>
    </row>
    <row r="51" spans="1:14" x14ac:dyDescent="0.25">
      <c r="A51" t="s">
        <v>543</v>
      </c>
      <c r="B51" s="1">
        <v>83.46</v>
      </c>
      <c r="C51" s="1">
        <v>83.46</v>
      </c>
      <c r="D51" s="1">
        <v>83.46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t="s">
        <v>10</v>
      </c>
      <c r="K51" t="s">
        <v>191</v>
      </c>
      <c r="L51" t="s">
        <v>544</v>
      </c>
      <c r="M51" t="str">
        <f>IF(ISNUMBER(MATCH(A51, '5.6.24'!$A$2:$A$16, 0)), "Exists", "Doesn't Exist")</f>
        <v>Doesn't Exist</v>
      </c>
      <c r="N51" t="s">
        <v>359</v>
      </c>
    </row>
    <row r="52" spans="1:14" x14ac:dyDescent="0.25">
      <c r="A52" t="s">
        <v>50</v>
      </c>
      <c r="B52" s="1">
        <v>81.69</v>
      </c>
      <c r="C52" s="1">
        <v>81.69</v>
      </c>
      <c r="D52" s="1">
        <v>81.69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t="s">
        <v>51</v>
      </c>
      <c r="K52" t="s">
        <v>308</v>
      </c>
      <c r="L52" t="s">
        <v>309</v>
      </c>
      <c r="M52" t="str">
        <f>IF(ISNUMBER(MATCH(A52, '5.6.24'!$A$2:$A$16, 0)), "Exists", "Doesn't Exist")</f>
        <v>Doesn't Exist</v>
      </c>
      <c r="N52" t="s">
        <v>359</v>
      </c>
    </row>
    <row r="53" spans="1:14" x14ac:dyDescent="0.25">
      <c r="A53" t="s">
        <v>109</v>
      </c>
      <c r="B53" s="1">
        <v>81.42</v>
      </c>
      <c r="C53" s="1">
        <v>81.42</v>
      </c>
      <c r="D53" s="1">
        <v>0</v>
      </c>
      <c r="E53" s="1">
        <v>81.42</v>
      </c>
      <c r="F53" s="1">
        <v>0</v>
      </c>
      <c r="G53" s="1">
        <v>0</v>
      </c>
      <c r="H53" s="1">
        <v>0</v>
      </c>
      <c r="I53" s="1">
        <v>0</v>
      </c>
      <c r="J53" t="s">
        <v>60</v>
      </c>
      <c r="K53" t="s">
        <v>236</v>
      </c>
      <c r="L53" t="s">
        <v>252</v>
      </c>
      <c r="M53" t="str">
        <f>IF(ISNUMBER(MATCH(A53, '5.6.24'!$A$2:$A$16, 0)), "Exists", "Doesn't Exist")</f>
        <v>Doesn't Exist</v>
      </c>
      <c r="N53" t="s">
        <v>359</v>
      </c>
    </row>
    <row r="54" spans="1:14" x14ac:dyDescent="0.25">
      <c r="A54" t="s">
        <v>111</v>
      </c>
      <c r="B54" s="1">
        <v>80.239999999999995</v>
      </c>
      <c r="C54" s="1">
        <v>80.239999999999995</v>
      </c>
      <c r="D54" s="1">
        <v>0</v>
      </c>
      <c r="E54" s="1">
        <v>80.239999999999995</v>
      </c>
      <c r="F54" s="1">
        <v>0</v>
      </c>
      <c r="G54" s="1">
        <v>0</v>
      </c>
      <c r="H54" s="1">
        <v>0</v>
      </c>
      <c r="I54" s="1">
        <v>0</v>
      </c>
      <c r="J54" t="s">
        <v>44</v>
      </c>
      <c r="K54" t="s">
        <v>196</v>
      </c>
      <c r="L54" t="s">
        <v>267</v>
      </c>
      <c r="M54" t="str">
        <f>IF(ISNUMBER(MATCH(A54, '5.6.24'!$A$2:$A$16, 0)), "Exists", "Doesn't Exist")</f>
        <v>Doesn't Exist</v>
      </c>
      <c r="N54" t="s">
        <v>359</v>
      </c>
    </row>
    <row r="55" spans="1:14" x14ac:dyDescent="0.25">
      <c r="A55" t="s">
        <v>71</v>
      </c>
      <c r="B55" s="1">
        <v>75.760000000000005</v>
      </c>
      <c r="C55" s="1">
        <v>75.760000000000005</v>
      </c>
      <c r="D55" s="1">
        <v>75.760000000000005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t="s">
        <v>36</v>
      </c>
      <c r="K55" t="s">
        <v>185</v>
      </c>
      <c r="L55" t="s">
        <v>228</v>
      </c>
      <c r="M55" t="str">
        <f>IF(ISNUMBER(MATCH(A55, '5.6.24'!$A$2:$A$16, 0)), "Exists", "Doesn't Exist")</f>
        <v>Doesn't Exist</v>
      </c>
      <c r="N55" t="s">
        <v>359</v>
      </c>
    </row>
    <row r="56" spans="1:14" x14ac:dyDescent="0.25">
      <c r="A56" t="s">
        <v>91</v>
      </c>
      <c r="B56" s="1">
        <v>374.92</v>
      </c>
      <c r="C56" s="1">
        <v>66.77</v>
      </c>
      <c r="D56" s="1">
        <v>0</v>
      </c>
      <c r="E56" s="1">
        <v>66.77</v>
      </c>
      <c r="F56" s="1">
        <v>308.14999999999998</v>
      </c>
      <c r="G56" s="1">
        <v>0</v>
      </c>
      <c r="H56" s="1">
        <v>308.14999999999998</v>
      </c>
      <c r="I56" s="1">
        <v>0</v>
      </c>
      <c r="J56" t="s">
        <v>23</v>
      </c>
      <c r="K56" t="s">
        <v>194</v>
      </c>
      <c r="L56" t="s">
        <v>253</v>
      </c>
      <c r="M56" t="str">
        <f>IF(ISNUMBER(MATCH(A56, '5.6.24'!$A$2:$A$16, 0)), "Exists", "Doesn't Exist")</f>
        <v>Doesn't Exist</v>
      </c>
      <c r="N56" t="s">
        <v>359</v>
      </c>
    </row>
    <row r="57" spans="1:14" x14ac:dyDescent="0.25">
      <c r="A57" t="s">
        <v>87</v>
      </c>
      <c r="B57" s="1">
        <v>60.239999999999988</v>
      </c>
      <c r="C57" s="1">
        <v>60.239999999999988</v>
      </c>
      <c r="D57" s="1">
        <v>0</v>
      </c>
      <c r="E57" s="1">
        <v>60.239999999999988</v>
      </c>
      <c r="F57" s="1">
        <v>0</v>
      </c>
      <c r="G57" s="1">
        <v>0</v>
      </c>
      <c r="H57" s="1">
        <v>0</v>
      </c>
      <c r="I57" s="1">
        <v>0</v>
      </c>
      <c r="J57" t="s">
        <v>44</v>
      </c>
      <c r="K57" t="s">
        <v>196</v>
      </c>
      <c r="L57" t="s">
        <v>244</v>
      </c>
      <c r="M57" t="str">
        <f>IF(ISNUMBER(MATCH(A57, '5.6.24'!$A$2:$A$16, 0)), "Exists", "Doesn't Exist")</f>
        <v>Doesn't Exist</v>
      </c>
      <c r="N57" t="s">
        <v>359</v>
      </c>
    </row>
    <row r="58" spans="1:14" x14ac:dyDescent="0.25">
      <c r="A58" t="s">
        <v>576</v>
      </c>
      <c r="B58" s="1">
        <v>50</v>
      </c>
      <c r="C58" s="1">
        <v>50</v>
      </c>
      <c r="D58" s="1">
        <v>0</v>
      </c>
      <c r="E58" s="1">
        <v>50</v>
      </c>
      <c r="F58" s="1">
        <v>0</v>
      </c>
      <c r="G58" s="1">
        <v>0</v>
      </c>
      <c r="H58" s="1">
        <v>0</v>
      </c>
      <c r="I58" s="1">
        <v>0</v>
      </c>
      <c r="J58" t="s">
        <v>41</v>
      </c>
      <c r="K58" t="s">
        <v>179</v>
      </c>
      <c r="L58" t="s">
        <v>577</v>
      </c>
      <c r="M58" t="str">
        <f>IF(ISNUMBER(MATCH(A58, '5.6.24'!$A$2:$A$16, 0)), "Exists", "Doesn't Exist")</f>
        <v>Doesn't Exist</v>
      </c>
      <c r="N58" t="s">
        <v>359</v>
      </c>
    </row>
    <row r="59" spans="1:14" x14ac:dyDescent="0.25">
      <c r="A59" t="s">
        <v>514</v>
      </c>
      <c r="B59" s="1">
        <v>49.83</v>
      </c>
      <c r="C59" s="1">
        <v>49.83</v>
      </c>
      <c r="D59" s="1">
        <v>0</v>
      </c>
      <c r="E59" s="1">
        <v>49.83</v>
      </c>
      <c r="F59" s="1">
        <v>0</v>
      </c>
      <c r="G59" s="1">
        <v>0</v>
      </c>
      <c r="H59" s="1">
        <v>0</v>
      </c>
      <c r="I59" s="1">
        <v>0</v>
      </c>
      <c r="J59" t="s">
        <v>7</v>
      </c>
      <c r="K59" t="s">
        <v>170</v>
      </c>
      <c r="L59" t="s">
        <v>515</v>
      </c>
      <c r="M59" t="str">
        <f>IF(ISNUMBER(MATCH(A59, '5.6.24'!$A$2:$A$16, 0)), "Exists", "Doesn't Exist")</f>
        <v>Doesn't Exist</v>
      </c>
      <c r="N59" t="s">
        <v>359</v>
      </c>
    </row>
    <row r="60" spans="1:14" x14ac:dyDescent="0.25">
      <c r="A60" t="s">
        <v>52</v>
      </c>
      <c r="B60" s="1">
        <v>48.790000000000013</v>
      </c>
      <c r="C60" s="1">
        <v>48.790000000000013</v>
      </c>
      <c r="D60" s="1">
        <v>0</v>
      </c>
      <c r="E60" s="1">
        <v>48.790000000000013</v>
      </c>
      <c r="F60" s="1">
        <v>0</v>
      </c>
      <c r="G60" s="1">
        <v>0</v>
      </c>
      <c r="H60" s="1">
        <v>0</v>
      </c>
      <c r="I60" s="1">
        <v>0</v>
      </c>
      <c r="J60" t="s">
        <v>150</v>
      </c>
      <c r="K60" t="s">
        <v>175</v>
      </c>
      <c r="L60" t="s">
        <v>203</v>
      </c>
      <c r="M60" t="str">
        <f>IF(ISNUMBER(MATCH(A60, '5.6.24'!$A$2:$A$16, 0)), "Exists", "Doesn't Exist")</f>
        <v>Doesn't Exist</v>
      </c>
      <c r="N60" t="s">
        <v>359</v>
      </c>
    </row>
    <row r="61" spans="1:14" x14ac:dyDescent="0.25">
      <c r="A61" t="s">
        <v>578</v>
      </c>
      <c r="B61" s="1">
        <v>48</v>
      </c>
      <c r="C61" s="1">
        <v>48</v>
      </c>
      <c r="D61" s="1">
        <v>0</v>
      </c>
      <c r="E61" s="1">
        <v>48</v>
      </c>
      <c r="F61" s="1">
        <v>0</v>
      </c>
      <c r="G61" s="1">
        <v>0</v>
      </c>
      <c r="H61" s="1">
        <v>0</v>
      </c>
      <c r="I61" s="1">
        <v>0</v>
      </c>
      <c r="J61" t="s">
        <v>36</v>
      </c>
      <c r="K61" t="s">
        <v>185</v>
      </c>
      <c r="L61" t="s">
        <v>579</v>
      </c>
      <c r="M61" t="str">
        <f>IF(ISNUMBER(MATCH(A61, '5.6.24'!$A$2:$A$16, 0)), "Exists", "Doesn't Exist")</f>
        <v>Doesn't Exist</v>
      </c>
      <c r="N61" t="s">
        <v>359</v>
      </c>
    </row>
    <row r="62" spans="1:14" x14ac:dyDescent="0.25">
      <c r="A62" t="s">
        <v>549</v>
      </c>
      <c r="B62" s="1">
        <v>46.52</v>
      </c>
      <c r="C62" s="1">
        <v>46.52</v>
      </c>
      <c r="D62" s="1">
        <v>0</v>
      </c>
      <c r="E62" s="1">
        <v>46.52</v>
      </c>
      <c r="F62" s="1">
        <v>0</v>
      </c>
      <c r="G62" s="1">
        <v>0</v>
      </c>
      <c r="H62" s="1">
        <v>0</v>
      </c>
      <c r="I62" s="1">
        <v>0</v>
      </c>
      <c r="J62" t="s">
        <v>56</v>
      </c>
      <c r="K62" t="s">
        <v>189</v>
      </c>
      <c r="L62" t="s">
        <v>550</v>
      </c>
      <c r="M62" t="str">
        <f>IF(ISNUMBER(MATCH(A62, '5.6.24'!$A$2:$A$16, 0)), "Exists", "Doesn't Exist")</f>
        <v>Doesn't Exist</v>
      </c>
      <c r="N62" t="s">
        <v>359</v>
      </c>
    </row>
    <row r="63" spans="1:14" x14ac:dyDescent="0.25">
      <c r="A63" t="s">
        <v>115</v>
      </c>
      <c r="B63" s="1">
        <v>42.52</v>
      </c>
      <c r="C63" s="1">
        <v>42.52</v>
      </c>
      <c r="D63" s="1">
        <v>0</v>
      </c>
      <c r="E63" s="1">
        <v>42.52</v>
      </c>
      <c r="F63" s="1">
        <v>0</v>
      </c>
      <c r="G63" s="1">
        <v>0</v>
      </c>
      <c r="H63" s="1">
        <v>0</v>
      </c>
      <c r="I63" s="1">
        <v>0</v>
      </c>
      <c r="J63" t="s">
        <v>116</v>
      </c>
      <c r="K63" t="s">
        <v>259</v>
      </c>
      <c r="L63" t="s">
        <v>260</v>
      </c>
      <c r="M63" t="str">
        <f>IF(ISNUMBER(MATCH(A63, '5.6.24'!$A$2:$A$16, 0)), "Exists", "Doesn't Exist")</f>
        <v>Doesn't Exist</v>
      </c>
      <c r="N63" t="s">
        <v>359</v>
      </c>
    </row>
    <row r="64" spans="1:14" x14ac:dyDescent="0.25">
      <c r="A64" t="s">
        <v>560</v>
      </c>
      <c r="B64" s="1">
        <v>39.340000000000003</v>
      </c>
      <c r="C64" s="1">
        <v>39.340000000000003</v>
      </c>
      <c r="D64" s="1">
        <v>0</v>
      </c>
      <c r="E64" s="1">
        <v>39.340000000000003</v>
      </c>
      <c r="F64" s="1">
        <v>0</v>
      </c>
      <c r="G64" s="1">
        <v>0</v>
      </c>
      <c r="H64" s="1">
        <v>0</v>
      </c>
      <c r="I64" s="1">
        <v>0</v>
      </c>
      <c r="J64" t="s">
        <v>36</v>
      </c>
      <c r="K64" t="s">
        <v>185</v>
      </c>
      <c r="L64" t="s">
        <v>561</v>
      </c>
      <c r="M64" t="str">
        <f>IF(ISNUMBER(MATCH(A64, '5.6.24'!$A$2:$A$16, 0)), "Exists", "Doesn't Exist")</f>
        <v>Doesn't Exist</v>
      </c>
      <c r="N64" t="s">
        <v>359</v>
      </c>
    </row>
    <row r="65" spans="1:14" x14ac:dyDescent="0.25">
      <c r="A65" t="s">
        <v>275</v>
      </c>
      <c r="B65" s="1">
        <v>38.770000000000003</v>
      </c>
      <c r="C65" s="1">
        <v>38.770000000000003</v>
      </c>
      <c r="D65" s="1">
        <v>0</v>
      </c>
      <c r="E65" s="1">
        <v>38.770000000000003</v>
      </c>
      <c r="F65" s="1">
        <v>0</v>
      </c>
      <c r="G65" s="1">
        <v>0</v>
      </c>
      <c r="H65" s="1">
        <v>0</v>
      </c>
      <c r="I65" s="1">
        <v>0</v>
      </c>
      <c r="J65" t="s">
        <v>14</v>
      </c>
      <c r="K65" t="s">
        <v>172</v>
      </c>
      <c r="L65" t="s">
        <v>276</v>
      </c>
      <c r="M65" t="str">
        <f>IF(ISNUMBER(MATCH(A65, '5.6.24'!$A$2:$A$16, 0)), "Exists", "Doesn't Exist")</f>
        <v>Doesn't Exist</v>
      </c>
      <c r="N65" t="s">
        <v>359</v>
      </c>
    </row>
    <row r="66" spans="1:14" x14ac:dyDescent="0.25">
      <c r="A66" t="s">
        <v>92</v>
      </c>
      <c r="B66" s="1">
        <v>37.53</v>
      </c>
      <c r="C66" s="1">
        <v>37.53</v>
      </c>
      <c r="D66" s="1">
        <v>37.53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t="s">
        <v>34</v>
      </c>
      <c r="K66" t="s">
        <v>198</v>
      </c>
      <c r="L66" t="s">
        <v>254</v>
      </c>
      <c r="M66" t="str">
        <f>IF(ISNUMBER(MATCH(A66, '5.6.24'!$A$2:$A$16, 0)), "Exists", "Doesn't Exist")</f>
        <v>Doesn't Exist</v>
      </c>
      <c r="N66" t="s">
        <v>359</v>
      </c>
    </row>
    <row r="67" spans="1:14" x14ac:dyDescent="0.25">
      <c r="A67" t="s">
        <v>551</v>
      </c>
      <c r="B67" s="1">
        <v>35</v>
      </c>
      <c r="C67" s="1">
        <v>35</v>
      </c>
      <c r="D67" s="1">
        <v>0</v>
      </c>
      <c r="E67" s="1">
        <v>35</v>
      </c>
      <c r="F67" s="1">
        <v>0</v>
      </c>
      <c r="G67" s="1">
        <v>0</v>
      </c>
      <c r="H67" s="1">
        <v>0</v>
      </c>
      <c r="I67" s="1">
        <v>0</v>
      </c>
      <c r="J67" t="s">
        <v>552</v>
      </c>
      <c r="K67" t="s">
        <v>553</v>
      </c>
      <c r="L67" t="s">
        <v>553</v>
      </c>
      <c r="M67" t="str">
        <f>IF(ISNUMBER(MATCH(A67, '5.6.24'!$A$2:$A$16, 0)), "Exists", "Doesn't Exist")</f>
        <v>Doesn't Exist</v>
      </c>
      <c r="N67" t="s">
        <v>359</v>
      </c>
    </row>
    <row r="68" spans="1:14" x14ac:dyDescent="0.25">
      <c r="A68" t="s">
        <v>376</v>
      </c>
      <c r="B68" s="1">
        <v>29.66</v>
      </c>
      <c r="C68" s="1">
        <v>29.66</v>
      </c>
      <c r="D68" s="1">
        <v>0</v>
      </c>
      <c r="E68" s="1">
        <v>29.66</v>
      </c>
      <c r="F68" s="1">
        <v>0</v>
      </c>
      <c r="G68" s="1">
        <v>0</v>
      </c>
      <c r="H68" s="1">
        <v>0</v>
      </c>
      <c r="I68" s="1">
        <v>0</v>
      </c>
      <c r="J68" t="s">
        <v>31</v>
      </c>
      <c r="K68" t="s">
        <v>183</v>
      </c>
      <c r="L68" t="s">
        <v>377</v>
      </c>
      <c r="M68" t="str">
        <f>IF(ISNUMBER(MATCH(A68, '5.6.24'!$A$2:$A$16, 0)), "Exists", "Doesn't Exist")</f>
        <v>Doesn't Exist</v>
      </c>
      <c r="N68" t="s">
        <v>359</v>
      </c>
    </row>
    <row r="69" spans="1:14" x14ac:dyDescent="0.25">
      <c r="A69" t="s">
        <v>427</v>
      </c>
      <c r="B69" s="1">
        <v>25.35</v>
      </c>
      <c r="C69" s="1">
        <v>25.35</v>
      </c>
      <c r="D69" s="1">
        <v>0</v>
      </c>
      <c r="E69" s="1">
        <v>25.35</v>
      </c>
      <c r="F69" s="1">
        <v>0</v>
      </c>
      <c r="G69" s="1">
        <v>0</v>
      </c>
      <c r="H69" s="1">
        <v>0</v>
      </c>
      <c r="I69" s="1">
        <v>0</v>
      </c>
      <c r="J69" t="s">
        <v>8</v>
      </c>
      <c r="K69" t="s">
        <v>8</v>
      </c>
      <c r="L69" t="s">
        <v>340</v>
      </c>
      <c r="M69" t="str">
        <f>IF(ISNUMBER(MATCH(A69, '5.6.24'!$A$2:$A$16, 0)), "Exists", "Doesn't Exist")</f>
        <v>Doesn't Exist</v>
      </c>
      <c r="N69" t="s">
        <v>359</v>
      </c>
    </row>
    <row r="70" spans="1:14" x14ac:dyDescent="0.25">
      <c r="A70" t="s">
        <v>391</v>
      </c>
      <c r="B70" s="1">
        <v>14.96</v>
      </c>
      <c r="C70" s="1">
        <v>14.96</v>
      </c>
      <c r="D70" s="1">
        <v>0</v>
      </c>
      <c r="E70" s="1">
        <v>14.96</v>
      </c>
      <c r="F70" s="1">
        <v>0</v>
      </c>
      <c r="G70" s="1">
        <v>0</v>
      </c>
      <c r="H70" s="1">
        <v>0</v>
      </c>
      <c r="I70" s="1">
        <v>0</v>
      </c>
      <c r="J70" t="s">
        <v>41</v>
      </c>
      <c r="K70" t="s">
        <v>179</v>
      </c>
      <c r="L70" t="s">
        <v>392</v>
      </c>
      <c r="M70" t="str">
        <f>IF(ISNUMBER(MATCH(A70, '5.6.24'!$A$2:$A$16, 0)), "Exists", "Doesn't Exist")</f>
        <v>Doesn't Exist</v>
      </c>
      <c r="N70" t="s">
        <v>359</v>
      </c>
    </row>
    <row r="71" spans="1:14" x14ac:dyDescent="0.25">
      <c r="A71" t="s">
        <v>554</v>
      </c>
      <c r="B71" s="1">
        <v>12.19</v>
      </c>
      <c r="C71" s="1">
        <v>12.19</v>
      </c>
      <c r="D71" s="1">
        <v>0</v>
      </c>
      <c r="E71" s="1">
        <v>12.19</v>
      </c>
      <c r="F71" s="1">
        <v>0</v>
      </c>
      <c r="G71" s="1">
        <v>0</v>
      </c>
      <c r="H71" s="1">
        <v>0</v>
      </c>
      <c r="I71" s="1">
        <v>0</v>
      </c>
      <c r="J71" t="s">
        <v>150</v>
      </c>
      <c r="K71" t="s">
        <v>175</v>
      </c>
      <c r="L71" t="s">
        <v>555</v>
      </c>
      <c r="M71" t="str">
        <f>IF(ISNUMBER(MATCH(A71, '5.6.24'!$A$2:$A$16, 0)), "Exists", "Doesn't Exist")</f>
        <v>Doesn't Exist</v>
      </c>
      <c r="N71" t="s">
        <v>359</v>
      </c>
    </row>
    <row r="72" spans="1:14" x14ac:dyDescent="0.25">
      <c r="A72" t="s">
        <v>384</v>
      </c>
      <c r="B72" s="1">
        <v>10.32</v>
      </c>
      <c r="C72" s="1">
        <v>10.32</v>
      </c>
      <c r="D72" s="1">
        <v>0</v>
      </c>
      <c r="E72" s="1">
        <v>10.32</v>
      </c>
      <c r="F72" s="1">
        <v>0</v>
      </c>
      <c r="G72" s="1">
        <v>0</v>
      </c>
      <c r="H72" s="1">
        <v>0</v>
      </c>
      <c r="I72" s="1">
        <v>0</v>
      </c>
      <c r="J72" t="s">
        <v>105</v>
      </c>
      <c r="K72" t="s">
        <v>245</v>
      </c>
      <c r="L72" t="s">
        <v>385</v>
      </c>
      <c r="M72" t="str">
        <f>IF(ISNUMBER(MATCH(A72, '5.6.24'!$A$2:$A$16, 0)), "Exists", "Doesn't Exist")</f>
        <v>Doesn't Exist</v>
      </c>
      <c r="N72" t="s">
        <v>359</v>
      </c>
    </row>
    <row r="73" spans="1:14" x14ac:dyDescent="0.25">
      <c r="A73" t="s">
        <v>121</v>
      </c>
      <c r="B73" s="1">
        <v>1.38</v>
      </c>
      <c r="C73" s="1">
        <v>1.38</v>
      </c>
      <c r="D73" s="1">
        <v>0</v>
      </c>
      <c r="E73" s="1">
        <v>1.38</v>
      </c>
      <c r="F73" s="1">
        <v>0</v>
      </c>
      <c r="G73" s="1">
        <v>0</v>
      </c>
      <c r="H73" s="1">
        <v>0</v>
      </c>
      <c r="I73" s="1">
        <v>0</v>
      </c>
      <c r="J73" t="s">
        <v>158</v>
      </c>
      <c r="K73" t="s">
        <v>279</v>
      </c>
      <c r="L73" t="s">
        <v>187</v>
      </c>
      <c r="M73" t="str">
        <f>IF(ISNUMBER(MATCH(A73, '5.6.24'!$A$2:$A$16, 0)), "Exists", "Doesn't Exist")</f>
        <v>Doesn't Exist</v>
      </c>
      <c r="N73" t="s">
        <v>359</v>
      </c>
    </row>
    <row r="74" spans="1:14" x14ac:dyDescent="0.25">
      <c r="A74" t="s">
        <v>44</v>
      </c>
      <c r="B74" s="1">
        <v>6095.0999999999995</v>
      </c>
      <c r="C74" s="1">
        <v>0</v>
      </c>
      <c r="D74" s="1">
        <v>0</v>
      </c>
      <c r="E74" s="1">
        <v>0</v>
      </c>
      <c r="F74" s="1">
        <v>6095.0999999999995</v>
      </c>
      <c r="G74" s="1">
        <v>6095.0999999999995</v>
      </c>
      <c r="H74" s="1">
        <v>0</v>
      </c>
      <c r="I74" s="1">
        <v>0</v>
      </c>
      <c r="J74" t="s">
        <v>21</v>
      </c>
      <c r="K74" t="s">
        <v>177</v>
      </c>
      <c r="L74" t="s">
        <v>196</v>
      </c>
      <c r="M74" t="str">
        <f>IF(ISNUMBER(MATCH(A74, '5.6.24'!$A$2:$A$16, 0)), "Exists", "Doesn't Exist")</f>
        <v>Doesn't Exist</v>
      </c>
      <c r="N74" t="s">
        <v>359</v>
      </c>
    </row>
    <row r="75" spans="1:14" x14ac:dyDescent="0.25">
      <c r="A75" t="s">
        <v>556</v>
      </c>
      <c r="B75" s="1">
        <v>31.69</v>
      </c>
      <c r="C75" s="1">
        <v>0</v>
      </c>
      <c r="D75" s="1">
        <v>0</v>
      </c>
      <c r="E75" s="1">
        <v>0</v>
      </c>
      <c r="F75" s="1">
        <v>31.69</v>
      </c>
      <c r="G75" s="1">
        <v>0</v>
      </c>
      <c r="H75" s="1">
        <v>31.69</v>
      </c>
      <c r="I75" s="1">
        <v>0</v>
      </c>
      <c r="J75" t="s">
        <v>56</v>
      </c>
      <c r="K75" t="s">
        <v>189</v>
      </c>
      <c r="L75" t="s">
        <v>557</v>
      </c>
      <c r="M75" t="str">
        <f>IF(ISNUMBER(MATCH(A75, '5.6.24'!$A$2:$A$16, 0)), "Exists", "Doesn't Exist")</f>
        <v>Doesn't Exist</v>
      </c>
      <c r="N75" t="s">
        <v>359</v>
      </c>
    </row>
    <row r="76" spans="1:14" x14ac:dyDescent="0.25">
      <c r="A76" t="s">
        <v>37</v>
      </c>
      <c r="B76" s="1">
        <v>43.86</v>
      </c>
      <c r="C76" s="1">
        <v>0</v>
      </c>
      <c r="D76" s="1">
        <v>0</v>
      </c>
      <c r="E76" s="1">
        <v>0</v>
      </c>
      <c r="F76" s="1">
        <v>43.86</v>
      </c>
      <c r="G76" s="1">
        <v>0</v>
      </c>
      <c r="H76" s="1">
        <v>43.86</v>
      </c>
      <c r="I76" s="1">
        <v>0</v>
      </c>
      <c r="J76" t="s">
        <v>29</v>
      </c>
      <c r="K76" t="s">
        <v>212</v>
      </c>
      <c r="L76" t="s">
        <v>213</v>
      </c>
      <c r="M76" t="str">
        <f>IF(ISNUMBER(MATCH(A76, '5.6.24'!$A$2:$A$16, 0)), "Exists", "Doesn't Exist")</f>
        <v>Doesn't Exist</v>
      </c>
      <c r="N76" t="s">
        <v>359</v>
      </c>
    </row>
    <row r="77" spans="1:14" x14ac:dyDescent="0.25">
      <c r="A77" t="s">
        <v>53</v>
      </c>
      <c r="B77" s="1">
        <v>459.13</v>
      </c>
      <c r="C77" s="1">
        <v>0</v>
      </c>
      <c r="D77" s="1">
        <v>0</v>
      </c>
      <c r="E77" s="1">
        <v>0</v>
      </c>
      <c r="F77" s="1">
        <v>459.13</v>
      </c>
      <c r="G77" s="1">
        <v>459.13</v>
      </c>
      <c r="H77" s="1">
        <v>0</v>
      </c>
      <c r="I77" s="1">
        <v>0</v>
      </c>
      <c r="J77" t="s">
        <v>44</v>
      </c>
      <c r="K77" t="s">
        <v>196</v>
      </c>
      <c r="L77" t="s">
        <v>205</v>
      </c>
      <c r="M77" t="str">
        <f>IF(ISNUMBER(MATCH(A77, '5.6.24'!$A$2:$A$16, 0)), "Exists", "Doesn't Exist")</f>
        <v>Doesn't Exist</v>
      </c>
      <c r="N77" t="s">
        <v>359</v>
      </c>
    </row>
    <row r="78" spans="1:14" x14ac:dyDescent="0.25">
      <c r="A78" t="s">
        <v>68</v>
      </c>
      <c r="B78" s="1">
        <v>1217.1600000000001</v>
      </c>
      <c r="C78" s="1">
        <v>0</v>
      </c>
      <c r="D78" s="1">
        <v>0</v>
      </c>
      <c r="E78" s="1">
        <v>0</v>
      </c>
      <c r="F78" s="1">
        <v>1217.1600000000001</v>
      </c>
      <c r="G78" s="1">
        <v>0</v>
      </c>
      <c r="H78" s="1">
        <v>0</v>
      </c>
      <c r="I78" s="1">
        <v>1217.1600000000001</v>
      </c>
      <c r="J78" t="s">
        <v>69</v>
      </c>
      <c r="K78" t="s">
        <v>297</v>
      </c>
      <c r="L78" t="s">
        <v>298</v>
      </c>
      <c r="M78" t="str">
        <f>IF(ISNUMBER(MATCH(A78, '5.6.24'!$A$2:$A$16, 0)), "Exists", "Doesn't Exist")</f>
        <v>Doesn't Exist</v>
      </c>
      <c r="N78" t="s">
        <v>359</v>
      </c>
    </row>
    <row r="79" spans="1:14" x14ac:dyDescent="0.25">
      <c r="A79" t="s">
        <v>129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t="s">
        <v>44</v>
      </c>
      <c r="K79" t="s">
        <v>196</v>
      </c>
      <c r="L79" t="s">
        <v>303</v>
      </c>
      <c r="M79" t="str">
        <f>IF(ISNUMBER(MATCH(A79, '5.6.24'!$A$2:$A$16, 0)), "Exists", "Doesn't Exist")</f>
        <v>Doesn't Exist</v>
      </c>
      <c r="N79" t="s">
        <v>359</v>
      </c>
    </row>
    <row r="80" spans="1:14" x14ac:dyDescent="0.25">
      <c r="A80" t="s">
        <v>432</v>
      </c>
      <c r="B80" s="1">
        <v>428.22</v>
      </c>
      <c r="C80" s="1">
        <v>0</v>
      </c>
      <c r="D80" s="1">
        <v>0</v>
      </c>
      <c r="E80" s="1">
        <v>0</v>
      </c>
      <c r="F80" s="1">
        <v>428.22</v>
      </c>
      <c r="G80" s="1">
        <v>0</v>
      </c>
      <c r="H80" s="1">
        <v>428.22</v>
      </c>
      <c r="I80" s="1">
        <v>0</v>
      </c>
      <c r="J80" t="s">
        <v>41</v>
      </c>
      <c r="K80" t="s">
        <v>179</v>
      </c>
      <c r="L80" t="s">
        <v>433</v>
      </c>
      <c r="M80" t="str">
        <f>IF(ISNUMBER(MATCH(A80, '5.6.24'!$A$2:$A$16, 0)), "Exists", "Doesn't Exist")</f>
        <v>Doesn't Exist</v>
      </c>
      <c r="N80" t="s">
        <v>359</v>
      </c>
    </row>
    <row r="81" spans="1:14" x14ac:dyDescent="0.25">
      <c r="A81" t="s">
        <v>117</v>
      </c>
      <c r="B81" s="1">
        <v>45.57</v>
      </c>
      <c r="C81" s="1">
        <v>0</v>
      </c>
      <c r="D81" s="1">
        <v>0</v>
      </c>
      <c r="E81" s="1">
        <v>0</v>
      </c>
      <c r="F81" s="1">
        <v>45.57</v>
      </c>
      <c r="G81" s="1">
        <v>0</v>
      </c>
      <c r="H81" s="1">
        <v>45.57</v>
      </c>
      <c r="I81" s="1">
        <v>0</v>
      </c>
      <c r="J81" t="s">
        <v>56</v>
      </c>
      <c r="K81" t="s">
        <v>189</v>
      </c>
      <c r="L81" t="s">
        <v>273</v>
      </c>
      <c r="M81" t="str">
        <f>IF(ISNUMBER(MATCH(A81, '5.6.24'!$A$2:$A$16, 0)), "Exists", "Doesn't Exist")</f>
        <v>Doesn't Exist</v>
      </c>
      <c r="N81" t="s">
        <v>359</v>
      </c>
    </row>
    <row r="82" spans="1:14" x14ac:dyDescent="0.25">
      <c r="A82" t="s">
        <v>164</v>
      </c>
      <c r="B82" s="1">
        <v>288.38</v>
      </c>
      <c r="C82" s="1">
        <v>0</v>
      </c>
      <c r="D82" s="1">
        <v>0</v>
      </c>
      <c r="E82" s="1">
        <v>0</v>
      </c>
      <c r="F82" s="1">
        <v>288.38</v>
      </c>
      <c r="G82" s="1">
        <v>0</v>
      </c>
      <c r="H82" s="1">
        <v>288.38</v>
      </c>
      <c r="I82" s="1">
        <v>0</v>
      </c>
      <c r="J82" t="s">
        <v>56</v>
      </c>
      <c r="K82" t="s">
        <v>189</v>
      </c>
      <c r="L82" t="s">
        <v>306</v>
      </c>
      <c r="M82" t="str">
        <f>IF(ISNUMBER(MATCH(A82, '5.6.24'!$A$2:$A$16, 0)), "Exists", "Doesn't Exist")</f>
        <v>Doesn't Exist</v>
      </c>
      <c r="N82" t="s">
        <v>359</v>
      </c>
    </row>
    <row r="83" spans="1:14" x14ac:dyDescent="0.25">
      <c r="A83" t="s">
        <v>88</v>
      </c>
      <c r="B83" s="1">
        <v>2306.8200000000002</v>
      </c>
      <c r="C83" s="1">
        <v>0</v>
      </c>
      <c r="D83" s="1">
        <v>0</v>
      </c>
      <c r="E83" s="1">
        <v>0</v>
      </c>
      <c r="F83" s="1">
        <v>2306.8200000000002</v>
      </c>
      <c r="G83" s="1">
        <v>0</v>
      </c>
      <c r="H83" s="1">
        <v>2306.8200000000002</v>
      </c>
      <c r="I83" s="1">
        <v>0</v>
      </c>
      <c r="J83" t="s">
        <v>56</v>
      </c>
      <c r="K83" t="s">
        <v>189</v>
      </c>
      <c r="L83" t="s">
        <v>249</v>
      </c>
      <c r="M83" t="str">
        <f>IF(ISNUMBER(MATCH(A83, '5.6.24'!$A$2:$A$16, 0)), "Exists", "Doesn't Exist")</f>
        <v>Doesn't Exist</v>
      </c>
      <c r="N83" t="s">
        <v>359</v>
      </c>
    </row>
    <row r="84" spans="1:14" x14ac:dyDescent="0.25">
      <c r="A84" t="s">
        <v>562</v>
      </c>
      <c r="B84" s="1">
        <v>27.88</v>
      </c>
      <c r="C84" s="1">
        <v>0</v>
      </c>
      <c r="D84" s="1">
        <v>0</v>
      </c>
      <c r="E84" s="1">
        <v>0</v>
      </c>
      <c r="F84" s="1">
        <v>27.88</v>
      </c>
      <c r="G84" s="1">
        <v>0</v>
      </c>
      <c r="H84" s="1">
        <v>27.88</v>
      </c>
      <c r="I84" s="1">
        <v>0</v>
      </c>
      <c r="J84" t="s">
        <v>29</v>
      </c>
      <c r="K84" t="s">
        <v>212</v>
      </c>
      <c r="L84" t="s">
        <v>563</v>
      </c>
      <c r="M84" t="str">
        <f>IF(ISNUMBER(MATCH(A84, '5.6.24'!$A$2:$A$16, 0)), "Exists", "Doesn't Exist")</f>
        <v>Doesn't Exist</v>
      </c>
      <c r="N84" t="s">
        <v>359</v>
      </c>
    </row>
    <row r="85" spans="1:14" x14ac:dyDescent="0.25">
      <c r="A85" t="s">
        <v>133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t="s">
        <v>31</v>
      </c>
      <c r="K85" t="s">
        <v>183</v>
      </c>
      <c r="L85" t="s">
        <v>310</v>
      </c>
      <c r="M85" t="str">
        <f>IF(ISNUMBER(MATCH(A85, '5.6.24'!$A$2:$A$16, 0)), "Exists", "Doesn't Exist")</f>
        <v>Doesn't Exist</v>
      </c>
      <c r="N85" t="s">
        <v>359</v>
      </c>
    </row>
    <row r="86" spans="1:14" x14ac:dyDescent="0.25">
      <c r="A86" t="s">
        <v>564</v>
      </c>
      <c r="B86" s="1">
        <v>108.84</v>
      </c>
      <c r="C86" s="1">
        <v>0</v>
      </c>
      <c r="D86" s="1">
        <v>0</v>
      </c>
      <c r="E86" s="1">
        <v>0</v>
      </c>
      <c r="F86" s="1">
        <v>108.84</v>
      </c>
      <c r="G86" s="1">
        <v>0</v>
      </c>
      <c r="H86" s="1">
        <v>108.84</v>
      </c>
      <c r="I86" s="1">
        <v>0</v>
      </c>
      <c r="J86" t="s">
        <v>29</v>
      </c>
      <c r="K86" t="s">
        <v>212</v>
      </c>
      <c r="L86" t="s">
        <v>565</v>
      </c>
      <c r="M86" t="str">
        <f>IF(ISNUMBER(MATCH(A86, '5.6.24'!$A$2:$A$16, 0)), "Exists", "Doesn't Exist")</f>
        <v>Doesn't Exist</v>
      </c>
      <c r="N86" t="s">
        <v>359</v>
      </c>
    </row>
    <row r="87" spans="1:14" x14ac:dyDescent="0.25">
      <c r="A87" t="s">
        <v>566</v>
      </c>
      <c r="B87" s="1">
        <v>443.1</v>
      </c>
      <c r="C87" s="1">
        <v>0</v>
      </c>
      <c r="D87" s="1">
        <v>0</v>
      </c>
      <c r="E87" s="1">
        <v>0</v>
      </c>
      <c r="F87" s="1">
        <v>443.1</v>
      </c>
      <c r="G87" s="1">
        <v>443.1</v>
      </c>
      <c r="H87" s="1">
        <v>0</v>
      </c>
      <c r="I87" s="1">
        <v>0</v>
      </c>
      <c r="J87" t="s">
        <v>23</v>
      </c>
      <c r="K87" t="s">
        <v>194</v>
      </c>
      <c r="L87" t="s">
        <v>567</v>
      </c>
      <c r="M87" t="str">
        <f>IF(ISNUMBER(MATCH(A87, '5.6.24'!$A$2:$A$16, 0)), "Exists", "Doesn't Exist")</f>
        <v>Doesn't Exist</v>
      </c>
      <c r="N87" t="s">
        <v>359</v>
      </c>
    </row>
    <row r="88" spans="1:14" x14ac:dyDescent="0.25">
      <c r="A88" t="s">
        <v>580</v>
      </c>
      <c r="B88" s="1">
        <v>575.75</v>
      </c>
      <c r="C88" s="1">
        <v>0</v>
      </c>
      <c r="D88" s="1">
        <v>0</v>
      </c>
      <c r="E88" s="1">
        <v>0</v>
      </c>
      <c r="F88" s="1">
        <v>575.75</v>
      </c>
      <c r="G88" s="1">
        <v>0</v>
      </c>
      <c r="H88" s="1">
        <v>575.75</v>
      </c>
      <c r="I88" s="1">
        <v>0</v>
      </c>
      <c r="J88" t="s">
        <v>23</v>
      </c>
      <c r="K88" t="s">
        <v>194</v>
      </c>
      <c r="L88" t="s">
        <v>581</v>
      </c>
      <c r="M88" t="str">
        <f>IF(ISNUMBER(MATCH(A88, '5.6.24'!$A$2:$A$16, 0)), "Exists", "Doesn't Exist")</f>
        <v>Doesn't Exist</v>
      </c>
      <c r="N88" t="s">
        <v>359</v>
      </c>
    </row>
    <row r="89" spans="1:14" x14ac:dyDescent="0.25">
      <c r="A89" t="s">
        <v>79</v>
      </c>
      <c r="B89" s="1">
        <v>509.46</v>
      </c>
      <c r="C89" s="1">
        <v>0</v>
      </c>
      <c r="D89" s="1">
        <v>0</v>
      </c>
      <c r="E89" s="1">
        <v>0</v>
      </c>
      <c r="F89" s="1">
        <v>509.46</v>
      </c>
      <c r="G89" s="1">
        <v>0</v>
      </c>
      <c r="H89" s="1">
        <v>509.46</v>
      </c>
      <c r="I89" s="1">
        <v>0</v>
      </c>
      <c r="J89" t="s">
        <v>56</v>
      </c>
      <c r="K89" t="s">
        <v>189</v>
      </c>
      <c r="L89" t="s">
        <v>190</v>
      </c>
      <c r="M89" t="str">
        <f>IF(ISNUMBER(MATCH(A89, '5.6.24'!$A$2:$A$16, 0)), "Exists", "Doesn't Exist")</f>
        <v>Doesn't Exist</v>
      </c>
      <c r="N89" t="s">
        <v>359</v>
      </c>
    </row>
    <row r="90" spans="1:14" x14ac:dyDescent="0.25">
      <c r="A90" t="s">
        <v>568</v>
      </c>
      <c r="B90" s="1">
        <v>254.92</v>
      </c>
      <c r="C90" s="1">
        <v>0</v>
      </c>
      <c r="D90" s="1">
        <v>0</v>
      </c>
      <c r="E90" s="1">
        <v>0</v>
      </c>
      <c r="F90" s="1">
        <v>254.92</v>
      </c>
      <c r="G90" s="1">
        <v>0</v>
      </c>
      <c r="H90" s="1">
        <v>254.92</v>
      </c>
      <c r="I90" s="1">
        <v>0</v>
      </c>
      <c r="J90" t="s">
        <v>36</v>
      </c>
      <c r="K90" t="s">
        <v>185</v>
      </c>
      <c r="L90" t="s">
        <v>569</v>
      </c>
      <c r="M90" t="str">
        <f>IF(ISNUMBER(MATCH(A90, '5.6.24'!$A$2:$A$16, 0)), "Exists", "Doesn't Exist")</f>
        <v>Doesn't Exist</v>
      </c>
      <c r="N90" t="s">
        <v>359</v>
      </c>
    </row>
    <row r="91" spans="1:14" x14ac:dyDescent="0.25">
      <c r="A91" t="s">
        <v>166</v>
      </c>
      <c r="B91" s="1">
        <v>284.08</v>
      </c>
      <c r="C91" s="1">
        <v>0</v>
      </c>
      <c r="D91" s="1">
        <v>0</v>
      </c>
      <c r="E91" s="1">
        <v>0</v>
      </c>
      <c r="F91" s="1">
        <v>284.08</v>
      </c>
      <c r="G91" s="1">
        <v>0</v>
      </c>
      <c r="H91" s="1">
        <v>284.08</v>
      </c>
      <c r="I91" s="1">
        <v>0</v>
      </c>
      <c r="J91" t="s">
        <v>56</v>
      </c>
      <c r="K91" t="s">
        <v>189</v>
      </c>
      <c r="L91" t="s">
        <v>319</v>
      </c>
      <c r="M91" t="str">
        <f>IF(ISNUMBER(MATCH(A91, '5.6.24'!$A$2:$A$16, 0)), "Exists", "Doesn't Exist")</f>
        <v>Doesn't Exist</v>
      </c>
      <c r="N91" t="s">
        <v>359</v>
      </c>
    </row>
    <row r="92" spans="1:14" x14ac:dyDescent="0.25">
      <c r="A92" t="s">
        <v>420</v>
      </c>
      <c r="B92" s="1">
        <v>569.16000000000008</v>
      </c>
      <c r="C92" s="1">
        <v>0</v>
      </c>
      <c r="D92" s="1">
        <v>0</v>
      </c>
      <c r="E92" s="1">
        <v>0</v>
      </c>
      <c r="F92" s="1">
        <v>569.16000000000008</v>
      </c>
      <c r="G92" s="1">
        <v>569.16000000000008</v>
      </c>
      <c r="H92" s="1">
        <v>0</v>
      </c>
      <c r="I92" s="1">
        <v>0</v>
      </c>
      <c r="J92" t="s">
        <v>8</v>
      </c>
      <c r="K92" t="s">
        <v>8</v>
      </c>
      <c r="L92" t="s">
        <v>340</v>
      </c>
      <c r="M92" t="str">
        <f>IF(ISNUMBER(MATCH(A92, '5.6.24'!$A$2:$A$16, 0)), "Exists", "Doesn't Exist")</f>
        <v>Doesn't Exist</v>
      </c>
      <c r="N92" t="s">
        <v>359</v>
      </c>
    </row>
    <row r="93" spans="1:14" x14ac:dyDescent="0.25">
      <c r="A93" t="s">
        <v>167</v>
      </c>
      <c r="B93" s="1">
        <v>428.47</v>
      </c>
      <c r="C93" s="1">
        <v>0</v>
      </c>
      <c r="D93" s="1">
        <v>0</v>
      </c>
      <c r="E93" s="1">
        <v>0</v>
      </c>
      <c r="F93" s="1">
        <v>428.47</v>
      </c>
      <c r="G93" s="1">
        <v>0</v>
      </c>
      <c r="H93" s="1">
        <v>428.47</v>
      </c>
      <c r="I93" s="1">
        <v>0</v>
      </c>
      <c r="J93" t="s">
        <v>56</v>
      </c>
      <c r="K93" t="s">
        <v>189</v>
      </c>
      <c r="L93" t="s">
        <v>326</v>
      </c>
      <c r="M93" t="str">
        <f>IF(ISNUMBER(MATCH(A93, '5.6.24'!$A$2:$A$16, 0)), "Exists", "Doesn't Exist")</f>
        <v>Doesn't Exist</v>
      </c>
      <c r="N93" t="s">
        <v>359</v>
      </c>
    </row>
    <row r="94" spans="1:14" x14ac:dyDescent="0.25">
      <c r="A94" t="s">
        <v>532</v>
      </c>
      <c r="B94" s="1">
        <v>201.39</v>
      </c>
      <c r="C94" s="1">
        <v>0</v>
      </c>
      <c r="D94" s="1">
        <v>0</v>
      </c>
      <c r="E94" s="1">
        <v>0</v>
      </c>
      <c r="F94" s="1">
        <v>201.39</v>
      </c>
      <c r="G94" s="1">
        <v>0</v>
      </c>
      <c r="H94" s="1">
        <v>201.39</v>
      </c>
      <c r="I94" s="1">
        <v>0</v>
      </c>
      <c r="J94" t="s">
        <v>56</v>
      </c>
      <c r="K94" t="s">
        <v>189</v>
      </c>
      <c r="L94" t="s">
        <v>533</v>
      </c>
      <c r="M94" t="str">
        <f>IF(ISNUMBER(MATCH(A94, '5.6.24'!$A$2:$A$16, 0)), "Exists", "Doesn't Exist")</f>
        <v>Doesn't Exist</v>
      </c>
      <c r="N94" t="s">
        <v>359</v>
      </c>
    </row>
    <row r="95" spans="1:14" x14ac:dyDescent="0.25">
      <c r="A95" t="s">
        <v>423</v>
      </c>
      <c r="B95" s="1">
        <v>3297.55</v>
      </c>
      <c r="C95" s="1">
        <v>0</v>
      </c>
      <c r="D95" s="1">
        <v>0</v>
      </c>
      <c r="E95" s="1">
        <v>0</v>
      </c>
      <c r="F95" s="1">
        <v>3297.55</v>
      </c>
      <c r="G95" s="1">
        <v>0</v>
      </c>
      <c r="H95" s="1">
        <v>3297.55</v>
      </c>
      <c r="I95" s="1">
        <v>0</v>
      </c>
      <c r="J95" t="s">
        <v>44</v>
      </c>
      <c r="K95" t="s">
        <v>196</v>
      </c>
      <c r="L95" t="s">
        <v>424</v>
      </c>
      <c r="M95" t="str">
        <f>IF(ISNUMBER(MATCH(A95, '5.6.24'!$A$2:$A$16, 0)), "Exists", "Doesn't Exist")</f>
        <v>Doesn't Exist</v>
      </c>
      <c r="N95" t="s">
        <v>359</v>
      </c>
    </row>
    <row r="96" spans="1:14" x14ac:dyDescent="0.25">
      <c r="A96" t="s">
        <v>63</v>
      </c>
      <c r="B96" s="1">
        <v>-7.6200000000000054</v>
      </c>
      <c r="C96" s="1">
        <v>-7.6200000000000054</v>
      </c>
      <c r="D96" s="1">
        <v>-7.6200000000000054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t="s">
        <v>85</v>
      </c>
      <c r="K96" t="s">
        <v>219</v>
      </c>
      <c r="L96" t="s">
        <v>220</v>
      </c>
      <c r="M96" t="str">
        <f>IF(ISNUMBER(MATCH(A96, '5.6.24'!$A$2:$A$16, 0)), "Exists", "Doesn't Exist")</f>
        <v>Doesn't Exist</v>
      </c>
      <c r="N96" t="s">
        <v>359</v>
      </c>
    </row>
  </sheetData>
  <autoFilter ref="A1:N96" xr:uid="{00000000-0009-0000-0000-000012000000}"/>
  <conditionalFormatting sqref="A2:A96">
    <cfRule type="expression" dxfId="36" priority="1">
      <formula>IF($M3="Exists", 1, 0)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M120"/>
  <sheetViews>
    <sheetView workbookViewId="0"/>
  </sheetViews>
  <sheetFormatPr defaultRowHeight="15" x14ac:dyDescent="0.25"/>
  <cols>
    <col min="1" max="1" width="24.7109375" bestFit="1" customWidth="1"/>
    <col min="2" max="2" width="23.42578125" style="1" bestFit="1" customWidth="1"/>
    <col min="3" max="3" width="25.140625" style="1" bestFit="1" customWidth="1"/>
    <col min="4" max="4" width="21.85546875" style="1" bestFit="1" customWidth="1"/>
    <col min="5" max="5" width="20.42578125" style="1" bestFit="1" customWidth="1"/>
    <col min="6" max="6" width="20.85546875" bestFit="1" customWidth="1"/>
    <col min="7" max="7" width="20.85546875" customWidth="1"/>
    <col min="8" max="8" width="15.42578125" bestFit="1" customWidth="1"/>
    <col min="9" max="9" width="22.7109375" bestFit="1" customWidth="1"/>
    <col min="12" max="12" width="14.14062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4</v>
      </c>
      <c r="E1" s="25" t="s">
        <v>3</v>
      </c>
      <c r="F1" s="24" t="s">
        <v>5</v>
      </c>
      <c r="G1" s="27"/>
      <c r="H1" s="20" t="s">
        <v>148</v>
      </c>
      <c r="I1" s="20" t="s">
        <v>149</v>
      </c>
    </row>
    <row r="2" spans="1:13" ht="15.75" customHeight="1" thickBot="1" x14ac:dyDescent="0.3">
      <c r="A2" t="s">
        <v>6</v>
      </c>
      <c r="B2" s="1">
        <v>26393.23</v>
      </c>
      <c r="C2" s="1">
        <v>22058.66</v>
      </c>
      <c r="D2" s="1">
        <v>4334.57</v>
      </c>
      <c r="E2" s="1">
        <v>0</v>
      </c>
      <c r="F2" t="s">
        <v>7</v>
      </c>
      <c r="H2" s="1">
        <f>IFERROR(VLOOKUP(A2,'3.4.24'!$A$2:$F$1048576, 3, 0), C2)</f>
        <v>26381.73</v>
      </c>
      <c r="I2" s="1">
        <f t="shared" ref="I2:I33" si="0">IFERROR((H2-C2)*-1, "")</f>
        <v>-4323.07</v>
      </c>
      <c r="K2" s="10"/>
      <c r="L2" s="26" t="s">
        <v>8</v>
      </c>
      <c r="M2" s="11"/>
    </row>
    <row r="3" spans="1:13" x14ac:dyDescent="0.25">
      <c r="A3" t="s">
        <v>13</v>
      </c>
      <c r="B3" s="1">
        <v>8653.7099999999991</v>
      </c>
      <c r="C3" s="1">
        <v>8653.7099999999991</v>
      </c>
      <c r="D3" s="1">
        <v>0</v>
      </c>
      <c r="E3" s="1">
        <v>0</v>
      </c>
      <c r="F3" t="s">
        <v>14</v>
      </c>
      <c r="H3" s="1">
        <f>IFERROR(VLOOKUP(A3,'3.4.24'!$A$2:$F$1048576, 3, 0), C3)</f>
        <v>8605.4600000000009</v>
      </c>
      <c r="I3" s="1">
        <f t="shared" si="0"/>
        <v>48.249999999998181</v>
      </c>
      <c r="K3" s="7"/>
      <c r="L3" s="12" t="s">
        <v>11</v>
      </c>
      <c r="M3" s="13" t="s">
        <v>12</v>
      </c>
    </row>
    <row r="4" spans="1:13" x14ac:dyDescent="0.25">
      <c r="A4" t="s">
        <v>19</v>
      </c>
      <c r="B4" s="1">
        <v>6955.7800000000007</v>
      </c>
      <c r="C4" s="1">
        <v>6955.7800000000007</v>
      </c>
      <c r="D4" s="1">
        <v>0</v>
      </c>
      <c r="E4" s="1">
        <v>0</v>
      </c>
      <c r="F4" t="s">
        <v>14</v>
      </c>
      <c r="H4" s="1">
        <f>IFERROR(VLOOKUP(A4,'3.4.24'!$A$2:$F$1048576, 3, 0), C4)</f>
        <v>6955.7800000000007</v>
      </c>
      <c r="I4" s="1">
        <f t="shared" si="0"/>
        <v>0</v>
      </c>
      <c r="K4" s="8" t="s">
        <v>15</v>
      </c>
      <c r="L4" s="1">
        <f>SUM(C2:C11)</f>
        <v>69217.009999999995</v>
      </c>
      <c r="M4" s="14">
        <f>L4/L8</f>
        <v>0.60964474636951971</v>
      </c>
    </row>
    <row r="5" spans="1:13" ht="15.75" customHeight="1" thickBot="1" x14ac:dyDescent="0.3">
      <c r="A5" t="s">
        <v>9</v>
      </c>
      <c r="B5" s="1">
        <v>11020.99</v>
      </c>
      <c r="C5" s="1">
        <v>6874.08</v>
      </c>
      <c r="D5" s="1">
        <v>4146.91</v>
      </c>
      <c r="E5" s="1">
        <v>4146.91</v>
      </c>
      <c r="F5" t="s">
        <v>150</v>
      </c>
      <c r="H5" s="1">
        <f>IFERROR(VLOOKUP(A5,'3.4.24'!$A$2:$F$1048576, 3, 0), C5)</f>
        <v>10755.02</v>
      </c>
      <c r="I5" s="1">
        <f t="shared" si="0"/>
        <v>-3880.9400000000005</v>
      </c>
      <c r="K5" s="8" t="s">
        <v>18</v>
      </c>
      <c r="L5" s="15">
        <f>SUM(C12:C28)</f>
        <v>27215.039999999997</v>
      </c>
      <c r="M5" s="16">
        <f>L5/L8</f>
        <v>0.23970272853791766</v>
      </c>
    </row>
    <row r="6" spans="1:13" ht="15.75" customHeight="1" thickTop="1" x14ac:dyDescent="0.25">
      <c r="A6" t="s">
        <v>20</v>
      </c>
      <c r="B6" s="1">
        <v>6571.29</v>
      </c>
      <c r="C6" s="1">
        <v>6571.29</v>
      </c>
      <c r="D6" s="1">
        <v>0</v>
      </c>
      <c r="E6" s="1">
        <v>0</v>
      </c>
      <c r="F6" t="s">
        <v>21</v>
      </c>
      <c r="H6" s="1">
        <f>IFERROR(VLOOKUP(A6,'3.4.24'!$A$2:$F$1048576, 3, 0), C6)</f>
        <v>6571.29</v>
      </c>
      <c r="I6" s="1">
        <f t="shared" si="0"/>
        <v>0</v>
      </c>
      <c r="K6" s="8" t="s">
        <v>11</v>
      </c>
      <c r="L6" s="1">
        <f>SUM(L4:L5)</f>
        <v>96432.049999999988</v>
      </c>
      <c r="M6" s="14">
        <f>SUM(M4:M5)</f>
        <v>0.84934747490743734</v>
      </c>
    </row>
    <row r="7" spans="1:13" x14ac:dyDescent="0.25">
      <c r="A7" t="s">
        <v>25</v>
      </c>
      <c r="B7" s="1">
        <v>6041.02</v>
      </c>
      <c r="C7" s="1">
        <v>5193.83</v>
      </c>
      <c r="D7" s="1">
        <v>847.19</v>
      </c>
      <c r="E7" s="1">
        <v>0</v>
      </c>
      <c r="F7" t="s">
        <v>26</v>
      </c>
      <c r="H7" s="1">
        <f>IFERROR(VLOOKUP(A7,'3.4.24'!$A$2:$F$1048576, 3, 0), C7)</f>
        <v>6041.02</v>
      </c>
      <c r="I7" s="1">
        <f t="shared" si="0"/>
        <v>-847.19000000000051</v>
      </c>
      <c r="K7" s="8"/>
      <c r="L7" s="1"/>
      <c r="M7" s="14"/>
    </row>
    <row r="8" spans="1:13" x14ac:dyDescent="0.25">
      <c r="A8" t="s">
        <v>27</v>
      </c>
      <c r="B8" s="1">
        <v>4597.45</v>
      </c>
      <c r="C8" s="1">
        <v>4597.45</v>
      </c>
      <c r="D8" s="1">
        <v>0</v>
      </c>
      <c r="E8" s="1">
        <v>0</v>
      </c>
      <c r="F8" t="s">
        <v>14</v>
      </c>
      <c r="H8" s="1">
        <f>IFERROR(VLOOKUP(A8,'3.4.24'!$A$2:$F$1048576, 3, 0), C8)</f>
        <v>4363.96</v>
      </c>
      <c r="I8" s="1">
        <f t="shared" si="0"/>
        <v>233.48999999999978</v>
      </c>
      <c r="K8" s="9" t="s">
        <v>24</v>
      </c>
      <c r="L8" s="18">
        <f>SUM(C2:C123)</f>
        <v>113536.62999999999</v>
      </c>
      <c r="M8" s="17"/>
    </row>
    <row r="9" spans="1:13" ht="18.75" customHeight="1" x14ac:dyDescent="0.3">
      <c r="A9" t="s">
        <v>35</v>
      </c>
      <c r="B9" s="1">
        <v>3068.21</v>
      </c>
      <c r="C9" s="1">
        <v>3068.21</v>
      </c>
      <c r="D9" s="1">
        <v>0</v>
      </c>
      <c r="E9" s="1">
        <v>0</v>
      </c>
      <c r="F9" t="s">
        <v>36</v>
      </c>
      <c r="H9" s="1">
        <f>IFERROR(VLOOKUP(A9,'3.4.24'!$A$2:$F$1048576, 3, 0), C9)</f>
        <v>2498.7800000000002</v>
      </c>
      <c r="I9" s="1">
        <f t="shared" si="0"/>
        <v>569.42999999999984</v>
      </c>
      <c r="K9" s="21">
        <f>-SUM('3.4.24'!C2:C113)+SUM(C2:C120)</f>
        <v>-37528.83</v>
      </c>
      <c r="L9" s="19"/>
      <c r="M9" s="19"/>
    </row>
    <row r="10" spans="1:13" x14ac:dyDescent="0.25">
      <c r="A10" t="s">
        <v>30</v>
      </c>
      <c r="B10" s="1">
        <v>2703.32</v>
      </c>
      <c r="C10" s="1">
        <v>2682.97</v>
      </c>
      <c r="D10" s="1">
        <v>20.350000000000001</v>
      </c>
      <c r="E10" s="1">
        <v>0</v>
      </c>
      <c r="F10" t="s">
        <v>31</v>
      </c>
      <c r="H10" s="1">
        <f>IFERROR(VLOOKUP(A10,'3.4.24'!$A$2:$F$1048576, 3, 0), C10)</f>
        <v>2639.07</v>
      </c>
      <c r="I10" s="1">
        <f t="shared" si="0"/>
        <v>43.899999999999636</v>
      </c>
    </row>
    <row r="11" spans="1:13" x14ac:dyDescent="0.25">
      <c r="A11" t="s">
        <v>147</v>
      </c>
      <c r="B11" s="1">
        <v>2561.0300000000002</v>
      </c>
      <c r="C11" s="1">
        <v>2561.0300000000002</v>
      </c>
      <c r="D11" s="1">
        <v>0</v>
      </c>
      <c r="E11" s="1">
        <v>0</v>
      </c>
      <c r="F11" t="s">
        <v>121</v>
      </c>
      <c r="H11" s="1">
        <f>IFERROR(VLOOKUP(A11,'3.4.24'!$A$2:$F$1048576, 3, 0), C11)</f>
        <v>2561.0300000000002</v>
      </c>
      <c r="I11" s="1">
        <f t="shared" si="0"/>
        <v>0</v>
      </c>
    </row>
    <row r="12" spans="1:13" x14ac:dyDescent="0.25">
      <c r="A12" t="s">
        <v>45</v>
      </c>
      <c r="B12" s="1">
        <v>2117.75</v>
      </c>
      <c r="C12" s="1">
        <v>2117.75</v>
      </c>
      <c r="D12" s="1">
        <v>0</v>
      </c>
      <c r="E12" s="1">
        <v>0</v>
      </c>
      <c r="F12" t="s">
        <v>20</v>
      </c>
      <c r="H12" s="1">
        <f>IFERROR(VLOOKUP(A12,'3.4.24'!$A$2:$F$1048576, 3, 0), C12)</f>
        <v>2062.52</v>
      </c>
      <c r="I12" s="1">
        <f t="shared" si="0"/>
        <v>55.230000000000018</v>
      </c>
    </row>
    <row r="13" spans="1:13" x14ac:dyDescent="0.25">
      <c r="A13" t="s">
        <v>42</v>
      </c>
      <c r="B13" s="1">
        <v>2104.86</v>
      </c>
      <c r="C13" s="1">
        <v>2104.86</v>
      </c>
      <c r="D13" s="1">
        <v>0</v>
      </c>
      <c r="E13" s="1">
        <v>0</v>
      </c>
      <c r="F13" t="s">
        <v>23</v>
      </c>
      <c r="H13" s="1">
        <f>IFERROR(VLOOKUP(A13,'3.4.24'!$A$2:$F$1048576, 3, 0), C13)</f>
        <v>2104.86</v>
      </c>
      <c r="I13" s="1">
        <f t="shared" si="0"/>
        <v>0</v>
      </c>
    </row>
    <row r="14" spans="1:13" x14ac:dyDescent="0.25">
      <c r="A14" t="s">
        <v>43</v>
      </c>
      <c r="B14" s="1">
        <v>2100.17</v>
      </c>
      <c r="C14" s="1">
        <v>2100.17</v>
      </c>
      <c r="D14" s="1">
        <v>0</v>
      </c>
      <c r="E14" s="1">
        <v>0</v>
      </c>
      <c r="F14" t="s">
        <v>44</v>
      </c>
      <c r="H14" s="1">
        <f>IFERROR(VLOOKUP(A14,'3.4.24'!$A$2:$F$1048576, 3, 0), C14)</f>
        <v>2100.17</v>
      </c>
      <c r="I14" s="1">
        <f t="shared" si="0"/>
        <v>0</v>
      </c>
    </row>
    <row r="15" spans="1:13" x14ac:dyDescent="0.25">
      <c r="A15" t="s">
        <v>46</v>
      </c>
      <c r="B15" s="1">
        <v>2051.9</v>
      </c>
      <c r="C15" s="1">
        <v>2051.9</v>
      </c>
      <c r="D15" s="1">
        <v>0</v>
      </c>
      <c r="E15" s="1">
        <v>0</v>
      </c>
      <c r="F15" t="s">
        <v>10</v>
      </c>
      <c r="H15" s="1">
        <f>IFERROR(VLOOKUP(A15,'3.4.24'!$A$2:$F$1048576, 3, 0), C15)</f>
        <v>2025.14</v>
      </c>
      <c r="I15" s="1">
        <f t="shared" si="0"/>
        <v>26.759999999999991</v>
      </c>
    </row>
    <row r="16" spans="1:13" x14ac:dyDescent="0.25">
      <c r="A16" t="s">
        <v>47</v>
      </c>
      <c r="B16" s="1">
        <v>4748.55</v>
      </c>
      <c r="C16" s="1">
        <v>1750.74</v>
      </c>
      <c r="D16" s="1">
        <v>2997.81</v>
      </c>
      <c r="E16" s="1">
        <v>1452.26</v>
      </c>
      <c r="F16" t="s">
        <v>36</v>
      </c>
      <c r="H16" s="1">
        <f>IFERROR(VLOOKUP(A16,'3.4.24'!$A$2:$F$1048576, 3, 0), C16)</f>
        <v>1750.74</v>
      </c>
      <c r="I16" s="1">
        <f t="shared" si="0"/>
        <v>0</v>
      </c>
    </row>
    <row r="17" spans="1:9" x14ac:dyDescent="0.25">
      <c r="A17" t="s">
        <v>48</v>
      </c>
      <c r="B17" s="1">
        <v>1797.97</v>
      </c>
      <c r="C17" s="1">
        <v>1685.6</v>
      </c>
      <c r="D17" s="1">
        <v>112.37</v>
      </c>
      <c r="E17" s="1">
        <v>0</v>
      </c>
      <c r="F17" t="s">
        <v>36</v>
      </c>
      <c r="H17" s="1">
        <f>IFERROR(VLOOKUP(A17,'3.4.24'!$A$2:$F$1048576, 3, 0), C17)</f>
        <v>1685.6</v>
      </c>
      <c r="I17" s="1">
        <f t="shared" si="0"/>
        <v>0</v>
      </c>
    </row>
    <row r="18" spans="1:9" x14ac:dyDescent="0.25">
      <c r="A18" t="s">
        <v>49</v>
      </c>
      <c r="B18" s="1">
        <v>1663.53</v>
      </c>
      <c r="C18" s="1">
        <v>1663.53</v>
      </c>
      <c r="D18" s="1">
        <v>0</v>
      </c>
      <c r="E18" s="1">
        <v>0</v>
      </c>
      <c r="F18" t="s">
        <v>10</v>
      </c>
      <c r="H18" s="1">
        <f>IFERROR(VLOOKUP(A18,'3.4.24'!$A$2:$F$1048576, 3, 0), C18)</f>
        <v>1663.53</v>
      </c>
      <c r="I18" s="1">
        <f t="shared" si="0"/>
        <v>0</v>
      </c>
    </row>
    <row r="19" spans="1:9" x14ac:dyDescent="0.25">
      <c r="A19" t="s">
        <v>52</v>
      </c>
      <c r="B19" s="1">
        <v>1627.35</v>
      </c>
      <c r="C19" s="1">
        <v>1627.35</v>
      </c>
      <c r="D19" s="1">
        <v>0</v>
      </c>
      <c r="E19" s="1">
        <v>0</v>
      </c>
      <c r="F19" t="s">
        <v>150</v>
      </c>
      <c r="H19" s="1">
        <f>IFERROR(VLOOKUP(A19,'3.4.24'!$A$2:$F$1048576, 3, 0), C19)</f>
        <v>1627.35</v>
      </c>
      <c r="I19" s="1">
        <f t="shared" si="0"/>
        <v>0</v>
      </c>
    </row>
    <row r="20" spans="1:9" x14ac:dyDescent="0.25">
      <c r="A20" t="s">
        <v>53</v>
      </c>
      <c r="B20" s="1">
        <v>4008.92</v>
      </c>
      <c r="C20" s="1">
        <v>1535.18</v>
      </c>
      <c r="D20" s="1">
        <v>2473.7399999999998</v>
      </c>
      <c r="E20" s="1">
        <v>0</v>
      </c>
      <c r="F20" t="s">
        <v>44</v>
      </c>
      <c r="H20" s="1">
        <f>IFERROR(VLOOKUP(A20,'3.4.24'!$A$2:$F$1048576, 3, 0), C20)</f>
        <v>1535.18</v>
      </c>
      <c r="I20" s="1">
        <f t="shared" si="0"/>
        <v>0</v>
      </c>
    </row>
    <row r="21" spans="1:9" x14ac:dyDescent="0.25">
      <c r="A21" t="s">
        <v>54</v>
      </c>
      <c r="B21" s="1">
        <v>2029.73</v>
      </c>
      <c r="C21" s="1">
        <v>1522.96</v>
      </c>
      <c r="D21" s="1">
        <v>506.77</v>
      </c>
      <c r="E21" s="1">
        <v>0</v>
      </c>
      <c r="F21" t="s">
        <v>20</v>
      </c>
      <c r="H21" s="1">
        <f>IFERROR(VLOOKUP(A21,'3.4.24'!$A$2:$F$1048576, 3, 0), C21)</f>
        <v>1522.96</v>
      </c>
      <c r="I21" s="1">
        <f t="shared" si="0"/>
        <v>0</v>
      </c>
    </row>
    <row r="22" spans="1:9" x14ac:dyDescent="0.25">
      <c r="A22" t="s">
        <v>55</v>
      </c>
      <c r="B22" s="1">
        <v>1844.04</v>
      </c>
      <c r="C22" s="1">
        <v>1486.71</v>
      </c>
      <c r="D22" s="1">
        <v>357.33</v>
      </c>
      <c r="E22" s="1">
        <v>0</v>
      </c>
      <c r="F22" t="s">
        <v>56</v>
      </c>
      <c r="H22" s="1">
        <f>IFERROR(VLOOKUP(A22,'3.4.24'!$A$2:$F$1048576, 3, 0), C22)</f>
        <v>1486.71</v>
      </c>
      <c r="I22" s="1">
        <f t="shared" si="0"/>
        <v>0</v>
      </c>
    </row>
    <row r="23" spans="1:9" x14ac:dyDescent="0.25">
      <c r="A23" t="s">
        <v>145</v>
      </c>
      <c r="B23" s="1">
        <v>1460.58</v>
      </c>
      <c r="C23" s="1">
        <v>1460.58</v>
      </c>
      <c r="D23" s="1">
        <v>0</v>
      </c>
      <c r="E23" s="1">
        <v>0</v>
      </c>
      <c r="F23" t="s">
        <v>151</v>
      </c>
      <c r="H23" s="1">
        <f>IFERROR(VLOOKUP(A23,'3.4.24'!$A$2:$F$1048576, 3, 0), C23)</f>
        <v>1460.58</v>
      </c>
      <c r="I23" s="1">
        <f t="shared" si="0"/>
        <v>0</v>
      </c>
    </row>
    <row r="24" spans="1:9" x14ac:dyDescent="0.25">
      <c r="A24" t="s">
        <v>57</v>
      </c>
      <c r="B24" s="1">
        <v>1388</v>
      </c>
      <c r="C24" s="1">
        <v>1388</v>
      </c>
      <c r="D24" s="1">
        <v>0</v>
      </c>
      <c r="E24" s="1">
        <v>0</v>
      </c>
      <c r="F24" t="s">
        <v>20</v>
      </c>
      <c r="H24" s="1">
        <f>IFERROR(VLOOKUP(A24,'3.4.24'!$A$2:$F$1048576, 3, 0), C24)</f>
        <v>1388</v>
      </c>
      <c r="I24" s="1">
        <f t="shared" si="0"/>
        <v>0</v>
      </c>
    </row>
    <row r="25" spans="1:9" x14ac:dyDescent="0.25">
      <c r="A25" t="s">
        <v>32</v>
      </c>
      <c r="B25" s="1">
        <v>2625.48</v>
      </c>
      <c r="C25" s="1">
        <v>1363.76</v>
      </c>
      <c r="D25" s="1">
        <v>1261.72</v>
      </c>
      <c r="E25" s="1">
        <v>0</v>
      </c>
      <c r="F25" t="s">
        <v>152</v>
      </c>
      <c r="H25" s="1">
        <f>IFERROR(VLOOKUP(A25,'3.4.24'!$A$2:$F$1048576, 3, 0), C25)</f>
        <v>2625.48</v>
      </c>
      <c r="I25" s="1">
        <f t="shared" si="0"/>
        <v>-1261.72</v>
      </c>
    </row>
    <row r="26" spans="1:9" x14ac:dyDescent="0.25">
      <c r="A26" t="s">
        <v>33</v>
      </c>
      <c r="B26" s="1">
        <v>2602.83</v>
      </c>
      <c r="C26" s="1">
        <v>1130.46</v>
      </c>
      <c r="D26" s="1">
        <v>1472.37</v>
      </c>
      <c r="E26" s="1">
        <v>0</v>
      </c>
      <c r="F26" t="s">
        <v>34</v>
      </c>
      <c r="H26" s="1">
        <f>IFERROR(VLOOKUP(A26,'3.4.24'!$A$2:$F$1048576, 3, 0), C26)</f>
        <v>2607.0500000000002</v>
      </c>
      <c r="I26" s="1">
        <f t="shared" si="0"/>
        <v>-1476.5900000000001</v>
      </c>
    </row>
    <row r="27" spans="1:9" x14ac:dyDescent="0.25">
      <c r="A27" t="s">
        <v>37</v>
      </c>
      <c r="B27" s="1">
        <v>2548.84</v>
      </c>
      <c r="C27" s="1">
        <v>1127.6199999999999</v>
      </c>
      <c r="D27" s="1">
        <v>1421.22</v>
      </c>
      <c r="E27" s="1">
        <v>0</v>
      </c>
      <c r="F27" t="s">
        <v>29</v>
      </c>
      <c r="H27" s="1">
        <f>IFERROR(VLOOKUP(A27,'3.4.24'!$A$2:$F$1048576, 3, 0), C27)</f>
        <v>2448.25</v>
      </c>
      <c r="I27" s="1">
        <f t="shared" si="0"/>
        <v>-1320.63</v>
      </c>
    </row>
    <row r="28" spans="1:9" x14ac:dyDescent="0.25">
      <c r="A28" t="s">
        <v>58</v>
      </c>
      <c r="B28" s="1">
        <v>1097.8699999999999</v>
      </c>
      <c r="C28" s="1">
        <v>1097.8699999999999</v>
      </c>
      <c r="D28" s="1">
        <v>0</v>
      </c>
      <c r="E28" s="1">
        <v>0</v>
      </c>
      <c r="F28" t="s">
        <v>34</v>
      </c>
      <c r="H28" s="1">
        <f>IFERROR(VLOOKUP(A28,'3.4.24'!$A$2:$F$1048576, 3, 0), C28)</f>
        <v>1097.8699999999999</v>
      </c>
      <c r="I28" s="1">
        <f t="shared" si="0"/>
        <v>0</v>
      </c>
    </row>
    <row r="29" spans="1:9" x14ac:dyDescent="0.25">
      <c r="A29" t="s">
        <v>59</v>
      </c>
      <c r="B29" s="1">
        <v>1080.82</v>
      </c>
      <c r="C29" s="1">
        <v>1080.82</v>
      </c>
      <c r="D29" s="1">
        <v>0</v>
      </c>
      <c r="E29" s="1">
        <v>0</v>
      </c>
      <c r="F29" t="s">
        <v>59</v>
      </c>
      <c r="H29" s="1">
        <f>IFERROR(VLOOKUP(A29,'3.4.24'!$A$2:$F$1048576, 3, 0), C29)</f>
        <v>1080.82</v>
      </c>
      <c r="I29" s="1">
        <f t="shared" si="0"/>
        <v>0</v>
      </c>
    </row>
    <row r="30" spans="1:9" x14ac:dyDescent="0.25">
      <c r="A30" t="s">
        <v>63</v>
      </c>
      <c r="B30" s="1">
        <v>959.34000000000015</v>
      </c>
      <c r="C30" s="1">
        <v>959.34000000000015</v>
      </c>
      <c r="D30" s="1">
        <v>0</v>
      </c>
      <c r="E30" s="1">
        <v>0</v>
      </c>
      <c r="F30" t="s">
        <v>85</v>
      </c>
      <c r="H30" s="1">
        <f>IFERROR(VLOOKUP(A30,'3.4.24'!$A$2:$F$1048576, 3, 0), C30)</f>
        <v>959.34000000000015</v>
      </c>
      <c r="I30" s="1">
        <f t="shared" si="0"/>
        <v>0</v>
      </c>
    </row>
    <row r="31" spans="1:9" x14ac:dyDescent="0.25">
      <c r="A31" t="s">
        <v>66</v>
      </c>
      <c r="B31" s="1">
        <v>935.55000000000018</v>
      </c>
      <c r="C31" s="1">
        <v>935.55000000000018</v>
      </c>
      <c r="D31" s="1">
        <v>0</v>
      </c>
      <c r="E31" s="1">
        <v>0</v>
      </c>
      <c r="F31" t="s">
        <v>56</v>
      </c>
      <c r="H31" s="1">
        <f>IFERROR(VLOOKUP(A31,'3.4.24'!$A$2:$F$1048576, 3, 0), C31)</f>
        <v>867.98</v>
      </c>
      <c r="I31" s="1">
        <f t="shared" si="0"/>
        <v>67.570000000000164</v>
      </c>
    </row>
    <row r="32" spans="1:9" x14ac:dyDescent="0.25">
      <c r="A32" t="s">
        <v>64</v>
      </c>
      <c r="B32" s="1">
        <v>928.37</v>
      </c>
      <c r="C32" s="1">
        <v>928.37</v>
      </c>
      <c r="D32" s="1">
        <v>0</v>
      </c>
      <c r="E32" s="1">
        <v>0</v>
      </c>
      <c r="F32" t="s">
        <v>65</v>
      </c>
      <c r="H32" s="1">
        <f>IFERROR(VLOOKUP(A32,'3.4.24'!$A$2:$F$1048576, 3, 0), C32)</f>
        <v>928.37</v>
      </c>
      <c r="I32" s="1">
        <f t="shared" si="0"/>
        <v>0</v>
      </c>
    </row>
    <row r="33" spans="1:9" x14ac:dyDescent="0.25">
      <c r="A33" t="s">
        <v>38</v>
      </c>
      <c r="B33" s="1">
        <v>2267.4</v>
      </c>
      <c r="C33" s="1">
        <v>815.58</v>
      </c>
      <c r="D33" s="1">
        <v>1451.82</v>
      </c>
      <c r="E33" s="1">
        <v>0</v>
      </c>
      <c r="F33" t="s">
        <v>36</v>
      </c>
      <c r="H33" s="1">
        <f>IFERROR(VLOOKUP(A33,'3.4.24'!$A$2:$F$1048576, 3, 0), C33)</f>
        <v>2267.4</v>
      </c>
      <c r="I33" s="1">
        <f t="shared" si="0"/>
        <v>-1451.8200000000002</v>
      </c>
    </row>
    <row r="34" spans="1:9" x14ac:dyDescent="0.25">
      <c r="A34" t="s">
        <v>67</v>
      </c>
      <c r="B34" s="1">
        <v>779.31</v>
      </c>
      <c r="C34" s="1">
        <v>779.31</v>
      </c>
      <c r="D34" s="1">
        <v>0</v>
      </c>
      <c r="E34" s="1">
        <v>0</v>
      </c>
      <c r="F34" t="s">
        <v>41</v>
      </c>
      <c r="H34" s="1">
        <f>IFERROR(VLOOKUP(A34,'3.4.24'!$A$2:$F$1048576, 3, 0), C34)</f>
        <v>779.31</v>
      </c>
      <c r="I34" s="1">
        <f t="shared" ref="I34:I65" si="1">IFERROR((H34-C34)*-1, "")</f>
        <v>0</v>
      </c>
    </row>
    <row r="35" spans="1:9" x14ac:dyDescent="0.25">
      <c r="A35" t="s">
        <v>70</v>
      </c>
      <c r="B35" s="1">
        <v>871.48</v>
      </c>
      <c r="C35" s="1">
        <v>605.30999999999995</v>
      </c>
      <c r="D35" s="1">
        <v>266.17</v>
      </c>
      <c r="E35" s="1">
        <v>266.17</v>
      </c>
      <c r="F35" t="s">
        <v>150</v>
      </c>
      <c r="H35" s="1">
        <f>IFERROR(VLOOKUP(A35,'3.4.24'!$A$2:$F$1048576, 3, 0), C35)</f>
        <v>605.30999999999995</v>
      </c>
      <c r="I35" s="1">
        <f t="shared" si="1"/>
        <v>0</v>
      </c>
    </row>
    <row r="36" spans="1:9" x14ac:dyDescent="0.25">
      <c r="A36" t="s">
        <v>40</v>
      </c>
      <c r="B36" s="1">
        <v>2135.04</v>
      </c>
      <c r="C36" s="1">
        <v>599.46</v>
      </c>
      <c r="D36" s="1">
        <v>1535.58</v>
      </c>
      <c r="E36" s="1">
        <v>0</v>
      </c>
      <c r="F36" t="s">
        <v>41</v>
      </c>
      <c r="H36" s="1">
        <f>IFERROR(VLOOKUP(A36,'3.4.24'!$A$2:$F$1048576, 3, 0), C36)</f>
        <v>2135.04</v>
      </c>
      <c r="I36" s="1">
        <f t="shared" si="1"/>
        <v>-1535.58</v>
      </c>
    </row>
    <row r="37" spans="1:9" x14ac:dyDescent="0.25">
      <c r="A37" t="s">
        <v>71</v>
      </c>
      <c r="B37" s="1">
        <v>575.78</v>
      </c>
      <c r="C37" s="1">
        <v>575.78</v>
      </c>
      <c r="D37" s="1">
        <v>0</v>
      </c>
      <c r="E37" s="1">
        <v>0</v>
      </c>
      <c r="F37" t="s">
        <v>36</v>
      </c>
      <c r="H37" s="1">
        <f>IFERROR(VLOOKUP(A37,'3.4.24'!$A$2:$F$1048576, 3, 0), C37)</f>
        <v>575.78</v>
      </c>
      <c r="I37" s="1">
        <f t="shared" si="1"/>
        <v>0</v>
      </c>
    </row>
    <row r="38" spans="1:9" x14ac:dyDescent="0.25">
      <c r="A38" t="s">
        <v>22</v>
      </c>
      <c r="B38" s="1">
        <v>6767.93</v>
      </c>
      <c r="C38" s="1">
        <v>536.89</v>
      </c>
      <c r="D38" s="1">
        <v>6231.0399999999991</v>
      </c>
      <c r="E38" s="1">
        <v>0</v>
      </c>
      <c r="F38" t="s">
        <v>23</v>
      </c>
      <c r="H38" s="1">
        <f>IFERROR(VLOOKUP(A38,'3.4.24'!$A$2:$F$1048576, 3, 0), C38)</f>
        <v>6473.76</v>
      </c>
      <c r="I38" s="1">
        <f t="shared" si="1"/>
        <v>-5936.87</v>
      </c>
    </row>
    <row r="39" spans="1:9" x14ac:dyDescent="0.25">
      <c r="A39" t="s">
        <v>72</v>
      </c>
      <c r="B39" s="1">
        <v>530.49</v>
      </c>
      <c r="C39" s="1">
        <v>530.49</v>
      </c>
      <c r="D39" s="1">
        <v>0</v>
      </c>
      <c r="E39" s="1">
        <v>0</v>
      </c>
      <c r="F39" t="s">
        <v>20</v>
      </c>
      <c r="H39" s="1">
        <f>IFERROR(VLOOKUP(A39,'3.4.24'!$A$2:$F$1048576, 3, 0), C39)</f>
        <v>530.49</v>
      </c>
      <c r="I39" s="1">
        <f t="shared" si="1"/>
        <v>0</v>
      </c>
    </row>
    <row r="40" spans="1:9" x14ac:dyDescent="0.25">
      <c r="A40" t="s">
        <v>23</v>
      </c>
      <c r="B40" s="1">
        <v>511.21</v>
      </c>
      <c r="C40" s="1">
        <v>511.21</v>
      </c>
      <c r="D40" s="1">
        <v>0</v>
      </c>
      <c r="E40" s="1">
        <v>0</v>
      </c>
      <c r="F40" t="s">
        <v>21</v>
      </c>
      <c r="H40" s="1">
        <f>IFERROR(VLOOKUP(A40,'3.4.24'!$A$2:$F$1048576, 3, 0), C40)</f>
        <v>511.21</v>
      </c>
      <c r="I40" s="1">
        <f t="shared" si="1"/>
        <v>0</v>
      </c>
    </row>
    <row r="41" spans="1:9" x14ac:dyDescent="0.25">
      <c r="A41" t="s">
        <v>73</v>
      </c>
      <c r="B41" s="1">
        <v>540.17999999999995</v>
      </c>
      <c r="C41" s="1">
        <v>475.74</v>
      </c>
      <c r="D41" s="1">
        <v>64.44</v>
      </c>
      <c r="E41" s="1">
        <v>0</v>
      </c>
      <c r="F41" t="s">
        <v>14</v>
      </c>
      <c r="H41" s="1">
        <f>IFERROR(VLOOKUP(A41,'3.4.24'!$A$2:$F$1048576, 3, 0), C41)</f>
        <v>475.74</v>
      </c>
      <c r="I41" s="1">
        <f t="shared" si="1"/>
        <v>0</v>
      </c>
    </row>
    <row r="42" spans="1:9" x14ac:dyDescent="0.25">
      <c r="A42" t="s">
        <v>74</v>
      </c>
      <c r="B42" s="1">
        <v>473.87</v>
      </c>
      <c r="C42" s="1">
        <v>473.87</v>
      </c>
      <c r="D42" s="1">
        <v>0</v>
      </c>
      <c r="E42" s="1">
        <v>0</v>
      </c>
      <c r="F42" t="s">
        <v>31</v>
      </c>
      <c r="H42" s="1">
        <f>IFERROR(VLOOKUP(A42,'3.4.24'!$A$2:$F$1048576, 3, 0), C42)</f>
        <v>473.87</v>
      </c>
      <c r="I42" s="1">
        <f t="shared" si="1"/>
        <v>0</v>
      </c>
    </row>
    <row r="43" spans="1:9" x14ac:dyDescent="0.25">
      <c r="A43" t="s">
        <v>79</v>
      </c>
      <c r="B43" s="1">
        <v>460.04</v>
      </c>
      <c r="C43" s="1">
        <v>460.04</v>
      </c>
      <c r="D43" s="1">
        <v>0</v>
      </c>
      <c r="E43" s="1">
        <v>0</v>
      </c>
      <c r="F43" t="s">
        <v>56</v>
      </c>
      <c r="H43" s="1">
        <f>IFERROR(VLOOKUP(A43,'3.4.24'!$A$2:$F$1048576, 3, 0), C43)</f>
        <v>394.04</v>
      </c>
      <c r="I43" s="1">
        <f t="shared" si="1"/>
        <v>66</v>
      </c>
    </row>
    <row r="44" spans="1:9" x14ac:dyDescent="0.25">
      <c r="A44" t="s">
        <v>75</v>
      </c>
      <c r="B44" s="1">
        <v>439.45</v>
      </c>
      <c r="C44" s="1">
        <v>439.45</v>
      </c>
      <c r="D44" s="1">
        <v>0</v>
      </c>
      <c r="E44" s="1">
        <v>0</v>
      </c>
      <c r="F44" t="s">
        <v>31</v>
      </c>
      <c r="H44" s="1">
        <f>IFERROR(VLOOKUP(A44,'3.4.24'!$A$2:$F$1048576, 3, 0), C44)</f>
        <v>439.45</v>
      </c>
      <c r="I44" s="1">
        <f t="shared" si="1"/>
        <v>0</v>
      </c>
    </row>
    <row r="45" spans="1:9" x14ac:dyDescent="0.25">
      <c r="A45" t="s">
        <v>76</v>
      </c>
      <c r="B45" s="1">
        <v>422.71</v>
      </c>
      <c r="C45" s="1">
        <v>422.71</v>
      </c>
      <c r="D45" s="1">
        <v>0</v>
      </c>
      <c r="E45" s="1">
        <v>0</v>
      </c>
      <c r="F45" t="s">
        <v>121</v>
      </c>
      <c r="H45" s="1">
        <f>IFERROR(VLOOKUP(A45,'3.4.24'!$A$2:$F$1048576, 3, 0), C45)</f>
        <v>422.71</v>
      </c>
      <c r="I45" s="1">
        <f t="shared" si="1"/>
        <v>0</v>
      </c>
    </row>
    <row r="46" spans="1:9" x14ac:dyDescent="0.25">
      <c r="A46" t="s">
        <v>78</v>
      </c>
      <c r="B46" s="1">
        <v>402.12</v>
      </c>
      <c r="C46" s="1">
        <v>402.12</v>
      </c>
      <c r="D46" s="1">
        <v>0</v>
      </c>
      <c r="E46" s="1">
        <v>0</v>
      </c>
      <c r="F46" t="s">
        <v>49</v>
      </c>
      <c r="H46" s="1">
        <f>IFERROR(VLOOKUP(A46,'3.4.24'!$A$2:$F$1048576, 3, 0), C46)</f>
        <v>402.12</v>
      </c>
      <c r="I46" s="1">
        <f t="shared" si="1"/>
        <v>0</v>
      </c>
    </row>
    <row r="47" spans="1:9" x14ac:dyDescent="0.25">
      <c r="A47" t="s">
        <v>81</v>
      </c>
      <c r="B47" s="1">
        <v>387.42</v>
      </c>
      <c r="C47" s="1">
        <v>387.42</v>
      </c>
      <c r="D47" s="1">
        <v>0</v>
      </c>
      <c r="E47" s="1">
        <v>0</v>
      </c>
      <c r="F47" t="s">
        <v>153</v>
      </c>
      <c r="H47" s="1">
        <f>IFERROR(VLOOKUP(A47,'3.4.24'!$A$2:$F$1048576, 3, 0), C47)</f>
        <v>387.42</v>
      </c>
      <c r="I47" s="1">
        <f t="shared" si="1"/>
        <v>0</v>
      </c>
    </row>
    <row r="48" spans="1:9" x14ac:dyDescent="0.25">
      <c r="A48" t="s">
        <v>82</v>
      </c>
      <c r="B48" s="1">
        <v>379.1</v>
      </c>
      <c r="C48" s="1">
        <v>379.1</v>
      </c>
      <c r="D48" s="1">
        <v>0</v>
      </c>
      <c r="E48" s="1">
        <v>0</v>
      </c>
      <c r="F48" t="s">
        <v>60</v>
      </c>
      <c r="H48" s="1">
        <f>IFERROR(VLOOKUP(A48,'3.4.24'!$A$2:$F$1048576, 3, 0), C48)</f>
        <v>379.1</v>
      </c>
      <c r="I48" s="1">
        <f t="shared" si="1"/>
        <v>0</v>
      </c>
    </row>
    <row r="49" spans="1:9" x14ac:dyDescent="0.25">
      <c r="A49" t="s">
        <v>83</v>
      </c>
      <c r="B49" s="1">
        <v>345.35</v>
      </c>
      <c r="C49" s="1">
        <v>345.35</v>
      </c>
      <c r="D49" s="1">
        <v>0</v>
      </c>
      <c r="E49" s="1">
        <v>0</v>
      </c>
      <c r="F49" t="s">
        <v>14</v>
      </c>
      <c r="H49" s="1">
        <f>IFERROR(VLOOKUP(A49,'3.4.24'!$A$2:$F$1048576, 3, 0), C49)</f>
        <v>345.35</v>
      </c>
      <c r="I49" s="1">
        <f t="shared" si="1"/>
        <v>0</v>
      </c>
    </row>
    <row r="50" spans="1:9" x14ac:dyDescent="0.25">
      <c r="A50" t="s">
        <v>86</v>
      </c>
      <c r="B50" s="1">
        <v>326.22000000000003</v>
      </c>
      <c r="C50" s="1">
        <v>326.22000000000003</v>
      </c>
      <c r="D50" s="1">
        <v>0</v>
      </c>
      <c r="E50" s="1">
        <v>0</v>
      </c>
      <c r="F50" t="s">
        <v>86</v>
      </c>
      <c r="H50" s="1">
        <f>IFERROR(VLOOKUP(A50,'3.4.24'!$A$2:$F$1048576, 3, 0), C50)</f>
        <v>326.22000000000003</v>
      </c>
      <c r="I50" s="1">
        <f t="shared" si="1"/>
        <v>0</v>
      </c>
    </row>
    <row r="51" spans="1:9" x14ac:dyDescent="0.25">
      <c r="A51" t="s">
        <v>87</v>
      </c>
      <c r="B51" s="1">
        <v>278.18</v>
      </c>
      <c r="C51" s="1">
        <v>278.18</v>
      </c>
      <c r="D51" s="1">
        <v>0</v>
      </c>
      <c r="E51" s="1">
        <v>0</v>
      </c>
      <c r="F51" t="s">
        <v>44</v>
      </c>
      <c r="H51" s="1">
        <f>IFERROR(VLOOKUP(A51,'3.4.24'!$A$2:$F$1048576, 3, 0), C51)</f>
        <v>278.18</v>
      </c>
      <c r="I51" s="1">
        <f t="shared" si="1"/>
        <v>0</v>
      </c>
    </row>
    <row r="52" spans="1:9" x14ac:dyDescent="0.25">
      <c r="A52" t="s">
        <v>154</v>
      </c>
      <c r="B52" s="1">
        <v>277.26</v>
      </c>
      <c r="C52" s="1">
        <v>277.26</v>
      </c>
      <c r="D52" s="1">
        <v>0</v>
      </c>
      <c r="E52" s="1">
        <v>0</v>
      </c>
      <c r="F52" t="s">
        <v>105</v>
      </c>
      <c r="H52" s="1">
        <f>IFERROR(VLOOKUP(A52,'3.4.24'!$A$2:$F$1048576, 3, 0), C52)</f>
        <v>277.26</v>
      </c>
      <c r="I52" s="1">
        <f t="shared" si="1"/>
        <v>0</v>
      </c>
    </row>
    <row r="53" spans="1:9" x14ac:dyDescent="0.25">
      <c r="A53" t="s">
        <v>144</v>
      </c>
      <c r="B53" s="1">
        <v>132.66</v>
      </c>
      <c r="C53" s="1">
        <v>250</v>
      </c>
      <c r="D53" s="1">
        <v>117.34</v>
      </c>
      <c r="E53" s="1">
        <v>0</v>
      </c>
      <c r="F53" t="s">
        <v>96</v>
      </c>
      <c r="H53" s="1">
        <f>IFERROR(VLOOKUP(A53,'3.4.24'!$A$2:$F$1048576, 3, 0), C53)</f>
        <v>250</v>
      </c>
      <c r="I53" s="1">
        <f t="shared" si="1"/>
        <v>0</v>
      </c>
    </row>
    <row r="54" spans="1:9" x14ac:dyDescent="0.25">
      <c r="A54" t="s">
        <v>44</v>
      </c>
      <c r="B54" s="1">
        <v>235.86</v>
      </c>
      <c r="C54" s="1">
        <v>235.86</v>
      </c>
      <c r="D54" s="1">
        <v>0</v>
      </c>
      <c r="E54" s="1">
        <v>0</v>
      </c>
      <c r="F54" t="s">
        <v>21</v>
      </c>
      <c r="H54" s="1">
        <f>IFERROR(VLOOKUP(A54,'3.4.24'!$A$2:$F$1048576, 3, 0), C54)</f>
        <v>235.86</v>
      </c>
      <c r="I54" s="1">
        <f t="shared" si="1"/>
        <v>0</v>
      </c>
    </row>
    <row r="55" spans="1:9" x14ac:dyDescent="0.25">
      <c r="A55" t="s">
        <v>88</v>
      </c>
      <c r="B55" s="1">
        <v>274.33</v>
      </c>
      <c r="C55" s="1">
        <v>235.13</v>
      </c>
      <c r="D55" s="1">
        <v>39.200000000000003</v>
      </c>
      <c r="E55" s="1">
        <v>0</v>
      </c>
      <c r="F55" t="s">
        <v>56</v>
      </c>
      <c r="H55" s="1">
        <f>IFERROR(VLOOKUP(A55,'3.4.24'!$A$2:$F$1048576, 3, 0), C55)</f>
        <v>235.13</v>
      </c>
      <c r="I55" s="1">
        <f t="shared" si="1"/>
        <v>0</v>
      </c>
    </row>
    <row r="56" spans="1:9" x14ac:dyDescent="0.25">
      <c r="A56" t="s">
        <v>89</v>
      </c>
      <c r="B56" s="1">
        <v>216.67</v>
      </c>
      <c r="C56" s="1">
        <v>216.67</v>
      </c>
      <c r="D56" s="1">
        <v>0</v>
      </c>
      <c r="E56" s="1">
        <v>0</v>
      </c>
      <c r="F56" t="s">
        <v>60</v>
      </c>
      <c r="H56" s="1">
        <f>IFERROR(VLOOKUP(A56,'3.4.24'!$A$2:$F$1048576, 3, 0), C56)</f>
        <v>216.67</v>
      </c>
      <c r="I56" s="1">
        <f t="shared" si="1"/>
        <v>0</v>
      </c>
    </row>
    <row r="57" spans="1:9" x14ac:dyDescent="0.25">
      <c r="A57" t="s">
        <v>94</v>
      </c>
      <c r="B57" s="1">
        <v>208.59</v>
      </c>
      <c r="C57" s="1">
        <v>208.59</v>
      </c>
      <c r="D57" s="1">
        <v>0</v>
      </c>
      <c r="E57" s="1">
        <v>0</v>
      </c>
      <c r="F57" t="s">
        <v>62</v>
      </c>
      <c r="H57" s="1">
        <f>IFERROR(VLOOKUP(A57,'3.4.24'!$A$2:$F$1048576, 3, 0), C57)</f>
        <v>162.91999999999999</v>
      </c>
      <c r="I57" s="1">
        <f t="shared" si="1"/>
        <v>45.670000000000016</v>
      </c>
    </row>
    <row r="58" spans="1:9" x14ac:dyDescent="0.25">
      <c r="A58" t="s">
        <v>90</v>
      </c>
      <c r="B58" s="1">
        <v>193.6</v>
      </c>
      <c r="C58" s="1">
        <v>193.6</v>
      </c>
      <c r="D58" s="1">
        <v>0</v>
      </c>
      <c r="E58" s="1">
        <v>0</v>
      </c>
      <c r="F58" t="s">
        <v>14</v>
      </c>
      <c r="H58" s="1">
        <f>IFERROR(VLOOKUP(A58,'3.4.24'!$A$2:$F$1048576, 3, 0), C58)</f>
        <v>181.82</v>
      </c>
      <c r="I58" s="1">
        <f t="shared" si="1"/>
        <v>11.780000000000001</v>
      </c>
    </row>
    <row r="59" spans="1:9" x14ac:dyDescent="0.25">
      <c r="A59" t="s">
        <v>91</v>
      </c>
      <c r="B59" s="1">
        <v>167.65</v>
      </c>
      <c r="C59" s="1">
        <v>167.65</v>
      </c>
      <c r="D59" s="1">
        <v>0</v>
      </c>
      <c r="E59" s="1">
        <v>0</v>
      </c>
      <c r="F59" t="s">
        <v>23</v>
      </c>
      <c r="H59" s="1">
        <f>IFERROR(VLOOKUP(A59,'3.4.24'!$A$2:$F$1048576, 3, 0), C59)</f>
        <v>167.65</v>
      </c>
      <c r="I59" s="1">
        <f t="shared" si="1"/>
        <v>0</v>
      </c>
    </row>
    <row r="60" spans="1:9" x14ac:dyDescent="0.25">
      <c r="A60" t="s">
        <v>92</v>
      </c>
      <c r="B60" s="1">
        <v>166.84</v>
      </c>
      <c r="C60" s="1">
        <v>166.84</v>
      </c>
      <c r="D60" s="1">
        <v>0</v>
      </c>
      <c r="E60" s="1">
        <v>0</v>
      </c>
      <c r="F60" t="s">
        <v>34</v>
      </c>
      <c r="H60" s="1">
        <f>IFERROR(VLOOKUP(A60,'3.4.24'!$A$2:$F$1048576, 3, 0), C60)</f>
        <v>166.84</v>
      </c>
      <c r="I60" s="1">
        <f t="shared" si="1"/>
        <v>0</v>
      </c>
    </row>
    <row r="61" spans="1:9" x14ac:dyDescent="0.25">
      <c r="A61" t="s">
        <v>93</v>
      </c>
      <c r="B61" s="1">
        <v>163.02000000000001</v>
      </c>
      <c r="C61" s="1">
        <v>163.02000000000001</v>
      </c>
      <c r="D61" s="1">
        <v>0</v>
      </c>
      <c r="E61" s="1">
        <v>0</v>
      </c>
      <c r="F61" t="s">
        <v>36</v>
      </c>
      <c r="H61" s="1">
        <f>IFERROR(VLOOKUP(A61,'3.4.24'!$A$2:$F$1048576, 3, 0), C61)</f>
        <v>163.02000000000001</v>
      </c>
      <c r="I61" s="1">
        <f t="shared" si="1"/>
        <v>0</v>
      </c>
    </row>
    <row r="62" spans="1:9" x14ac:dyDescent="0.25">
      <c r="A62" t="s">
        <v>95</v>
      </c>
      <c r="B62" s="1">
        <v>147.72</v>
      </c>
      <c r="C62" s="1">
        <v>147.72</v>
      </c>
      <c r="D62" s="1">
        <v>0</v>
      </c>
      <c r="E62" s="1">
        <v>0</v>
      </c>
      <c r="F62" t="s">
        <v>96</v>
      </c>
      <c r="H62" s="1">
        <f>IFERROR(VLOOKUP(A62,'3.4.24'!$A$2:$F$1048576, 3, 0), C62)</f>
        <v>147.72</v>
      </c>
      <c r="I62" s="1">
        <f t="shared" si="1"/>
        <v>0</v>
      </c>
    </row>
    <row r="63" spans="1:9" x14ac:dyDescent="0.25">
      <c r="A63" t="s">
        <v>97</v>
      </c>
      <c r="B63" s="1">
        <v>137.72</v>
      </c>
      <c r="C63" s="1">
        <v>137.72</v>
      </c>
      <c r="D63" s="1">
        <v>0</v>
      </c>
      <c r="E63" s="1">
        <v>0</v>
      </c>
      <c r="F63" t="s">
        <v>7</v>
      </c>
      <c r="H63" s="1">
        <f>IFERROR(VLOOKUP(A63,'3.4.24'!$A$2:$F$1048576, 3, 0), C63)</f>
        <v>137.72</v>
      </c>
      <c r="I63" s="1">
        <f t="shared" si="1"/>
        <v>0</v>
      </c>
    </row>
    <row r="64" spans="1:9" x14ac:dyDescent="0.25">
      <c r="A64" t="s">
        <v>98</v>
      </c>
      <c r="B64" s="1">
        <v>131.04</v>
      </c>
      <c r="C64" s="1">
        <v>131.04</v>
      </c>
      <c r="D64" s="1">
        <v>0</v>
      </c>
      <c r="E64" s="1">
        <v>0</v>
      </c>
      <c r="F64" t="s">
        <v>99</v>
      </c>
      <c r="H64" s="1">
        <f>IFERROR(VLOOKUP(A64,'3.4.24'!$A$2:$F$1048576, 3, 0), C64)</f>
        <v>131.04</v>
      </c>
      <c r="I64" s="1">
        <f t="shared" si="1"/>
        <v>0</v>
      </c>
    </row>
    <row r="65" spans="1:9" x14ac:dyDescent="0.25">
      <c r="A65" t="s">
        <v>100</v>
      </c>
      <c r="B65" s="1">
        <v>102.26</v>
      </c>
      <c r="C65" s="1">
        <v>102.26</v>
      </c>
      <c r="D65" s="1">
        <v>0</v>
      </c>
      <c r="E65" s="1">
        <v>0</v>
      </c>
      <c r="F65" t="s">
        <v>20</v>
      </c>
      <c r="H65" s="1">
        <f>IFERROR(VLOOKUP(A65,'3.4.24'!$A$2:$F$1048576, 3, 0), C65)</f>
        <v>102.26</v>
      </c>
      <c r="I65" s="1">
        <f t="shared" si="1"/>
        <v>0</v>
      </c>
    </row>
    <row r="66" spans="1:9" x14ac:dyDescent="0.25">
      <c r="A66" t="s">
        <v>101</v>
      </c>
      <c r="B66" s="1">
        <v>95.94</v>
      </c>
      <c r="C66" s="1">
        <v>95.94</v>
      </c>
      <c r="D66" s="1">
        <v>0</v>
      </c>
      <c r="E66" s="1">
        <v>0</v>
      </c>
      <c r="F66" t="s">
        <v>34</v>
      </c>
      <c r="H66" s="1">
        <f>IFERROR(VLOOKUP(A66,'3.4.24'!$A$2:$F$1048576, 3, 0), C66)</f>
        <v>95.94</v>
      </c>
      <c r="I66" s="1">
        <f t="shared" ref="I66:I97" si="2">IFERROR((H66-C66)*-1, "")</f>
        <v>0</v>
      </c>
    </row>
    <row r="67" spans="1:9" x14ac:dyDescent="0.25">
      <c r="A67" t="s">
        <v>103</v>
      </c>
      <c r="B67" s="1">
        <v>95.79</v>
      </c>
      <c r="C67" s="1">
        <v>95.79</v>
      </c>
      <c r="D67" s="1">
        <v>0</v>
      </c>
      <c r="E67" s="1">
        <v>0</v>
      </c>
      <c r="F67" t="s">
        <v>10</v>
      </c>
      <c r="H67" s="1">
        <f>IFERROR(VLOOKUP(A67,'3.4.24'!$A$2:$F$1048576, 3, 0), C67)</f>
        <v>95.79</v>
      </c>
      <c r="I67" s="1">
        <f t="shared" si="2"/>
        <v>0</v>
      </c>
    </row>
    <row r="68" spans="1:9" x14ac:dyDescent="0.25">
      <c r="A68" t="s">
        <v>106</v>
      </c>
      <c r="B68" s="1">
        <v>90.34</v>
      </c>
      <c r="C68" s="1">
        <v>90.34</v>
      </c>
      <c r="D68" s="1">
        <v>0</v>
      </c>
      <c r="E68" s="1">
        <v>0</v>
      </c>
      <c r="F68" t="s">
        <v>7</v>
      </c>
      <c r="H68" s="1">
        <f>IFERROR(VLOOKUP(A68,'3.4.24'!$A$2:$F$1048576, 3, 0), C68)</f>
        <v>90.34</v>
      </c>
      <c r="I68" s="1">
        <f t="shared" si="2"/>
        <v>0</v>
      </c>
    </row>
    <row r="69" spans="1:9" x14ac:dyDescent="0.25">
      <c r="A69" t="s">
        <v>107</v>
      </c>
      <c r="B69" s="1">
        <v>89.83</v>
      </c>
      <c r="C69" s="1">
        <v>89.83</v>
      </c>
      <c r="D69" s="1">
        <v>0</v>
      </c>
      <c r="E69" s="1">
        <v>0</v>
      </c>
      <c r="F69" t="s">
        <v>96</v>
      </c>
      <c r="H69" s="1">
        <f>IFERROR(VLOOKUP(A69,'3.4.24'!$A$2:$F$1048576, 3, 0), C69)</f>
        <v>89.83</v>
      </c>
      <c r="I69" s="1">
        <f t="shared" si="2"/>
        <v>0</v>
      </c>
    </row>
    <row r="70" spans="1:9" x14ac:dyDescent="0.25">
      <c r="A70" t="s">
        <v>108</v>
      </c>
      <c r="B70" s="1">
        <v>86.38</v>
      </c>
      <c r="C70" s="1">
        <v>86.38</v>
      </c>
      <c r="D70" s="1">
        <v>0</v>
      </c>
      <c r="E70" s="1">
        <v>0</v>
      </c>
      <c r="F70" t="s">
        <v>155</v>
      </c>
      <c r="H70" s="1">
        <f>IFERROR(VLOOKUP(A70,'3.4.24'!$A$2:$F$1048576, 3, 0), C70)</f>
        <v>86.38</v>
      </c>
      <c r="I70" s="1">
        <f t="shared" si="2"/>
        <v>0</v>
      </c>
    </row>
    <row r="71" spans="1:9" x14ac:dyDescent="0.25">
      <c r="A71" t="s">
        <v>109</v>
      </c>
      <c r="B71" s="1">
        <v>6029.6900000000014</v>
      </c>
      <c r="C71" s="1">
        <v>85.12</v>
      </c>
      <c r="D71" s="1">
        <v>5944.57</v>
      </c>
      <c r="E71" s="1">
        <v>0</v>
      </c>
      <c r="F71" t="s">
        <v>60</v>
      </c>
      <c r="H71" s="1">
        <f>IFERROR(VLOOKUP(A71,'3.4.24'!$A$2:$F$1048576, 3, 0), C71)</f>
        <v>85.12</v>
      </c>
      <c r="I71" s="1">
        <f t="shared" si="2"/>
        <v>0</v>
      </c>
    </row>
    <row r="72" spans="1:9" x14ac:dyDescent="0.25">
      <c r="A72" t="s">
        <v>110</v>
      </c>
      <c r="B72" s="1">
        <v>81.819999999999993</v>
      </c>
      <c r="C72" s="1">
        <v>81.819999999999993</v>
      </c>
      <c r="D72" s="1">
        <v>0</v>
      </c>
      <c r="E72" s="1">
        <v>0</v>
      </c>
      <c r="F72" t="s">
        <v>23</v>
      </c>
      <c r="H72" s="1">
        <f>IFERROR(VLOOKUP(A72,'3.4.24'!$A$2:$F$1048576, 3, 0), C72)</f>
        <v>81.819999999999993</v>
      </c>
      <c r="I72" s="1">
        <f t="shared" si="2"/>
        <v>0</v>
      </c>
    </row>
    <row r="73" spans="1:9" x14ac:dyDescent="0.25">
      <c r="A73" t="s">
        <v>111</v>
      </c>
      <c r="B73" s="1">
        <v>80.239999999999995</v>
      </c>
      <c r="C73" s="1">
        <v>80.239999999999995</v>
      </c>
      <c r="D73" s="1">
        <v>0</v>
      </c>
      <c r="E73" s="1">
        <v>0</v>
      </c>
      <c r="F73" t="s">
        <v>44</v>
      </c>
      <c r="H73" s="1">
        <f>IFERROR(VLOOKUP(A73,'3.4.24'!$A$2:$F$1048576, 3, 0), C73)</f>
        <v>80.239999999999995</v>
      </c>
      <c r="I73" s="1">
        <f t="shared" si="2"/>
        <v>0</v>
      </c>
    </row>
    <row r="74" spans="1:9" x14ac:dyDescent="0.25">
      <c r="A74" t="s">
        <v>112</v>
      </c>
      <c r="B74" s="1">
        <v>80.239999999999995</v>
      </c>
      <c r="C74" s="1">
        <v>80.239999999999995</v>
      </c>
      <c r="D74" s="1">
        <v>0</v>
      </c>
      <c r="E74" s="1">
        <v>0</v>
      </c>
      <c r="F74" t="s">
        <v>96</v>
      </c>
      <c r="H74" s="1">
        <f>IFERROR(VLOOKUP(A74,'3.4.24'!$A$2:$F$1048576, 3, 0), C74)</f>
        <v>80.239999999999995</v>
      </c>
      <c r="I74" s="1">
        <f t="shared" si="2"/>
        <v>0</v>
      </c>
    </row>
    <row r="75" spans="1:9" x14ac:dyDescent="0.25">
      <c r="A75" t="s">
        <v>113</v>
      </c>
      <c r="B75" s="1">
        <v>70.03</v>
      </c>
      <c r="C75" s="1">
        <v>70.03</v>
      </c>
      <c r="D75" s="1">
        <v>0</v>
      </c>
      <c r="E75" s="1">
        <v>0</v>
      </c>
      <c r="F75" t="s">
        <v>36</v>
      </c>
      <c r="H75" s="1">
        <f>IFERROR(VLOOKUP(A75,'3.4.24'!$A$2:$F$1048576, 3, 0), C75)</f>
        <v>70.03</v>
      </c>
      <c r="I75" s="1">
        <f t="shared" si="2"/>
        <v>0</v>
      </c>
    </row>
    <row r="76" spans="1:9" x14ac:dyDescent="0.25">
      <c r="A76" t="s">
        <v>114</v>
      </c>
      <c r="B76" s="1">
        <v>47.43</v>
      </c>
      <c r="C76" s="1">
        <v>47.43</v>
      </c>
      <c r="D76" s="1">
        <v>0</v>
      </c>
      <c r="E76" s="1">
        <v>0</v>
      </c>
      <c r="F76" t="s">
        <v>36</v>
      </c>
      <c r="H76" s="1">
        <f>IFERROR(VLOOKUP(A76,'3.4.24'!$A$2:$F$1048576, 3, 0), C76)</f>
        <v>47.43</v>
      </c>
      <c r="I76" s="1">
        <f t="shared" si="2"/>
        <v>0</v>
      </c>
    </row>
    <row r="77" spans="1:9" x14ac:dyDescent="0.25">
      <c r="A77" t="s">
        <v>115</v>
      </c>
      <c r="B77" s="1">
        <v>46.55</v>
      </c>
      <c r="C77" s="1">
        <v>46.55</v>
      </c>
      <c r="D77" s="1">
        <v>0</v>
      </c>
      <c r="E77" s="1">
        <v>0</v>
      </c>
      <c r="F77" t="s">
        <v>116</v>
      </c>
      <c r="H77" s="1">
        <f>IFERROR(VLOOKUP(A77,'3.4.24'!$A$2:$F$1048576, 3, 0), C77)</f>
        <v>46.55</v>
      </c>
      <c r="I77" s="1">
        <f t="shared" si="2"/>
        <v>0</v>
      </c>
    </row>
    <row r="78" spans="1:9" x14ac:dyDescent="0.25">
      <c r="A78" t="s">
        <v>117</v>
      </c>
      <c r="B78" s="1">
        <v>122.23</v>
      </c>
      <c r="C78" s="1">
        <v>45.57</v>
      </c>
      <c r="D78" s="1">
        <v>76.66</v>
      </c>
      <c r="E78" s="1">
        <v>0</v>
      </c>
      <c r="F78" t="s">
        <v>56</v>
      </c>
      <c r="H78" s="1">
        <f>IFERROR(VLOOKUP(A78,'3.4.24'!$A$2:$F$1048576, 3, 0), C78)</f>
        <v>45.57</v>
      </c>
      <c r="I78" s="1">
        <f t="shared" si="2"/>
        <v>0</v>
      </c>
    </row>
    <row r="79" spans="1:9" x14ac:dyDescent="0.25">
      <c r="A79" t="s">
        <v>156</v>
      </c>
      <c r="B79" s="1">
        <v>43.2</v>
      </c>
      <c r="C79" s="1">
        <v>43.2</v>
      </c>
      <c r="D79" s="1">
        <v>0</v>
      </c>
      <c r="E79" s="1">
        <v>0</v>
      </c>
      <c r="F79" t="s">
        <v>85</v>
      </c>
      <c r="H79" s="1">
        <f>IFERROR(VLOOKUP(A79,'3.4.24'!$A$2:$F$1048576, 3, 0), C79)</f>
        <v>43.2</v>
      </c>
      <c r="I79" s="1">
        <f t="shared" si="2"/>
        <v>0</v>
      </c>
    </row>
    <row r="80" spans="1:9" x14ac:dyDescent="0.25">
      <c r="A80" t="s">
        <v>118</v>
      </c>
      <c r="B80" s="1">
        <v>37</v>
      </c>
      <c r="C80" s="1">
        <v>37</v>
      </c>
      <c r="D80" s="1">
        <v>0</v>
      </c>
      <c r="E80" s="1">
        <v>0</v>
      </c>
      <c r="F80" t="s">
        <v>29</v>
      </c>
      <c r="H80" s="1">
        <f>IFERROR(VLOOKUP(A80,'3.4.24'!$A$2:$F$1048576, 3, 0), C80)</f>
        <v>37</v>
      </c>
      <c r="I80" s="1">
        <f t="shared" si="2"/>
        <v>0</v>
      </c>
    </row>
    <row r="81" spans="1:9" x14ac:dyDescent="0.25">
      <c r="A81" t="s">
        <v>157</v>
      </c>
      <c r="B81" s="1">
        <v>30</v>
      </c>
      <c r="C81" s="1">
        <v>30</v>
      </c>
      <c r="D81" s="1">
        <v>0</v>
      </c>
      <c r="E81" s="1">
        <v>0</v>
      </c>
      <c r="F81" t="s">
        <v>116</v>
      </c>
      <c r="H81" s="1">
        <f>IFERROR(VLOOKUP(A81,'3.4.24'!$A$2:$F$1048576, 3, 0), C81)</f>
        <v>30</v>
      </c>
      <c r="I81" s="1">
        <f t="shared" si="2"/>
        <v>0</v>
      </c>
    </row>
    <row r="82" spans="1:9" x14ac:dyDescent="0.25">
      <c r="A82" t="s">
        <v>119</v>
      </c>
      <c r="B82" s="1">
        <v>29.93</v>
      </c>
      <c r="C82" s="1">
        <v>29.93</v>
      </c>
      <c r="D82" s="1">
        <v>0</v>
      </c>
      <c r="E82" s="1">
        <v>0</v>
      </c>
      <c r="F82" t="s">
        <v>34</v>
      </c>
      <c r="H82" s="1">
        <f>IFERROR(VLOOKUP(A82,'3.4.24'!$A$2:$F$1048576, 3, 0), C82)</f>
        <v>29.93</v>
      </c>
      <c r="I82" s="1">
        <f t="shared" si="2"/>
        <v>0</v>
      </c>
    </row>
    <row r="83" spans="1:9" x14ac:dyDescent="0.25">
      <c r="A83" t="s">
        <v>120</v>
      </c>
      <c r="B83" s="1">
        <v>22.09</v>
      </c>
      <c r="C83" s="1">
        <v>22.09</v>
      </c>
      <c r="D83" s="1">
        <v>0</v>
      </c>
      <c r="E83" s="1">
        <v>0</v>
      </c>
      <c r="F83" t="s">
        <v>7</v>
      </c>
      <c r="H83" s="1">
        <f>IFERROR(VLOOKUP(A83,'3.4.24'!$A$2:$F$1048576, 3, 0), C83)</f>
        <v>22.09</v>
      </c>
      <c r="I83" s="1">
        <f t="shared" si="2"/>
        <v>0</v>
      </c>
    </row>
    <row r="84" spans="1:9" x14ac:dyDescent="0.25">
      <c r="A84" t="s">
        <v>121</v>
      </c>
      <c r="B84" s="1">
        <v>16.18</v>
      </c>
      <c r="C84" s="1">
        <v>16.18</v>
      </c>
      <c r="D84" s="1">
        <v>0</v>
      </c>
      <c r="E84" s="1">
        <v>0</v>
      </c>
      <c r="F84" t="s">
        <v>158</v>
      </c>
      <c r="H84" s="1">
        <f>IFERROR(VLOOKUP(A84,'3.4.24'!$A$2:$F$1048576, 3, 0), C84)</f>
        <v>16.18</v>
      </c>
      <c r="I84" s="1">
        <f t="shared" si="2"/>
        <v>0</v>
      </c>
    </row>
    <row r="85" spans="1:9" x14ac:dyDescent="0.25">
      <c r="A85" t="s">
        <v>122</v>
      </c>
      <c r="B85" s="1">
        <v>16.170000000000002</v>
      </c>
      <c r="C85" s="1">
        <v>16.170000000000002</v>
      </c>
      <c r="D85" s="1">
        <v>0</v>
      </c>
      <c r="E85" s="1">
        <v>0</v>
      </c>
      <c r="F85" t="s">
        <v>60</v>
      </c>
      <c r="H85" s="1">
        <f>IFERROR(VLOOKUP(A85,'3.4.24'!$A$2:$F$1048576, 3, 0), C85)</f>
        <v>16.170000000000002</v>
      </c>
      <c r="I85" s="1">
        <f t="shared" si="2"/>
        <v>0</v>
      </c>
    </row>
    <row r="86" spans="1:9" x14ac:dyDescent="0.25">
      <c r="A86" t="s">
        <v>123</v>
      </c>
      <c r="B86" s="1">
        <v>14.03</v>
      </c>
      <c r="C86" s="1">
        <v>14.03</v>
      </c>
      <c r="D86" s="1">
        <v>0</v>
      </c>
      <c r="E86" s="1">
        <v>0</v>
      </c>
      <c r="F86" t="s">
        <v>10</v>
      </c>
      <c r="H86" s="1">
        <f>IFERROR(VLOOKUP(A86,'3.4.24'!$A$2:$F$1048576, 3, 0), C86)</f>
        <v>14.03</v>
      </c>
      <c r="I86" s="1">
        <f t="shared" si="2"/>
        <v>0</v>
      </c>
    </row>
    <row r="87" spans="1:9" x14ac:dyDescent="0.25">
      <c r="A87" t="s">
        <v>124</v>
      </c>
      <c r="B87" s="1">
        <v>12.1</v>
      </c>
      <c r="C87" s="1">
        <v>12.1</v>
      </c>
      <c r="D87" s="1">
        <v>0</v>
      </c>
      <c r="E87" s="1">
        <v>0</v>
      </c>
      <c r="F87" t="s">
        <v>159</v>
      </c>
      <c r="H87" s="1">
        <f>IFERROR(VLOOKUP(A87,'3.4.24'!$A$2:$F$1048576, 3, 0), C87)</f>
        <v>12.1</v>
      </c>
      <c r="I87" s="1">
        <f t="shared" si="2"/>
        <v>0</v>
      </c>
    </row>
    <row r="88" spans="1:9" x14ac:dyDescent="0.25">
      <c r="A88" t="s">
        <v>125</v>
      </c>
      <c r="B88" s="1">
        <v>6.93</v>
      </c>
      <c r="C88" s="1">
        <v>6.93</v>
      </c>
      <c r="D88" s="1">
        <v>0</v>
      </c>
      <c r="E88" s="1">
        <v>0</v>
      </c>
      <c r="F88" t="s">
        <v>56</v>
      </c>
      <c r="H88" s="1">
        <f>IFERROR(VLOOKUP(A88,'3.4.24'!$A$2:$F$1048576, 3, 0), C88)</f>
        <v>6.93</v>
      </c>
      <c r="I88" s="1">
        <f t="shared" si="2"/>
        <v>0</v>
      </c>
    </row>
    <row r="89" spans="1:9" x14ac:dyDescent="0.25">
      <c r="A89" t="s">
        <v>84</v>
      </c>
      <c r="B89" s="1">
        <v>341.39</v>
      </c>
      <c r="C89" s="1">
        <v>0</v>
      </c>
      <c r="D89" s="1">
        <v>341.39</v>
      </c>
      <c r="E89" s="1">
        <v>0</v>
      </c>
      <c r="F89" t="s">
        <v>85</v>
      </c>
      <c r="H89" s="1">
        <f>IFERROR(VLOOKUP(A89,'3.4.24'!$A$2:$F$1048576, 3, 0), C89)</f>
        <v>341.39</v>
      </c>
      <c r="I89" s="1">
        <f t="shared" si="2"/>
        <v>-341.39</v>
      </c>
    </row>
    <row r="90" spans="1:9" x14ac:dyDescent="0.25">
      <c r="A90" t="s">
        <v>104</v>
      </c>
      <c r="B90" s="1">
        <v>93.789999999999992</v>
      </c>
      <c r="C90" s="1">
        <v>0</v>
      </c>
      <c r="D90" s="1">
        <v>93.789999999999992</v>
      </c>
      <c r="E90" s="1">
        <v>0</v>
      </c>
      <c r="F90" t="s">
        <v>105</v>
      </c>
      <c r="H90" s="1">
        <f>IFERROR(VLOOKUP(A90,'3.4.24'!$A$2:$F$1048576, 3, 0), C90)</f>
        <v>93.789999999999992</v>
      </c>
      <c r="I90" s="1">
        <f t="shared" si="2"/>
        <v>-93.789999999999992</v>
      </c>
    </row>
    <row r="91" spans="1:9" x14ac:dyDescent="0.25">
      <c r="A91" t="s">
        <v>126</v>
      </c>
      <c r="B91" s="1">
        <v>5645.32</v>
      </c>
      <c r="C91" s="1">
        <v>0</v>
      </c>
      <c r="D91" s="1">
        <v>5645.32</v>
      </c>
      <c r="E91" s="1">
        <v>0</v>
      </c>
      <c r="F91" t="s">
        <v>23</v>
      </c>
      <c r="H91" s="1">
        <f>IFERROR(VLOOKUP(A91,'3.4.24'!$A$2:$F$1048576, 3, 0), C91)</f>
        <v>0</v>
      </c>
      <c r="I91" s="1">
        <f t="shared" si="2"/>
        <v>0</v>
      </c>
    </row>
    <row r="92" spans="1:9" x14ac:dyDescent="0.25">
      <c r="A92" t="s">
        <v>160</v>
      </c>
      <c r="B92" s="1">
        <v>114.8</v>
      </c>
      <c r="C92" s="1">
        <v>0</v>
      </c>
      <c r="D92" s="1">
        <v>114.8</v>
      </c>
      <c r="E92" s="1">
        <v>0</v>
      </c>
      <c r="F92" t="s">
        <v>56</v>
      </c>
      <c r="H92" s="1">
        <f>IFERROR(VLOOKUP(A92,'3.4.24'!$A$2:$F$1048576, 3, 0), C92)</f>
        <v>0</v>
      </c>
      <c r="I92" s="1">
        <f t="shared" si="2"/>
        <v>0</v>
      </c>
    </row>
    <row r="93" spans="1:9" x14ac:dyDescent="0.25">
      <c r="A93" t="s">
        <v>127</v>
      </c>
      <c r="B93" s="1">
        <v>1826.34</v>
      </c>
      <c r="C93" s="1">
        <v>0</v>
      </c>
      <c r="D93" s="1">
        <v>1826.34</v>
      </c>
      <c r="E93" s="1">
        <v>0</v>
      </c>
      <c r="F93" t="s">
        <v>10</v>
      </c>
      <c r="H93" s="1">
        <f>IFERROR(VLOOKUP(A93,'3.4.24'!$A$2:$F$1048576, 3, 0), C93)</f>
        <v>0</v>
      </c>
      <c r="I93" s="1">
        <f t="shared" si="2"/>
        <v>0</v>
      </c>
    </row>
    <row r="94" spans="1:9" x14ac:dyDescent="0.25">
      <c r="A94" t="s">
        <v>28</v>
      </c>
      <c r="B94" s="1">
        <v>2663.7</v>
      </c>
      <c r="C94" s="1">
        <v>0</v>
      </c>
      <c r="D94" s="1">
        <v>2663.7</v>
      </c>
      <c r="E94" s="1">
        <v>0</v>
      </c>
      <c r="F94" t="s">
        <v>29</v>
      </c>
      <c r="H94" s="1">
        <f>IFERROR(VLOOKUP(A94,'3.4.24'!$A$2:$F$1048576, 3, 0), C94)</f>
        <v>2663.7</v>
      </c>
      <c r="I94" s="1">
        <f t="shared" si="2"/>
        <v>-2663.7</v>
      </c>
    </row>
    <row r="95" spans="1:9" x14ac:dyDescent="0.25">
      <c r="A95" t="s">
        <v>68</v>
      </c>
      <c r="B95" s="1">
        <v>682.07999999999993</v>
      </c>
      <c r="C95" s="1">
        <v>0</v>
      </c>
      <c r="D95" s="1">
        <v>682.07999999999993</v>
      </c>
      <c r="E95" s="1">
        <v>0</v>
      </c>
      <c r="F95" t="s">
        <v>69</v>
      </c>
      <c r="H95" s="1">
        <f>IFERROR(VLOOKUP(A95,'3.4.24'!$A$2:$F$1048576, 3, 0), C95)</f>
        <v>682.07999999999993</v>
      </c>
      <c r="I95" s="1">
        <f t="shared" si="2"/>
        <v>-682.07999999999993</v>
      </c>
    </row>
    <row r="96" spans="1:9" x14ac:dyDescent="0.25">
      <c r="A96" t="s">
        <v>161</v>
      </c>
      <c r="B96" s="1">
        <v>300.66000000000003</v>
      </c>
      <c r="C96" s="1">
        <v>0</v>
      </c>
      <c r="D96" s="1">
        <v>300.66000000000003</v>
      </c>
      <c r="E96" s="1">
        <v>0</v>
      </c>
      <c r="F96" t="s">
        <v>96</v>
      </c>
      <c r="H96" s="1">
        <f>IFERROR(VLOOKUP(A96,'3.4.24'!$A$2:$F$1048576, 3, 0), C96)</f>
        <v>0</v>
      </c>
      <c r="I96" s="1">
        <f t="shared" si="2"/>
        <v>0</v>
      </c>
    </row>
    <row r="97" spans="1:9" x14ac:dyDescent="0.25">
      <c r="A97" t="s">
        <v>39</v>
      </c>
      <c r="B97" s="1">
        <v>2260.2399999999998</v>
      </c>
      <c r="C97" s="1">
        <v>0</v>
      </c>
      <c r="D97" s="1">
        <v>2260.2399999999998</v>
      </c>
      <c r="E97" s="1">
        <v>0</v>
      </c>
      <c r="F97" t="s">
        <v>162</v>
      </c>
      <c r="H97" s="1">
        <f>IFERROR(VLOOKUP(A97,'3.4.24'!$A$2:$F$1048576, 3, 0), C97)</f>
        <v>2260.2399999999998</v>
      </c>
      <c r="I97" s="1">
        <f t="shared" si="2"/>
        <v>-2260.2399999999998</v>
      </c>
    </row>
    <row r="98" spans="1:9" x14ac:dyDescent="0.25">
      <c r="A98" t="s">
        <v>128</v>
      </c>
      <c r="B98" s="1">
        <v>2236.87</v>
      </c>
      <c r="C98" s="1">
        <v>0</v>
      </c>
      <c r="D98" s="1">
        <v>2236.87</v>
      </c>
      <c r="E98" s="1">
        <v>2236.87</v>
      </c>
      <c r="F98" t="s">
        <v>29</v>
      </c>
      <c r="H98" s="1">
        <f>IFERROR(VLOOKUP(A98,'3.4.24'!$A$2:$F$1048576, 3, 0), C98)</f>
        <v>0</v>
      </c>
      <c r="I98" s="1">
        <f t="shared" ref="I98:I129" si="3">IFERROR((H98-C98)*-1, "")</f>
        <v>0</v>
      </c>
    </row>
    <row r="99" spans="1:9" x14ac:dyDescent="0.25">
      <c r="A99" t="s">
        <v>129</v>
      </c>
      <c r="B99" s="1">
        <v>0</v>
      </c>
      <c r="C99" s="1">
        <v>0</v>
      </c>
      <c r="D99" s="1">
        <v>0</v>
      </c>
      <c r="E99" s="1">
        <v>0</v>
      </c>
      <c r="F99" t="s">
        <v>44</v>
      </c>
      <c r="H99" s="1">
        <f>IFERROR(VLOOKUP(A99,'3.4.24'!$A$2:$F$1048576, 3, 0), C99)</f>
        <v>0</v>
      </c>
      <c r="I99" s="1">
        <f t="shared" si="3"/>
        <v>0</v>
      </c>
    </row>
    <row r="100" spans="1:9" x14ac:dyDescent="0.25">
      <c r="A100" t="s">
        <v>130</v>
      </c>
      <c r="B100" s="1">
        <v>166.08</v>
      </c>
      <c r="C100" s="1">
        <v>0</v>
      </c>
      <c r="D100" s="1">
        <v>166.08</v>
      </c>
      <c r="E100" s="1">
        <v>0</v>
      </c>
      <c r="F100" t="s">
        <v>20</v>
      </c>
      <c r="H100" s="1">
        <f>IFERROR(VLOOKUP(A100,'3.4.24'!$A$2:$F$1048576, 3, 0), C100)</f>
        <v>0</v>
      </c>
      <c r="I100" s="1">
        <f t="shared" si="3"/>
        <v>0</v>
      </c>
    </row>
    <row r="101" spans="1:9" x14ac:dyDescent="0.25">
      <c r="A101" t="s">
        <v>131</v>
      </c>
      <c r="B101" s="1">
        <v>29.64</v>
      </c>
      <c r="C101" s="1">
        <v>0</v>
      </c>
      <c r="D101" s="1">
        <v>29.64</v>
      </c>
      <c r="E101" s="1">
        <v>0</v>
      </c>
      <c r="F101" t="s">
        <v>56</v>
      </c>
      <c r="H101" s="1">
        <f>IFERROR(VLOOKUP(A101,'3.4.24'!$A$2:$F$1048576, 3, 0), C101)</f>
        <v>0</v>
      </c>
      <c r="I101" s="1">
        <f t="shared" si="3"/>
        <v>0</v>
      </c>
    </row>
    <row r="102" spans="1:9" x14ac:dyDescent="0.25">
      <c r="A102" t="s">
        <v>163</v>
      </c>
      <c r="B102" s="1">
        <v>2153.5100000000002</v>
      </c>
      <c r="C102" s="1">
        <v>0</v>
      </c>
      <c r="D102" s="1">
        <v>2153.5100000000002</v>
      </c>
      <c r="E102" s="1">
        <v>0</v>
      </c>
      <c r="F102" t="s">
        <v>8</v>
      </c>
      <c r="H102" s="1">
        <f>IFERROR(VLOOKUP(A102,'3.4.24'!$A$2:$F$1048576, 3, 0), C102)</f>
        <v>0</v>
      </c>
      <c r="I102" s="1">
        <f t="shared" si="3"/>
        <v>0</v>
      </c>
    </row>
    <row r="103" spans="1:9" x14ac:dyDescent="0.25">
      <c r="A103" t="s">
        <v>164</v>
      </c>
      <c r="B103" s="1">
        <v>203.57</v>
      </c>
      <c r="C103" s="1">
        <v>0</v>
      </c>
      <c r="D103" s="1">
        <v>203.57</v>
      </c>
      <c r="E103" s="1">
        <v>0</v>
      </c>
      <c r="F103" t="s">
        <v>56</v>
      </c>
      <c r="H103" s="1">
        <f>IFERROR(VLOOKUP(A103,'3.4.24'!$A$2:$F$1048576, 3, 0), C103)</f>
        <v>0</v>
      </c>
      <c r="I103" s="1">
        <f t="shared" si="3"/>
        <v>0</v>
      </c>
    </row>
    <row r="104" spans="1:9" x14ac:dyDescent="0.25">
      <c r="A104" t="s">
        <v>132</v>
      </c>
      <c r="B104" s="1">
        <v>469.59</v>
      </c>
      <c r="C104" s="1">
        <v>0</v>
      </c>
      <c r="D104" s="1">
        <v>469.59</v>
      </c>
      <c r="E104" s="1">
        <v>0</v>
      </c>
      <c r="F104" t="s">
        <v>20</v>
      </c>
      <c r="H104" s="1">
        <f>IFERROR(VLOOKUP(A104,'3.4.24'!$A$2:$F$1048576, 3, 0), C104)</f>
        <v>0</v>
      </c>
      <c r="I104" s="1">
        <f t="shared" si="3"/>
        <v>0</v>
      </c>
    </row>
    <row r="105" spans="1:9" x14ac:dyDescent="0.25">
      <c r="A105" t="s">
        <v>50</v>
      </c>
      <c r="B105" s="1">
        <v>1642.83</v>
      </c>
      <c r="C105" s="1">
        <v>0</v>
      </c>
      <c r="D105" s="1">
        <v>1642.83</v>
      </c>
      <c r="E105" s="1">
        <v>0</v>
      </c>
      <c r="F105" t="s">
        <v>51</v>
      </c>
      <c r="H105" s="1">
        <f>IFERROR(VLOOKUP(A105,'3.4.24'!$A$2:$F$1048576, 3, 0), C105)</f>
        <v>1642.83</v>
      </c>
      <c r="I105" s="1">
        <f t="shared" si="3"/>
        <v>-1642.83</v>
      </c>
    </row>
    <row r="106" spans="1:9" x14ac:dyDescent="0.25">
      <c r="A106" t="s">
        <v>133</v>
      </c>
      <c r="B106" s="1">
        <v>0</v>
      </c>
      <c r="C106" s="1">
        <v>0</v>
      </c>
      <c r="D106" s="1">
        <v>0</v>
      </c>
      <c r="E106" s="1">
        <v>0</v>
      </c>
      <c r="F106" t="s">
        <v>31</v>
      </c>
      <c r="H106" s="1">
        <f>IFERROR(VLOOKUP(A106,'3.4.24'!$A$2:$F$1048576, 3, 0), C106)</f>
        <v>0</v>
      </c>
      <c r="I106" s="1">
        <f t="shared" si="3"/>
        <v>0</v>
      </c>
    </row>
    <row r="107" spans="1:9" x14ac:dyDescent="0.25">
      <c r="A107" t="s">
        <v>134</v>
      </c>
      <c r="B107" s="1">
        <v>234.08</v>
      </c>
      <c r="C107" s="1">
        <v>0</v>
      </c>
      <c r="D107" s="1">
        <v>234.08</v>
      </c>
      <c r="E107" s="1">
        <v>0</v>
      </c>
      <c r="F107" t="s">
        <v>64</v>
      </c>
      <c r="H107" s="1">
        <f>IFERROR(VLOOKUP(A107,'3.4.24'!$A$2:$F$1048576, 3, 0), C107)</f>
        <v>0</v>
      </c>
      <c r="I107" s="1">
        <f t="shared" si="3"/>
        <v>0</v>
      </c>
    </row>
    <row r="108" spans="1:9" x14ac:dyDescent="0.25">
      <c r="A108" t="s">
        <v>135</v>
      </c>
      <c r="B108" s="1">
        <v>727.81999999999994</v>
      </c>
      <c r="C108" s="1">
        <v>0</v>
      </c>
      <c r="D108" s="1">
        <v>727.81999999999994</v>
      </c>
      <c r="E108" s="1">
        <v>0</v>
      </c>
      <c r="F108" t="s">
        <v>116</v>
      </c>
      <c r="H108" s="1">
        <f>IFERROR(VLOOKUP(A108,'3.4.24'!$A$2:$F$1048576, 3, 0), C108)</f>
        <v>0</v>
      </c>
      <c r="I108" s="1">
        <f t="shared" si="3"/>
        <v>0</v>
      </c>
    </row>
    <row r="109" spans="1:9" x14ac:dyDescent="0.25">
      <c r="A109" t="s">
        <v>136</v>
      </c>
      <c r="B109" s="1">
        <v>356.36</v>
      </c>
      <c r="C109" s="1">
        <v>0</v>
      </c>
      <c r="D109" s="1">
        <v>356.36</v>
      </c>
      <c r="E109" s="1">
        <v>0</v>
      </c>
      <c r="F109" t="s">
        <v>56</v>
      </c>
      <c r="H109" s="1">
        <f>IFERROR(VLOOKUP(A109,'3.4.24'!$A$2:$F$1048576, 3, 0), C109)</f>
        <v>0</v>
      </c>
      <c r="I109" s="1">
        <f t="shared" si="3"/>
        <v>0</v>
      </c>
    </row>
    <row r="110" spans="1:9" x14ac:dyDescent="0.25">
      <c r="A110" t="s">
        <v>61</v>
      </c>
      <c r="B110" s="1">
        <v>997.5</v>
      </c>
      <c r="C110" s="1">
        <v>0</v>
      </c>
      <c r="D110" s="1">
        <v>997.5</v>
      </c>
      <c r="E110" s="1">
        <v>0</v>
      </c>
      <c r="F110" t="s">
        <v>62</v>
      </c>
      <c r="H110" s="1">
        <f>IFERROR(VLOOKUP(A110,'3.4.24'!$A$2:$F$1048576, 3, 0), C110)</f>
        <v>997.5</v>
      </c>
      <c r="I110" s="1">
        <f t="shared" si="3"/>
        <v>-997.5</v>
      </c>
    </row>
    <row r="111" spans="1:9" x14ac:dyDescent="0.25">
      <c r="A111" t="s">
        <v>137</v>
      </c>
      <c r="B111" s="1">
        <v>2999.4</v>
      </c>
      <c r="C111" s="1">
        <v>0</v>
      </c>
      <c r="D111" s="1">
        <v>2999.4</v>
      </c>
      <c r="E111" s="1">
        <v>0</v>
      </c>
      <c r="F111" t="s">
        <v>56</v>
      </c>
      <c r="H111" s="1">
        <f>IFERROR(VLOOKUP(A111,'3.4.24'!$A$2:$F$1048576, 3, 0), C111)</f>
        <v>0</v>
      </c>
      <c r="I111" s="1">
        <f t="shared" si="3"/>
        <v>0</v>
      </c>
    </row>
    <row r="112" spans="1:9" x14ac:dyDescent="0.25">
      <c r="A112" t="s">
        <v>165</v>
      </c>
      <c r="B112" s="1">
        <v>202.96</v>
      </c>
      <c r="C112" s="1">
        <v>0</v>
      </c>
      <c r="D112" s="1">
        <v>202.96</v>
      </c>
      <c r="E112" s="1">
        <v>0</v>
      </c>
      <c r="F112" t="s">
        <v>62</v>
      </c>
      <c r="H112" s="1">
        <f>IFERROR(VLOOKUP(A112,'3.4.24'!$A$2:$F$1048576, 3, 0), C112)</f>
        <v>0</v>
      </c>
      <c r="I112" s="1">
        <f t="shared" si="3"/>
        <v>0</v>
      </c>
    </row>
    <row r="113" spans="1:9" x14ac:dyDescent="0.25">
      <c r="A113" t="s">
        <v>138</v>
      </c>
      <c r="B113" s="1">
        <v>724.46999999999991</v>
      </c>
      <c r="C113" s="1">
        <v>0</v>
      </c>
      <c r="D113" s="1">
        <v>724.46999999999991</v>
      </c>
      <c r="E113" s="1">
        <v>0</v>
      </c>
      <c r="F113" t="s">
        <v>31</v>
      </c>
      <c r="H113" s="1">
        <f>IFERROR(VLOOKUP(A113,'3.4.24'!$A$2:$F$1048576, 3, 0), C113)</f>
        <v>0</v>
      </c>
      <c r="I113" s="1">
        <f t="shared" si="3"/>
        <v>0</v>
      </c>
    </row>
    <row r="114" spans="1:9" x14ac:dyDescent="0.25">
      <c r="A114" t="s">
        <v>166</v>
      </c>
      <c r="B114" s="1">
        <v>59.77</v>
      </c>
      <c r="C114" s="1">
        <v>0</v>
      </c>
      <c r="D114" s="1">
        <v>59.77</v>
      </c>
      <c r="E114" s="1">
        <v>0</v>
      </c>
      <c r="F114" t="s">
        <v>56</v>
      </c>
      <c r="H114" s="1">
        <f>IFERROR(VLOOKUP(A114,'3.4.24'!$A$2:$F$1048576, 3, 0), C114)</f>
        <v>0</v>
      </c>
      <c r="I114" s="1">
        <f t="shared" si="3"/>
        <v>0</v>
      </c>
    </row>
    <row r="115" spans="1:9" x14ac:dyDescent="0.25">
      <c r="A115" t="s">
        <v>139</v>
      </c>
      <c r="B115" s="1">
        <v>569.38</v>
      </c>
      <c r="C115" s="1">
        <v>0</v>
      </c>
      <c r="D115" s="1">
        <v>569.38</v>
      </c>
      <c r="E115" s="1">
        <v>0</v>
      </c>
      <c r="F115" t="s">
        <v>20</v>
      </c>
      <c r="H115" s="1">
        <f>IFERROR(VLOOKUP(A115,'3.4.24'!$A$2:$F$1048576, 3, 0), C115)</f>
        <v>0</v>
      </c>
      <c r="I115" s="1">
        <f t="shared" si="3"/>
        <v>0</v>
      </c>
    </row>
    <row r="116" spans="1:9" x14ac:dyDescent="0.25">
      <c r="A116" t="s">
        <v>140</v>
      </c>
      <c r="B116" s="1">
        <v>41.900000000000013</v>
      </c>
      <c r="C116" s="1">
        <v>0</v>
      </c>
      <c r="D116" s="1">
        <v>41.900000000000013</v>
      </c>
      <c r="E116" s="1">
        <v>0</v>
      </c>
      <c r="F116" t="s">
        <v>62</v>
      </c>
      <c r="H116" s="1">
        <f>IFERROR(VLOOKUP(A116,'3.4.24'!$A$2:$F$1048576, 3, 0), C116)</f>
        <v>0</v>
      </c>
      <c r="I116" s="1">
        <f t="shared" si="3"/>
        <v>0</v>
      </c>
    </row>
    <row r="117" spans="1:9" x14ac:dyDescent="0.25">
      <c r="A117" t="s">
        <v>141</v>
      </c>
      <c r="B117" s="1">
        <v>5670.83</v>
      </c>
      <c r="C117" s="1">
        <v>0</v>
      </c>
      <c r="D117" s="1">
        <v>5670.83</v>
      </c>
      <c r="E117" s="1">
        <v>5670.83</v>
      </c>
      <c r="F117" t="s">
        <v>150</v>
      </c>
      <c r="H117" s="1">
        <f>IFERROR(VLOOKUP(A117,'3.4.24'!$A$2:$F$1048576, 3, 0), C117)</f>
        <v>0</v>
      </c>
      <c r="I117" s="1">
        <f t="shared" si="3"/>
        <v>0</v>
      </c>
    </row>
    <row r="118" spans="1:9" x14ac:dyDescent="0.25">
      <c r="A118" t="s">
        <v>142</v>
      </c>
      <c r="B118" s="1">
        <v>797.9799999999999</v>
      </c>
      <c r="C118" s="1">
        <v>0</v>
      </c>
      <c r="D118" s="1">
        <v>797.9799999999999</v>
      </c>
      <c r="E118" s="1">
        <v>797.9799999999999</v>
      </c>
      <c r="F118" t="s">
        <v>29</v>
      </c>
      <c r="H118" s="1">
        <f>IFERROR(VLOOKUP(A118,'3.4.24'!$A$2:$F$1048576, 3, 0), C118)</f>
        <v>0</v>
      </c>
      <c r="I118" s="1">
        <f t="shared" si="3"/>
        <v>0</v>
      </c>
    </row>
    <row r="119" spans="1:9" x14ac:dyDescent="0.25">
      <c r="A119" t="s">
        <v>167</v>
      </c>
      <c r="B119" s="1">
        <v>25.99</v>
      </c>
      <c r="C119" s="1">
        <v>0</v>
      </c>
      <c r="D119" s="1">
        <v>25.99</v>
      </c>
      <c r="E119" s="1">
        <v>0</v>
      </c>
      <c r="F119" t="s">
        <v>56</v>
      </c>
      <c r="H119" s="1">
        <f>IFERROR(VLOOKUP(A119,'3.4.24'!$A$2:$F$1048576, 3, 0), C119)</f>
        <v>0</v>
      </c>
      <c r="I119" s="1">
        <f t="shared" si="3"/>
        <v>0</v>
      </c>
    </row>
    <row r="120" spans="1:9" x14ac:dyDescent="0.25">
      <c r="A120" t="s">
        <v>143</v>
      </c>
      <c r="B120" s="1">
        <v>217.93</v>
      </c>
      <c r="C120" s="1">
        <v>0</v>
      </c>
      <c r="D120" s="1">
        <v>217.93</v>
      </c>
      <c r="E120" s="1">
        <v>0</v>
      </c>
      <c r="F120" t="s">
        <v>20</v>
      </c>
      <c r="H120" s="1">
        <f>IFERROR(VLOOKUP(A120,'3.4.24'!$A$2:$F$1048576, 3, 0), C120)</f>
        <v>0</v>
      </c>
      <c r="I120" s="1">
        <f t="shared" si="3"/>
        <v>0</v>
      </c>
    </row>
  </sheetData>
  <autoFilter ref="A1:I120" xr:uid="{00000000-0009-0000-0000-000001000000}"/>
  <conditionalFormatting sqref="A2:A120">
    <cfRule type="expression" dxfId="43" priority="3">
      <formula>IF(C2=0,TRUE, FALSE)*IF(E2=0, TRUE, FALSE)</formula>
    </cfRule>
  </conditionalFormatting>
  <conditionalFormatting sqref="I2:I120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K9">
    <cfRule type="iconSet" priority="2">
      <iconSet iconSet="3Arrows">
        <cfvo type="percent" val="0"/>
        <cfvo type="num" val="0"/>
        <cfvo type="num" val="0"/>
      </iconSet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00B0F0"/>
  </sheetPr>
  <dimension ref="A1:Q89"/>
  <sheetViews>
    <sheetView workbookViewId="0"/>
  </sheetViews>
  <sheetFormatPr defaultRowHeight="15" outlineLevelCol="1" x14ac:dyDescent="0.25"/>
  <cols>
    <col min="1" max="1" width="28.5703125" bestFit="1" customWidth="1"/>
    <col min="2" max="2" width="23.42578125" style="51" bestFit="1" customWidth="1"/>
    <col min="3" max="3" width="25.140625" style="1" bestFit="1" customWidth="1"/>
    <col min="4" max="4" width="20.5703125" style="107" customWidth="1" outlineLevel="1"/>
    <col min="5" max="5" width="24.85546875" style="51" customWidth="1" outlineLevel="1"/>
    <col min="6" max="6" width="21.85546875" style="1" customWidth="1" outlineLevel="1"/>
    <col min="7" max="7" width="20.42578125" style="1" customWidth="1" outlineLevel="1"/>
    <col min="8" max="8" width="30.42578125" style="1" customWidth="1" outlineLevel="1"/>
    <col min="9" max="9" width="33.7109375" style="51" customWidth="1" outlineLevel="1"/>
    <col min="10" max="10" width="16.85546875" customWidth="1" outlineLevel="1"/>
    <col min="11" max="12" width="38.7109375" customWidth="1" outlineLevel="1"/>
    <col min="13" max="13" width="12.28515625" customWidth="1" outlineLevel="1"/>
    <col min="14" max="14" width="13.7109375" bestFit="1" customWidth="1"/>
    <col min="15" max="15" width="55.5703125" bestFit="1" customWidth="1"/>
    <col min="16" max="16" width="10.42578125" bestFit="1" customWidth="1"/>
    <col min="17" max="17" width="15.7109375" bestFit="1" customWidth="1"/>
  </cols>
  <sheetData>
    <row r="1" spans="1:17" x14ac:dyDescent="0.25">
      <c r="A1" s="104" t="s">
        <v>0</v>
      </c>
      <c r="B1" s="105" t="s">
        <v>1</v>
      </c>
      <c r="C1" s="109" t="s">
        <v>2</v>
      </c>
      <c r="D1" s="108" t="s">
        <v>582</v>
      </c>
      <c r="E1" s="105" t="s">
        <v>364</v>
      </c>
      <c r="F1" s="109" t="s">
        <v>4</v>
      </c>
      <c r="G1" s="105" t="s">
        <v>3</v>
      </c>
      <c r="H1" s="105" t="s">
        <v>366</v>
      </c>
      <c r="I1" s="105" t="s">
        <v>367</v>
      </c>
      <c r="J1" s="111" t="s">
        <v>5</v>
      </c>
      <c r="K1" s="104" t="s">
        <v>168</v>
      </c>
      <c r="L1" s="104" t="s">
        <v>169</v>
      </c>
      <c r="M1" s="27" t="s">
        <v>583</v>
      </c>
      <c r="N1" s="27" t="s">
        <v>584</v>
      </c>
      <c r="O1" s="27" t="s">
        <v>357</v>
      </c>
      <c r="P1" s="27" t="s">
        <v>356</v>
      </c>
      <c r="Q1" s="27" t="s">
        <v>585</v>
      </c>
    </row>
    <row r="2" spans="1:17" x14ac:dyDescent="0.25">
      <c r="A2" t="s">
        <v>36</v>
      </c>
      <c r="B2" s="51">
        <v>6678.28</v>
      </c>
      <c r="C2" s="1">
        <v>6678.28</v>
      </c>
      <c r="D2" s="107">
        <f>_xlfn.IFNA(VLOOKUP(A2,'5.13.24'!$A$2:$C$96,3,0),0)</f>
        <v>742.09999999999991</v>
      </c>
      <c r="E2" s="51">
        <v>0</v>
      </c>
      <c r="F2" s="1">
        <v>0</v>
      </c>
      <c r="G2" s="1">
        <v>0</v>
      </c>
      <c r="H2" s="1">
        <v>0</v>
      </c>
      <c r="I2" s="51">
        <v>0</v>
      </c>
      <c r="J2" t="s">
        <v>21</v>
      </c>
      <c r="K2" t="s">
        <v>177</v>
      </c>
      <c r="L2" t="s">
        <v>185</v>
      </c>
      <c r="M2" t="str">
        <f>IF(ISNUMBER(MATCH(A2, '5.13.24'!$A$2:$A$16, 0)), "Exists", "Doesn't Exist")</f>
        <v>Doesn't Exist</v>
      </c>
      <c r="N2" t="str">
        <f>_xlfn.IFNA(VLOOKUP(A2,'5.13.24'!$A$2:$N$96,14,0), "")</f>
        <v>Yes</v>
      </c>
      <c r="O2" t="s">
        <v>586</v>
      </c>
      <c r="P2" t="s">
        <v>359</v>
      </c>
      <c r="Q2" t="s">
        <v>359</v>
      </c>
    </row>
    <row r="3" spans="1:17" x14ac:dyDescent="0.25">
      <c r="A3" t="s">
        <v>45</v>
      </c>
      <c r="B3" s="51">
        <v>2561.23</v>
      </c>
      <c r="C3" s="1">
        <v>2561.23</v>
      </c>
      <c r="D3" s="107">
        <f>_xlfn.IFNA(VLOOKUP(A3,'5.13.24'!$A$2:$C$96,3,0),0)</f>
        <v>2549.23</v>
      </c>
      <c r="E3" s="51">
        <v>2481.54</v>
      </c>
      <c r="F3" s="1">
        <v>0</v>
      </c>
      <c r="G3" s="1">
        <v>0</v>
      </c>
      <c r="H3" s="1">
        <v>0</v>
      </c>
      <c r="I3" s="51">
        <v>0</v>
      </c>
      <c r="J3" t="s">
        <v>20</v>
      </c>
      <c r="K3" t="s">
        <v>178</v>
      </c>
      <c r="L3" t="s">
        <v>193</v>
      </c>
      <c r="M3" t="str">
        <f>IF(ISNUMBER(MATCH(A3, '5.13.24'!$A$2:$A$16, 0)), "Exists", "Doesn't Exist")</f>
        <v>Exists</v>
      </c>
      <c r="N3" t="str">
        <f>_xlfn.IFNA(VLOOKUP(A3,'5.13.24'!$A$2:$N$96,14,0), "")</f>
        <v>Yes</v>
      </c>
      <c r="O3" t="s">
        <v>587</v>
      </c>
      <c r="P3" t="s">
        <v>359</v>
      </c>
      <c r="Q3" t="s">
        <v>359</v>
      </c>
    </row>
    <row r="4" spans="1:17" x14ac:dyDescent="0.25">
      <c r="A4" t="s">
        <v>144</v>
      </c>
      <c r="B4" s="51">
        <v>2458.9</v>
      </c>
      <c r="C4" s="1">
        <v>2458.9</v>
      </c>
      <c r="D4" s="107">
        <f>_xlfn.IFNA(VLOOKUP(A4,'5.13.24'!$A$2:$C$96,3,0),0)</f>
        <v>1682.52</v>
      </c>
      <c r="E4" s="51">
        <v>0</v>
      </c>
      <c r="F4" s="1">
        <v>0</v>
      </c>
      <c r="G4" s="1">
        <v>0</v>
      </c>
      <c r="H4" s="1">
        <v>0</v>
      </c>
      <c r="I4" s="51">
        <v>0</v>
      </c>
      <c r="J4" t="s">
        <v>96</v>
      </c>
      <c r="K4" t="s">
        <v>242</v>
      </c>
      <c r="L4" t="s">
        <v>248</v>
      </c>
      <c r="M4" t="str">
        <f>IF(ISNUMBER(MATCH(A4, '5.13.24'!$A$2:$A$16, 0)), "Exists", "Doesn't Exist")</f>
        <v>Exists</v>
      </c>
      <c r="N4" t="str">
        <f>_xlfn.IFNA(VLOOKUP(A4,'5.13.24'!$A$2:$N$96,14,0), "")</f>
        <v>Yes</v>
      </c>
      <c r="O4" t="s">
        <v>588</v>
      </c>
      <c r="P4" t="s">
        <v>359</v>
      </c>
      <c r="Q4" t="s">
        <v>359</v>
      </c>
    </row>
    <row r="5" spans="1:17" x14ac:dyDescent="0.25">
      <c r="A5" t="s">
        <v>46</v>
      </c>
      <c r="B5" s="51">
        <v>2026.18</v>
      </c>
      <c r="C5" s="1">
        <v>2026.18</v>
      </c>
      <c r="D5" s="107">
        <f>_xlfn.IFNA(VLOOKUP(A5,'5.13.24'!$A$2:$C$96,3,0),0)</f>
        <v>1337.76</v>
      </c>
      <c r="E5" s="51">
        <v>0</v>
      </c>
      <c r="F5" s="1">
        <v>0</v>
      </c>
      <c r="G5" s="1">
        <v>0</v>
      </c>
      <c r="H5" s="1">
        <v>0</v>
      </c>
      <c r="I5" s="51">
        <v>0</v>
      </c>
      <c r="J5" t="s">
        <v>10</v>
      </c>
      <c r="K5" t="s">
        <v>191</v>
      </c>
      <c r="L5" t="s">
        <v>192</v>
      </c>
      <c r="M5" t="str">
        <f>IF(ISNUMBER(MATCH(A5, '5.13.24'!$A$2:$A$16, 0)), "Exists", "Doesn't Exist")</f>
        <v>Exists</v>
      </c>
      <c r="N5" t="str">
        <f>_xlfn.IFNA(VLOOKUP(A5,'5.13.24'!$A$2:$N$96,14,0), "")</f>
        <v>Yes</v>
      </c>
      <c r="P5" t="s">
        <v>359</v>
      </c>
      <c r="Q5" t="s">
        <v>358</v>
      </c>
    </row>
    <row r="6" spans="1:17" x14ac:dyDescent="0.25">
      <c r="A6" t="s">
        <v>48</v>
      </c>
      <c r="B6" s="51">
        <v>1926.72</v>
      </c>
      <c r="C6" s="1">
        <v>1926.72</v>
      </c>
      <c r="D6" s="107">
        <f>_xlfn.IFNA(VLOOKUP(A6,'5.13.24'!$A$2:$C$96,3,0),0)</f>
        <v>862.67</v>
      </c>
      <c r="E6" s="51">
        <v>1926.72</v>
      </c>
      <c r="F6" s="1">
        <v>0</v>
      </c>
      <c r="G6" s="1">
        <v>0</v>
      </c>
      <c r="H6" s="1">
        <v>0</v>
      </c>
      <c r="I6" s="51">
        <v>0</v>
      </c>
      <c r="J6" t="s">
        <v>36</v>
      </c>
      <c r="K6" t="s">
        <v>185</v>
      </c>
      <c r="L6" t="s">
        <v>201</v>
      </c>
      <c r="M6" t="str">
        <f>IF(ISNUMBER(MATCH(A6, '5.13.24'!$A$2:$A$16, 0)), "Exists", "Doesn't Exist")</f>
        <v>Exists</v>
      </c>
      <c r="N6" t="str">
        <f>_xlfn.IFNA(VLOOKUP(A6,'5.13.24'!$A$2:$N$96,14,0), "")</f>
        <v>Yes</v>
      </c>
      <c r="P6" t="s">
        <v>358</v>
      </c>
      <c r="Q6" t="s">
        <v>358</v>
      </c>
    </row>
    <row r="7" spans="1:17" x14ac:dyDescent="0.25">
      <c r="A7" t="s">
        <v>573</v>
      </c>
      <c r="B7" s="51">
        <v>1630.5</v>
      </c>
      <c r="C7" s="1">
        <v>1630.5</v>
      </c>
      <c r="D7" s="107">
        <f>_xlfn.IFNA(VLOOKUP(A7,'5.13.24'!$A$2:$C$96,3,0),0)</f>
        <v>789.23</v>
      </c>
      <c r="E7" s="51">
        <v>1630.5</v>
      </c>
      <c r="F7" s="1">
        <v>0</v>
      </c>
      <c r="G7" s="1">
        <v>0</v>
      </c>
      <c r="H7" s="1">
        <v>0</v>
      </c>
      <c r="I7" s="51">
        <v>0</v>
      </c>
      <c r="J7" t="s">
        <v>8</v>
      </c>
      <c r="K7" t="s">
        <v>8</v>
      </c>
      <c r="L7" t="s">
        <v>340</v>
      </c>
      <c r="M7" t="str">
        <f>IF(ISNUMBER(MATCH(A7, '5.13.24'!$A$2:$A$16, 0)), "Exists", "Doesn't Exist")</f>
        <v>Doesn't Exist</v>
      </c>
      <c r="N7" t="str">
        <f>_xlfn.IFNA(VLOOKUP(A7,'5.13.24'!$A$2:$N$96,14,0), "")</f>
        <v>Yes</v>
      </c>
      <c r="O7" t="s">
        <v>360</v>
      </c>
      <c r="P7" t="s">
        <v>359</v>
      </c>
      <c r="Q7" t="s">
        <v>359</v>
      </c>
    </row>
    <row r="8" spans="1:17" x14ac:dyDescent="0.25">
      <c r="A8" t="s">
        <v>72</v>
      </c>
      <c r="B8" s="51">
        <v>1437.62</v>
      </c>
      <c r="C8" s="1">
        <v>1437.62</v>
      </c>
      <c r="D8" s="107">
        <f>_xlfn.IFNA(VLOOKUP(A8,'5.13.24'!$A$2:$C$96,3,0),0)</f>
        <v>1039.8</v>
      </c>
      <c r="E8" s="51">
        <v>998.90999999999985</v>
      </c>
      <c r="F8" s="1">
        <v>0</v>
      </c>
      <c r="G8" s="1">
        <v>0</v>
      </c>
      <c r="H8" s="1">
        <v>0</v>
      </c>
      <c r="I8" s="51">
        <v>0</v>
      </c>
      <c r="J8" t="s">
        <v>20</v>
      </c>
      <c r="K8" t="s">
        <v>178</v>
      </c>
      <c r="L8" t="s">
        <v>229</v>
      </c>
      <c r="M8" t="str">
        <f>IF(ISNUMBER(MATCH(A8, '5.13.24'!$A$2:$A$16, 0)), "Exists", "Doesn't Exist")</f>
        <v>Exists</v>
      </c>
      <c r="N8" t="str">
        <f>_xlfn.IFNA(VLOOKUP(A8,'5.13.24'!$A$2:$N$96,14,0), "")</f>
        <v>Yes</v>
      </c>
      <c r="P8" t="s">
        <v>359</v>
      </c>
      <c r="Q8" t="s">
        <v>358</v>
      </c>
    </row>
    <row r="9" spans="1:17" x14ac:dyDescent="0.25">
      <c r="A9" t="s">
        <v>14</v>
      </c>
      <c r="B9" s="51">
        <v>1407.33</v>
      </c>
      <c r="C9" s="1">
        <v>1407.33</v>
      </c>
      <c r="D9" s="107">
        <f>_xlfn.IFNA(VLOOKUP(A9,'5.13.24'!$A$2:$C$96,3,0),0)</f>
        <v>899.80000000000007</v>
      </c>
      <c r="E9" s="51">
        <v>0</v>
      </c>
      <c r="F9" s="1">
        <v>0</v>
      </c>
      <c r="G9" s="1">
        <v>0</v>
      </c>
      <c r="H9" s="1">
        <v>0</v>
      </c>
      <c r="I9" s="51">
        <v>0</v>
      </c>
      <c r="J9" t="s">
        <v>21</v>
      </c>
      <c r="K9" t="s">
        <v>177</v>
      </c>
      <c r="L9" t="s">
        <v>172</v>
      </c>
      <c r="M9" t="str">
        <f>IF(ISNUMBER(MATCH(A9, '5.13.24'!$A$2:$A$16, 0)), "Exists", "Doesn't Exist")</f>
        <v>Exists</v>
      </c>
      <c r="N9" t="str">
        <f>_xlfn.IFNA(VLOOKUP(A9,'5.13.24'!$A$2:$N$96,14,0), "")</f>
        <v>Yes</v>
      </c>
      <c r="P9" t="s">
        <v>359</v>
      </c>
      <c r="Q9" t="s">
        <v>358</v>
      </c>
    </row>
    <row r="10" spans="1:17" x14ac:dyDescent="0.25">
      <c r="A10" t="s">
        <v>545</v>
      </c>
      <c r="B10" s="51">
        <v>1223.6600000000001</v>
      </c>
      <c r="C10" s="1">
        <v>1223.6600000000001</v>
      </c>
      <c r="D10" s="107">
        <f>_xlfn.IFNA(VLOOKUP(A10,'5.13.24'!$A$2:$C$96,3,0),0)</f>
        <v>273.18</v>
      </c>
      <c r="E10" s="51">
        <v>0</v>
      </c>
      <c r="F10" s="1">
        <v>0</v>
      </c>
      <c r="G10" s="1">
        <v>0</v>
      </c>
      <c r="H10" s="1">
        <v>0</v>
      </c>
      <c r="I10" s="51">
        <v>0</v>
      </c>
      <c r="J10" t="s">
        <v>56</v>
      </c>
      <c r="K10" t="s">
        <v>189</v>
      </c>
      <c r="L10" t="s">
        <v>546</v>
      </c>
      <c r="M10" t="str">
        <f>IF(ISNUMBER(MATCH(A10, '5.13.24'!$A$2:$A$16, 0)), "Exists", "Doesn't Exist")</f>
        <v>Doesn't Exist</v>
      </c>
      <c r="N10" t="str">
        <f>_xlfn.IFNA(VLOOKUP(A10,'5.13.24'!$A$2:$N$96,14,0), "")</f>
        <v>No</v>
      </c>
      <c r="P10" t="s">
        <v>358</v>
      </c>
      <c r="Q10" t="s">
        <v>359</v>
      </c>
    </row>
    <row r="11" spans="1:17" x14ac:dyDescent="0.25">
      <c r="A11" t="s">
        <v>58</v>
      </c>
      <c r="B11" s="51">
        <v>1105.17</v>
      </c>
      <c r="C11" s="1">
        <v>873.56</v>
      </c>
      <c r="D11" s="107">
        <f>_xlfn.IFNA(VLOOKUP(A11,'5.13.24'!$A$2:$C$96,3,0),0)</f>
        <v>492.99</v>
      </c>
      <c r="E11" s="51">
        <v>0</v>
      </c>
      <c r="F11" s="1">
        <v>231.61</v>
      </c>
      <c r="G11" s="1">
        <v>0</v>
      </c>
      <c r="H11" s="1">
        <v>231.61</v>
      </c>
      <c r="I11" s="51">
        <v>0</v>
      </c>
      <c r="J11" t="s">
        <v>34</v>
      </c>
      <c r="K11" t="s">
        <v>198</v>
      </c>
      <c r="L11" t="s">
        <v>199</v>
      </c>
      <c r="M11" t="str">
        <f>IF(ISNUMBER(MATCH(A11, '5.13.24'!$A$2:$A$16, 0)), "Exists", "Doesn't Exist")</f>
        <v>Doesn't Exist</v>
      </c>
      <c r="N11" t="str">
        <f>_xlfn.IFNA(VLOOKUP(A11,'5.13.24'!$A$2:$N$96,14,0), "")</f>
        <v>No</v>
      </c>
      <c r="P11" t="s">
        <v>358</v>
      </c>
      <c r="Q11" t="s">
        <v>359</v>
      </c>
    </row>
    <row r="12" spans="1:17" x14ac:dyDescent="0.25">
      <c r="A12" t="s">
        <v>93</v>
      </c>
      <c r="B12" s="51">
        <v>842.94</v>
      </c>
      <c r="C12" s="1">
        <v>842.94</v>
      </c>
      <c r="D12" s="107">
        <f>_xlfn.IFNA(VLOOKUP(A12,'5.13.24'!$A$2:$C$96,3,0),0)</f>
        <v>415.43</v>
      </c>
      <c r="E12" s="51">
        <v>793.23</v>
      </c>
      <c r="F12" s="1">
        <v>0</v>
      </c>
      <c r="G12" s="1">
        <v>0</v>
      </c>
      <c r="H12" s="1">
        <v>0</v>
      </c>
      <c r="I12" s="51">
        <v>0</v>
      </c>
      <c r="J12" t="s">
        <v>36</v>
      </c>
      <c r="K12" t="s">
        <v>185</v>
      </c>
      <c r="L12" t="s">
        <v>215</v>
      </c>
      <c r="M12" t="str">
        <f>IF(ISNUMBER(MATCH(A12, '5.13.24'!$A$2:$A$16, 0)), "Exists", "Doesn't Exist")</f>
        <v>Doesn't Exist</v>
      </c>
      <c r="N12" t="str">
        <f>_xlfn.IFNA(VLOOKUP(A12,'5.13.24'!$A$2:$N$96,14,0), "")</f>
        <v>No</v>
      </c>
      <c r="P12" t="s">
        <v>358</v>
      </c>
      <c r="Q12" t="s">
        <v>359</v>
      </c>
    </row>
    <row r="13" spans="1:17" x14ac:dyDescent="0.25">
      <c r="A13" t="s">
        <v>38</v>
      </c>
      <c r="B13" s="51">
        <v>748.59</v>
      </c>
      <c r="C13" s="1">
        <v>748.59</v>
      </c>
      <c r="D13" s="107">
        <f>_xlfn.IFNA(VLOOKUP(A13,'5.13.24'!$A$2:$C$96,3,0),0)</f>
        <v>1452.42</v>
      </c>
      <c r="E13" s="51">
        <v>0</v>
      </c>
      <c r="F13" s="1">
        <v>0</v>
      </c>
      <c r="G13" s="1">
        <v>0</v>
      </c>
      <c r="H13" s="1">
        <v>0</v>
      </c>
      <c r="I13" s="51">
        <v>0</v>
      </c>
      <c r="J13" t="s">
        <v>36</v>
      </c>
      <c r="K13" t="s">
        <v>185</v>
      </c>
      <c r="L13" t="s">
        <v>224</v>
      </c>
      <c r="M13" t="str">
        <f>IF(ISNUMBER(MATCH(A13, '5.13.24'!$A$2:$A$16, 0)), "Exists", "Doesn't Exist")</f>
        <v>Exists</v>
      </c>
      <c r="N13" t="str">
        <f>_xlfn.IFNA(VLOOKUP(A13,'5.13.24'!$A$2:$N$96,14,0), "")</f>
        <v>Yes</v>
      </c>
      <c r="O13" t="s">
        <v>589</v>
      </c>
      <c r="P13" t="s">
        <v>359</v>
      </c>
      <c r="Q13" t="s">
        <v>359</v>
      </c>
    </row>
    <row r="14" spans="1:17" x14ac:dyDescent="0.25">
      <c r="A14" t="s">
        <v>74</v>
      </c>
      <c r="B14" s="51">
        <v>611.32999999999993</v>
      </c>
      <c r="C14" s="1">
        <v>611.32999999999993</v>
      </c>
      <c r="D14" s="107">
        <f>_xlfn.IFNA(VLOOKUP(A14,'5.13.24'!$A$2:$C$96,3,0),0)</f>
        <v>345.01</v>
      </c>
      <c r="E14" s="51">
        <v>611.32999999999993</v>
      </c>
      <c r="F14" s="1">
        <v>0</v>
      </c>
      <c r="G14" s="1">
        <v>0</v>
      </c>
      <c r="H14" s="1">
        <v>0</v>
      </c>
      <c r="I14" s="51">
        <v>0</v>
      </c>
      <c r="J14" t="s">
        <v>31</v>
      </c>
      <c r="K14" t="s">
        <v>183</v>
      </c>
      <c r="L14" t="s">
        <v>231</v>
      </c>
      <c r="M14" t="str">
        <f>IF(ISNUMBER(MATCH(A14, '5.13.24'!$A$2:$A$16, 0)), "Exists", "Doesn't Exist")</f>
        <v>Doesn't Exist</v>
      </c>
      <c r="N14" t="str">
        <f>_xlfn.IFNA(VLOOKUP(A14,'5.13.24'!$A$2:$N$96,14,0), "")</f>
        <v>No</v>
      </c>
      <c r="P14" t="s">
        <v>358</v>
      </c>
      <c r="Q14" t="s">
        <v>359</v>
      </c>
    </row>
    <row r="15" spans="1:17" x14ac:dyDescent="0.25">
      <c r="A15" t="s">
        <v>57</v>
      </c>
      <c r="B15" s="51">
        <v>2031.06</v>
      </c>
      <c r="C15" s="1">
        <v>538.38000000000011</v>
      </c>
      <c r="D15" s="107">
        <f>_xlfn.IFNA(VLOOKUP(A15,'5.13.24'!$A$2:$C$96,3,0),0)</f>
        <v>532.54</v>
      </c>
      <c r="E15" s="51">
        <v>538.38000000000011</v>
      </c>
      <c r="F15" s="1">
        <v>1492.68</v>
      </c>
      <c r="G15" s="1">
        <v>0</v>
      </c>
      <c r="H15" s="1">
        <v>1492.68</v>
      </c>
      <c r="I15" s="51">
        <v>0</v>
      </c>
      <c r="J15" t="s">
        <v>20</v>
      </c>
      <c r="K15" t="s">
        <v>178</v>
      </c>
      <c r="L15" t="s">
        <v>204</v>
      </c>
      <c r="M15" t="str">
        <f>IF(ISNUMBER(MATCH(A15, '5.13.24'!$A$2:$A$16, 0)), "Exists", "Doesn't Exist")</f>
        <v>Doesn't Exist</v>
      </c>
      <c r="N15" t="str">
        <f>_xlfn.IFNA(VLOOKUP(A15,'5.13.24'!$A$2:$N$96,14,0), "")</f>
        <v>Yes</v>
      </c>
      <c r="O15" t="s">
        <v>590</v>
      </c>
      <c r="P15" t="s">
        <v>359</v>
      </c>
      <c r="Q15" t="s">
        <v>359</v>
      </c>
    </row>
    <row r="16" spans="1:17" x14ac:dyDescent="0.25">
      <c r="A16" t="s">
        <v>137</v>
      </c>
      <c r="B16" s="51">
        <v>458.14</v>
      </c>
      <c r="C16" s="1">
        <v>458.14</v>
      </c>
      <c r="D16" s="107">
        <f>_xlfn.IFNA(VLOOKUP(A16,'5.13.24'!$A$2:$C$96,3,0),0)</f>
        <v>458.14</v>
      </c>
      <c r="E16" s="51">
        <v>458.14</v>
      </c>
      <c r="F16" s="1">
        <v>0</v>
      </c>
      <c r="G16" s="1">
        <v>0</v>
      </c>
      <c r="H16" s="1">
        <v>0</v>
      </c>
      <c r="I16" s="51">
        <v>0</v>
      </c>
      <c r="J16" t="s">
        <v>56</v>
      </c>
      <c r="K16" t="s">
        <v>189</v>
      </c>
      <c r="L16" t="s">
        <v>316</v>
      </c>
      <c r="M16" t="str">
        <f>IF(ISNUMBER(MATCH(A16, '5.13.24'!$A$2:$A$16, 0)), "Exists", "Doesn't Exist")</f>
        <v>Doesn't Exist</v>
      </c>
      <c r="N16" t="str">
        <f>_xlfn.IFNA(VLOOKUP(A16,'5.13.24'!$A$2:$N$96,14,0), "")</f>
        <v>No</v>
      </c>
      <c r="P16" t="s">
        <v>358</v>
      </c>
      <c r="Q16" t="s">
        <v>359</v>
      </c>
    </row>
    <row r="17" spans="1:17" ht="15.75" customHeight="1" x14ac:dyDescent="0.25">
      <c r="A17" s="106">
        <f>SUM(C2:C16)</f>
        <v>25423.359999999997</v>
      </c>
      <c r="B17" s="110"/>
      <c r="C17" s="106"/>
      <c r="D17" s="102"/>
      <c r="E17" s="110"/>
      <c r="F17" s="106"/>
      <c r="G17" s="106"/>
      <c r="H17" s="106"/>
      <c r="I17" s="110"/>
      <c r="N17" t="str">
        <f>_xlfn.IFNA(VLOOKUP(A17,'5.13.24'!$A$2:$N$96,14,0), "")</f>
        <v/>
      </c>
      <c r="P17" t="s">
        <v>359</v>
      </c>
      <c r="Q17" t="s">
        <v>359</v>
      </c>
    </row>
    <row r="18" spans="1:17" x14ac:dyDescent="0.25">
      <c r="A18" t="s">
        <v>136</v>
      </c>
      <c r="B18" s="51">
        <v>956.95</v>
      </c>
      <c r="C18" s="1">
        <v>450</v>
      </c>
      <c r="D18" s="107">
        <f>_xlfn.IFNA(VLOOKUP(A18,'5.13.24'!$A$2:$C$96,3,0),0)</f>
        <v>506.95</v>
      </c>
      <c r="E18" s="51">
        <v>450</v>
      </c>
      <c r="F18" s="1">
        <v>506.95</v>
      </c>
      <c r="G18" s="1">
        <v>0</v>
      </c>
      <c r="H18" s="1">
        <v>0</v>
      </c>
      <c r="I18" s="51">
        <v>506.95</v>
      </c>
      <c r="J18" t="s">
        <v>56</v>
      </c>
      <c r="K18" t="s">
        <v>189</v>
      </c>
      <c r="L18" t="s">
        <v>290</v>
      </c>
      <c r="M18" t="str">
        <f>IF(ISNUMBER(MATCH(A18, '5.13.24'!$A$2:$A$16, 0)), "Exists", "Doesn't Exist")</f>
        <v>Doesn't Exist</v>
      </c>
      <c r="N18" t="str">
        <f>_xlfn.IFNA(VLOOKUP(A18,'5.13.24'!$A$2:$N$96,14,0), "")</f>
        <v>Yes</v>
      </c>
      <c r="O18" t="s">
        <v>589</v>
      </c>
      <c r="P18" t="s">
        <v>359</v>
      </c>
      <c r="Q18" t="s">
        <v>359</v>
      </c>
    </row>
    <row r="19" spans="1:17" x14ac:dyDescent="0.25">
      <c r="A19" t="s">
        <v>530</v>
      </c>
      <c r="B19" s="51">
        <v>388.86</v>
      </c>
      <c r="C19" s="1">
        <v>388.86</v>
      </c>
      <c r="D19" s="107">
        <f>_xlfn.IFNA(VLOOKUP(A19,'5.13.24'!$A$2:$C$96,3,0),0)</f>
        <v>336.35</v>
      </c>
      <c r="E19" s="51">
        <v>388.86</v>
      </c>
      <c r="F19" s="1">
        <v>0</v>
      </c>
      <c r="G19" s="1">
        <v>0</v>
      </c>
      <c r="H19" s="1">
        <v>0</v>
      </c>
      <c r="I19" s="51">
        <v>0</v>
      </c>
      <c r="J19" t="s">
        <v>150</v>
      </c>
      <c r="K19" t="s">
        <v>175</v>
      </c>
      <c r="L19" t="s">
        <v>531</v>
      </c>
      <c r="M19" t="str">
        <f>IF(ISNUMBER(MATCH(A19, '5.13.24'!$A$2:$A$16, 0)), "Exists", "Doesn't Exist")</f>
        <v>Doesn't Exist</v>
      </c>
      <c r="N19" t="str">
        <f>_xlfn.IFNA(VLOOKUP(A19,'5.13.24'!$A$2:$N$96,14,0), "")</f>
        <v>No</v>
      </c>
      <c r="P19" t="s">
        <v>359</v>
      </c>
      <c r="Q19" t="s">
        <v>359</v>
      </c>
    </row>
    <row r="20" spans="1:17" x14ac:dyDescent="0.25">
      <c r="A20" t="s">
        <v>121</v>
      </c>
      <c r="B20" s="51">
        <v>368.64</v>
      </c>
      <c r="C20" s="1">
        <v>368.64</v>
      </c>
      <c r="D20" s="107">
        <f>_xlfn.IFNA(VLOOKUP(A20,'5.13.24'!$A$2:$C$96,3,0),0)</f>
        <v>1.38</v>
      </c>
      <c r="E20" s="51">
        <v>368.64</v>
      </c>
      <c r="F20" s="1">
        <v>0</v>
      </c>
      <c r="G20" s="1">
        <v>0</v>
      </c>
      <c r="H20" s="1">
        <v>0</v>
      </c>
      <c r="I20" s="51">
        <v>0</v>
      </c>
      <c r="J20" t="s">
        <v>158</v>
      </c>
      <c r="K20" t="s">
        <v>279</v>
      </c>
      <c r="L20" t="s">
        <v>187</v>
      </c>
      <c r="M20" t="str">
        <f>IF(ISNUMBER(MATCH(A20, '5.13.24'!$A$2:$A$16, 0)), "Exists", "Doesn't Exist")</f>
        <v>Doesn't Exist</v>
      </c>
      <c r="N20" t="str">
        <f>_xlfn.IFNA(VLOOKUP(A20,'5.13.24'!$A$2:$N$96,14,0), "")</f>
        <v>No</v>
      </c>
      <c r="P20" t="s">
        <v>359</v>
      </c>
      <c r="Q20" t="s">
        <v>359</v>
      </c>
    </row>
    <row r="21" spans="1:17" x14ac:dyDescent="0.25">
      <c r="A21" t="s">
        <v>91</v>
      </c>
      <c r="B21" s="51">
        <v>325.08</v>
      </c>
      <c r="C21" s="1">
        <v>325.08</v>
      </c>
      <c r="D21" s="107">
        <f>_xlfn.IFNA(VLOOKUP(A21,'5.13.24'!$A$2:$C$96,3,0),0)</f>
        <v>66.77</v>
      </c>
      <c r="E21" s="51">
        <v>325.08</v>
      </c>
      <c r="F21" s="1">
        <v>0</v>
      </c>
      <c r="G21" s="1">
        <v>0</v>
      </c>
      <c r="H21" s="1">
        <v>0</v>
      </c>
      <c r="I21" s="51">
        <v>0</v>
      </c>
      <c r="J21" t="s">
        <v>23</v>
      </c>
      <c r="K21" t="s">
        <v>194</v>
      </c>
      <c r="L21" t="s">
        <v>253</v>
      </c>
      <c r="M21" t="str">
        <f>IF(ISNUMBER(MATCH(A21, '5.13.24'!$A$2:$A$16, 0)), "Exists", "Doesn't Exist")</f>
        <v>Doesn't Exist</v>
      </c>
      <c r="N21" t="str">
        <f>_xlfn.IFNA(VLOOKUP(A21,'5.13.24'!$A$2:$N$96,14,0), "")</f>
        <v>No</v>
      </c>
      <c r="P21" t="s">
        <v>359</v>
      </c>
      <c r="Q21" t="s">
        <v>359</v>
      </c>
    </row>
    <row r="22" spans="1:17" x14ac:dyDescent="0.25">
      <c r="A22" t="s">
        <v>100</v>
      </c>
      <c r="B22" s="51">
        <v>299.89999999999998</v>
      </c>
      <c r="C22" s="1">
        <v>299.89999999999998</v>
      </c>
      <c r="D22" s="107">
        <f>_xlfn.IFNA(VLOOKUP(A22,'5.13.24'!$A$2:$C$96,3,0),0)</f>
        <v>259.60000000000002</v>
      </c>
      <c r="E22" s="51">
        <v>299.89999999999998</v>
      </c>
      <c r="F22" s="1">
        <v>0</v>
      </c>
      <c r="G22" s="1">
        <v>0</v>
      </c>
      <c r="H22" s="1">
        <v>0</v>
      </c>
      <c r="I22" s="51">
        <v>0</v>
      </c>
      <c r="J22" t="s">
        <v>20</v>
      </c>
      <c r="K22" t="s">
        <v>178</v>
      </c>
      <c r="L22" t="s">
        <v>255</v>
      </c>
      <c r="M22" t="str">
        <f>IF(ISNUMBER(MATCH(A22, '5.13.24'!$A$2:$A$16, 0)), "Exists", "Doesn't Exist")</f>
        <v>Doesn't Exist</v>
      </c>
      <c r="N22" t="str">
        <f>_xlfn.IFNA(VLOOKUP(A22,'5.13.24'!$A$2:$N$96,14,0), "")</f>
        <v>No</v>
      </c>
      <c r="P22" t="s">
        <v>359</v>
      </c>
      <c r="Q22" t="s">
        <v>359</v>
      </c>
    </row>
    <row r="23" spans="1:17" x14ac:dyDescent="0.25">
      <c r="A23" t="s">
        <v>43</v>
      </c>
      <c r="B23" s="51">
        <v>3406.78</v>
      </c>
      <c r="C23" s="1">
        <v>290.79000000000002</v>
      </c>
      <c r="D23" s="107">
        <f>_xlfn.IFNA(VLOOKUP(A23,'5.13.24'!$A$2:$C$96,3,0),0)</f>
        <v>222.62</v>
      </c>
      <c r="E23" s="51">
        <v>0</v>
      </c>
      <c r="F23" s="1">
        <v>3115.99</v>
      </c>
      <c r="G23" s="1">
        <v>3115.99</v>
      </c>
      <c r="H23" s="1">
        <v>0</v>
      </c>
      <c r="I23" s="51">
        <v>0</v>
      </c>
      <c r="J23" t="s">
        <v>44</v>
      </c>
      <c r="K23" t="s">
        <v>196</v>
      </c>
      <c r="L23" t="s">
        <v>197</v>
      </c>
      <c r="M23" t="str">
        <f>IF(ISNUMBER(MATCH(A23, '5.13.24'!$A$2:$A$16, 0)), "Exists", "Doesn't Exist")</f>
        <v>Doesn't Exist</v>
      </c>
      <c r="N23" t="str">
        <f>_xlfn.IFNA(VLOOKUP(A23,'5.13.24'!$A$2:$N$96,14,0), "")</f>
        <v>No</v>
      </c>
      <c r="P23" t="s">
        <v>359</v>
      </c>
      <c r="Q23" t="s">
        <v>359</v>
      </c>
    </row>
    <row r="24" spans="1:17" x14ac:dyDescent="0.25">
      <c r="A24" t="s">
        <v>574</v>
      </c>
      <c r="B24" s="51">
        <v>276.12</v>
      </c>
      <c r="C24" s="1">
        <v>276.12</v>
      </c>
      <c r="D24" s="107">
        <f>_xlfn.IFNA(VLOOKUP(A24,'5.13.24'!$A$2:$C$96,3,0),0)</f>
        <v>276.12</v>
      </c>
      <c r="E24" s="51">
        <v>276.12</v>
      </c>
      <c r="F24" s="1">
        <v>0</v>
      </c>
      <c r="G24" s="1">
        <v>0</v>
      </c>
      <c r="H24" s="1">
        <v>0</v>
      </c>
      <c r="I24" s="51">
        <v>0</v>
      </c>
      <c r="J24" t="s">
        <v>23</v>
      </c>
      <c r="K24" t="s">
        <v>194</v>
      </c>
      <c r="L24" t="s">
        <v>575</v>
      </c>
      <c r="M24" t="str">
        <f>IF(ISNUMBER(MATCH(A24, '5.13.24'!$A$2:$A$16, 0)), "Exists", "Doesn't Exist")</f>
        <v>Doesn't Exist</v>
      </c>
      <c r="N24" t="str">
        <f>_xlfn.IFNA(VLOOKUP(A24,'5.13.24'!$A$2:$N$96,14,0), "")</f>
        <v>No</v>
      </c>
      <c r="P24" t="s">
        <v>359</v>
      </c>
      <c r="Q24" t="s">
        <v>359</v>
      </c>
    </row>
    <row r="25" spans="1:17" x14ac:dyDescent="0.25">
      <c r="A25" t="s">
        <v>86</v>
      </c>
      <c r="B25" s="51">
        <v>239.88</v>
      </c>
      <c r="C25" s="1">
        <v>239.88</v>
      </c>
      <c r="D25" s="107">
        <f>_xlfn.IFNA(VLOOKUP(A25,'5.13.24'!$A$2:$C$96,3,0),0)</f>
        <v>0</v>
      </c>
      <c r="E25" s="51">
        <v>239.88</v>
      </c>
      <c r="F25" s="1">
        <v>0</v>
      </c>
      <c r="G25" s="1">
        <v>0</v>
      </c>
      <c r="H25" s="1">
        <v>0</v>
      </c>
      <c r="I25" s="51">
        <v>0</v>
      </c>
      <c r="J25" t="s">
        <v>86</v>
      </c>
      <c r="K25" t="s">
        <v>241</v>
      </c>
      <c r="L25" t="s">
        <v>241</v>
      </c>
      <c r="M25" t="str">
        <f>IF(ISNUMBER(MATCH(A25, '5.13.24'!$A$2:$A$16, 0)), "Exists", "Doesn't Exist")</f>
        <v>Doesn't Exist</v>
      </c>
      <c r="N25" t="str">
        <f>_xlfn.IFNA(VLOOKUP(A25,'5.13.24'!$A$2:$N$96,14,0), "")</f>
        <v/>
      </c>
      <c r="O25" t="s">
        <v>591</v>
      </c>
      <c r="P25" t="s">
        <v>359</v>
      </c>
      <c r="Q25" t="s">
        <v>359</v>
      </c>
    </row>
    <row r="26" spans="1:17" x14ac:dyDescent="0.25">
      <c r="A26" t="s">
        <v>63</v>
      </c>
      <c r="B26" s="51">
        <v>239.07</v>
      </c>
      <c r="C26" s="1">
        <v>239.07</v>
      </c>
      <c r="D26" s="107">
        <f>_xlfn.IFNA(VLOOKUP(A26,'5.13.24'!$A$2:$C$96,3,0),0)</f>
        <v>-7.6200000000000054</v>
      </c>
      <c r="E26" s="51">
        <v>0</v>
      </c>
      <c r="F26" s="1">
        <v>0</v>
      </c>
      <c r="G26" s="1">
        <v>0</v>
      </c>
      <c r="H26" s="1">
        <v>0</v>
      </c>
      <c r="I26" s="51">
        <v>0</v>
      </c>
      <c r="J26" t="s">
        <v>85</v>
      </c>
      <c r="K26" t="s">
        <v>219</v>
      </c>
      <c r="L26" t="s">
        <v>220</v>
      </c>
      <c r="M26" t="str">
        <f>IF(ISNUMBER(MATCH(A26, '5.13.24'!$A$2:$A$16, 0)), "Exists", "Doesn't Exist")</f>
        <v>Doesn't Exist</v>
      </c>
      <c r="N26" t="str">
        <f>_xlfn.IFNA(VLOOKUP(A26,'5.13.24'!$A$2:$N$96,14,0), "")</f>
        <v>No</v>
      </c>
      <c r="P26" t="s">
        <v>359</v>
      </c>
      <c r="Q26" t="s">
        <v>359</v>
      </c>
    </row>
    <row r="27" spans="1:17" x14ac:dyDescent="0.25">
      <c r="A27" t="s">
        <v>95</v>
      </c>
      <c r="B27" s="51">
        <v>227.37</v>
      </c>
      <c r="C27" s="1">
        <v>227.37</v>
      </c>
      <c r="D27" s="107">
        <f>_xlfn.IFNA(VLOOKUP(A27,'5.13.24'!$A$2:$C$96,3,0),0)</f>
        <v>227.37</v>
      </c>
      <c r="E27" s="51">
        <v>227.37</v>
      </c>
      <c r="F27" s="1">
        <v>0</v>
      </c>
      <c r="G27" s="1">
        <v>0</v>
      </c>
      <c r="H27" s="1">
        <v>0</v>
      </c>
      <c r="I27" s="51">
        <v>0</v>
      </c>
      <c r="J27" t="s">
        <v>96</v>
      </c>
      <c r="K27" t="s">
        <v>242</v>
      </c>
      <c r="L27" t="s">
        <v>243</v>
      </c>
      <c r="M27" t="str">
        <f>IF(ISNUMBER(MATCH(A27, '5.13.24'!$A$2:$A$16, 0)), "Exists", "Doesn't Exist")</f>
        <v>Doesn't Exist</v>
      </c>
      <c r="N27" t="str">
        <f>_xlfn.IFNA(VLOOKUP(A27,'5.13.24'!$A$2:$N$96,14,0), "")</f>
        <v>No</v>
      </c>
      <c r="P27" t="s">
        <v>359</v>
      </c>
      <c r="Q27" t="s">
        <v>359</v>
      </c>
    </row>
    <row r="28" spans="1:17" x14ac:dyDescent="0.25">
      <c r="A28" t="s">
        <v>113</v>
      </c>
      <c r="B28" s="51">
        <v>220.12</v>
      </c>
      <c r="C28" s="1">
        <v>220.12</v>
      </c>
      <c r="D28" s="107">
        <f>_xlfn.IFNA(VLOOKUP(A28,'5.13.24'!$A$2:$C$96,3,0),0)</f>
        <v>0</v>
      </c>
      <c r="E28" s="51">
        <v>220.12</v>
      </c>
      <c r="F28" s="1">
        <v>0</v>
      </c>
      <c r="G28" s="1">
        <v>0</v>
      </c>
      <c r="H28" s="1">
        <v>0</v>
      </c>
      <c r="I28" s="51">
        <v>0</v>
      </c>
      <c r="J28" t="s">
        <v>36</v>
      </c>
      <c r="K28" t="s">
        <v>185</v>
      </c>
      <c r="L28" t="s">
        <v>247</v>
      </c>
      <c r="M28" t="str">
        <f>IF(ISNUMBER(MATCH(A28, '5.13.24'!$A$2:$A$16, 0)), "Exists", "Doesn't Exist")</f>
        <v>Doesn't Exist</v>
      </c>
      <c r="N28" t="str">
        <f>_xlfn.IFNA(VLOOKUP(A28,'5.13.24'!$A$2:$N$96,14,0), "")</f>
        <v/>
      </c>
      <c r="P28" t="s">
        <v>359</v>
      </c>
      <c r="Q28" t="s">
        <v>359</v>
      </c>
    </row>
    <row r="29" spans="1:17" x14ac:dyDescent="0.25">
      <c r="A29" t="s">
        <v>104</v>
      </c>
      <c r="B29" s="51">
        <v>216.97</v>
      </c>
      <c r="C29" s="1">
        <v>216.97</v>
      </c>
      <c r="D29" s="107">
        <f>_xlfn.IFNA(VLOOKUP(A29,'5.13.24'!$A$2:$C$96,3,0),0)</f>
        <v>150.12</v>
      </c>
      <c r="E29" s="51">
        <v>0</v>
      </c>
      <c r="F29" s="1">
        <v>0</v>
      </c>
      <c r="G29" s="1">
        <v>0</v>
      </c>
      <c r="H29" s="1">
        <v>0</v>
      </c>
      <c r="I29" s="51">
        <v>0</v>
      </c>
      <c r="J29" t="s">
        <v>105</v>
      </c>
      <c r="K29" t="s">
        <v>245</v>
      </c>
      <c r="L29" t="s">
        <v>292</v>
      </c>
      <c r="M29" t="str">
        <f>IF(ISNUMBER(MATCH(A29, '5.13.24'!$A$2:$A$16, 0)), "Exists", "Doesn't Exist")</f>
        <v>Doesn't Exist</v>
      </c>
      <c r="N29" t="str">
        <f>_xlfn.IFNA(VLOOKUP(A29,'5.13.24'!$A$2:$N$96,14,0), "")</f>
        <v>No</v>
      </c>
      <c r="P29" t="s">
        <v>359</v>
      </c>
      <c r="Q29" t="s">
        <v>359</v>
      </c>
    </row>
    <row r="30" spans="1:17" x14ac:dyDescent="0.25">
      <c r="A30" t="s">
        <v>64</v>
      </c>
      <c r="B30" s="51">
        <v>216.79</v>
      </c>
      <c r="C30" s="1">
        <v>216.79</v>
      </c>
      <c r="D30" s="107">
        <f>_xlfn.IFNA(VLOOKUP(A30,'5.13.24'!$A$2:$C$96,3,0),0)</f>
        <v>143.26</v>
      </c>
      <c r="E30" s="51">
        <v>216.79</v>
      </c>
      <c r="F30" s="1">
        <v>0</v>
      </c>
      <c r="G30" s="1">
        <v>0</v>
      </c>
      <c r="H30" s="1">
        <v>0</v>
      </c>
      <c r="I30" s="51">
        <v>0</v>
      </c>
      <c r="J30" t="s">
        <v>65</v>
      </c>
      <c r="K30" t="s">
        <v>221</v>
      </c>
      <c r="L30" t="s">
        <v>222</v>
      </c>
      <c r="M30" t="str">
        <f>IF(ISNUMBER(MATCH(A30, '5.13.24'!$A$2:$A$16, 0)), "Exists", "Doesn't Exist")</f>
        <v>Doesn't Exist</v>
      </c>
      <c r="N30" t="str">
        <f>_xlfn.IFNA(VLOOKUP(A30,'5.13.24'!$A$2:$N$96,14,0), "")</f>
        <v>No</v>
      </c>
      <c r="P30" t="s">
        <v>359</v>
      </c>
      <c r="Q30" t="s">
        <v>359</v>
      </c>
    </row>
    <row r="31" spans="1:17" x14ac:dyDescent="0.25">
      <c r="A31" t="s">
        <v>9</v>
      </c>
      <c r="B31" s="51">
        <v>192.27</v>
      </c>
      <c r="C31" s="1">
        <v>192.27</v>
      </c>
      <c r="D31" s="107">
        <f>_xlfn.IFNA(VLOOKUP(A31,'5.13.24'!$A$2:$C$96,3,0),0)</f>
        <v>192.27</v>
      </c>
      <c r="E31" s="51">
        <v>0</v>
      </c>
      <c r="F31" s="1">
        <v>0</v>
      </c>
      <c r="G31" s="1">
        <v>0</v>
      </c>
      <c r="H31" s="1">
        <v>0</v>
      </c>
      <c r="I31" s="51">
        <v>0</v>
      </c>
      <c r="J31" t="s">
        <v>150</v>
      </c>
      <c r="K31" t="s">
        <v>175</v>
      </c>
      <c r="L31" t="s">
        <v>176</v>
      </c>
      <c r="M31" t="str">
        <f>IF(ISNUMBER(MATCH(A31, '5.13.24'!$A$2:$A$16, 0)), "Exists", "Doesn't Exist")</f>
        <v>Doesn't Exist</v>
      </c>
      <c r="N31" t="str">
        <f>_xlfn.IFNA(VLOOKUP(A31,'5.13.24'!$A$2:$N$96,14,0), "")</f>
        <v>No</v>
      </c>
      <c r="P31" t="s">
        <v>359</v>
      </c>
      <c r="Q31" t="s">
        <v>359</v>
      </c>
    </row>
    <row r="32" spans="1:17" x14ac:dyDescent="0.25">
      <c r="A32" t="s">
        <v>592</v>
      </c>
      <c r="B32" s="51">
        <v>175.03</v>
      </c>
      <c r="C32" s="1">
        <v>175.03</v>
      </c>
      <c r="D32" s="107">
        <f>_xlfn.IFNA(VLOOKUP(A32,'5.13.24'!$A$2:$C$96,3,0),0)</f>
        <v>0</v>
      </c>
      <c r="E32" s="51">
        <v>175.03</v>
      </c>
      <c r="F32" s="1">
        <v>0</v>
      </c>
      <c r="G32" s="1">
        <v>0</v>
      </c>
      <c r="H32" s="1">
        <v>0</v>
      </c>
      <c r="I32" s="51">
        <v>0</v>
      </c>
      <c r="J32" t="s">
        <v>96</v>
      </c>
      <c r="K32" t="s">
        <v>242</v>
      </c>
      <c r="L32" t="s">
        <v>593</v>
      </c>
      <c r="M32" t="str">
        <f>IF(ISNUMBER(MATCH(A32, '5.13.24'!$A$2:$A$16, 0)), "Exists", "Doesn't Exist")</f>
        <v>Doesn't Exist</v>
      </c>
      <c r="N32" t="str">
        <f>_xlfn.IFNA(VLOOKUP(A32,'5.13.24'!$A$2:$N$96,14,0), "")</f>
        <v/>
      </c>
      <c r="P32" t="s">
        <v>359</v>
      </c>
      <c r="Q32" t="s">
        <v>359</v>
      </c>
    </row>
    <row r="33" spans="1:17" x14ac:dyDescent="0.25">
      <c r="A33" t="s">
        <v>522</v>
      </c>
      <c r="B33" s="51">
        <v>174.08</v>
      </c>
      <c r="C33" s="1">
        <v>174.08</v>
      </c>
      <c r="D33" s="107">
        <f>_xlfn.IFNA(VLOOKUP(A33,'5.13.24'!$A$2:$C$96,3,0),0)</f>
        <v>212.71</v>
      </c>
      <c r="E33" s="51">
        <v>105.69</v>
      </c>
      <c r="F33" s="1">
        <v>0</v>
      </c>
      <c r="G33" s="1">
        <v>0</v>
      </c>
      <c r="H33" s="1">
        <v>0</v>
      </c>
      <c r="I33" s="51">
        <v>0</v>
      </c>
      <c r="J33" t="s">
        <v>50</v>
      </c>
      <c r="K33" t="s">
        <v>309</v>
      </c>
      <c r="L33" t="s">
        <v>523</v>
      </c>
      <c r="M33" t="str">
        <f>IF(ISNUMBER(MATCH(A33, '5.13.24'!$A$2:$A$16, 0)), "Exists", "Doesn't Exist")</f>
        <v>Doesn't Exist</v>
      </c>
      <c r="N33" t="str">
        <f>_xlfn.IFNA(VLOOKUP(A33,'5.13.24'!$A$2:$N$96,14,0), "")</f>
        <v>No</v>
      </c>
      <c r="P33" t="s">
        <v>359</v>
      </c>
      <c r="Q33" t="s">
        <v>359</v>
      </c>
    </row>
    <row r="34" spans="1:17" x14ac:dyDescent="0.25">
      <c r="A34" t="s">
        <v>125</v>
      </c>
      <c r="B34" s="51">
        <v>156.93</v>
      </c>
      <c r="C34" s="1">
        <v>156.93</v>
      </c>
      <c r="D34" s="107">
        <f>_xlfn.IFNA(VLOOKUP(A34,'5.13.24'!$A$2:$C$96,3,0),0)</f>
        <v>156.93</v>
      </c>
      <c r="E34" s="51">
        <v>156.93</v>
      </c>
      <c r="F34" s="1">
        <v>0</v>
      </c>
      <c r="G34" s="1">
        <v>0</v>
      </c>
      <c r="H34" s="1">
        <v>0</v>
      </c>
      <c r="I34" s="51">
        <v>0</v>
      </c>
      <c r="J34" t="s">
        <v>56</v>
      </c>
      <c r="K34" t="s">
        <v>189</v>
      </c>
      <c r="L34" t="s">
        <v>289</v>
      </c>
      <c r="M34" t="str">
        <f>IF(ISNUMBER(MATCH(A34, '5.13.24'!$A$2:$A$16, 0)), "Exists", "Doesn't Exist")</f>
        <v>Doesn't Exist</v>
      </c>
      <c r="N34" t="str">
        <f>_xlfn.IFNA(VLOOKUP(A34,'5.13.24'!$A$2:$N$96,14,0), "")</f>
        <v>No</v>
      </c>
      <c r="P34" t="s">
        <v>359</v>
      </c>
      <c r="Q34" t="s">
        <v>359</v>
      </c>
    </row>
    <row r="35" spans="1:17" x14ac:dyDescent="0.25">
      <c r="A35" t="s">
        <v>335</v>
      </c>
      <c r="B35" s="51">
        <v>142.08000000000001</v>
      </c>
      <c r="C35" s="1">
        <v>142.08000000000001</v>
      </c>
      <c r="D35" s="107">
        <f>_xlfn.IFNA(VLOOKUP(A35,'5.13.24'!$A$2:$C$96,3,0),0)</f>
        <v>949.9899999999999</v>
      </c>
      <c r="E35" s="51">
        <v>0</v>
      </c>
      <c r="F35" s="1">
        <v>0</v>
      </c>
      <c r="G35" s="1">
        <v>0</v>
      </c>
      <c r="H35" s="1">
        <v>0</v>
      </c>
      <c r="I35" s="51">
        <v>0</v>
      </c>
      <c r="J35" t="s">
        <v>34</v>
      </c>
      <c r="K35" t="s">
        <v>198</v>
      </c>
      <c r="L35" t="s">
        <v>336</v>
      </c>
      <c r="M35" t="str">
        <f>IF(ISNUMBER(MATCH(A35, '5.13.24'!$A$2:$A$16, 0)), "Exists", "Doesn't Exist")</f>
        <v>Exists</v>
      </c>
      <c r="N35" t="str">
        <f>_xlfn.IFNA(VLOOKUP(A35,'5.13.24'!$A$2:$N$96,14,0), "")</f>
        <v>Yes</v>
      </c>
      <c r="O35" t="s">
        <v>594</v>
      </c>
      <c r="P35" t="s">
        <v>359</v>
      </c>
      <c r="Q35" t="s">
        <v>359</v>
      </c>
    </row>
    <row r="36" spans="1:17" x14ac:dyDescent="0.25">
      <c r="A36" t="s">
        <v>115</v>
      </c>
      <c r="B36" s="51">
        <v>129.44</v>
      </c>
      <c r="C36" s="1">
        <v>129.44</v>
      </c>
      <c r="D36" s="107">
        <f>_xlfn.IFNA(VLOOKUP(A36,'5.13.24'!$A$2:$C$96,3,0),0)</f>
        <v>42.52</v>
      </c>
      <c r="E36" s="51">
        <v>129.44</v>
      </c>
      <c r="F36" s="1">
        <v>0</v>
      </c>
      <c r="G36" s="1">
        <v>0</v>
      </c>
      <c r="H36" s="1">
        <v>0</v>
      </c>
      <c r="I36" s="51">
        <v>0</v>
      </c>
      <c r="J36" t="s">
        <v>116</v>
      </c>
      <c r="K36" t="s">
        <v>259</v>
      </c>
      <c r="L36" t="s">
        <v>260</v>
      </c>
      <c r="M36" t="str">
        <f>IF(ISNUMBER(MATCH(A36, '5.13.24'!$A$2:$A$16, 0)), "Exists", "Doesn't Exist")</f>
        <v>Doesn't Exist</v>
      </c>
      <c r="N36" t="str">
        <f>_xlfn.IFNA(VLOOKUP(A36,'5.13.24'!$A$2:$N$96,14,0), "")</f>
        <v>No</v>
      </c>
      <c r="P36" t="s">
        <v>359</v>
      </c>
      <c r="Q36" t="s">
        <v>359</v>
      </c>
    </row>
    <row r="37" spans="1:17" x14ac:dyDescent="0.25">
      <c r="A37" t="s">
        <v>42</v>
      </c>
      <c r="B37" s="51">
        <v>1310.77</v>
      </c>
      <c r="C37" s="1">
        <v>125.35</v>
      </c>
      <c r="D37" s="107">
        <f>_xlfn.IFNA(VLOOKUP(A37,'5.13.24'!$A$2:$C$96,3,0),0)</f>
        <v>384.37</v>
      </c>
      <c r="E37" s="51">
        <v>125.35</v>
      </c>
      <c r="F37" s="1">
        <v>1185.42</v>
      </c>
      <c r="G37" s="1">
        <v>0</v>
      </c>
      <c r="H37" s="1">
        <v>1185.42</v>
      </c>
      <c r="I37" s="51">
        <v>0</v>
      </c>
      <c r="J37" t="s">
        <v>23</v>
      </c>
      <c r="K37" t="s">
        <v>194</v>
      </c>
      <c r="L37" t="s">
        <v>195</v>
      </c>
      <c r="M37" t="str">
        <f>IF(ISNUMBER(MATCH(A37, '5.13.24'!$A$2:$A$16, 0)), "Exists", "Doesn't Exist")</f>
        <v>Doesn't Exist</v>
      </c>
      <c r="N37" t="str">
        <f>_xlfn.IFNA(VLOOKUP(A37,'5.13.24'!$A$2:$N$96,14,0), "")</f>
        <v>No</v>
      </c>
      <c r="P37" t="s">
        <v>359</v>
      </c>
      <c r="Q37" t="s">
        <v>359</v>
      </c>
    </row>
    <row r="38" spans="1:17" x14ac:dyDescent="0.25">
      <c r="A38" t="s">
        <v>378</v>
      </c>
      <c r="B38" s="51">
        <v>123.8</v>
      </c>
      <c r="C38" s="1">
        <v>123.8</v>
      </c>
      <c r="D38" s="107">
        <f>_xlfn.IFNA(VLOOKUP(A38,'5.13.24'!$A$2:$C$96,3,0),0)</f>
        <v>123.8</v>
      </c>
      <c r="E38" s="51">
        <v>123.8</v>
      </c>
      <c r="F38" s="1">
        <v>0</v>
      </c>
      <c r="G38" s="1">
        <v>0</v>
      </c>
      <c r="H38" s="1">
        <v>0</v>
      </c>
      <c r="I38" s="51">
        <v>0</v>
      </c>
      <c r="J38" t="s">
        <v>62</v>
      </c>
      <c r="K38" t="s">
        <v>238</v>
      </c>
      <c r="L38" t="s">
        <v>379</v>
      </c>
      <c r="M38" t="str">
        <f>IF(ISNUMBER(MATCH(A38, '5.13.24'!$A$2:$A$16, 0)), "Exists", "Doesn't Exist")</f>
        <v>Doesn't Exist</v>
      </c>
      <c r="N38" t="str">
        <f>_xlfn.IFNA(VLOOKUP(A38,'5.13.24'!$A$2:$N$96,14,0), "")</f>
        <v>No</v>
      </c>
      <c r="P38" t="s">
        <v>359</v>
      </c>
      <c r="Q38" t="s">
        <v>359</v>
      </c>
    </row>
    <row r="39" spans="1:17" x14ac:dyDescent="0.25">
      <c r="A39" t="s">
        <v>32</v>
      </c>
      <c r="B39" s="51">
        <v>119.3099999999999</v>
      </c>
      <c r="C39" s="1">
        <v>119.3099999999999</v>
      </c>
      <c r="D39" s="107">
        <f>_xlfn.IFNA(VLOOKUP(A39,'5.13.24'!$A$2:$C$96,3,0),0)</f>
        <v>119.3099999999999</v>
      </c>
      <c r="E39" s="51">
        <v>0</v>
      </c>
      <c r="F39" s="1">
        <v>0</v>
      </c>
      <c r="G39" s="1">
        <v>0</v>
      </c>
      <c r="H39" s="1">
        <v>0</v>
      </c>
      <c r="I39" s="51">
        <v>0</v>
      </c>
      <c r="J39" t="s">
        <v>152</v>
      </c>
      <c r="K39" t="s">
        <v>209</v>
      </c>
      <c r="L39" t="s">
        <v>210</v>
      </c>
      <c r="M39" t="str">
        <f>IF(ISNUMBER(MATCH(A39, '5.13.24'!$A$2:$A$16, 0)), "Exists", "Doesn't Exist")</f>
        <v>Doesn't Exist</v>
      </c>
      <c r="N39" t="str">
        <f>_xlfn.IFNA(VLOOKUP(A39,'5.13.24'!$A$2:$N$96,14,0), "")</f>
        <v>No</v>
      </c>
      <c r="P39" t="s">
        <v>359</v>
      </c>
      <c r="Q39" t="s">
        <v>359</v>
      </c>
    </row>
    <row r="40" spans="1:17" x14ac:dyDescent="0.25">
      <c r="A40" t="s">
        <v>30</v>
      </c>
      <c r="B40" s="51">
        <v>113.34</v>
      </c>
      <c r="C40" s="1">
        <v>113.34</v>
      </c>
      <c r="D40" s="107">
        <f>_xlfn.IFNA(VLOOKUP(A40,'5.13.24'!$A$2:$C$96,3,0),0)</f>
        <v>113.34</v>
      </c>
      <c r="E40" s="51">
        <v>113.34</v>
      </c>
      <c r="F40" s="1">
        <v>0</v>
      </c>
      <c r="G40" s="1">
        <v>0</v>
      </c>
      <c r="H40" s="1">
        <v>0</v>
      </c>
      <c r="I40" s="51">
        <v>0</v>
      </c>
      <c r="J40" t="s">
        <v>31</v>
      </c>
      <c r="K40" t="s">
        <v>183</v>
      </c>
      <c r="L40" t="s">
        <v>184</v>
      </c>
      <c r="M40" t="str">
        <f>IF(ISNUMBER(MATCH(A40, '5.13.24'!$A$2:$A$16, 0)), "Exists", "Doesn't Exist")</f>
        <v>Doesn't Exist</v>
      </c>
      <c r="N40" t="str">
        <f>_xlfn.IFNA(VLOOKUP(A40,'5.13.24'!$A$2:$N$96,14,0), "")</f>
        <v>No</v>
      </c>
      <c r="P40" t="s">
        <v>359</v>
      </c>
      <c r="Q40" t="s">
        <v>359</v>
      </c>
    </row>
    <row r="41" spans="1:17" x14ac:dyDescent="0.25">
      <c r="A41" t="s">
        <v>66</v>
      </c>
      <c r="B41" s="51">
        <v>100.45</v>
      </c>
      <c r="C41" s="1">
        <v>100.45</v>
      </c>
      <c r="D41" s="107">
        <f>_xlfn.IFNA(VLOOKUP(A41,'5.13.24'!$A$2:$C$96,3,0),0)</f>
        <v>0</v>
      </c>
      <c r="E41" s="51">
        <v>100.45</v>
      </c>
      <c r="F41" s="1">
        <v>0</v>
      </c>
      <c r="G41" s="1">
        <v>0</v>
      </c>
      <c r="H41" s="1">
        <v>0</v>
      </c>
      <c r="I41" s="51">
        <v>0</v>
      </c>
      <c r="J41" t="s">
        <v>56</v>
      </c>
      <c r="K41" t="s">
        <v>189</v>
      </c>
      <c r="L41" t="s">
        <v>216</v>
      </c>
      <c r="M41" t="str">
        <f>IF(ISNUMBER(MATCH(A41, '5.13.24'!$A$2:$A$16, 0)), "Exists", "Doesn't Exist")</f>
        <v>Doesn't Exist</v>
      </c>
      <c r="N41" t="str">
        <f>_xlfn.IFNA(VLOOKUP(A41,'5.13.24'!$A$2:$N$96,14,0), "")</f>
        <v/>
      </c>
      <c r="P41" t="s">
        <v>359</v>
      </c>
      <c r="Q41" t="s">
        <v>359</v>
      </c>
    </row>
    <row r="42" spans="1:17" x14ac:dyDescent="0.25">
      <c r="A42" t="s">
        <v>52</v>
      </c>
      <c r="B42" s="51">
        <v>100.26</v>
      </c>
      <c r="C42" s="1">
        <v>100.26</v>
      </c>
      <c r="D42" s="107">
        <f>_xlfn.IFNA(VLOOKUP(A42,'5.13.24'!$A$2:$C$96,3,0),0)</f>
        <v>48.790000000000013</v>
      </c>
      <c r="E42" s="51">
        <v>100.26</v>
      </c>
      <c r="F42" s="1">
        <v>0</v>
      </c>
      <c r="G42" s="1">
        <v>0</v>
      </c>
      <c r="H42" s="1">
        <v>0</v>
      </c>
      <c r="I42" s="51">
        <v>0</v>
      </c>
      <c r="J42" t="s">
        <v>150</v>
      </c>
      <c r="K42" t="s">
        <v>175</v>
      </c>
      <c r="L42" t="s">
        <v>203</v>
      </c>
      <c r="M42" t="str">
        <f>IF(ISNUMBER(MATCH(A42, '5.13.24'!$A$2:$A$16, 0)), "Exists", "Doesn't Exist")</f>
        <v>Doesn't Exist</v>
      </c>
      <c r="N42" t="str">
        <f>_xlfn.IFNA(VLOOKUP(A42,'5.13.24'!$A$2:$N$96,14,0), "")</f>
        <v>No</v>
      </c>
      <c r="P42" t="s">
        <v>359</v>
      </c>
      <c r="Q42" t="s">
        <v>359</v>
      </c>
    </row>
    <row r="43" spans="1:17" x14ac:dyDescent="0.25">
      <c r="A43" t="s">
        <v>33</v>
      </c>
      <c r="B43" s="51">
        <v>93.51</v>
      </c>
      <c r="C43" s="1">
        <v>93.51</v>
      </c>
      <c r="D43" s="107">
        <f>_xlfn.IFNA(VLOOKUP(A43,'5.13.24'!$A$2:$C$96,3,0),0)</f>
        <v>93.51</v>
      </c>
      <c r="E43" s="51">
        <v>93.51</v>
      </c>
      <c r="F43" s="1">
        <v>0</v>
      </c>
      <c r="G43" s="1">
        <v>0</v>
      </c>
      <c r="H43" s="1">
        <v>0</v>
      </c>
      <c r="I43" s="51">
        <v>0</v>
      </c>
      <c r="J43" t="s">
        <v>34</v>
      </c>
      <c r="K43" t="s">
        <v>198</v>
      </c>
      <c r="L43" t="s">
        <v>211</v>
      </c>
      <c r="M43" t="str">
        <f>IF(ISNUMBER(MATCH(A43, '5.13.24'!$A$2:$A$16, 0)), "Exists", "Doesn't Exist")</f>
        <v>Doesn't Exist</v>
      </c>
      <c r="N43" t="str">
        <f>_xlfn.IFNA(VLOOKUP(A43,'5.13.24'!$A$2:$N$96,14,0), "")</f>
        <v>No</v>
      </c>
      <c r="P43" t="s">
        <v>359</v>
      </c>
      <c r="Q43" t="s">
        <v>359</v>
      </c>
    </row>
    <row r="44" spans="1:17" x14ac:dyDescent="0.25">
      <c r="A44" t="s">
        <v>595</v>
      </c>
      <c r="B44" s="51">
        <v>90</v>
      </c>
      <c r="C44" s="1">
        <v>90</v>
      </c>
      <c r="D44" s="107">
        <f>_xlfn.IFNA(VLOOKUP(A44,'5.13.24'!$A$2:$C$96,3,0),0)</f>
        <v>0</v>
      </c>
      <c r="E44" s="51">
        <v>0</v>
      </c>
      <c r="F44" s="1">
        <v>0</v>
      </c>
      <c r="G44" s="1">
        <v>0</v>
      </c>
      <c r="H44" s="1">
        <v>0</v>
      </c>
      <c r="I44" s="51">
        <v>0</v>
      </c>
      <c r="J44" t="s">
        <v>150</v>
      </c>
      <c r="K44" t="s">
        <v>175</v>
      </c>
      <c r="L44" t="s">
        <v>596</v>
      </c>
      <c r="M44" t="str">
        <f>IF(ISNUMBER(MATCH(A44, '5.13.24'!$A$2:$A$16, 0)), "Exists", "Doesn't Exist")</f>
        <v>Doesn't Exist</v>
      </c>
      <c r="N44" t="str">
        <f>_xlfn.IFNA(VLOOKUP(A44,'5.13.24'!$A$2:$N$96,14,0), "")</f>
        <v/>
      </c>
      <c r="P44" t="s">
        <v>359</v>
      </c>
      <c r="Q44" t="s">
        <v>359</v>
      </c>
    </row>
    <row r="45" spans="1:17" x14ac:dyDescent="0.25">
      <c r="A45" t="s">
        <v>543</v>
      </c>
      <c r="B45" s="51">
        <v>83.46</v>
      </c>
      <c r="C45" s="1">
        <v>83.46</v>
      </c>
      <c r="D45" s="107">
        <f>_xlfn.IFNA(VLOOKUP(A45,'5.13.24'!$A$2:$C$96,3,0),0)</f>
        <v>83.46</v>
      </c>
      <c r="E45" s="51">
        <v>0</v>
      </c>
      <c r="F45" s="1">
        <v>0</v>
      </c>
      <c r="G45" s="1">
        <v>0</v>
      </c>
      <c r="H45" s="1">
        <v>0</v>
      </c>
      <c r="I45" s="51">
        <v>0</v>
      </c>
      <c r="J45" t="s">
        <v>10</v>
      </c>
      <c r="K45" t="s">
        <v>191</v>
      </c>
      <c r="L45" t="s">
        <v>544</v>
      </c>
      <c r="M45" t="str">
        <f>IF(ISNUMBER(MATCH(A45, '5.13.24'!$A$2:$A$16, 0)), "Exists", "Doesn't Exist")</f>
        <v>Doesn't Exist</v>
      </c>
      <c r="N45" t="str">
        <f>_xlfn.IFNA(VLOOKUP(A45,'5.13.24'!$A$2:$N$96,14,0), "")</f>
        <v>No</v>
      </c>
      <c r="P45" t="s">
        <v>359</v>
      </c>
      <c r="Q45" t="s">
        <v>359</v>
      </c>
    </row>
    <row r="46" spans="1:17" x14ac:dyDescent="0.25">
      <c r="A46" t="s">
        <v>109</v>
      </c>
      <c r="B46" s="51">
        <v>81.42</v>
      </c>
      <c r="C46" s="1">
        <v>81.42</v>
      </c>
      <c r="D46" s="107">
        <f>_xlfn.IFNA(VLOOKUP(A46,'5.13.24'!$A$2:$C$96,3,0),0)</f>
        <v>81.42</v>
      </c>
      <c r="E46" s="51">
        <v>81.42</v>
      </c>
      <c r="F46" s="1">
        <v>0</v>
      </c>
      <c r="G46" s="1">
        <v>0</v>
      </c>
      <c r="H46" s="1">
        <v>0</v>
      </c>
      <c r="I46" s="51">
        <v>0</v>
      </c>
      <c r="J46" t="s">
        <v>60</v>
      </c>
      <c r="K46" t="s">
        <v>236</v>
      </c>
      <c r="L46" t="s">
        <v>252</v>
      </c>
      <c r="M46" t="str">
        <f>IF(ISNUMBER(MATCH(A46, '5.13.24'!$A$2:$A$16, 0)), "Exists", "Doesn't Exist")</f>
        <v>Doesn't Exist</v>
      </c>
      <c r="N46" t="str">
        <f>_xlfn.IFNA(VLOOKUP(A46,'5.13.24'!$A$2:$N$96,14,0), "")</f>
        <v>No</v>
      </c>
      <c r="P46" t="s">
        <v>359</v>
      </c>
      <c r="Q46" t="s">
        <v>359</v>
      </c>
    </row>
    <row r="47" spans="1:17" x14ac:dyDescent="0.25">
      <c r="A47" t="s">
        <v>111</v>
      </c>
      <c r="B47" s="51">
        <v>80.239999999999995</v>
      </c>
      <c r="C47" s="1">
        <v>80.239999999999995</v>
      </c>
      <c r="D47" s="107">
        <f>_xlfn.IFNA(VLOOKUP(A47,'5.13.24'!$A$2:$C$96,3,0),0)</f>
        <v>80.239999999999995</v>
      </c>
      <c r="E47" s="51">
        <v>80.239999999999995</v>
      </c>
      <c r="F47" s="1">
        <v>0</v>
      </c>
      <c r="G47" s="1">
        <v>0</v>
      </c>
      <c r="H47" s="1">
        <v>0</v>
      </c>
      <c r="I47" s="51">
        <v>0</v>
      </c>
      <c r="J47" t="s">
        <v>44</v>
      </c>
      <c r="K47" t="s">
        <v>196</v>
      </c>
      <c r="L47" t="s">
        <v>267</v>
      </c>
      <c r="M47" t="str">
        <f>IF(ISNUMBER(MATCH(A47, '5.13.24'!$A$2:$A$16, 0)), "Exists", "Doesn't Exist")</f>
        <v>Doesn't Exist</v>
      </c>
      <c r="N47" t="str">
        <f>_xlfn.IFNA(VLOOKUP(A47,'5.13.24'!$A$2:$N$96,14,0), "")</f>
        <v>No</v>
      </c>
      <c r="P47" t="s">
        <v>359</v>
      </c>
      <c r="Q47" t="s">
        <v>359</v>
      </c>
    </row>
    <row r="48" spans="1:17" x14ac:dyDescent="0.25">
      <c r="A48" t="s">
        <v>87</v>
      </c>
      <c r="B48" s="51">
        <v>60.239999999999988</v>
      </c>
      <c r="C48" s="1">
        <v>60.239999999999988</v>
      </c>
      <c r="D48" s="107">
        <f>_xlfn.IFNA(VLOOKUP(A48,'5.13.24'!$A$2:$C$96,3,0),0)</f>
        <v>60.239999999999988</v>
      </c>
      <c r="E48" s="51">
        <v>60.239999999999988</v>
      </c>
      <c r="F48" s="1">
        <v>0</v>
      </c>
      <c r="G48" s="1">
        <v>0</v>
      </c>
      <c r="H48" s="1">
        <v>0</v>
      </c>
      <c r="I48" s="51">
        <v>0</v>
      </c>
      <c r="J48" t="s">
        <v>44</v>
      </c>
      <c r="K48" t="s">
        <v>196</v>
      </c>
      <c r="L48" t="s">
        <v>244</v>
      </c>
      <c r="M48" t="str">
        <f>IF(ISNUMBER(MATCH(A48, '5.13.24'!$A$2:$A$16, 0)), "Exists", "Doesn't Exist")</f>
        <v>Doesn't Exist</v>
      </c>
      <c r="N48" t="str">
        <f>_xlfn.IFNA(VLOOKUP(A48,'5.13.24'!$A$2:$N$96,14,0), "")</f>
        <v>No</v>
      </c>
      <c r="P48" t="s">
        <v>359</v>
      </c>
      <c r="Q48" t="s">
        <v>359</v>
      </c>
    </row>
    <row r="49" spans="1:17" x14ac:dyDescent="0.25">
      <c r="A49" t="s">
        <v>597</v>
      </c>
      <c r="B49" s="51">
        <v>57.07</v>
      </c>
      <c r="C49" s="1">
        <v>57.07</v>
      </c>
      <c r="D49" s="107">
        <f>_xlfn.IFNA(VLOOKUP(A49,'5.13.24'!$A$2:$C$96,3,0),0)</f>
        <v>0</v>
      </c>
      <c r="E49" s="51">
        <v>57.07</v>
      </c>
      <c r="F49" s="1">
        <v>0</v>
      </c>
      <c r="G49" s="1">
        <v>0</v>
      </c>
      <c r="H49" s="1">
        <v>0</v>
      </c>
      <c r="I49" s="51">
        <v>0</v>
      </c>
      <c r="J49" t="s">
        <v>41</v>
      </c>
      <c r="K49" t="s">
        <v>179</v>
      </c>
      <c r="L49" t="s">
        <v>598</v>
      </c>
      <c r="M49" t="str">
        <f>IF(ISNUMBER(MATCH(A49, '5.13.24'!$A$2:$A$16, 0)), "Exists", "Doesn't Exist")</f>
        <v>Doesn't Exist</v>
      </c>
      <c r="N49" t="str">
        <f>_xlfn.IFNA(VLOOKUP(A49,'5.13.24'!$A$2:$N$96,14,0), "")</f>
        <v/>
      </c>
      <c r="P49" t="s">
        <v>359</v>
      </c>
      <c r="Q49" t="s">
        <v>359</v>
      </c>
    </row>
    <row r="50" spans="1:17" x14ac:dyDescent="0.25">
      <c r="A50" t="s">
        <v>576</v>
      </c>
      <c r="B50" s="51">
        <v>50</v>
      </c>
      <c r="C50" s="1">
        <v>50</v>
      </c>
      <c r="D50" s="107">
        <f>_xlfn.IFNA(VLOOKUP(A50,'5.13.24'!$A$2:$C$96,3,0),0)</f>
        <v>50</v>
      </c>
      <c r="E50" s="51">
        <v>0</v>
      </c>
      <c r="F50" s="1">
        <v>0</v>
      </c>
      <c r="G50" s="1">
        <v>0</v>
      </c>
      <c r="H50" s="1">
        <v>0</v>
      </c>
      <c r="I50" s="51">
        <v>0</v>
      </c>
      <c r="J50" t="s">
        <v>41</v>
      </c>
      <c r="K50" t="s">
        <v>179</v>
      </c>
      <c r="L50" t="s">
        <v>577</v>
      </c>
      <c r="M50" t="str">
        <f>IF(ISNUMBER(MATCH(A50, '5.13.24'!$A$2:$A$16, 0)), "Exists", "Doesn't Exist")</f>
        <v>Doesn't Exist</v>
      </c>
      <c r="N50" t="str">
        <f>_xlfn.IFNA(VLOOKUP(A50,'5.13.24'!$A$2:$N$96,14,0), "")</f>
        <v>No</v>
      </c>
      <c r="P50" t="s">
        <v>359</v>
      </c>
      <c r="Q50" t="s">
        <v>359</v>
      </c>
    </row>
    <row r="51" spans="1:17" x14ac:dyDescent="0.25">
      <c r="A51" t="s">
        <v>514</v>
      </c>
      <c r="B51" s="51">
        <v>49.83</v>
      </c>
      <c r="C51" s="1">
        <v>49.83</v>
      </c>
      <c r="D51" s="107">
        <f>_xlfn.IFNA(VLOOKUP(A51,'5.13.24'!$A$2:$C$96,3,0),0)</f>
        <v>49.83</v>
      </c>
      <c r="E51" s="51">
        <v>49.83</v>
      </c>
      <c r="F51" s="1">
        <v>0</v>
      </c>
      <c r="G51" s="1">
        <v>0</v>
      </c>
      <c r="H51" s="1">
        <v>0</v>
      </c>
      <c r="I51" s="51">
        <v>0</v>
      </c>
      <c r="J51" t="s">
        <v>7</v>
      </c>
      <c r="K51" t="s">
        <v>170</v>
      </c>
      <c r="L51" t="s">
        <v>515</v>
      </c>
      <c r="M51" t="str">
        <f>IF(ISNUMBER(MATCH(A51, '5.13.24'!$A$2:$A$16, 0)), "Exists", "Doesn't Exist")</f>
        <v>Doesn't Exist</v>
      </c>
      <c r="N51" t="str">
        <f>_xlfn.IFNA(VLOOKUP(A51,'5.13.24'!$A$2:$N$96,14,0), "")</f>
        <v>No</v>
      </c>
      <c r="P51" t="s">
        <v>359</v>
      </c>
      <c r="Q51" t="s">
        <v>359</v>
      </c>
    </row>
    <row r="52" spans="1:17" x14ac:dyDescent="0.25">
      <c r="A52" t="s">
        <v>578</v>
      </c>
      <c r="B52" s="51">
        <v>48</v>
      </c>
      <c r="C52" s="1">
        <v>48</v>
      </c>
      <c r="D52" s="107">
        <f>_xlfn.IFNA(VLOOKUP(A52,'5.13.24'!$A$2:$C$96,3,0),0)</f>
        <v>48</v>
      </c>
      <c r="E52" s="51">
        <v>48</v>
      </c>
      <c r="F52" s="1">
        <v>0</v>
      </c>
      <c r="G52" s="1">
        <v>0</v>
      </c>
      <c r="H52" s="1">
        <v>0</v>
      </c>
      <c r="I52" s="51">
        <v>0</v>
      </c>
      <c r="J52" t="s">
        <v>36</v>
      </c>
      <c r="K52" t="s">
        <v>185</v>
      </c>
      <c r="L52" t="s">
        <v>579</v>
      </c>
      <c r="M52" t="str">
        <f>IF(ISNUMBER(MATCH(A52, '5.13.24'!$A$2:$A$16, 0)), "Exists", "Doesn't Exist")</f>
        <v>Doesn't Exist</v>
      </c>
      <c r="N52" t="str">
        <f>_xlfn.IFNA(VLOOKUP(A52,'5.13.24'!$A$2:$N$96,14,0), "")</f>
        <v>No</v>
      </c>
      <c r="P52" t="s">
        <v>359</v>
      </c>
      <c r="Q52" t="s">
        <v>359</v>
      </c>
    </row>
    <row r="53" spans="1:17" x14ac:dyDescent="0.25">
      <c r="A53" t="s">
        <v>549</v>
      </c>
      <c r="B53" s="51">
        <v>46.52</v>
      </c>
      <c r="C53" s="1">
        <v>46.52</v>
      </c>
      <c r="D53" s="107">
        <f>_xlfn.IFNA(VLOOKUP(A53,'5.13.24'!$A$2:$C$96,3,0),0)</f>
        <v>46.52</v>
      </c>
      <c r="E53" s="51">
        <v>46.52</v>
      </c>
      <c r="F53" s="1">
        <v>0</v>
      </c>
      <c r="G53" s="1">
        <v>0</v>
      </c>
      <c r="H53" s="1">
        <v>0</v>
      </c>
      <c r="I53" s="51">
        <v>0</v>
      </c>
      <c r="J53" t="s">
        <v>56</v>
      </c>
      <c r="K53" t="s">
        <v>189</v>
      </c>
      <c r="L53" t="s">
        <v>550</v>
      </c>
      <c r="M53" t="str">
        <f>IF(ISNUMBER(MATCH(A53, '5.13.24'!$A$2:$A$16, 0)), "Exists", "Doesn't Exist")</f>
        <v>Doesn't Exist</v>
      </c>
      <c r="N53" t="str">
        <f>_xlfn.IFNA(VLOOKUP(A53,'5.13.24'!$A$2:$N$96,14,0), "")</f>
        <v>No</v>
      </c>
      <c r="P53" t="s">
        <v>359</v>
      </c>
      <c r="Q53" t="s">
        <v>359</v>
      </c>
    </row>
    <row r="54" spans="1:17" x14ac:dyDescent="0.25">
      <c r="A54" t="s">
        <v>90</v>
      </c>
      <c r="B54" s="51">
        <v>42.99</v>
      </c>
      <c r="C54" s="1">
        <v>42.99</v>
      </c>
      <c r="D54" s="107">
        <f>_xlfn.IFNA(VLOOKUP(A54,'5.13.24'!$A$2:$C$96,3,0),0)</f>
        <v>0</v>
      </c>
      <c r="E54" s="51">
        <v>42.99</v>
      </c>
      <c r="F54" s="1">
        <v>0</v>
      </c>
      <c r="G54" s="1">
        <v>0</v>
      </c>
      <c r="H54" s="1">
        <v>0</v>
      </c>
      <c r="I54" s="51">
        <v>0</v>
      </c>
      <c r="J54" t="s">
        <v>14</v>
      </c>
      <c r="K54" t="s">
        <v>172</v>
      </c>
      <c r="L54" t="s">
        <v>251</v>
      </c>
      <c r="M54" t="str">
        <f>IF(ISNUMBER(MATCH(A54, '5.13.24'!$A$2:$A$16, 0)), "Exists", "Doesn't Exist")</f>
        <v>Doesn't Exist</v>
      </c>
      <c r="N54" t="str">
        <f>_xlfn.IFNA(VLOOKUP(A54,'5.13.24'!$A$2:$N$96,14,0), "")</f>
        <v/>
      </c>
      <c r="P54" t="s">
        <v>359</v>
      </c>
      <c r="Q54" t="s">
        <v>359</v>
      </c>
    </row>
    <row r="55" spans="1:17" x14ac:dyDescent="0.25">
      <c r="A55" t="s">
        <v>551</v>
      </c>
      <c r="B55" s="51">
        <v>35</v>
      </c>
      <c r="C55" s="1">
        <v>35</v>
      </c>
      <c r="D55" s="107">
        <f>_xlfn.IFNA(VLOOKUP(A55,'5.13.24'!$A$2:$C$96,3,0),0)</f>
        <v>35</v>
      </c>
      <c r="E55" s="51">
        <v>35</v>
      </c>
      <c r="F55" s="1">
        <v>0</v>
      </c>
      <c r="G55" s="1">
        <v>0</v>
      </c>
      <c r="H55" s="1">
        <v>0</v>
      </c>
      <c r="I55" s="51">
        <v>0</v>
      </c>
      <c r="J55" t="s">
        <v>552</v>
      </c>
      <c r="K55" t="s">
        <v>553</v>
      </c>
      <c r="L55" t="s">
        <v>553</v>
      </c>
      <c r="M55" t="str">
        <f>IF(ISNUMBER(MATCH(A55, '5.13.24'!$A$2:$A$16, 0)), "Exists", "Doesn't Exist")</f>
        <v>Doesn't Exist</v>
      </c>
      <c r="N55" t="str">
        <f>_xlfn.IFNA(VLOOKUP(A55,'5.13.24'!$A$2:$N$96,14,0), "")</f>
        <v>No</v>
      </c>
      <c r="P55" t="s">
        <v>359</v>
      </c>
      <c r="Q55" t="s">
        <v>359</v>
      </c>
    </row>
    <row r="56" spans="1:17" x14ac:dyDescent="0.25">
      <c r="A56" t="s">
        <v>71</v>
      </c>
      <c r="B56" s="51">
        <v>107.86</v>
      </c>
      <c r="C56" s="1">
        <v>32.1</v>
      </c>
      <c r="D56" s="107">
        <f>_xlfn.IFNA(VLOOKUP(A56,'5.13.24'!$A$2:$C$96,3,0),0)</f>
        <v>75.760000000000005</v>
      </c>
      <c r="E56" s="51">
        <v>32.1</v>
      </c>
      <c r="F56" s="1">
        <v>75.760000000000005</v>
      </c>
      <c r="G56" s="1">
        <v>0</v>
      </c>
      <c r="H56" s="1">
        <v>0</v>
      </c>
      <c r="I56" s="51">
        <v>75.760000000000005</v>
      </c>
      <c r="J56" t="s">
        <v>36</v>
      </c>
      <c r="K56" t="s">
        <v>185</v>
      </c>
      <c r="L56" t="s">
        <v>228</v>
      </c>
      <c r="M56" t="str">
        <f>IF(ISNUMBER(MATCH(A56, '5.13.24'!$A$2:$A$16, 0)), "Exists", "Doesn't Exist")</f>
        <v>Doesn't Exist</v>
      </c>
      <c r="N56" t="str">
        <f>_xlfn.IFNA(VLOOKUP(A56,'5.13.24'!$A$2:$N$96,14,0), "")</f>
        <v>No</v>
      </c>
      <c r="P56" t="s">
        <v>359</v>
      </c>
      <c r="Q56" t="s">
        <v>359</v>
      </c>
    </row>
    <row r="57" spans="1:17" x14ac:dyDescent="0.25">
      <c r="A57" t="s">
        <v>599</v>
      </c>
      <c r="B57" s="51">
        <v>24.47</v>
      </c>
      <c r="C57" s="1">
        <v>24.47</v>
      </c>
      <c r="D57" s="107">
        <f>_xlfn.IFNA(VLOOKUP(A57,'5.13.24'!$A$2:$C$96,3,0),0)</f>
        <v>0</v>
      </c>
      <c r="E57" s="51">
        <v>24.47</v>
      </c>
      <c r="F57" s="1">
        <v>0</v>
      </c>
      <c r="G57" s="1">
        <v>0</v>
      </c>
      <c r="H57" s="1">
        <v>0</v>
      </c>
      <c r="I57" s="51">
        <v>0</v>
      </c>
      <c r="J57" t="s">
        <v>528</v>
      </c>
      <c r="K57" t="s">
        <v>529</v>
      </c>
      <c r="L57" t="s">
        <v>529</v>
      </c>
      <c r="M57" t="str">
        <f>IF(ISNUMBER(MATCH(A57, '5.13.24'!$A$2:$A$16, 0)), "Exists", "Doesn't Exist")</f>
        <v>Doesn't Exist</v>
      </c>
      <c r="N57" t="str">
        <f>_xlfn.IFNA(VLOOKUP(A57,'5.13.24'!$A$2:$N$96,14,0), "")</f>
        <v/>
      </c>
      <c r="P57" t="s">
        <v>359</v>
      </c>
      <c r="Q57" t="s">
        <v>359</v>
      </c>
    </row>
    <row r="58" spans="1:17" x14ac:dyDescent="0.25">
      <c r="A58" t="s">
        <v>391</v>
      </c>
      <c r="B58" s="51">
        <v>14.96</v>
      </c>
      <c r="C58" s="1">
        <v>14.96</v>
      </c>
      <c r="D58" s="107">
        <f>_xlfn.IFNA(VLOOKUP(A58,'5.13.24'!$A$2:$C$96,3,0),0)</f>
        <v>14.96</v>
      </c>
      <c r="E58" s="51">
        <v>14.96</v>
      </c>
      <c r="F58" s="1">
        <v>0</v>
      </c>
      <c r="G58" s="1">
        <v>0</v>
      </c>
      <c r="H58" s="1">
        <v>0</v>
      </c>
      <c r="I58" s="51">
        <v>0</v>
      </c>
      <c r="J58" t="s">
        <v>41</v>
      </c>
      <c r="K58" t="s">
        <v>179</v>
      </c>
      <c r="L58" t="s">
        <v>392</v>
      </c>
      <c r="M58" t="str">
        <f>IF(ISNUMBER(MATCH(A58, '5.13.24'!$A$2:$A$16, 0)), "Exists", "Doesn't Exist")</f>
        <v>Doesn't Exist</v>
      </c>
      <c r="N58" t="str">
        <f>_xlfn.IFNA(VLOOKUP(A58,'5.13.24'!$A$2:$N$96,14,0), "")</f>
        <v>No</v>
      </c>
      <c r="P58" t="s">
        <v>359</v>
      </c>
      <c r="Q58" t="s">
        <v>359</v>
      </c>
    </row>
    <row r="59" spans="1:17" x14ac:dyDescent="0.25">
      <c r="A59" t="s">
        <v>600</v>
      </c>
      <c r="B59" s="51">
        <v>12.7</v>
      </c>
      <c r="C59" s="1">
        <v>12.7</v>
      </c>
      <c r="D59" s="107">
        <f>_xlfn.IFNA(VLOOKUP(A59,'5.13.24'!$A$2:$C$96,3,0),0)</f>
        <v>0</v>
      </c>
      <c r="E59" s="51">
        <v>12.7</v>
      </c>
      <c r="F59" s="1">
        <v>0</v>
      </c>
      <c r="G59" s="1">
        <v>0</v>
      </c>
      <c r="H59" s="1">
        <v>0</v>
      </c>
      <c r="I59" s="51">
        <v>0</v>
      </c>
      <c r="J59" t="s">
        <v>65</v>
      </c>
      <c r="K59" t="s">
        <v>221</v>
      </c>
      <c r="L59" t="s">
        <v>601</v>
      </c>
      <c r="M59" t="str">
        <f>IF(ISNUMBER(MATCH(A59, '5.13.24'!$A$2:$A$16, 0)), "Exists", "Doesn't Exist")</f>
        <v>Doesn't Exist</v>
      </c>
      <c r="N59" t="str">
        <f>_xlfn.IFNA(VLOOKUP(A59,'5.13.24'!$A$2:$N$96,14,0), "")</f>
        <v/>
      </c>
      <c r="P59" t="s">
        <v>359</v>
      </c>
      <c r="Q59" t="s">
        <v>359</v>
      </c>
    </row>
    <row r="60" spans="1:17" x14ac:dyDescent="0.25">
      <c r="A60" t="s">
        <v>554</v>
      </c>
      <c r="B60" s="51">
        <v>12.19</v>
      </c>
      <c r="C60" s="1">
        <v>12.19</v>
      </c>
      <c r="D60" s="107">
        <f>_xlfn.IFNA(VLOOKUP(A60,'5.13.24'!$A$2:$C$96,3,0),0)</f>
        <v>12.19</v>
      </c>
      <c r="E60" s="51">
        <v>0</v>
      </c>
      <c r="F60" s="1">
        <v>0</v>
      </c>
      <c r="G60" s="1">
        <v>0</v>
      </c>
      <c r="H60" s="1">
        <v>0</v>
      </c>
      <c r="I60" s="51">
        <v>0</v>
      </c>
      <c r="J60" t="s">
        <v>150</v>
      </c>
      <c r="K60" t="s">
        <v>175</v>
      </c>
      <c r="L60" t="s">
        <v>555</v>
      </c>
      <c r="M60" t="str">
        <f>IF(ISNUMBER(MATCH(A60, '5.13.24'!$A$2:$A$16, 0)), "Exists", "Doesn't Exist")</f>
        <v>Doesn't Exist</v>
      </c>
      <c r="N60" t="str">
        <f>_xlfn.IFNA(VLOOKUP(A60,'5.13.24'!$A$2:$N$96,14,0), "")</f>
        <v>No</v>
      </c>
      <c r="P60" t="s">
        <v>359</v>
      </c>
      <c r="Q60" t="s">
        <v>359</v>
      </c>
    </row>
    <row r="61" spans="1:17" x14ac:dyDescent="0.25">
      <c r="A61" t="s">
        <v>384</v>
      </c>
      <c r="B61" s="51">
        <v>10.32</v>
      </c>
      <c r="C61" s="1">
        <v>10.32</v>
      </c>
      <c r="D61" s="107">
        <f>_xlfn.IFNA(VLOOKUP(A61,'5.13.24'!$A$2:$C$96,3,0),0)</f>
        <v>10.32</v>
      </c>
      <c r="E61" s="51">
        <v>10.32</v>
      </c>
      <c r="F61" s="1">
        <v>0</v>
      </c>
      <c r="G61" s="1">
        <v>0</v>
      </c>
      <c r="H61" s="1">
        <v>0</v>
      </c>
      <c r="I61" s="51">
        <v>0</v>
      </c>
      <c r="J61" t="s">
        <v>105</v>
      </c>
      <c r="K61" t="s">
        <v>245</v>
      </c>
      <c r="L61" t="s">
        <v>385</v>
      </c>
      <c r="M61" t="str">
        <f>IF(ISNUMBER(MATCH(A61, '5.13.24'!$A$2:$A$16, 0)), "Exists", "Doesn't Exist")</f>
        <v>Doesn't Exist</v>
      </c>
      <c r="N61" t="str">
        <f>_xlfn.IFNA(VLOOKUP(A61,'5.13.24'!$A$2:$N$96,14,0), "")</f>
        <v>No</v>
      </c>
      <c r="P61" t="s">
        <v>359</v>
      </c>
      <c r="Q61" t="s">
        <v>359</v>
      </c>
    </row>
    <row r="62" spans="1:17" x14ac:dyDescent="0.25">
      <c r="A62" t="s">
        <v>118</v>
      </c>
      <c r="B62" s="51">
        <v>9.99</v>
      </c>
      <c r="C62" s="1">
        <v>9.99</v>
      </c>
      <c r="D62" s="107">
        <f>_xlfn.IFNA(VLOOKUP(A62,'5.13.24'!$A$2:$C$96,3,0),0)</f>
        <v>0</v>
      </c>
      <c r="E62" s="51">
        <v>9.99</v>
      </c>
      <c r="F62" s="1">
        <v>0</v>
      </c>
      <c r="G62" s="1">
        <v>0</v>
      </c>
      <c r="H62" s="1">
        <v>0</v>
      </c>
      <c r="I62" s="51">
        <v>0</v>
      </c>
      <c r="J62" t="s">
        <v>29</v>
      </c>
      <c r="K62" t="s">
        <v>212</v>
      </c>
      <c r="L62" t="s">
        <v>256</v>
      </c>
      <c r="M62" t="str">
        <f>IF(ISNUMBER(MATCH(A62, '5.13.24'!$A$2:$A$16, 0)), "Exists", "Doesn't Exist")</f>
        <v>Doesn't Exist</v>
      </c>
      <c r="N62" t="str">
        <f>_xlfn.IFNA(VLOOKUP(A62,'5.13.24'!$A$2:$N$96,14,0), "")</f>
        <v/>
      </c>
      <c r="P62" t="s">
        <v>359</v>
      </c>
      <c r="Q62" t="s">
        <v>359</v>
      </c>
    </row>
    <row r="63" spans="1:17" x14ac:dyDescent="0.25">
      <c r="A63" t="s">
        <v>44</v>
      </c>
      <c r="B63" s="51">
        <v>8282.2000000000007</v>
      </c>
      <c r="C63" s="1">
        <v>0</v>
      </c>
      <c r="D63" s="107">
        <f>_xlfn.IFNA(VLOOKUP(A63,'5.13.24'!$A$2:$C$96,3,0),0)</f>
        <v>0</v>
      </c>
      <c r="E63" s="51">
        <v>0</v>
      </c>
      <c r="F63" s="1">
        <v>8282.1999999999989</v>
      </c>
      <c r="G63" s="1">
        <v>0</v>
      </c>
      <c r="H63" s="1">
        <v>0</v>
      </c>
      <c r="I63" s="51">
        <v>8282.1999999999989</v>
      </c>
      <c r="J63" t="s">
        <v>21</v>
      </c>
      <c r="K63" t="s">
        <v>177</v>
      </c>
      <c r="L63" t="s">
        <v>196</v>
      </c>
      <c r="M63" t="str">
        <f>IF(ISNUMBER(MATCH(A63, '5.13.24'!$A$2:$A$16, 0)), "Exists", "Doesn't Exist")</f>
        <v>Doesn't Exist</v>
      </c>
      <c r="N63" t="str">
        <f>_xlfn.IFNA(VLOOKUP(A63,'5.13.24'!$A$2:$N$96,14,0), "")</f>
        <v>No</v>
      </c>
      <c r="P63" t="s">
        <v>359</v>
      </c>
      <c r="Q63" t="s">
        <v>359</v>
      </c>
    </row>
    <row r="64" spans="1:17" x14ac:dyDescent="0.25">
      <c r="A64" t="s">
        <v>84</v>
      </c>
      <c r="B64" s="51">
        <v>541.09</v>
      </c>
      <c r="C64" s="1">
        <v>0</v>
      </c>
      <c r="D64" s="107">
        <f>_xlfn.IFNA(VLOOKUP(A64,'5.13.24'!$A$2:$C$96,3,0),0)</f>
        <v>726.83</v>
      </c>
      <c r="E64" s="51">
        <v>0</v>
      </c>
      <c r="F64" s="1">
        <v>541.09</v>
      </c>
      <c r="G64" s="1">
        <v>0</v>
      </c>
      <c r="H64" s="1">
        <v>541.09</v>
      </c>
      <c r="I64" s="51">
        <v>0</v>
      </c>
      <c r="J64" t="s">
        <v>85</v>
      </c>
      <c r="K64" t="s">
        <v>219</v>
      </c>
      <c r="L64" t="s">
        <v>291</v>
      </c>
      <c r="M64" t="str">
        <f>IF(ISNUMBER(MATCH(A64, '5.13.24'!$A$2:$A$16, 0)), "Exists", "Doesn't Exist")</f>
        <v>Doesn't Exist</v>
      </c>
      <c r="N64" t="str">
        <f>_xlfn.IFNA(VLOOKUP(A64,'5.13.24'!$A$2:$N$96,14,0), "")</f>
        <v>Yes</v>
      </c>
      <c r="P64" t="s">
        <v>359</v>
      </c>
      <c r="Q64" t="s">
        <v>359</v>
      </c>
    </row>
    <row r="65" spans="1:17" x14ac:dyDescent="0.25">
      <c r="A65" t="s">
        <v>342</v>
      </c>
      <c r="B65" s="51">
        <v>1558.9</v>
      </c>
      <c r="C65" s="1">
        <v>0</v>
      </c>
      <c r="D65" s="107">
        <f>_xlfn.IFNA(VLOOKUP(A65,'5.13.24'!$A$2:$C$96,3,0),0)</f>
        <v>0</v>
      </c>
      <c r="E65" s="51">
        <v>0</v>
      </c>
      <c r="F65" s="1">
        <v>1558.9</v>
      </c>
      <c r="G65" s="1">
        <v>0</v>
      </c>
      <c r="H65" s="1">
        <v>1558.9</v>
      </c>
      <c r="I65" s="51">
        <v>0</v>
      </c>
      <c r="J65" t="s">
        <v>102</v>
      </c>
      <c r="K65" t="s">
        <v>282</v>
      </c>
      <c r="L65" t="s">
        <v>343</v>
      </c>
      <c r="M65" t="str">
        <f>IF(ISNUMBER(MATCH(A65, '5.13.24'!$A$2:$A$16, 0)), "Exists", "Doesn't Exist")</f>
        <v>Doesn't Exist</v>
      </c>
      <c r="N65" t="str">
        <f>_xlfn.IFNA(VLOOKUP(A65,'5.13.24'!$A$2:$N$96,14,0), "")</f>
        <v/>
      </c>
      <c r="P65" t="s">
        <v>359</v>
      </c>
      <c r="Q65" t="s">
        <v>359</v>
      </c>
    </row>
    <row r="66" spans="1:17" x14ac:dyDescent="0.25">
      <c r="A66" t="s">
        <v>50</v>
      </c>
      <c r="B66" s="51">
        <v>81.69</v>
      </c>
      <c r="C66" s="1">
        <v>0</v>
      </c>
      <c r="D66" s="107">
        <f>_xlfn.IFNA(VLOOKUP(A66,'5.13.24'!$A$2:$C$96,3,0),0)</f>
        <v>81.69</v>
      </c>
      <c r="E66" s="51">
        <v>0</v>
      </c>
      <c r="F66" s="1">
        <v>81.69</v>
      </c>
      <c r="G66" s="1">
        <v>0</v>
      </c>
      <c r="H66" s="1">
        <v>0</v>
      </c>
      <c r="I66" s="51">
        <v>81.69</v>
      </c>
      <c r="J66" t="s">
        <v>51</v>
      </c>
      <c r="K66" t="s">
        <v>308</v>
      </c>
      <c r="L66" t="s">
        <v>309</v>
      </c>
      <c r="M66" t="str">
        <f>IF(ISNUMBER(MATCH(A66, '5.13.24'!$A$2:$A$16, 0)), "Exists", "Doesn't Exist")</f>
        <v>Doesn't Exist</v>
      </c>
      <c r="N66" t="str">
        <f>_xlfn.IFNA(VLOOKUP(A66,'5.13.24'!$A$2:$N$96,14,0), "")</f>
        <v>No</v>
      </c>
      <c r="P66" t="s">
        <v>359</v>
      </c>
      <c r="Q66" t="s">
        <v>359</v>
      </c>
    </row>
    <row r="67" spans="1:17" x14ac:dyDescent="0.25">
      <c r="A67" t="s">
        <v>602</v>
      </c>
      <c r="B67" s="51">
        <v>166.65</v>
      </c>
      <c r="C67" s="1">
        <v>0</v>
      </c>
      <c r="D67" s="107">
        <f>_xlfn.IFNA(VLOOKUP(A67,'5.13.24'!$A$2:$C$96,3,0),0)</f>
        <v>0</v>
      </c>
      <c r="E67" s="51">
        <v>0</v>
      </c>
      <c r="F67" s="1">
        <v>166.65</v>
      </c>
      <c r="G67" s="1">
        <v>0</v>
      </c>
      <c r="H67" s="1">
        <v>166.65</v>
      </c>
      <c r="I67" s="51">
        <v>0</v>
      </c>
      <c r="J67" t="s">
        <v>86</v>
      </c>
      <c r="K67" t="s">
        <v>241</v>
      </c>
      <c r="L67" t="s">
        <v>603</v>
      </c>
      <c r="M67" t="str">
        <f>IF(ISNUMBER(MATCH(A67, '5.13.24'!$A$2:$A$16, 0)), "Exists", "Doesn't Exist")</f>
        <v>Doesn't Exist</v>
      </c>
      <c r="N67" t="str">
        <f>_xlfn.IFNA(VLOOKUP(A67,'5.13.24'!$A$2:$N$96,14,0), "")</f>
        <v/>
      </c>
      <c r="P67" t="s">
        <v>359</v>
      </c>
      <c r="Q67" t="s">
        <v>359</v>
      </c>
    </row>
    <row r="68" spans="1:17" x14ac:dyDescent="0.25">
      <c r="A68" t="s">
        <v>155</v>
      </c>
      <c r="B68" s="51">
        <v>1311.36</v>
      </c>
      <c r="C68" s="1">
        <v>0</v>
      </c>
      <c r="D68" s="107">
        <f>_xlfn.IFNA(VLOOKUP(A68,'5.13.24'!$A$2:$C$96,3,0),0)</f>
        <v>0</v>
      </c>
      <c r="E68" s="51">
        <v>0</v>
      </c>
      <c r="F68" s="1">
        <v>1311.36</v>
      </c>
      <c r="G68" s="1">
        <v>0</v>
      </c>
      <c r="H68" s="1">
        <v>1311.36</v>
      </c>
      <c r="I68" s="51">
        <v>0</v>
      </c>
      <c r="J68" t="s">
        <v>23</v>
      </c>
      <c r="K68" t="s">
        <v>194</v>
      </c>
      <c r="L68" t="s">
        <v>265</v>
      </c>
      <c r="M68" t="str">
        <f>IF(ISNUMBER(MATCH(A68, '5.13.24'!$A$2:$A$16, 0)), "Exists", "Doesn't Exist")</f>
        <v>Doesn't Exist</v>
      </c>
      <c r="N68" t="str">
        <f>_xlfn.IFNA(VLOOKUP(A68,'5.13.24'!$A$2:$N$96,14,0), "")</f>
        <v/>
      </c>
      <c r="P68" t="s">
        <v>359</v>
      </c>
      <c r="Q68" t="s">
        <v>359</v>
      </c>
    </row>
    <row r="69" spans="1:17" x14ac:dyDescent="0.25">
      <c r="A69" t="s">
        <v>566</v>
      </c>
      <c r="B69" s="51">
        <v>969.06000000000006</v>
      </c>
      <c r="C69" s="1">
        <v>0</v>
      </c>
      <c r="D69" s="107">
        <f>_xlfn.IFNA(VLOOKUP(A69,'5.13.24'!$A$2:$C$96,3,0),0)</f>
        <v>0</v>
      </c>
      <c r="E69" s="51">
        <v>0</v>
      </c>
      <c r="F69" s="1">
        <v>969.06000000000006</v>
      </c>
      <c r="G69" s="1">
        <v>0</v>
      </c>
      <c r="H69" s="1">
        <v>969.06000000000006</v>
      </c>
      <c r="I69" s="51">
        <v>0</v>
      </c>
      <c r="J69" t="s">
        <v>23</v>
      </c>
      <c r="K69" t="s">
        <v>194</v>
      </c>
      <c r="L69" t="s">
        <v>567</v>
      </c>
      <c r="M69" t="str">
        <f>IF(ISNUMBER(MATCH(A69, '5.13.24'!$A$2:$A$16, 0)), "Exists", "Doesn't Exist")</f>
        <v>Doesn't Exist</v>
      </c>
      <c r="N69" t="str">
        <f>_xlfn.IFNA(VLOOKUP(A69,'5.13.24'!$A$2:$N$96,14,0), "")</f>
        <v>No</v>
      </c>
      <c r="P69" t="s">
        <v>359</v>
      </c>
      <c r="Q69" t="s">
        <v>359</v>
      </c>
    </row>
    <row r="70" spans="1:17" x14ac:dyDescent="0.25">
      <c r="A70" t="s">
        <v>110</v>
      </c>
      <c r="B70" s="51">
        <v>372.95</v>
      </c>
      <c r="C70" s="1">
        <v>0</v>
      </c>
      <c r="D70" s="107">
        <f>_xlfn.IFNA(VLOOKUP(A70,'5.13.24'!$A$2:$C$96,3,0),0)</f>
        <v>372.95</v>
      </c>
      <c r="E70" s="51">
        <v>0</v>
      </c>
      <c r="F70" s="1">
        <v>372.95</v>
      </c>
      <c r="G70" s="1">
        <v>0</v>
      </c>
      <c r="H70" s="1">
        <v>372.95</v>
      </c>
      <c r="I70" s="51">
        <v>0</v>
      </c>
      <c r="J70" t="s">
        <v>23</v>
      </c>
      <c r="K70" t="s">
        <v>194</v>
      </c>
      <c r="L70" t="s">
        <v>266</v>
      </c>
      <c r="M70" t="str">
        <f>IF(ISNUMBER(MATCH(A70, '5.13.24'!$A$2:$A$16, 0)), "Exists", "Doesn't Exist")</f>
        <v>Doesn't Exist</v>
      </c>
      <c r="N70" t="str">
        <f>_xlfn.IFNA(VLOOKUP(A70,'5.13.24'!$A$2:$N$96,14,0), "")</f>
        <v>No</v>
      </c>
      <c r="P70" t="s">
        <v>359</v>
      </c>
      <c r="Q70" t="s">
        <v>359</v>
      </c>
    </row>
    <row r="71" spans="1:17" x14ac:dyDescent="0.25">
      <c r="A71" t="s">
        <v>541</v>
      </c>
      <c r="B71" s="51">
        <v>135.31</v>
      </c>
      <c r="C71" s="1">
        <v>0</v>
      </c>
      <c r="D71" s="107">
        <f>_xlfn.IFNA(VLOOKUP(A71,'5.13.24'!$A$2:$C$96,3,0),0)</f>
        <v>135.31</v>
      </c>
      <c r="E71" s="51">
        <v>0</v>
      </c>
      <c r="F71" s="1">
        <v>135.31</v>
      </c>
      <c r="G71" s="1">
        <v>0</v>
      </c>
      <c r="H71" s="1">
        <v>135.31</v>
      </c>
      <c r="I71" s="51">
        <v>0</v>
      </c>
      <c r="J71" t="s">
        <v>60</v>
      </c>
      <c r="K71" t="s">
        <v>236</v>
      </c>
      <c r="L71" t="s">
        <v>542</v>
      </c>
      <c r="M71" t="str">
        <f>IF(ISNUMBER(MATCH(A71, '5.13.24'!$A$2:$A$16, 0)), "Exists", "Doesn't Exist")</f>
        <v>Doesn't Exist</v>
      </c>
      <c r="N71" t="str">
        <f>_xlfn.IFNA(VLOOKUP(A71,'5.13.24'!$A$2:$N$96,14,0), "")</f>
        <v>No</v>
      </c>
      <c r="P71" t="s">
        <v>359</v>
      </c>
      <c r="Q71" t="s">
        <v>359</v>
      </c>
    </row>
    <row r="72" spans="1:17" x14ac:dyDescent="0.25">
      <c r="A72" t="s">
        <v>117</v>
      </c>
      <c r="B72" s="51">
        <v>45.57</v>
      </c>
      <c r="C72" s="1">
        <v>0</v>
      </c>
      <c r="D72" s="107">
        <f>_xlfn.IFNA(VLOOKUP(A72,'5.13.24'!$A$2:$C$96,3,0),0)</f>
        <v>0</v>
      </c>
      <c r="E72" s="51">
        <v>0</v>
      </c>
      <c r="F72" s="1">
        <v>45.57</v>
      </c>
      <c r="G72" s="1">
        <v>0</v>
      </c>
      <c r="H72" s="1">
        <v>0</v>
      </c>
      <c r="I72" s="51">
        <v>45.57</v>
      </c>
      <c r="J72" t="s">
        <v>56</v>
      </c>
      <c r="K72" t="s">
        <v>189</v>
      </c>
      <c r="L72" t="s">
        <v>273</v>
      </c>
      <c r="M72" t="str">
        <f>IF(ISNUMBER(MATCH(A72, '5.13.24'!$A$2:$A$16, 0)), "Exists", "Doesn't Exist")</f>
        <v>Doesn't Exist</v>
      </c>
      <c r="N72" t="str">
        <f>_xlfn.IFNA(VLOOKUP(A72,'5.13.24'!$A$2:$N$96,14,0), "")</f>
        <v>No</v>
      </c>
      <c r="P72" t="s">
        <v>359</v>
      </c>
      <c r="Q72" t="s">
        <v>359</v>
      </c>
    </row>
    <row r="73" spans="1:17" x14ac:dyDescent="0.25">
      <c r="A73" t="s">
        <v>395</v>
      </c>
      <c r="B73" s="51">
        <v>624.5</v>
      </c>
      <c r="C73" s="1">
        <v>0</v>
      </c>
      <c r="D73" s="107">
        <f>_xlfn.IFNA(VLOOKUP(A73,'5.13.24'!$A$2:$C$96,3,0),0)</f>
        <v>0</v>
      </c>
      <c r="E73" s="51">
        <v>0</v>
      </c>
      <c r="F73" s="1">
        <v>624.5</v>
      </c>
      <c r="G73" s="1">
        <v>0</v>
      </c>
      <c r="H73" s="1">
        <v>0</v>
      </c>
      <c r="I73" s="51">
        <v>624.5</v>
      </c>
      <c r="J73" t="s">
        <v>62</v>
      </c>
      <c r="K73" t="s">
        <v>238</v>
      </c>
      <c r="L73" t="s">
        <v>396</v>
      </c>
      <c r="M73" t="str">
        <f>IF(ISNUMBER(MATCH(A73, '5.13.24'!$A$2:$A$16, 0)), "Exists", "Doesn't Exist")</f>
        <v>Doesn't Exist</v>
      </c>
      <c r="N73" t="str">
        <f>_xlfn.IFNA(VLOOKUP(A73,'5.13.24'!$A$2:$N$96,14,0), "")</f>
        <v/>
      </c>
      <c r="P73" t="s">
        <v>359</v>
      </c>
      <c r="Q73" t="s">
        <v>359</v>
      </c>
    </row>
    <row r="74" spans="1:17" x14ac:dyDescent="0.25">
      <c r="A74" t="s">
        <v>547</v>
      </c>
      <c r="B74" s="51">
        <v>1519.06</v>
      </c>
      <c r="C74" s="1">
        <v>0</v>
      </c>
      <c r="D74" s="107">
        <f>_xlfn.IFNA(VLOOKUP(A74,'5.13.24'!$A$2:$C$96,3,0),0)</f>
        <v>1519.06</v>
      </c>
      <c r="E74" s="51">
        <v>0</v>
      </c>
      <c r="F74" s="1">
        <v>1519.06</v>
      </c>
      <c r="G74" s="1">
        <v>0</v>
      </c>
      <c r="H74" s="1">
        <v>0</v>
      </c>
      <c r="I74" s="51">
        <v>1519.06</v>
      </c>
      <c r="J74" t="s">
        <v>36</v>
      </c>
      <c r="K74" t="s">
        <v>185</v>
      </c>
      <c r="L74" t="s">
        <v>548</v>
      </c>
      <c r="M74" t="str">
        <f>IF(ISNUMBER(MATCH(A74, '5.13.24'!$A$2:$A$16, 0)), "Exists", "Doesn't Exist")</f>
        <v>Exists</v>
      </c>
      <c r="N74" t="str">
        <f>_xlfn.IFNA(VLOOKUP(A74,'5.13.24'!$A$2:$N$96,14,0), "")</f>
        <v>Yes</v>
      </c>
      <c r="P74" t="s">
        <v>359</v>
      </c>
      <c r="Q74" t="s">
        <v>359</v>
      </c>
    </row>
    <row r="75" spans="1:17" x14ac:dyDescent="0.25">
      <c r="A75" t="s">
        <v>94</v>
      </c>
      <c r="B75" s="51">
        <v>673.5</v>
      </c>
      <c r="C75" s="1">
        <v>0</v>
      </c>
      <c r="D75" s="107">
        <f>_xlfn.IFNA(VLOOKUP(A75,'5.13.24'!$A$2:$C$96,3,0),0)</f>
        <v>198.31</v>
      </c>
      <c r="E75" s="51">
        <v>0</v>
      </c>
      <c r="F75" s="1">
        <v>673.5</v>
      </c>
      <c r="G75" s="1">
        <v>475.19000000000011</v>
      </c>
      <c r="H75" s="1">
        <v>0</v>
      </c>
      <c r="I75" s="51">
        <v>198.31</v>
      </c>
      <c r="J75" t="s">
        <v>62</v>
      </c>
      <c r="K75" t="s">
        <v>238</v>
      </c>
      <c r="L75" t="s">
        <v>239</v>
      </c>
      <c r="M75" t="str">
        <f>IF(ISNUMBER(MATCH(A75, '5.13.24'!$A$2:$A$16, 0)), "Exists", "Doesn't Exist")</f>
        <v>Doesn't Exist</v>
      </c>
      <c r="N75" t="str">
        <f>_xlfn.IFNA(VLOOKUP(A75,'5.13.24'!$A$2:$N$96,14,0), "")</f>
        <v>No</v>
      </c>
      <c r="P75" t="s">
        <v>359</v>
      </c>
      <c r="Q75" t="s">
        <v>359</v>
      </c>
    </row>
    <row r="76" spans="1:17" x14ac:dyDescent="0.25">
      <c r="A76" t="s">
        <v>101</v>
      </c>
      <c r="B76" s="51">
        <v>2101.87</v>
      </c>
      <c r="C76" s="1">
        <v>0</v>
      </c>
      <c r="D76" s="107">
        <f>_xlfn.IFNA(VLOOKUP(A76,'5.13.24'!$A$2:$C$96,3,0),0)</f>
        <v>1113.1099999999999</v>
      </c>
      <c r="E76" s="51">
        <v>0</v>
      </c>
      <c r="F76" s="1">
        <v>2101.87</v>
      </c>
      <c r="G76" s="1">
        <v>2101.87</v>
      </c>
      <c r="H76" s="1">
        <v>0</v>
      </c>
      <c r="I76" s="51">
        <v>0</v>
      </c>
      <c r="J76" t="s">
        <v>34</v>
      </c>
      <c r="K76" t="s">
        <v>198</v>
      </c>
      <c r="L76" t="s">
        <v>261</v>
      </c>
      <c r="M76" t="str">
        <f>IF(ISNUMBER(MATCH(A76, '5.13.24'!$A$2:$A$16, 0)), "Exists", "Doesn't Exist")</f>
        <v>Exists</v>
      </c>
      <c r="N76" t="str">
        <f>_xlfn.IFNA(VLOOKUP(A76,'5.13.24'!$A$2:$N$96,14,0), "")</f>
        <v>Yes</v>
      </c>
      <c r="P76" t="s">
        <v>359</v>
      </c>
      <c r="Q76" t="s">
        <v>359</v>
      </c>
    </row>
    <row r="77" spans="1:17" x14ac:dyDescent="0.25">
      <c r="A77" t="s">
        <v>129</v>
      </c>
      <c r="B77" s="51">
        <v>0</v>
      </c>
      <c r="C77" s="1">
        <v>0</v>
      </c>
      <c r="D77" s="107">
        <f>_xlfn.IFNA(VLOOKUP(A77,'5.13.24'!$A$2:$C$96,3,0),0)</f>
        <v>0</v>
      </c>
      <c r="E77" s="51">
        <v>0</v>
      </c>
      <c r="F77" s="1">
        <v>0</v>
      </c>
      <c r="G77" s="1">
        <v>0</v>
      </c>
      <c r="H77" s="1">
        <v>0</v>
      </c>
      <c r="I77" s="51">
        <v>0</v>
      </c>
      <c r="J77" t="s">
        <v>44</v>
      </c>
      <c r="K77" t="s">
        <v>196</v>
      </c>
      <c r="L77" t="s">
        <v>303</v>
      </c>
      <c r="M77" t="str">
        <f>IF(ISNUMBER(MATCH(A77, '5.13.24'!$A$2:$A$16, 0)), "Exists", "Doesn't Exist")</f>
        <v>Doesn't Exist</v>
      </c>
      <c r="N77" t="str">
        <f>_xlfn.IFNA(VLOOKUP(A77,'5.13.24'!$A$2:$N$96,14,0), "")</f>
        <v>No</v>
      </c>
      <c r="P77" t="s">
        <v>359</v>
      </c>
      <c r="Q77" t="s">
        <v>359</v>
      </c>
    </row>
    <row r="78" spans="1:17" x14ac:dyDescent="0.25">
      <c r="A78" t="s">
        <v>269</v>
      </c>
      <c r="B78" s="51">
        <v>615.4</v>
      </c>
      <c r="C78" s="1">
        <v>0</v>
      </c>
      <c r="D78" s="107">
        <f>_xlfn.IFNA(VLOOKUP(A78,'5.13.24'!$A$2:$C$96,3,0),0)</f>
        <v>615.4</v>
      </c>
      <c r="E78" s="51">
        <v>0</v>
      </c>
      <c r="F78" s="1">
        <v>615.4</v>
      </c>
      <c r="G78" s="1">
        <v>0</v>
      </c>
      <c r="H78" s="1">
        <v>0</v>
      </c>
      <c r="I78" s="51">
        <v>615.4</v>
      </c>
      <c r="J78" t="s">
        <v>44</v>
      </c>
      <c r="K78" t="s">
        <v>196</v>
      </c>
      <c r="L78" t="s">
        <v>270</v>
      </c>
      <c r="M78" t="str">
        <f>IF(ISNUMBER(MATCH(A78, '5.13.24'!$A$2:$A$16, 0)), "Exists", "Doesn't Exist")</f>
        <v>Doesn't Exist</v>
      </c>
      <c r="N78" t="str">
        <f>_xlfn.IFNA(VLOOKUP(A78,'5.13.24'!$A$2:$N$96,14,0), "")</f>
        <v>Yes</v>
      </c>
      <c r="P78" t="s">
        <v>359</v>
      </c>
      <c r="Q78" t="s">
        <v>359</v>
      </c>
    </row>
    <row r="79" spans="1:17" x14ac:dyDescent="0.25">
      <c r="A79" t="s">
        <v>53</v>
      </c>
      <c r="B79" s="51">
        <v>654.79000000000008</v>
      </c>
      <c r="C79" s="1">
        <v>0</v>
      </c>
      <c r="D79" s="107">
        <f>_xlfn.IFNA(VLOOKUP(A79,'5.13.24'!$A$2:$C$96,3,0),0)</f>
        <v>0</v>
      </c>
      <c r="E79" s="51">
        <v>0</v>
      </c>
      <c r="F79" s="1">
        <v>654.79000000000008</v>
      </c>
      <c r="G79" s="1">
        <v>654.79000000000008</v>
      </c>
      <c r="H79" s="1">
        <v>0</v>
      </c>
      <c r="I79" s="51">
        <v>0</v>
      </c>
      <c r="J79" t="s">
        <v>44</v>
      </c>
      <c r="K79" t="s">
        <v>196</v>
      </c>
      <c r="L79" t="s">
        <v>205</v>
      </c>
      <c r="M79" t="str">
        <f>IF(ISNUMBER(MATCH(A79, '5.13.24'!$A$2:$A$16, 0)), "Exists", "Doesn't Exist")</f>
        <v>Doesn't Exist</v>
      </c>
      <c r="N79" t="str">
        <f>_xlfn.IFNA(VLOOKUP(A79,'5.13.24'!$A$2:$N$96,14,0), "")</f>
        <v>No</v>
      </c>
      <c r="P79" t="s">
        <v>359</v>
      </c>
      <c r="Q79" t="s">
        <v>359</v>
      </c>
    </row>
    <row r="80" spans="1:17" x14ac:dyDescent="0.25">
      <c r="A80" t="s">
        <v>133</v>
      </c>
      <c r="B80" s="51">
        <v>0</v>
      </c>
      <c r="C80" s="1">
        <v>0</v>
      </c>
      <c r="D80" s="107">
        <f>_xlfn.IFNA(VLOOKUP(A80,'5.13.24'!$A$2:$C$96,3,0),0)</f>
        <v>0</v>
      </c>
      <c r="E80" s="51">
        <v>0</v>
      </c>
      <c r="F80" s="1">
        <v>0</v>
      </c>
      <c r="G80" s="1">
        <v>0</v>
      </c>
      <c r="H80" s="1">
        <v>0</v>
      </c>
      <c r="I80" s="51">
        <v>0</v>
      </c>
      <c r="J80" t="s">
        <v>31</v>
      </c>
      <c r="K80" t="s">
        <v>183</v>
      </c>
      <c r="L80" t="s">
        <v>310</v>
      </c>
      <c r="M80" t="str">
        <f>IF(ISNUMBER(MATCH(A80, '5.13.24'!$A$2:$A$16, 0)), "Exists", "Doesn't Exist")</f>
        <v>Doesn't Exist</v>
      </c>
      <c r="N80" t="str">
        <f>_xlfn.IFNA(VLOOKUP(A80,'5.13.24'!$A$2:$N$96,14,0), "")</f>
        <v>No</v>
      </c>
      <c r="P80" t="s">
        <v>359</v>
      </c>
      <c r="Q80" t="s">
        <v>359</v>
      </c>
    </row>
    <row r="81" spans="1:17" x14ac:dyDescent="0.25">
      <c r="A81" t="s">
        <v>560</v>
      </c>
      <c r="B81" s="51">
        <v>39.340000000000003</v>
      </c>
      <c r="C81" s="1">
        <v>0</v>
      </c>
      <c r="D81" s="107">
        <f>_xlfn.IFNA(VLOOKUP(A81,'5.13.24'!$A$2:$C$96,3,0),0)</f>
        <v>39.340000000000003</v>
      </c>
      <c r="E81" s="51">
        <v>0</v>
      </c>
      <c r="F81" s="1">
        <v>39.340000000000003</v>
      </c>
      <c r="G81" s="1">
        <v>0</v>
      </c>
      <c r="H81" s="1">
        <v>39.340000000000003</v>
      </c>
      <c r="I81" s="51">
        <v>0</v>
      </c>
      <c r="J81" t="s">
        <v>36</v>
      </c>
      <c r="K81" t="s">
        <v>185</v>
      </c>
      <c r="L81" t="s">
        <v>561</v>
      </c>
      <c r="M81" t="str">
        <f>IF(ISNUMBER(MATCH(A81, '5.13.24'!$A$2:$A$16, 0)), "Exists", "Doesn't Exist")</f>
        <v>Doesn't Exist</v>
      </c>
      <c r="N81" t="str">
        <f>_xlfn.IFNA(VLOOKUP(A81,'5.13.24'!$A$2:$N$96,14,0), "")</f>
        <v>No</v>
      </c>
      <c r="P81" t="s">
        <v>359</v>
      </c>
      <c r="Q81" t="s">
        <v>359</v>
      </c>
    </row>
    <row r="82" spans="1:17" x14ac:dyDescent="0.25">
      <c r="A82" t="s">
        <v>88</v>
      </c>
      <c r="B82" s="51">
        <v>3404.82</v>
      </c>
      <c r="C82" s="1">
        <v>0</v>
      </c>
      <c r="D82" s="107">
        <f>_xlfn.IFNA(VLOOKUP(A82,'5.13.24'!$A$2:$C$96,3,0),0)</f>
        <v>0</v>
      </c>
      <c r="E82" s="51">
        <v>0</v>
      </c>
      <c r="F82" s="1">
        <v>3404.82</v>
      </c>
      <c r="G82" s="1">
        <v>1291.45</v>
      </c>
      <c r="H82" s="1">
        <v>2113.37</v>
      </c>
      <c r="I82" s="51">
        <v>0</v>
      </c>
      <c r="J82" t="s">
        <v>56</v>
      </c>
      <c r="K82" t="s">
        <v>189</v>
      </c>
      <c r="L82" t="s">
        <v>249</v>
      </c>
      <c r="M82" t="str">
        <f>IF(ISNUMBER(MATCH(A82, '5.13.24'!$A$2:$A$16, 0)), "Exists", "Doesn't Exist")</f>
        <v>Doesn't Exist</v>
      </c>
      <c r="N82" t="str">
        <f>_xlfn.IFNA(VLOOKUP(A82,'5.13.24'!$A$2:$N$96,14,0), "")</f>
        <v>No</v>
      </c>
      <c r="P82" t="s">
        <v>359</v>
      </c>
      <c r="Q82" t="s">
        <v>359</v>
      </c>
    </row>
    <row r="83" spans="1:17" x14ac:dyDescent="0.25">
      <c r="A83" t="s">
        <v>520</v>
      </c>
      <c r="B83" s="51">
        <v>3606.46</v>
      </c>
      <c r="C83" s="1">
        <v>0</v>
      </c>
      <c r="D83" s="107">
        <f>_xlfn.IFNA(VLOOKUP(A83,'5.13.24'!$A$2:$C$96,3,0),0)</f>
        <v>1364.76</v>
      </c>
      <c r="E83" s="51">
        <v>0</v>
      </c>
      <c r="F83" s="1">
        <v>3606.46</v>
      </c>
      <c r="G83" s="1">
        <v>0</v>
      </c>
      <c r="H83" s="1">
        <v>3606.46</v>
      </c>
      <c r="I83" s="51">
        <v>0</v>
      </c>
      <c r="J83" t="s">
        <v>96</v>
      </c>
      <c r="K83" t="s">
        <v>242</v>
      </c>
      <c r="L83" t="s">
        <v>521</v>
      </c>
      <c r="M83" t="str">
        <f>IF(ISNUMBER(MATCH(A83, '5.13.24'!$A$2:$A$16, 0)), "Exists", "Doesn't Exist")</f>
        <v>Exists</v>
      </c>
      <c r="N83" t="str">
        <f>_xlfn.IFNA(VLOOKUP(A83,'5.13.24'!$A$2:$N$96,14,0), "")</f>
        <v>Yes</v>
      </c>
      <c r="P83" t="s">
        <v>359</v>
      </c>
      <c r="Q83" t="s">
        <v>359</v>
      </c>
    </row>
    <row r="84" spans="1:17" x14ac:dyDescent="0.25">
      <c r="A84" t="s">
        <v>421</v>
      </c>
      <c r="B84" s="51">
        <v>339.31</v>
      </c>
      <c r="C84" s="1">
        <v>0</v>
      </c>
      <c r="D84" s="107">
        <f>_xlfn.IFNA(VLOOKUP(A84,'5.13.24'!$A$2:$C$96,3,0),0)</f>
        <v>339.31</v>
      </c>
      <c r="E84" s="51">
        <v>0</v>
      </c>
      <c r="F84" s="1">
        <v>339.31</v>
      </c>
      <c r="G84" s="1">
        <v>0</v>
      </c>
      <c r="H84" s="1">
        <v>339.31</v>
      </c>
      <c r="I84" s="51">
        <v>0</v>
      </c>
      <c r="J84" t="s">
        <v>96</v>
      </c>
      <c r="K84" t="s">
        <v>242</v>
      </c>
      <c r="L84" t="s">
        <v>422</v>
      </c>
      <c r="M84" t="str">
        <f>IF(ISNUMBER(MATCH(A84, '5.13.24'!$A$2:$A$16, 0)), "Exists", "Doesn't Exist")</f>
        <v>Doesn't Exist</v>
      </c>
      <c r="N84" t="str">
        <f>_xlfn.IFNA(VLOOKUP(A84,'5.13.24'!$A$2:$N$96,14,0), "")</f>
        <v>No</v>
      </c>
      <c r="P84" t="s">
        <v>359</v>
      </c>
      <c r="Q84" t="s">
        <v>359</v>
      </c>
    </row>
    <row r="85" spans="1:17" x14ac:dyDescent="0.25">
      <c r="A85" t="s">
        <v>537</v>
      </c>
      <c r="B85" s="51">
        <v>1661.71</v>
      </c>
      <c r="C85" s="1">
        <v>0</v>
      </c>
      <c r="D85" s="107">
        <f>_xlfn.IFNA(VLOOKUP(A85,'5.13.24'!$A$2:$C$96,3,0),0)</f>
        <v>1204.8699999999999</v>
      </c>
      <c r="E85" s="51">
        <v>0</v>
      </c>
      <c r="F85" s="1">
        <v>1661.71</v>
      </c>
      <c r="G85" s="1">
        <v>0</v>
      </c>
      <c r="H85" s="1">
        <v>1661.71</v>
      </c>
      <c r="I85" s="51">
        <v>0</v>
      </c>
      <c r="J85" t="s">
        <v>34</v>
      </c>
      <c r="K85" t="s">
        <v>198</v>
      </c>
      <c r="L85" t="s">
        <v>538</v>
      </c>
      <c r="M85" t="str">
        <f>IF(ISNUMBER(MATCH(A85, '5.13.24'!$A$2:$A$16, 0)), "Exists", "Doesn't Exist")</f>
        <v>Exists</v>
      </c>
      <c r="N85" t="str">
        <f>_xlfn.IFNA(VLOOKUP(A85,'5.13.24'!$A$2:$N$96,14,0), "")</f>
        <v>Yes</v>
      </c>
      <c r="P85" t="s">
        <v>359</v>
      </c>
      <c r="Q85" t="s">
        <v>359</v>
      </c>
    </row>
    <row r="86" spans="1:17" x14ac:dyDescent="0.25">
      <c r="A86" t="s">
        <v>423</v>
      </c>
      <c r="B86" s="51">
        <v>6153.38</v>
      </c>
      <c r="C86" s="1">
        <v>0</v>
      </c>
      <c r="D86" s="107">
        <f>_xlfn.IFNA(VLOOKUP(A86,'5.13.24'!$A$2:$C$96,3,0),0)</f>
        <v>0</v>
      </c>
      <c r="E86" s="51">
        <v>0</v>
      </c>
      <c r="F86" s="1">
        <v>6153.38</v>
      </c>
      <c r="G86" s="1">
        <v>0</v>
      </c>
      <c r="H86" s="1">
        <v>0</v>
      </c>
      <c r="I86" s="51">
        <v>6153.38</v>
      </c>
      <c r="J86" t="s">
        <v>44</v>
      </c>
      <c r="K86" t="s">
        <v>196</v>
      </c>
      <c r="L86" t="s">
        <v>424</v>
      </c>
      <c r="M86" t="str">
        <f>IF(ISNUMBER(MATCH(A86, '5.13.24'!$A$2:$A$16, 0)), "Exists", "Doesn't Exist")</f>
        <v>Doesn't Exist</v>
      </c>
      <c r="N86" t="str">
        <f>_xlfn.IFNA(VLOOKUP(A86,'5.13.24'!$A$2:$N$96,14,0), "")</f>
        <v>No</v>
      </c>
      <c r="P86" t="s">
        <v>359</v>
      </c>
      <c r="Q86" t="s">
        <v>359</v>
      </c>
    </row>
    <row r="87" spans="1:17" x14ac:dyDescent="0.25">
      <c r="A87" t="s">
        <v>23</v>
      </c>
      <c r="B87" s="51">
        <v>138.51</v>
      </c>
      <c r="C87" s="1">
        <v>0</v>
      </c>
      <c r="D87" s="107">
        <f>_xlfn.IFNA(VLOOKUP(A87,'5.13.24'!$A$2:$C$96,3,0),0)</f>
        <v>0</v>
      </c>
      <c r="E87" s="51">
        <v>0</v>
      </c>
      <c r="F87" s="1">
        <v>138.51</v>
      </c>
      <c r="G87" s="1">
        <v>0</v>
      </c>
      <c r="H87" s="1">
        <v>0</v>
      </c>
      <c r="I87" s="51">
        <v>138.51</v>
      </c>
      <c r="J87" t="s">
        <v>21</v>
      </c>
      <c r="K87" t="s">
        <v>177</v>
      </c>
      <c r="L87" t="s">
        <v>194</v>
      </c>
      <c r="M87" t="str">
        <f>IF(ISNUMBER(MATCH(A87, '5.13.24'!$A$2:$A$16, 0)), "Exists", "Doesn't Exist")</f>
        <v>Doesn't Exist</v>
      </c>
      <c r="N87" t="str">
        <f>_xlfn.IFNA(VLOOKUP(A87,'5.13.24'!$A$2:$N$96,14,0), "")</f>
        <v/>
      </c>
      <c r="P87" t="s">
        <v>359</v>
      </c>
      <c r="Q87" t="s">
        <v>359</v>
      </c>
    </row>
    <row r="88" spans="1:17" x14ac:dyDescent="0.25">
      <c r="A88" t="s">
        <v>275</v>
      </c>
      <c r="B88" s="51">
        <v>38.770000000000003</v>
      </c>
      <c r="C88" s="1">
        <v>0</v>
      </c>
      <c r="D88" s="107">
        <f>_xlfn.IFNA(VLOOKUP(A88,'5.13.24'!$A$2:$C$96,3,0),0)</f>
        <v>38.770000000000003</v>
      </c>
      <c r="E88" s="51">
        <v>0</v>
      </c>
      <c r="F88" s="1">
        <v>38.770000000000003</v>
      </c>
      <c r="G88" s="1">
        <v>0</v>
      </c>
      <c r="H88" s="1">
        <v>0</v>
      </c>
      <c r="I88" s="51">
        <v>38.770000000000003</v>
      </c>
      <c r="J88" t="s">
        <v>14</v>
      </c>
      <c r="K88" t="s">
        <v>172</v>
      </c>
      <c r="L88" t="s">
        <v>276</v>
      </c>
      <c r="M88" t="str">
        <f>IF(ISNUMBER(MATCH(A88, '5.13.24'!$A$2:$A$16, 0)), "Exists", "Doesn't Exist")</f>
        <v>Doesn't Exist</v>
      </c>
      <c r="N88" t="str">
        <f>_xlfn.IFNA(VLOOKUP(A88,'5.13.24'!$A$2:$N$96,14,0), "")</f>
        <v>No</v>
      </c>
      <c r="P88" t="s">
        <v>359</v>
      </c>
      <c r="Q88" t="s">
        <v>359</v>
      </c>
    </row>
    <row r="89" spans="1:17" x14ac:dyDescent="0.25">
      <c r="A89" t="s">
        <v>438</v>
      </c>
      <c r="B89" s="51">
        <v>162.5</v>
      </c>
      <c r="C89" s="1">
        <v>0</v>
      </c>
      <c r="D89" s="107">
        <f>_xlfn.IFNA(VLOOKUP(A89,'5.13.24'!$A$2:$C$96,3,0),0)</f>
        <v>0</v>
      </c>
      <c r="E89" s="51">
        <v>0</v>
      </c>
      <c r="F89" s="1">
        <v>162.5</v>
      </c>
      <c r="G89" s="1">
        <v>0</v>
      </c>
      <c r="H89" s="1">
        <v>162.5</v>
      </c>
      <c r="I89" s="51">
        <v>0</v>
      </c>
      <c r="J89" t="s">
        <v>34</v>
      </c>
      <c r="K89" t="s">
        <v>198</v>
      </c>
      <c r="L89" t="s">
        <v>439</v>
      </c>
      <c r="M89" t="str">
        <f>IF(ISNUMBER(MATCH(A89, '5.13.24'!$A$2:$A$16, 0)), "Exists", "Doesn't Exist")</f>
        <v>Doesn't Exist</v>
      </c>
      <c r="N89" t="str">
        <f>_xlfn.IFNA(VLOOKUP(A89,'5.13.24'!$A$2:$N$96,14,0), "")</f>
        <v/>
      </c>
      <c r="P89" t="s">
        <v>359</v>
      </c>
      <c r="Q89" t="s">
        <v>359</v>
      </c>
    </row>
  </sheetData>
  <autoFilter ref="A1:Q89" xr:uid="{00000000-0009-0000-0000-000013000000}"/>
  <conditionalFormatting sqref="A2:A1048576">
    <cfRule type="expression" dxfId="35" priority="4">
      <formula>IF($N2="Yes",1,0)</formula>
    </cfRule>
  </conditionalFormatting>
  <conditionalFormatting sqref="C2:C16 C18:C89">
    <cfRule type="expression" dxfId="34" priority="1">
      <formula>IF($C2&gt;$D2, 1, 0)</formula>
    </cfRule>
  </conditionalFormatting>
  <conditionalFormatting sqref="C2:C16 C18:C1048576">
    <cfRule type="expression" dxfId="33" priority="2">
      <formula>IF($C2&lt;$D2, 1, 0)</formula>
    </cfRule>
    <cfRule type="expression" dxfId="32" priority="3">
      <formula>IF($C2=$D2, 1, 0)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rgb="FF00B0F0"/>
  </sheetPr>
  <dimension ref="A1:R98"/>
  <sheetViews>
    <sheetView workbookViewId="0"/>
  </sheetViews>
  <sheetFormatPr defaultRowHeight="15" outlineLevelCol="2" x14ac:dyDescent="0.25"/>
  <cols>
    <col min="1" max="1" width="28.5703125" bestFit="1" customWidth="1"/>
    <col min="2" max="2" width="23.42578125" style="51" bestFit="1" customWidth="1"/>
    <col min="3" max="3" width="25.140625" style="1" bestFit="1" customWidth="1"/>
    <col min="4" max="4" width="20.5703125" style="1" customWidth="1" outlineLevel="1"/>
    <col min="5" max="5" width="18.5703125" style="1" customWidth="1" outlineLevel="2"/>
    <col min="6" max="6" width="24.85546875" style="51" customWidth="1" outlineLevel="2"/>
    <col min="7" max="7" width="21.85546875" style="1" customWidth="1" outlineLevel="2"/>
    <col min="8" max="8" width="20.42578125" style="1" customWidth="1" outlineLevel="2"/>
    <col min="9" max="9" width="30.42578125" style="1" customWidth="1" outlineLevel="2"/>
    <col min="10" max="10" width="33.7109375" style="1" customWidth="1" outlineLevel="2"/>
    <col min="11" max="11" width="16.85546875" customWidth="1" outlineLevel="2"/>
    <col min="12" max="12" width="38.7109375" customWidth="1" outlineLevel="2"/>
    <col min="13" max="13" width="37.140625" customWidth="1" outlineLevel="2"/>
    <col min="14" max="14" width="12.28515625" bestFit="1" customWidth="1"/>
    <col min="15" max="15" width="13.7109375" bestFit="1" customWidth="1"/>
    <col min="16" max="16" width="22" bestFit="1" customWidth="1"/>
    <col min="17" max="17" width="10.42578125" style="79" bestFit="1" customWidth="1"/>
    <col min="18" max="18" width="15.7109375" style="36" bestFit="1" customWidth="1"/>
  </cols>
  <sheetData>
    <row r="1" spans="1:18" x14ac:dyDescent="0.25">
      <c r="A1" s="104" t="s">
        <v>0</v>
      </c>
      <c r="B1" s="105" t="s">
        <v>1</v>
      </c>
      <c r="C1" s="109" t="s">
        <v>2</v>
      </c>
      <c r="D1" s="108" t="s">
        <v>582</v>
      </c>
      <c r="E1" s="113" t="s">
        <v>365</v>
      </c>
      <c r="F1" s="113" t="s">
        <v>364</v>
      </c>
      <c r="G1" s="117" t="s">
        <v>4</v>
      </c>
      <c r="H1" s="113" t="s">
        <v>3</v>
      </c>
      <c r="I1" s="113" t="s">
        <v>366</v>
      </c>
      <c r="J1" s="113" t="s">
        <v>367</v>
      </c>
      <c r="K1" s="112" t="s">
        <v>5</v>
      </c>
      <c r="L1" s="112" t="s">
        <v>168</v>
      </c>
      <c r="M1" s="112" t="s">
        <v>169</v>
      </c>
      <c r="N1" s="27" t="s">
        <v>583</v>
      </c>
      <c r="O1" s="27" t="s">
        <v>584</v>
      </c>
      <c r="P1" s="27" t="s">
        <v>357</v>
      </c>
      <c r="Q1" s="115" t="s">
        <v>356</v>
      </c>
      <c r="R1" s="116" t="s">
        <v>585</v>
      </c>
    </row>
    <row r="2" spans="1:18" x14ac:dyDescent="0.25">
      <c r="A2" t="s">
        <v>48</v>
      </c>
      <c r="B2" s="51">
        <v>3224.25</v>
      </c>
      <c r="C2" s="1">
        <v>3224.25</v>
      </c>
      <c r="D2" s="1">
        <f>_xlfn.IFNA(VLOOKUP(A2,'5.20.24'!$A$2:$C$96,3,0),0)</f>
        <v>1926.72</v>
      </c>
      <c r="E2" s="1">
        <v>0</v>
      </c>
      <c r="F2" s="51">
        <v>3224.25</v>
      </c>
      <c r="G2" s="1">
        <v>0</v>
      </c>
      <c r="H2" s="1">
        <v>0</v>
      </c>
      <c r="I2" s="1">
        <v>0</v>
      </c>
      <c r="J2" s="1">
        <v>0</v>
      </c>
      <c r="K2" t="s">
        <v>36</v>
      </c>
      <c r="L2" t="s">
        <v>185</v>
      </c>
      <c r="M2" t="s">
        <v>201</v>
      </c>
      <c r="N2" t="str">
        <f>IF(ISNUMBER(MATCH(A2, '5.20.24'!$A$2:$A$16, 0)), "Exists", "Doesn't Exist")</f>
        <v>Exists</v>
      </c>
      <c r="O2" t="str">
        <f>_xlfn.IFNA(VLOOKUP(A2,'5.20.24'!$A$2:$N$96,14,0), "")</f>
        <v>Yes</v>
      </c>
      <c r="Q2" s="79" t="s">
        <v>359</v>
      </c>
      <c r="R2" s="36" t="s">
        <v>359</v>
      </c>
    </row>
    <row r="3" spans="1:18" x14ac:dyDescent="0.25">
      <c r="A3" t="s">
        <v>144</v>
      </c>
      <c r="B3" s="51">
        <v>2763</v>
      </c>
      <c r="C3" s="1">
        <v>2763</v>
      </c>
      <c r="D3" s="1">
        <f>_xlfn.IFNA(VLOOKUP(A3,'5.20.24'!$A$2:$C$96,3,0),0)</f>
        <v>2458.9</v>
      </c>
      <c r="E3" s="1">
        <v>2763</v>
      </c>
      <c r="F3" s="51">
        <v>0</v>
      </c>
      <c r="G3" s="1">
        <v>0</v>
      </c>
      <c r="H3" s="1">
        <v>0</v>
      </c>
      <c r="I3" s="1">
        <v>0</v>
      </c>
      <c r="J3" s="1">
        <v>0</v>
      </c>
      <c r="K3" t="s">
        <v>96</v>
      </c>
      <c r="L3" t="s">
        <v>242</v>
      </c>
      <c r="M3" t="s">
        <v>248</v>
      </c>
      <c r="N3" t="str">
        <f>IF(ISNUMBER(MATCH(A3, '5.20.24'!$A$2:$A$16, 0)), "Exists", "Doesn't Exist")</f>
        <v>Exists</v>
      </c>
      <c r="O3" t="str">
        <f>_xlfn.IFNA(VLOOKUP(A3,'5.20.24'!$A$2:$N$96,14,0), "")</f>
        <v>Yes</v>
      </c>
      <c r="Q3" s="79" t="s">
        <v>359</v>
      </c>
      <c r="R3" s="36" t="s">
        <v>359</v>
      </c>
    </row>
    <row r="4" spans="1:18" x14ac:dyDescent="0.25">
      <c r="A4" t="s">
        <v>45</v>
      </c>
      <c r="B4" s="51">
        <v>2577.25</v>
      </c>
      <c r="C4" s="1">
        <v>2577.25</v>
      </c>
      <c r="D4" s="1">
        <f>_xlfn.IFNA(VLOOKUP(A4,'5.20.24'!$A$2:$C$96,3,0),0)</f>
        <v>2561.23</v>
      </c>
      <c r="E4" s="1">
        <v>79.69</v>
      </c>
      <c r="F4" s="51">
        <v>2497.56</v>
      </c>
      <c r="G4" s="1">
        <v>0</v>
      </c>
      <c r="H4" s="1">
        <v>0</v>
      </c>
      <c r="I4" s="1">
        <v>0</v>
      </c>
      <c r="J4" s="1">
        <v>0</v>
      </c>
      <c r="K4" t="s">
        <v>20</v>
      </c>
      <c r="L4" t="s">
        <v>178</v>
      </c>
      <c r="M4" t="s">
        <v>193</v>
      </c>
      <c r="N4" t="str">
        <f>IF(ISNUMBER(MATCH(A4, '5.20.24'!$A$2:$A$16, 0)), "Exists", "Doesn't Exist")</f>
        <v>Exists</v>
      </c>
      <c r="O4" t="str">
        <f>_xlfn.IFNA(VLOOKUP(A4,'5.20.24'!$A$2:$N$96,14,0), "")</f>
        <v>Yes</v>
      </c>
      <c r="P4" t="s">
        <v>604</v>
      </c>
      <c r="Q4" s="79" t="s">
        <v>359</v>
      </c>
      <c r="R4" s="36" t="s">
        <v>359</v>
      </c>
    </row>
    <row r="5" spans="1:18" x14ac:dyDescent="0.25">
      <c r="A5" t="s">
        <v>573</v>
      </c>
      <c r="B5" s="51">
        <v>1984.8</v>
      </c>
      <c r="C5" s="1">
        <v>1984.8</v>
      </c>
      <c r="D5" s="1">
        <f>_xlfn.IFNA(VLOOKUP(A5,'5.20.24'!$A$2:$C$96,3,0),0)</f>
        <v>1630.5</v>
      </c>
      <c r="E5" s="1">
        <v>0</v>
      </c>
      <c r="F5" s="51">
        <v>1984.8</v>
      </c>
      <c r="G5" s="1">
        <v>0</v>
      </c>
      <c r="H5" s="1">
        <v>0</v>
      </c>
      <c r="I5" s="1">
        <v>0</v>
      </c>
      <c r="J5" s="1">
        <v>0</v>
      </c>
      <c r="K5" t="s">
        <v>8</v>
      </c>
      <c r="L5" t="s">
        <v>8</v>
      </c>
      <c r="M5" t="s">
        <v>340</v>
      </c>
      <c r="N5" t="str">
        <f>IF(ISNUMBER(MATCH(A5, '5.20.24'!$A$2:$A$16, 0)), "Exists", "Doesn't Exist")</f>
        <v>Exists</v>
      </c>
      <c r="O5" t="str">
        <f>_xlfn.IFNA(VLOOKUP(A5,'5.20.24'!$A$2:$N$96,14,0), "")</f>
        <v>Yes</v>
      </c>
      <c r="P5" t="s">
        <v>360</v>
      </c>
      <c r="Q5" s="79" t="s">
        <v>359</v>
      </c>
      <c r="R5" s="36" t="s">
        <v>359</v>
      </c>
    </row>
    <row r="6" spans="1:18" x14ac:dyDescent="0.25">
      <c r="A6" t="s">
        <v>47</v>
      </c>
      <c r="B6" s="51">
        <v>1973.3</v>
      </c>
      <c r="C6" s="1">
        <v>1973.3</v>
      </c>
      <c r="D6" s="1">
        <f>_xlfn.IFNA(VLOOKUP(A6,'5.20.24'!$A$2:$C$96,3,0),0)</f>
        <v>0</v>
      </c>
      <c r="E6" s="1">
        <v>0</v>
      </c>
      <c r="F6" s="51">
        <v>1973.3</v>
      </c>
      <c r="G6" s="1">
        <v>0</v>
      </c>
      <c r="H6" s="1">
        <v>0</v>
      </c>
      <c r="I6" s="1">
        <v>0</v>
      </c>
      <c r="J6" s="1">
        <v>0</v>
      </c>
      <c r="K6" t="s">
        <v>36</v>
      </c>
      <c r="L6" t="s">
        <v>185</v>
      </c>
      <c r="M6" t="s">
        <v>200</v>
      </c>
      <c r="N6" t="str">
        <f>IF(ISNUMBER(MATCH(A6, '5.20.24'!$A$2:$A$16, 0)), "Exists", "Doesn't Exist")</f>
        <v>Doesn't Exist</v>
      </c>
      <c r="O6" t="s">
        <v>359</v>
      </c>
      <c r="Q6" s="79" t="s">
        <v>359</v>
      </c>
      <c r="R6" s="36" t="s">
        <v>359</v>
      </c>
    </row>
    <row r="7" spans="1:18" x14ac:dyDescent="0.25">
      <c r="A7" t="s">
        <v>578</v>
      </c>
      <c r="B7" s="51">
        <v>1868.19</v>
      </c>
      <c r="C7" s="1">
        <v>1868.19</v>
      </c>
      <c r="D7" s="1">
        <f>_xlfn.IFNA(VLOOKUP(A7,'5.20.24'!$A$2:$C$96,3,0),0)</f>
        <v>48</v>
      </c>
      <c r="E7" s="1">
        <v>1820.19</v>
      </c>
      <c r="F7" s="51">
        <v>48</v>
      </c>
      <c r="G7" s="1">
        <v>0</v>
      </c>
      <c r="H7" s="1">
        <v>0</v>
      </c>
      <c r="I7" s="1">
        <v>0</v>
      </c>
      <c r="J7" s="1">
        <v>0</v>
      </c>
      <c r="K7" t="s">
        <v>36</v>
      </c>
      <c r="L7" t="s">
        <v>185</v>
      </c>
      <c r="M7" t="s">
        <v>579</v>
      </c>
      <c r="N7" t="str">
        <f>IF(ISNUMBER(MATCH(A7, '5.20.24'!$A$2:$A$16, 0)), "Exists", "Doesn't Exist")</f>
        <v>Doesn't Exist</v>
      </c>
      <c r="O7" t="str">
        <f>_xlfn.IFNA(VLOOKUP(A7,'5.20.24'!$A$2:$N$96,14,0), "")</f>
        <v>No</v>
      </c>
      <c r="Q7" s="79" t="s">
        <v>359</v>
      </c>
      <c r="R7" s="36" t="s">
        <v>359</v>
      </c>
    </row>
    <row r="8" spans="1:18" x14ac:dyDescent="0.25">
      <c r="A8" t="s">
        <v>93</v>
      </c>
      <c r="B8" s="51">
        <v>1366.94</v>
      </c>
      <c r="C8" s="1">
        <v>1366.94</v>
      </c>
      <c r="D8" s="1">
        <f>_xlfn.IFNA(VLOOKUP(A8,'5.20.24'!$A$2:$C$96,3,0),0)</f>
        <v>842.94</v>
      </c>
      <c r="E8" s="1">
        <v>118.85</v>
      </c>
      <c r="F8" s="51">
        <v>1248.0899999999999</v>
      </c>
      <c r="G8" s="1">
        <v>0</v>
      </c>
      <c r="H8" s="1">
        <v>0</v>
      </c>
      <c r="I8" s="1">
        <v>0</v>
      </c>
      <c r="J8" s="1">
        <v>0</v>
      </c>
      <c r="K8" t="s">
        <v>36</v>
      </c>
      <c r="L8" t="s">
        <v>185</v>
      </c>
      <c r="M8" t="s">
        <v>215</v>
      </c>
      <c r="N8" t="str">
        <f>IF(ISNUMBER(MATCH(A8, '5.20.24'!$A$2:$A$16, 0)), "Exists", "Doesn't Exist")</f>
        <v>Exists</v>
      </c>
      <c r="O8" t="str">
        <f>_xlfn.IFNA(VLOOKUP(A8,'5.20.24'!$A$2:$N$96,14,0), "")</f>
        <v>No</v>
      </c>
      <c r="Q8" s="79" t="s">
        <v>359</v>
      </c>
      <c r="R8" s="36" t="s">
        <v>359</v>
      </c>
    </row>
    <row r="9" spans="1:18" x14ac:dyDescent="0.25">
      <c r="A9" t="s">
        <v>58</v>
      </c>
      <c r="B9" s="51">
        <v>1574.64</v>
      </c>
      <c r="C9" s="1">
        <v>1343.03</v>
      </c>
      <c r="D9" s="1">
        <f>_xlfn.IFNA(VLOOKUP(A9,'5.20.24'!$A$2:$C$96,3,0),0)</f>
        <v>873.56</v>
      </c>
      <c r="E9" s="1">
        <v>1343.03</v>
      </c>
      <c r="F9" s="51">
        <v>0</v>
      </c>
      <c r="G9" s="1">
        <v>231.61</v>
      </c>
      <c r="H9" s="1">
        <v>0</v>
      </c>
      <c r="I9" s="1">
        <v>0</v>
      </c>
      <c r="J9" s="1">
        <v>231.61</v>
      </c>
      <c r="K9" t="s">
        <v>34</v>
      </c>
      <c r="L9" t="s">
        <v>198</v>
      </c>
      <c r="M9" t="s">
        <v>199</v>
      </c>
      <c r="N9" t="str">
        <f>IF(ISNUMBER(MATCH(A9, '5.20.24'!$A$2:$A$16, 0)), "Exists", "Doesn't Exist")</f>
        <v>Exists</v>
      </c>
      <c r="O9" t="str">
        <f>_xlfn.IFNA(VLOOKUP(A9,'5.20.24'!$A$2:$N$96,14,0), "")</f>
        <v>No</v>
      </c>
      <c r="Q9" s="79" t="s">
        <v>359</v>
      </c>
      <c r="R9" s="36" t="s">
        <v>359</v>
      </c>
    </row>
    <row r="10" spans="1:18" x14ac:dyDescent="0.25">
      <c r="A10" t="s">
        <v>57</v>
      </c>
      <c r="B10" s="51">
        <v>2619.5700000000002</v>
      </c>
      <c r="C10" s="1">
        <v>1126.8900000000001</v>
      </c>
      <c r="D10" s="1">
        <f>_xlfn.IFNA(VLOOKUP(A10,'5.20.24'!$A$2:$C$96,3,0),0)</f>
        <v>538.38000000000011</v>
      </c>
      <c r="E10" s="1">
        <v>0</v>
      </c>
      <c r="F10" s="51">
        <v>1126.8900000000001</v>
      </c>
      <c r="G10" s="1">
        <v>1492.68</v>
      </c>
      <c r="H10" s="1">
        <v>0</v>
      </c>
      <c r="I10" s="1">
        <v>0</v>
      </c>
      <c r="J10" s="1">
        <v>1492.68</v>
      </c>
      <c r="K10" t="s">
        <v>20</v>
      </c>
      <c r="L10" t="s">
        <v>178</v>
      </c>
      <c r="M10" t="s">
        <v>204</v>
      </c>
      <c r="N10" t="str">
        <f>IF(ISNUMBER(MATCH(A10, '5.20.24'!$A$2:$A$16, 0)), "Exists", "Doesn't Exist")</f>
        <v>Exists</v>
      </c>
      <c r="O10" t="str">
        <f>_xlfn.IFNA(VLOOKUP(A10,'5.20.24'!$A$2:$N$96,14,0), "")</f>
        <v>Yes</v>
      </c>
      <c r="Q10" s="79" t="s">
        <v>359</v>
      </c>
      <c r="R10" s="36" t="s">
        <v>359</v>
      </c>
    </row>
    <row r="11" spans="1:18" x14ac:dyDescent="0.25">
      <c r="A11" t="s">
        <v>520</v>
      </c>
      <c r="B11" s="51">
        <v>6560.47</v>
      </c>
      <c r="C11" s="1">
        <v>1048.1199999999999</v>
      </c>
      <c r="D11" s="1">
        <f>_xlfn.IFNA(VLOOKUP(A11,'5.20.24'!$A$2:$C$96,3,0),0)</f>
        <v>0</v>
      </c>
      <c r="E11" s="1">
        <v>0</v>
      </c>
      <c r="F11" s="51">
        <v>1048.1199999999999</v>
      </c>
      <c r="G11" s="1">
        <v>5512.35</v>
      </c>
      <c r="H11" s="1">
        <v>0</v>
      </c>
      <c r="I11" s="1">
        <v>0</v>
      </c>
      <c r="J11" s="1">
        <v>5512.35</v>
      </c>
      <c r="K11" t="s">
        <v>96</v>
      </c>
      <c r="L11" t="s">
        <v>242</v>
      </c>
      <c r="M11" t="s">
        <v>521</v>
      </c>
      <c r="N11" t="str">
        <f>IF(ISNUMBER(MATCH(A11, '5.20.24'!$A$2:$A$16, 0)), "Exists", "Doesn't Exist")</f>
        <v>Doesn't Exist</v>
      </c>
      <c r="O11" t="str">
        <f>_xlfn.IFNA(VLOOKUP(A11,'5.20.24'!$A$2:$N$96,14,0), "")</f>
        <v>Yes</v>
      </c>
      <c r="Q11" s="79" t="s">
        <v>359</v>
      </c>
      <c r="R11" s="36" t="s">
        <v>359</v>
      </c>
    </row>
    <row r="12" spans="1:18" x14ac:dyDescent="0.25">
      <c r="A12" t="s">
        <v>43</v>
      </c>
      <c r="B12" s="51">
        <v>4015.35</v>
      </c>
      <c r="C12" s="1">
        <v>899.3599999999999</v>
      </c>
      <c r="D12" s="1">
        <f>_xlfn.IFNA(VLOOKUP(A12,'5.20.24'!$A$2:$C$96,3,0),0)</f>
        <v>290.79000000000002</v>
      </c>
      <c r="E12" s="1">
        <v>899.3599999999999</v>
      </c>
      <c r="F12" s="51">
        <v>0</v>
      </c>
      <c r="G12" s="1">
        <v>3115.99</v>
      </c>
      <c r="H12" s="1">
        <v>3115.99</v>
      </c>
      <c r="I12" s="1">
        <v>0</v>
      </c>
      <c r="J12" s="1">
        <v>0</v>
      </c>
      <c r="K12" t="s">
        <v>44</v>
      </c>
      <c r="L12" t="s">
        <v>196</v>
      </c>
      <c r="M12" t="s">
        <v>197</v>
      </c>
      <c r="N12" t="str">
        <f>IF(ISNUMBER(MATCH(A12, '5.20.24'!$A$2:$A$16, 0)), "Exists", "Doesn't Exist")</f>
        <v>Doesn't Exist</v>
      </c>
      <c r="O12" t="str">
        <f>_xlfn.IFNA(VLOOKUP(A12,'5.20.24'!$A$2:$N$96,14,0), "")</f>
        <v>No</v>
      </c>
      <c r="Q12" s="79" t="s">
        <v>359</v>
      </c>
      <c r="R12" s="36" t="s">
        <v>359</v>
      </c>
    </row>
    <row r="13" spans="1:18" x14ac:dyDescent="0.25">
      <c r="A13" t="s">
        <v>74</v>
      </c>
      <c r="B13" s="51">
        <v>836.98</v>
      </c>
      <c r="C13" s="1">
        <v>836.98</v>
      </c>
      <c r="D13" s="1">
        <f>_xlfn.IFNA(VLOOKUP(A13,'5.20.24'!$A$2:$C$96,3,0),0)</f>
        <v>611.32999999999993</v>
      </c>
      <c r="E13" s="1">
        <v>0</v>
      </c>
      <c r="F13" s="51">
        <v>836.98</v>
      </c>
      <c r="G13" s="1">
        <v>0</v>
      </c>
      <c r="H13" s="1">
        <v>0</v>
      </c>
      <c r="I13" s="1">
        <v>0</v>
      </c>
      <c r="J13" s="1">
        <v>0</v>
      </c>
      <c r="K13" t="s">
        <v>31</v>
      </c>
      <c r="L13" t="s">
        <v>183</v>
      </c>
      <c r="M13" t="s">
        <v>231</v>
      </c>
      <c r="N13" t="str">
        <f>IF(ISNUMBER(MATCH(A13, '5.20.24'!$A$2:$A$16, 0)), "Exists", "Doesn't Exist")</f>
        <v>Exists</v>
      </c>
      <c r="O13" t="str">
        <f>_xlfn.IFNA(VLOOKUP(A13,'5.20.24'!$A$2:$N$96,14,0), "")</f>
        <v>No</v>
      </c>
      <c r="Q13" s="79" t="s">
        <v>359</v>
      </c>
      <c r="R13" s="36" t="s">
        <v>359</v>
      </c>
    </row>
    <row r="14" spans="1:18" x14ac:dyDescent="0.25">
      <c r="A14" t="s">
        <v>63</v>
      </c>
      <c r="B14" s="51">
        <v>803.73</v>
      </c>
      <c r="C14" s="1">
        <v>803.73</v>
      </c>
      <c r="D14" s="1">
        <f>_xlfn.IFNA(VLOOKUP(A14,'5.20.24'!$A$2:$C$96,3,0),0)</f>
        <v>239.07</v>
      </c>
      <c r="E14" s="1">
        <v>803.73</v>
      </c>
      <c r="F14" s="51">
        <v>0</v>
      </c>
      <c r="G14" s="1">
        <v>0</v>
      </c>
      <c r="H14" s="1">
        <v>0</v>
      </c>
      <c r="I14" s="1">
        <v>0</v>
      </c>
      <c r="J14" s="1">
        <v>0</v>
      </c>
      <c r="K14" t="s">
        <v>85</v>
      </c>
      <c r="L14" t="s">
        <v>219</v>
      </c>
      <c r="M14" t="s">
        <v>220</v>
      </c>
      <c r="N14" t="str">
        <f>IF(ISNUMBER(MATCH(A14, '5.20.24'!$A$2:$A$16, 0)), "Exists", "Doesn't Exist")</f>
        <v>Doesn't Exist</v>
      </c>
      <c r="O14" t="str">
        <f>_xlfn.IFNA(VLOOKUP(A14,'5.20.24'!$A$2:$N$96,14,0), "")</f>
        <v>No</v>
      </c>
      <c r="Q14" s="79" t="s">
        <v>359</v>
      </c>
      <c r="R14" s="36" t="s">
        <v>359</v>
      </c>
    </row>
    <row r="15" spans="1:18" x14ac:dyDescent="0.25">
      <c r="A15" t="s">
        <v>157</v>
      </c>
      <c r="B15" s="51">
        <v>675.2700000000001</v>
      </c>
      <c r="C15" s="1">
        <v>675.2700000000001</v>
      </c>
      <c r="D15" s="1">
        <f>_xlfn.IFNA(VLOOKUP(A15,'5.20.24'!$A$2:$C$96,3,0),0)</f>
        <v>0</v>
      </c>
      <c r="E15" s="1">
        <v>0</v>
      </c>
      <c r="F15" s="51">
        <v>675.2700000000001</v>
      </c>
      <c r="G15" s="1">
        <v>0</v>
      </c>
      <c r="H15" s="1">
        <v>0</v>
      </c>
      <c r="I15" s="1">
        <v>0</v>
      </c>
      <c r="J15" s="1">
        <v>0</v>
      </c>
      <c r="K15" t="s">
        <v>116</v>
      </c>
      <c r="L15" t="s">
        <v>259</v>
      </c>
      <c r="M15" t="s">
        <v>274</v>
      </c>
      <c r="N15" t="str">
        <f>IF(ISNUMBER(MATCH(A15, '5.20.24'!$A$2:$A$16, 0)), "Exists", "Doesn't Exist")</f>
        <v>Doesn't Exist</v>
      </c>
      <c r="O15" t="s">
        <v>359</v>
      </c>
      <c r="Q15" s="79" t="s">
        <v>359</v>
      </c>
      <c r="R15" s="36" t="s">
        <v>359</v>
      </c>
    </row>
    <row r="16" spans="1:18" x14ac:dyDescent="0.25">
      <c r="A16" t="s">
        <v>522</v>
      </c>
      <c r="B16" s="51">
        <v>594.86</v>
      </c>
      <c r="C16" s="1">
        <v>594.86</v>
      </c>
      <c r="D16" s="1">
        <f>_xlfn.IFNA(VLOOKUP(A16,'5.20.24'!$A$2:$C$96,3,0),0)</f>
        <v>174.08</v>
      </c>
      <c r="E16" s="1">
        <v>423.22</v>
      </c>
      <c r="F16" s="51">
        <v>171.64</v>
      </c>
      <c r="G16" s="1">
        <v>0</v>
      </c>
      <c r="H16" s="1">
        <v>0</v>
      </c>
      <c r="I16" s="1">
        <v>0</v>
      </c>
      <c r="J16" s="1">
        <v>0</v>
      </c>
      <c r="K16" t="s">
        <v>50</v>
      </c>
      <c r="L16" t="s">
        <v>309</v>
      </c>
      <c r="M16" t="s">
        <v>523</v>
      </c>
      <c r="N16" t="str">
        <f>IF(ISNUMBER(MATCH(A16, '5.20.24'!$A$2:$A$16, 0)), "Exists", "Doesn't Exist")</f>
        <v>Doesn't Exist</v>
      </c>
      <c r="O16" t="str">
        <f>_xlfn.IFNA(VLOOKUP(A16,'5.20.24'!$A$2:$N$96,14,0), "")</f>
        <v>No</v>
      </c>
      <c r="Q16" s="79" t="s">
        <v>359</v>
      </c>
      <c r="R16" s="36" t="s">
        <v>359</v>
      </c>
    </row>
    <row r="17" spans="1:18" ht="15.75" customHeight="1" x14ac:dyDescent="0.25">
      <c r="A17" s="106" t="s">
        <v>605</v>
      </c>
      <c r="B17" s="110"/>
      <c r="C17" s="106">
        <f>SUM(C2:C16)</f>
        <v>23085.969999999998</v>
      </c>
      <c r="D17" s="114"/>
      <c r="E17" s="114"/>
      <c r="F17" s="118"/>
      <c r="G17" s="114"/>
      <c r="H17" s="114"/>
      <c r="I17" s="114"/>
      <c r="J17" s="114"/>
      <c r="O17" t="str">
        <f>_xlfn.IFNA(VLOOKUP(A17,'5.20.24'!$A$2:$N$96,14,0), "")</f>
        <v/>
      </c>
      <c r="Q17" s="79" t="s">
        <v>359</v>
      </c>
      <c r="R17" s="36" t="s">
        <v>359</v>
      </c>
    </row>
    <row r="18" spans="1:18" x14ac:dyDescent="0.25">
      <c r="A18" t="s">
        <v>138</v>
      </c>
      <c r="B18" s="51">
        <v>588.67000000000007</v>
      </c>
      <c r="C18" s="1">
        <v>588.67000000000007</v>
      </c>
      <c r="D18" s="1">
        <f>_xlfn.IFNA(VLOOKUP(A18,'5.20.24'!$A$2:$C$96,3,0),0)</f>
        <v>0</v>
      </c>
      <c r="E18" s="1">
        <v>0</v>
      </c>
      <c r="F18" s="51">
        <v>588.67000000000007</v>
      </c>
      <c r="G18" s="1">
        <v>0</v>
      </c>
      <c r="H18" s="1">
        <v>0</v>
      </c>
      <c r="I18" s="1">
        <v>0</v>
      </c>
      <c r="J18" s="1">
        <v>0</v>
      </c>
      <c r="K18" t="s">
        <v>31</v>
      </c>
      <c r="L18" t="s">
        <v>183</v>
      </c>
      <c r="M18" t="s">
        <v>318</v>
      </c>
      <c r="N18" t="str">
        <f>IF(ISNUMBER(MATCH(A18, '5.20.24'!$A$2:$A$16, 0)), "Exists", "Doesn't Exist")</f>
        <v>Doesn't Exist</v>
      </c>
      <c r="O18" t="s">
        <v>359</v>
      </c>
      <c r="Q18" s="79" t="s">
        <v>359</v>
      </c>
      <c r="R18" s="36" t="s">
        <v>359</v>
      </c>
    </row>
    <row r="19" spans="1:18" x14ac:dyDescent="0.25">
      <c r="A19" t="s">
        <v>599</v>
      </c>
      <c r="B19" s="51">
        <v>459.2</v>
      </c>
      <c r="C19" s="1">
        <v>459.2</v>
      </c>
      <c r="D19" s="1">
        <f>_xlfn.IFNA(VLOOKUP(A19,'5.20.24'!$A$2:$C$96,3,0),0)</f>
        <v>24.47</v>
      </c>
      <c r="E19" s="1">
        <v>0</v>
      </c>
      <c r="F19" s="51">
        <v>459.2</v>
      </c>
      <c r="G19" s="1">
        <v>0</v>
      </c>
      <c r="H19" s="1">
        <v>0</v>
      </c>
      <c r="I19" s="1">
        <v>0</v>
      </c>
      <c r="J19" s="1">
        <v>0</v>
      </c>
      <c r="K19" t="s">
        <v>528</v>
      </c>
      <c r="L19" t="s">
        <v>529</v>
      </c>
      <c r="M19" t="s">
        <v>529</v>
      </c>
      <c r="N19" t="str">
        <f>IF(ISNUMBER(MATCH(A19, '5.20.24'!$A$2:$A$16, 0)), "Exists", "Doesn't Exist")</f>
        <v>Doesn't Exist</v>
      </c>
      <c r="O19" t="s">
        <v>359</v>
      </c>
      <c r="Q19" s="79" t="s">
        <v>359</v>
      </c>
      <c r="R19" s="36" t="s">
        <v>359</v>
      </c>
    </row>
    <row r="20" spans="1:18" x14ac:dyDescent="0.25">
      <c r="A20" t="s">
        <v>71</v>
      </c>
      <c r="B20" s="51">
        <v>631.34</v>
      </c>
      <c r="C20" s="1">
        <v>392.29</v>
      </c>
      <c r="D20" s="1">
        <f>_xlfn.IFNA(VLOOKUP(A20,'5.20.24'!$A$2:$C$96,3,0),0)</f>
        <v>32.1</v>
      </c>
      <c r="E20" s="1">
        <v>0</v>
      </c>
      <c r="F20" s="51">
        <v>392.29</v>
      </c>
      <c r="G20" s="1">
        <v>239.05</v>
      </c>
      <c r="H20" s="1">
        <v>0</v>
      </c>
      <c r="I20" s="1">
        <v>239.05</v>
      </c>
      <c r="J20" s="1">
        <v>0</v>
      </c>
      <c r="K20" t="s">
        <v>36</v>
      </c>
      <c r="L20" t="s">
        <v>185</v>
      </c>
      <c r="M20" t="s">
        <v>228</v>
      </c>
      <c r="N20" t="str">
        <f>IF(ISNUMBER(MATCH(A20, '5.20.24'!$A$2:$A$16, 0)), "Exists", "Doesn't Exist")</f>
        <v>Doesn't Exist</v>
      </c>
      <c r="O20" t="str">
        <f>_xlfn.IFNA(VLOOKUP(A20,'5.20.24'!$A$2:$N$96,14,0), "")</f>
        <v>No</v>
      </c>
      <c r="Q20" s="79" t="s">
        <v>359</v>
      </c>
      <c r="R20" s="36" t="s">
        <v>359</v>
      </c>
    </row>
    <row r="21" spans="1:18" x14ac:dyDescent="0.25">
      <c r="A21" t="s">
        <v>101</v>
      </c>
      <c r="B21" s="51">
        <v>2553.0700000000002</v>
      </c>
      <c r="C21" s="1">
        <v>329.29</v>
      </c>
      <c r="D21" s="1">
        <f>_xlfn.IFNA(VLOOKUP(A21,'5.20.24'!$A$2:$C$96,3,0),0)</f>
        <v>0</v>
      </c>
      <c r="E21" s="1">
        <v>0</v>
      </c>
      <c r="F21" s="51">
        <v>329.29</v>
      </c>
      <c r="G21" s="1">
        <v>2223.7800000000002</v>
      </c>
      <c r="H21" s="1">
        <v>0</v>
      </c>
      <c r="I21" s="1">
        <v>0</v>
      </c>
      <c r="J21" s="1">
        <v>2223.7800000000002</v>
      </c>
      <c r="K21" t="s">
        <v>34</v>
      </c>
      <c r="L21" t="s">
        <v>198</v>
      </c>
      <c r="M21" t="s">
        <v>261</v>
      </c>
      <c r="N21" t="str">
        <f>IF(ISNUMBER(MATCH(A21, '5.20.24'!$A$2:$A$16, 0)), "Exists", "Doesn't Exist")</f>
        <v>Doesn't Exist</v>
      </c>
      <c r="O21" t="str">
        <f>_xlfn.IFNA(VLOOKUP(A21,'5.20.24'!$A$2:$N$96,14,0), "")</f>
        <v>Yes</v>
      </c>
      <c r="Q21" s="79" t="s">
        <v>359</v>
      </c>
      <c r="R21" s="36" t="s">
        <v>359</v>
      </c>
    </row>
    <row r="22" spans="1:18" x14ac:dyDescent="0.25">
      <c r="A22" t="s">
        <v>91</v>
      </c>
      <c r="B22" s="51">
        <v>325.08</v>
      </c>
      <c r="C22" s="1">
        <v>325.08</v>
      </c>
      <c r="D22" s="1">
        <f>_xlfn.IFNA(VLOOKUP(A22,'5.20.24'!$A$2:$C$96,3,0),0)</f>
        <v>325.08</v>
      </c>
      <c r="E22" s="1">
        <v>0</v>
      </c>
      <c r="F22" s="51">
        <v>325.08</v>
      </c>
      <c r="G22" s="1">
        <v>0</v>
      </c>
      <c r="H22" s="1">
        <v>0</v>
      </c>
      <c r="I22" s="1">
        <v>0</v>
      </c>
      <c r="J22" s="1">
        <v>0</v>
      </c>
      <c r="K22" t="s">
        <v>23</v>
      </c>
      <c r="L22" t="s">
        <v>194</v>
      </c>
      <c r="M22" t="s">
        <v>253</v>
      </c>
      <c r="N22" t="str">
        <f>IF(ISNUMBER(MATCH(A22, '5.20.24'!$A$2:$A$16, 0)), "Exists", "Doesn't Exist")</f>
        <v>Doesn't Exist</v>
      </c>
      <c r="O22" t="str">
        <f>_xlfn.IFNA(VLOOKUP(A22,'5.20.24'!$A$2:$N$96,14,0), "")</f>
        <v>No</v>
      </c>
      <c r="Q22" s="79" t="s">
        <v>359</v>
      </c>
      <c r="R22" s="36" t="s">
        <v>359</v>
      </c>
    </row>
    <row r="23" spans="1:18" x14ac:dyDescent="0.25">
      <c r="A23" t="s">
        <v>104</v>
      </c>
      <c r="B23" s="51">
        <v>303.36</v>
      </c>
      <c r="C23" s="1">
        <v>303.36</v>
      </c>
      <c r="D23" s="1">
        <f>_xlfn.IFNA(VLOOKUP(A23,'5.20.24'!$A$2:$C$96,3,0),0)</f>
        <v>216.97</v>
      </c>
      <c r="E23" s="1">
        <v>216.97</v>
      </c>
      <c r="F23" s="51">
        <v>86.39</v>
      </c>
      <c r="G23" s="1">
        <v>0</v>
      </c>
      <c r="H23" s="1">
        <v>0</v>
      </c>
      <c r="I23" s="1">
        <v>0</v>
      </c>
      <c r="J23" s="1">
        <v>0</v>
      </c>
      <c r="K23" t="s">
        <v>105</v>
      </c>
      <c r="L23" t="s">
        <v>245</v>
      </c>
      <c r="M23" t="s">
        <v>292</v>
      </c>
      <c r="N23" t="str">
        <f>IF(ISNUMBER(MATCH(A23, '5.20.24'!$A$2:$A$16, 0)), "Exists", "Doesn't Exist")</f>
        <v>Doesn't Exist</v>
      </c>
      <c r="O23" t="str">
        <f>_xlfn.IFNA(VLOOKUP(A23,'5.20.24'!$A$2:$N$96,14,0), "")</f>
        <v>No</v>
      </c>
      <c r="Q23" s="79" t="s">
        <v>359</v>
      </c>
      <c r="R23" s="36" t="s">
        <v>359</v>
      </c>
    </row>
    <row r="24" spans="1:18" x14ac:dyDescent="0.25">
      <c r="A24" t="s">
        <v>100</v>
      </c>
      <c r="B24" s="51">
        <v>299.89999999999998</v>
      </c>
      <c r="C24" s="1">
        <v>299.89999999999998</v>
      </c>
      <c r="D24" s="1">
        <f>_xlfn.IFNA(VLOOKUP(A24,'5.20.24'!$A$2:$C$96,3,0),0)</f>
        <v>299.89999999999998</v>
      </c>
      <c r="E24" s="1">
        <v>0</v>
      </c>
      <c r="F24" s="51">
        <v>299.89999999999998</v>
      </c>
      <c r="G24" s="1">
        <v>0</v>
      </c>
      <c r="H24" s="1">
        <v>0</v>
      </c>
      <c r="I24" s="1">
        <v>0</v>
      </c>
      <c r="J24" s="1">
        <v>0</v>
      </c>
      <c r="K24" t="s">
        <v>20</v>
      </c>
      <c r="L24" t="s">
        <v>178</v>
      </c>
      <c r="M24" t="s">
        <v>255</v>
      </c>
      <c r="N24" t="str">
        <f>IF(ISNUMBER(MATCH(A24, '5.20.24'!$A$2:$A$16, 0)), "Exists", "Doesn't Exist")</f>
        <v>Doesn't Exist</v>
      </c>
      <c r="O24" t="str">
        <f>_xlfn.IFNA(VLOOKUP(A24,'5.20.24'!$A$2:$N$96,14,0), "")</f>
        <v>No</v>
      </c>
      <c r="Q24" s="79" t="s">
        <v>359</v>
      </c>
      <c r="R24" s="36" t="s">
        <v>359</v>
      </c>
    </row>
    <row r="25" spans="1:18" x14ac:dyDescent="0.25">
      <c r="A25" t="s">
        <v>574</v>
      </c>
      <c r="B25" s="51">
        <v>276.12</v>
      </c>
      <c r="C25" s="1">
        <v>276.12</v>
      </c>
      <c r="D25" s="1">
        <f>_xlfn.IFNA(VLOOKUP(A25,'5.20.24'!$A$2:$C$96,3,0),0)</f>
        <v>276.12</v>
      </c>
      <c r="E25" s="1">
        <v>0</v>
      </c>
      <c r="F25" s="51">
        <v>276.12</v>
      </c>
      <c r="G25" s="1">
        <v>0</v>
      </c>
      <c r="H25" s="1">
        <v>0</v>
      </c>
      <c r="I25" s="1">
        <v>0</v>
      </c>
      <c r="J25" s="1">
        <v>0</v>
      </c>
      <c r="K25" t="s">
        <v>23</v>
      </c>
      <c r="L25" t="s">
        <v>194</v>
      </c>
      <c r="M25" t="s">
        <v>575</v>
      </c>
      <c r="N25" t="str">
        <f>IF(ISNUMBER(MATCH(A25, '5.20.24'!$A$2:$A$16, 0)), "Exists", "Doesn't Exist")</f>
        <v>Doesn't Exist</v>
      </c>
      <c r="O25" t="str">
        <f>_xlfn.IFNA(VLOOKUP(A25,'5.20.24'!$A$2:$N$96,14,0), "")</f>
        <v>No</v>
      </c>
      <c r="Q25" s="79" t="s">
        <v>359</v>
      </c>
      <c r="R25" s="36" t="s">
        <v>359</v>
      </c>
    </row>
    <row r="26" spans="1:18" x14ac:dyDescent="0.25">
      <c r="A26" t="s">
        <v>412</v>
      </c>
      <c r="B26" s="51">
        <v>238.47</v>
      </c>
      <c r="C26" s="1">
        <v>238.47</v>
      </c>
      <c r="D26" s="1">
        <f>_xlfn.IFNA(VLOOKUP(A26,'5.20.24'!$A$2:$C$96,3,0),0)</f>
        <v>0</v>
      </c>
      <c r="E26" s="1">
        <v>0</v>
      </c>
      <c r="F26" s="51">
        <v>238.47</v>
      </c>
      <c r="G26" s="1">
        <v>0</v>
      </c>
      <c r="H26" s="1">
        <v>0</v>
      </c>
      <c r="I26" s="1">
        <v>0</v>
      </c>
      <c r="J26" s="1">
        <v>0</v>
      </c>
      <c r="K26" t="s">
        <v>44</v>
      </c>
      <c r="L26" t="s">
        <v>196</v>
      </c>
      <c r="M26" t="s">
        <v>413</v>
      </c>
      <c r="N26" t="str">
        <f>IF(ISNUMBER(MATCH(A26, '5.20.24'!$A$2:$A$16, 0)), "Exists", "Doesn't Exist")</f>
        <v>Doesn't Exist</v>
      </c>
      <c r="O26" t="s">
        <v>359</v>
      </c>
      <c r="Q26" s="79" t="s">
        <v>359</v>
      </c>
      <c r="R26" s="36" t="s">
        <v>359</v>
      </c>
    </row>
    <row r="27" spans="1:18" x14ac:dyDescent="0.25">
      <c r="A27" t="s">
        <v>64</v>
      </c>
      <c r="B27" s="51">
        <v>235.6</v>
      </c>
      <c r="C27" s="1">
        <v>235.6</v>
      </c>
      <c r="D27" s="1">
        <f>_xlfn.IFNA(VLOOKUP(A27,'5.20.24'!$A$2:$C$96,3,0),0)</f>
        <v>216.79</v>
      </c>
      <c r="E27" s="1">
        <v>0</v>
      </c>
      <c r="F27" s="51">
        <v>235.6</v>
      </c>
      <c r="G27" s="1">
        <v>0</v>
      </c>
      <c r="H27" s="1">
        <v>0</v>
      </c>
      <c r="I27" s="1">
        <v>0</v>
      </c>
      <c r="J27" s="1">
        <v>0</v>
      </c>
      <c r="K27" t="s">
        <v>65</v>
      </c>
      <c r="L27" t="s">
        <v>221</v>
      </c>
      <c r="M27" t="s">
        <v>222</v>
      </c>
      <c r="N27" t="str">
        <f>IF(ISNUMBER(MATCH(A27, '5.20.24'!$A$2:$A$16, 0)), "Exists", "Doesn't Exist")</f>
        <v>Doesn't Exist</v>
      </c>
      <c r="O27" t="str">
        <f>_xlfn.IFNA(VLOOKUP(A27,'5.20.24'!$A$2:$N$96,14,0), "")</f>
        <v>No</v>
      </c>
      <c r="Q27" s="79" t="s">
        <v>359</v>
      </c>
      <c r="R27" s="36" t="s">
        <v>359</v>
      </c>
    </row>
    <row r="28" spans="1:18" x14ac:dyDescent="0.25">
      <c r="A28" t="s">
        <v>113</v>
      </c>
      <c r="B28" s="51">
        <v>220.12</v>
      </c>
      <c r="C28" s="1">
        <v>220.12</v>
      </c>
      <c r="D28" s="1">
        <f>_xlfn.IFNA(VLOOKUP(A28,'5.20.24'!$A$2:$C$96,3,0),0)</f>
        <v>220.12</v>
      </c>
      <c r="E28" s="1">
        <v>0</v>
      </c>
      <c r="F28" s="51">
        <v>220.12</v>
      </c>
      <c r="G28" s="1">
        <v>0</v>
      </c>
      <c r="H28" s="1">
        <v>0</v>
      </c>
      <c r="I28" s="1">
        <v>0</v>
      </c>
      <c r="J28" s="1">
        <v>0</v>
      </c>
      <c r="K28" t="s">
        <v>36</v>
      </c>
      <c r="L28" t="s">
        <v>185</v>
      </c>
      <c r="M28" t="s">
        <v>247</v>
      </c>
      <c r="N28" t="str">
        <f>IF(ISNUMBER(MATCH(A28, '5.20.24'!$A$2:$A$16, 0)), "Exists", "Doesn't Exist")</f>
        <v>Doesn't Exist</v>
      </c>
      <c r="O28" t="s">
        <v>359</v>
      </c>
      <c r="Q28" s="79" t="s">
        <v>359</v>
      </c>
      <c r="R28" s="36" t="s">
        <v>359</v>
      </c>
    </row>
    <row r="29" spans="1:18" x14ac:dyDescent="0.25">
      <c r="A29" t="s">
        <v>9</v>
      </c>
      <c r="B29" s="51">
        <v>192.27</v>
      </c>
      <c r="C29" s="1">
        <v>192.27</v>
      </c>
      <c r="D29" s="1">
        <f>_xlfn.IFNA(VLOOKUP(A29,'5.20.24'!$A$2:$C$96,3,0),0)</f>
        <v>192.27</v>
      </c>
      <c r="E29" s="1">
        <v>192.27</v>
      </c>
      <c r="F29" s="51">
        <v>0</v>
      </c>
      <c r="G29" s="1">
        <v>0</v>
      </c>
      <c r="H29" s="1">
        <v>0</v>
      </c>
      <c r="I29" s="1">
        <v>0</v>
      </c>
      <c r="J29" s="1">
        <v>0</v>
      </c>
      <c r="K29" t="s">
        <v>150</v>
      </c>
      <c r="L29" t="s">
        <v>175</v>
      </c>
      <c r="M29" t="s">
        <v>176</v>
      </c>
      <c r="N29" t="str">
        <f>IF(ISNUMBER(MATCH(A29, '5.20.24'!$A$2:$A$16, 0)), "Exists", "Doesn't Exist")</f>
        <v>Doesn't Exist</v>
      </c>
      <c r="O29" t="str">
        <f>_xlfn.IFNA(VLOOKUP(A29,'5.20.24'!$A$2:$N$96,14,0), "")</f>
        <v>No</v>
      </c>
      <c r="Q29" s="79" t="s">
        <v>359</v>
      </c>
      <c r="R29" s="36" t="s">
        <v>359</v>
      </c>
    </row>
    <row r="30" spans="1:18" x14ac:dyDescent="0.25">
      <c r="A30" t="s">
        <v>592</v>
      </c>
      <c r="B30" s="51">
        <v>175.03</v>
      </c>
      <c r="C30" s="1">
        <v>175.03</v>
      </c>
      <c r="D30" s="1">
        <f>_xlfn.IFNA(VLOOKUP(A30,'5.20.24'!$A$2:$C$96,3,0),0)</f>
        <v>175.03</v>
      </c>
      <c r="E30" s="1">
        <v>0</v>
      </c>
      <c r="F30" s="51">
        <v>175.03</v>
      </c>
      <c r="G30" s="1">
        <v>0</v>
      </c>
      <c r="H30" s="1">
        <v>0</v>
      </c>
      <c r="I30" s="1">
        <v>0</v>
      </c>
      <c r="J30" s="1">
        <v>0</v>
      </c>
      <c r="K30" t="s">
        <v>96</v>
      </c>
      <c r="L30" t="s">
        <v>242</v>
      </c>
      <c r="M30" t="s">
        <v>593</v>
      </c>
      <c r="N30" t="str">
        <f>IF(ISNUMBER(MATCH(A30, '5.20.24'!$A$2:$A$16, 0)), "Exists", "Doesn't Exist")</f>
        <v>Doesn't Exist</v>
      </c>
      <c r="O30" t="s">
        <v>359</v>
      </c>
      <c r="Q30" s="79" t="s">
        <v>359</v>
      </c>
      <c r="R30" s="36" t="s">
        <v>359</v>
      </c>
    </row>
    <row r="31" spans="1:18" x14ac:dyDescent="0.25">
      <c r="A31" t="s">
        <v>32</v>
      </c>
      <c r="B31" s="51">
        <v>157.12999999999991</v>
      </c>
      <c r="C31" s="1">
        <v>157.12999999999991</v>
      </c>
      <c r="D31" s="1">
        <f>_xlfn.IFNA(VLOOKUP(A31,'5.20.24'!$A$2:$C$96,3,0),0)</f>
        <v>119.3099999999999</v>
      </c>
      <c r="E31" s="1">
        <v>119.3099999999999</v>
      </c>
      <c r="F31" s="51">
        <v>37.82</v>
      </c>
      <c r="G31" s="1">
        <v>0</v>
      </c>
      <c r="H31" s="1">
        <v>0</v>
      </c>
      <c r="I31" s="1">
        <v>0</v>
      </c>
      <c r="J31" s="1">
        <v>0</v>
      </c>
      <c r="K31" t="s">
        <v>152</v>
      </c>
      <c r="L31" t="s">
        <v>209</v>
      </c>
      <c r="M31" t="s">
        <v>210</v>
      </c>
      <c r="N31" t="str">
        <f>IF(ISNUMBER(MATCH(A31, '5.20.24'!$A$2:$A$16, 0)), "Exists", "Doesn't Exist")</f>
        <v>Doesn't Exist</v>
      </c>
      <c r="O31" t="str">
        <f>_xlfn.IFNA(VLOOKUP(A31,'5.20.24'!$A$2:$N$96,14,0), "")</f>
        <v>No</v>
      </c>
      <c r="Q31" s="79" t="s">
        <v>359</v>
      </c>
      <c r="R31" s="36" t="s">
        <v>359</v>
      </c>
    </row>
    <row r="32" spans="1:18" x14ac:dyDescent="0.25">
      <c r="A32" t="s">
        <v>75</v>
      </c>
      <c r="B32" s="51">
        <v>154.62</v>
      </c>
      <c r="C32" s="1">
        <v>154.62</v>
      </c>
      <c r="D32" s="1">
        <f>_xlfn.IFNA(VLOOKUP(A32,'5.20.24'!$A$2:$C$96,3,0),0)</f>
        <v>0</v>
      </c>
      <c r="E32" s="1">
        <v>0</v>
      </c>
      <c r="F32" s="51">
        <v>154.62</v>
      </c>
      <c r="G32" s="1">
        <v>0</v>
      </c>
      <c r="H32" s="1">
        <v>0</v>
      </c>
      <c r="I32" s="1">
        <v>0</v>
      </c>
      <c r="J32" s="1">
        <v>0</v>
      </c>
      <c r="K32" t="s">
        <v>31</v>
      </c>
      <c r="L32" t="s">
        <v>183</v>
      </c>
      <c r="M32" t="s">
        <v>232</v>
      </c>
      <c r="N32" t="str">
        <f>IF(ISNUMBER(MATCH(A32, '5.20.24'!$A$2:$A$16, 0)), "Exists", "Doesn't Exist")</f>
        <v>Doesn't Exist</v>
      </c>
      <c r="O32" t="s">
        <v>359</v>
      </c>
      <c r="Q32" s="79" t="s">
        <v>359</v>
      </c>
      <c r="R32" s="36" t="s">
        <v>359</v>
      </c>
    </row>
    <row r="33" spans="1:18" x14ac:dyDescent="0.25">
      <c r="A33" t="s">
        <v>115</v>
      </c>
      <c r="B33" s="51">
        <v>129.44</v>
      </c>
      <c r="C33" s="1">
        <v>129.44</v>
      </c>
      <c r="D33" s="1">
        <f>_xlfn.IFNA(VLOOKUP(A33,'5.20.24'!$A$2:$C$96,3,0),0)</f>
        <v>129.44</v>
      </c>
      <c r="E33" s="1">
        <v>0</v>
      </c>
      <c r="F33" s="51">
        <v>129.44</v>
      </c>
      <c r="G33" s="1">
        <v>0</v>
      </c>
      <c r="H33" s="1">
        <v>0</v>
      </c>
      <c r="I33" s="1">
        <v>0</v>
      </c>
      <c r="J33" s="1">
        <v>0</v>
      </c>
      <c r="K33" t="s">
        <v>116</v>
      </c>
      <c r="L33" t="s">
        <v>259</v>
      </c>
      <c r="M33" t="s">
        <v>260</v>
      </c>
      <c r="N33" t="str">
        <f>IF(ISNUMBER(MATCH(A33, '5.20.24'!$A$2:$A$16, 0)), "Exists", "Doesn't Exist")</f>
        <v>Doesn't Exist</v>
      </c>
      <c r="O33" t="str">
        <f>_xlfn.IFNA(VLOOKUP(A33,'5.20.24'!$A$2:$N$96,14,0), "")</f>
        <v>No</v>
      </c>
      <c r="Q33" s="79" t="s">
        <v>359</v>
      </c>
      <c r="R33" s="36" t="s">
        <v>359</v>
      </c>
    </row>
    <row r="34" spans="1:18" x14ac:dyDescent="0.25">
      <c r="A34" t="s">
        <v>42</v>
      </c>
      <c r="B34" s="51">
        <v>1310.77</v>
      </c>
      <c r="C34" s="1">
        <v>125.35</v>
      </c>
      <c r="D34" s="1">
        <f>_xlfn.IFNA(VLOOKUP(A34,'5.20.24'!$A$2:$C$96,3,0),0)</f>
        <v>125.35</v>
      </c>
      <c r="E34" s="1">
        <v>0</v>
      </c>
      <c r="F34" s="51">
        <v>125.35</v>
      </c>
      <c r="G34" s="1">
        <v>1185.42</v>
      </c>
      <c r="H34" s="1">
        <v>0</v>
      </c>
      <c r="I34" s="1">
        <v>1185.42</v>
      </c>
      <c r="J34" s="1">
        <v>0</v>
      </c>
      <c r="K34" t="s">
        <v>23</v>
      </c>
      <c r="L34" t="s">
        <v>194</v>
      </c>
      <c r="M34" t="s">
        <v>195</v>
      </c>
      <c r="N34" t="str">
        <f>IF(ISNUMBER(MATCH(A34, '5.20.24'!$A$2:$A$16, 0)), "Exists", "Doesn't Exist")</f>
        <v>Doesn't Exist</v>
      </c>
      <c r="O34" t="str">
        <f>_xlfn.IFNA(VLOOKUP(A34,'5.20.24'!$A$2:$N$96,14,0), "")</f>
        <v>No</v>
      </c>
      <c r="Q34" s="79" t="s">
        <v>359</v>
      </c>
      <c r="R34" s="36" t="s">
        <v>359</v>
      </c>
    </row>
    <row r="35" spans="1:18" x14ac:dyDescent="0.25">
      <c r="A35" t="s">
        <v>378</v>
      </c>
      <c r="B35" s="51">
        <v>123.8</v>
      </c>
      <c r="C35" s="1">
        <v>123.8</v>
      </c>
      <c r="D35" s="1">
        <f>_xlfn.IFNA(VLOOKUP(A35,'5.20.24'!$A$2:$C$96,3,0),0)</f>
        <v>123.8</v>
      </c>
      <c r="E35" s="1">
        <v>0</v>
      </c>
      <c r="F35" s="51">
        <v>123.8</v>
      </c>
      <c r="G35" s="1">
        <v>0</v>
      </c>
      <c r="H35" s="1">
        <v>0</v>
      </c>
      <c r="I35" s="1">
        <v>0</v>
      </c>
      <c r="J35" s="1">
        <v>0</v>
      </c>
      <c r="K35" t="s">
        <v>62</v>
      </c>
      <c r="L35" t="s">
        <v>238</v>
      </c>
      <c r="M35" t="s">
        <v>379</v>
      </c>
      <c r="N35" t="str">
        <f>IF(ISNUMBER(MATCH(A35, '5.20.24'!$A$2:$A$16, 0)), "Exists", "Doesn't Exist")</f>
        <v>Doesn't Exist</v>
      </c>
      <c r="O35" t="str">
        <f>_xlfn.IFNA(VLOOKUP(A35,'5.20.24'!$A$2:$N$96,14,0), "")</f>
        <v>No</v>
      </c>
      <c r="Q35" s="79" t="s">
        <v>359</v>
      </c>
      <c r="R35" s="36" t="s">
        <v>359</v>
      </c>
    </row>
    <row r="36" spans="1:18" x14ac:dyDescent="0.25">
      <c r="A36" t="s">
        <v>34</v>
      </c>
      <c r="B36" s="51">
        <v>115.26</v>
      </c>
      <c r="C36" s="1">
        <v>115.26</v>
      </c>
      <c r="D36" s="1">
        <f>_xlfn.IFNA(VLOOKUP(A36,'5.20.24'!$A$2:$C$96,3,0),0)</f>
        <v>0</v>
      </c>
      <c r="E36" s="1">
        <v>0</v>
      </c>
      <c r="F36" s="51">
        <v>115.26</v>
      </c>
      <c r="G36" s="1">
        <v>0</v>
      </c>
      <c r="H36" s="1">
        <v>0</v>
      </c>
      <c r="I36" s="1">
        <v>0</v>
      </c>
      <c r="J36" s="1">
        <v>0</v>
      </c>
      <c r="K36" t="s">
        <v>21</v>
      </c>
      <c r="L36" t="s">
        <v>177</v>
      </c>
      <c r="M36" t="s">
        <v>198</v>
      </c>
      <c r="N36" t="str">
        <f>IF(ISNUMBER(MATCH(A36, '5.20.24'!$A$2:$A$16, 0)), "Exists", "Doesn't Exist")</f>
        <v>Doesn't Exist</v>
      </c>
      <c r="O36" t="s">
        <v>359</v>
      </c>
      <c r="Q36" s="79" t="s">
        <v>359</v>
      </c>
      <c r="R36" s="36" t="s">
        <v>359</v>
      </c>
    </row>
    <row r="37" spans="1:18" x14ac:dyDescent="0.25">
      <c r="A37" t="s">
        <v>30</v>
      </c>
      <c r="B37" s="51">
        <v>113.34</v>
      </c>
      <c r="C37" s="1">
        <v>113.34</v>
      </c>
      <c r="D37" s="1">
        <f>_xlfn.IFNA(VLOOKUP(A37,'5.20.24'!$A$2:$C$96,3,0),0)</f>
        <v>113.34</v>
      </c>
      <c r="E37" s="1">
        <v>0</v>
      </c>
      <c r="F37" s="51">
        <v>113.34</v>
      </c>
      <c r="G37" s="1">
        <v>0</v>
      </c>
      <c r="H37" s="1">
        <v>0</v>
      </c>
      <c r="I37" s="1">
        <v>0</v>
      </c>
      <c r="J37" s="1">
        <v>0</v>
      </c>
      <c r="K37" t="s">
        <v>31</v>
      </c>
      <c r="L37" t="s">
        <v>183</v>
      </c>
      <c r="M37" t="s">
        <v>184</v>
      </c>
      <c r="N37" t="str">
        <f>IF(ISNUMBER(MATCH(A37, '5.20.24'!$A$2:$A$16, 0)), "Exists", "Doesn't Exist")</f>
        <v>Doesn't Exist</v>
      </c>
      <c r="O37" t="str">
        <f>_xlfn.IFNA(VLOOKUP(A37,'5.20.24'!$A$2:$N$96,14,0), "")</f>
        <v>No</v>
      </c>
      <c r="Q37" s="79" t="s">
        <v>359</v>
      </c>
      <c r="R37" s="36" t="s">
        <v>359</v>
      </c>
    </row>
    <row r="38" spans="1:18" x14ac:dyDescent="0.25">
      <c r="A38" t="s">
        <v>33</v>
      </c>
      <c r="B38" s="51">
        <v>93.51</v>
      </c>
      <c r="C38" s="1">
        <v>93.51</v>
      </c>
      <c r="D38" s="1">
        <f>_xlfn.IFNA(VLOOKUP(A38,'5.20.24'!$A$2:$C$96,3,0),0)</f>
        <v>93.51</v>
      </c>
      <c r="E38" s="1">
        <v>0</v>
      </c>
      <c r="F38" s="51">
        <v>93.51</v>
      </c>
      <c r="G38" s="1">
        <v>0</v>
      </c>
      <c r="H38" s="1">
        <v>0</v>
      </c>
      <c r="I38" s="1">
        <v>0</v>
      </c>
      <c r="J38" s="1">
        <v>0</v>
      </c>
      <c r="K38" t="s">
        <v>34</v>
      </c>
      <c r="L38" t="s">
        <v>198</v>
      </c>
      <c r="M38" t="s">
        <v>211</v>
      </c>
      <c r="N38" t="str">
        <f>IF(ISNUMBER(MATCH(A38, '5.20.24'!$A$2:$A$16, 0)), "Exists", "Doesn't Exist")</f>
        <v>Doesn't Exist</v>
      </c>
      <c r="O38" t="str">
        <f>_xlfn.IFNA(VLOOKUP(A38,'5.20.24'!$A$2:$N$96,14,0), "")</f>
        <v>No</v>
      </c>
      <c r="Q38" s="79" t="s">
        <v>359</v>
      </c>
      <c r="R38" s="36" t="s">
        <v>359</v>
      </c>
    </row>
    <row r="39" spans="1:18" x14ac:dyDescent="0.25">
      <c r="A39" t="s">
        <v>111</v>
      </c>
      <c r="B39" s="51">
        <v>80.239999999999995</v>
      </c>
      <c r="C39" s="1">
        <v>80.239999999999995</v>
      </c>
      <c r="D39" s="1">
        <f>_xlfn.IFNA(VLOOKUP(A39,'5.20.24'!$A$2:$C$96,3,0),0)</f>
        <v>80.239999999999995</v>
      </c>
      <c r="E39" s="1">
        <v>0</v>
      </c>
      <c r="F39" s="51">
        <v>80.239999999999995</v>
      </c>
      <c r="G39" s="1">
        <v>0</v>
      </c>
      <c r="H39" s="1">
        <v>0</v>
      </c>
      <c r="I39" s="1">
        <v>0</v>
      </c>
      <c r="J39" s="1">
        <v>0</v>
      </c>
      <c r="K39" t="s">
        <v>44</v>
      </c>
      <c r="L39" t="s">
        <v>196</v>
      </c>
      <c r="M39" t="s">
        <v>267</v>
      </c>
      <c r="N39" t="str">
        <f>IF(ISNUMBER(MATCH(A39, '5.20.24'!$A$2:$A$16, 0)), "Exists", "Doesn't Exist")</f>
        <v>Doesn't Exist</v>
      </c>
      <c r="O39" t="str">
        <f>_xlfn.IFNA(VLOOKUP(A39,'5.20.24'!$A$2:$N$96,14,0), "")</f>
        <v>No</v>
      </c>
      <c r="Q39" s="79" t="s">
        <v>359</v>
      </c>
      <c r="R39" s="36" t="s">
        <v>359</v>
      </c>
    </row>
    <row r="40" spans="1:18" x14ac:dyDescent="0.25">
      <c r="A40" t="s">
        <v>87</v>
      </c>
      <c r="B40" s="51">
        <v>60.239999999999988</v>
      </c>
      <c r="C40" s="1">
        <v>60.239999999999988</v>
      </c>
      <c r="D40" s="1">
        <f>_xlfn.IFNA(VLOOKUP(A40,'5.20.24'!$A$2:$C$96,3,0),0)</f>
        <v>60.239999999999988</v>
      </c>
      <c r="E40" s="1">
        <v>0</v>
      </c>
      <c r="F40" s="51">
        <v>60.239999999999988</v>
      </c>
      <c r="G40" s="1">
        <v>0</v>
      </c>
      <c r="H40" s="1">
        <v>0</v>
      </c>
      <c r="I40" s="1">
        <v>0</v>
      </c>
      <c r="J40" s="1">
        <v>0</v>
      </c>
      <c r="K40" t="s">
        <v>44</v>
      </c>
      <c r="L40" t="s">
        <v>196</v>
      </c>
      <c r="M40" t="s">
        <v>244</v>
      </c>
      <c r="N40" t="str">
        <f>IF(ISNUMBER(MATCH(A40, '5.20.24'!$A$2:$A$16, 0)), "Exists", "Doesn't Exist")</f>
        <v>Doesn't Exist</v>
      </c>
      <c r="O40" t="str">
        <f>_xlfn.IFNA(VLOOKUP(A40,'5.20.24'!$A$2:$N$96,14,0), "")</f>
        <v>No</v>
      </c>
      <c r="Q40" s="79" t="s">
        <v>359</v>
      </c>
      <c r="R40" s="36" t="s">
        <v>359</v>
      </c>
    </row>
    <row r="41" spans="1:18" x14ac:dyDescent="0.25">
      <c r="A41" t="s">
        <v>597</v>
      </c>
      <c r="B41" s="51">
        <v>57.07</v>
      </c>
      <c r="C41" s="1">
        <v>57.07</v>
      </c>
      <c r="D41" s="1">
        <f>_xlfn.IFNA(VLOOKUP(A41,'5.20.24'!$A$2:$C$96,3,0),0)</f>
        <v>57.07</v>
      </c>
      <c r="E41" s="1">
        <v>0</v>
      </c>
      <c r="F41" s="51">
        <v>57.07</v>
      </c>
      <c r="G41" s="1">
        <v>0</v>
      </c>
      <c r="H41" s="1">
        <v>0</v>
      </c>
      <c r="I41" s="1">
        <v>0</v>
      </c>
      <c r="J41" s="1">
        <v>0</v>
      </c>
      <c r="K41" t="s">
        <v>41</v>
      </c>
      <c r="L41" t="s">
        <v>179</v>
      </c>
      <c r="M41" t="s">
        <v>598</v>
      </c>
      <c r="N41" t="str">
        <f>IF(ISNUMBER(MATCH(A41, '5.20.24'!$A$2:$A$16, 0)), "Exists", "Doesn't Exist")</f>
        <v>Doesn't Exist</v>
      </c>
      <c r="O41" t="s">
        <v>359</v>
      </c>
      <c r="Q41" s="79" t="s">
        <v>359</v>
      </c>
      <c r="R41" s="36" t="s">
        <v>359</v>
      </c>
    </row>
    <row r="42" spans="1:18" x14ac:dyDescent="0.25">
      <c r="A42" t="s">
        <v>52</v>
      </c>
      <c r="B42" s="51">
        <v>100.26</v>
      </c>
      <c r="C42" s="1">
        <v>51.47</v>
      </c>
      <c r="D42" s="1">
        <f>_xlfn.IFNA(VLOOKUP(A42,'5.20.24'!$A$2:$C$96,3,0),0)</f>
        <v>100.26</v>
      </c>
      <c r="E42" s="1">
        <v>0</v>
      </c>
      <c r="F42" s="51">
        <v>51.47</v>
      </c>
      <c r="G42" s="1">
        <v>48.790000000000013</v>
      </c>
      <c r="H42" s="1">
        <v>0</v>
      </c>
      <c r="I42" s="1">
        <v>0</v>
      </c>
      <c r="J42" s="1">
        <v>48.790000000000013</v>
      </c>
      <c r="K42" t="s">
        <v>150</v>
      </c>
      <c r="L42" t="s">
        <v>175</v>
      </c>
      <c r="M42" t="s">
        <v>203</v>
      </c>
      <c r="N42" t="str">
        <f>IF(ISNUMBER(MATCH(A42, '5.20.24'!$A$2:$A$16, 0)), "Exists", "Doesn't Exist")</f>
        <v>Doesn't Exist</v>
      </c>
      <c r="O42" t="str">
        <f>_xlfn.IFNA(VLOOKUP(A42,'5.20.24'!$A$2:$N$96,14,0), "")</f>
        <v>No</v>
      </c>
      <c r="Q42" s="79" t="s">
        <v>359</v>
      </c>
      <c r="R42" s="36" t="s">
        <v>359</v>
      </c>
    </row>
    <row r="43" spans="1:18" x14ac:dyDescent="0.25">
      <c r="A43" t="s">
        <v>514</v>
      </c>
      <c r="B43" s="51">
        <v>49.83</v>
      </c>
      <c r="C43" s="1">
        <v>49.83</v>
      </c>
      <c r="D43" s="1">
        <f>_xlfn.IFNA(VLOOKUP(A43,'5.20.24'!$A$2:$C$96,3,0),0)</f>
        <v>49.83</v>
      </c>
      <c r="E43" s="1">
        <v>0</v>
      </c>
      <c r="F43" s="51">
        <v>49.83</v>
      </c>
      <c r="G43" s="1">
        <v>0</v>
      </c>
      <c r="H43" s="1">
        <v>0</v>
      </c>
      <c r="I43" s="1">
        <v>0</v>
      </c>
      <c r="J43" s="1">
        <v>0</v>
      </c>
      <c r="K43" t="s">
        <v>7</v>
      </c>
      <c r="L43" t="s">
        <v>170</v>
      </c>
      <c r="M43" t="s">
        <v>515</v>
      </c>
      <c r="N43" t="str">
        <f>IF(ISNUMBER(MATCH(A43, '5.20.24'!$A$2:$A$16, 0)), "Exists", "Doesn't Exist")</f>
        <v>Doesn't Exist</v>
      </c>
      <c r="O43" t="str">
        <f>_xlfn.IFNA(VLOOKUP(A43,'5.20.24'!$A$2:$N$96,14,0), "")</f>
        <v>No</v>
      </c>
      <c r="Q43" s="79" t="s">
        <v>359</v>
      </c>
      <c r="R43" s="36" t="s">
        <v>359</v>
      </c>
    </row>
    <row r="44" spans="1:18" x14ac:dyDescent="0.25">
      <c r="A44" t="s">
        <v>549</v>
      </c>
      <c r="B44" s="51">
        <v>46.52</v>
      </c>
      <c r="C44" s="1">
        <v>46.52</v>
      </c>
      <c r="D44" s="1">
        <f>_xlfn.IFNA(VLOOKUP(A44,'5.20.24'!$A$2:$C$96,3,0),0)</f>
        <v>46.52</v>
      </c>
      <c r="E44" s="1">
        <v>0</v>
      </c>
      <c r="F44" s="51">
        <v>46.52</v>
      </c>
      <c r="G44" s="1">
        <v>0</v>
      </c>
      <c r="H44" s="1">
        <v>0</v>
      </c>
      <c r="I44" s="1">
        <v>0</v>
      </c>
      <c r="J44" s="1">
        <v>0</v>
      </c>
      <c r="K44" t="s">
        <v>56</v>
      </c>
      <c r="L44" t="s">
        <v>189</v>
      </c>
      <c r="M44" t="s">
        <v>550</v>
      </c>
      <c r="N44" t="str">
        <f>IF(ISNUMBER(MATCH(A44, '5.20.24'!$A$2:$A$16, 0)), "Exists", "Doesn't Exist")</f>
        <v>Doesn't Exist</v>
      </c>
      <c r="O44" t="str">
        <f>_xlfn.IFNA(VLOOKUP(A44,'5.20.24'!$A$2:$N$96,14,0), "")</f>
        <v>No</v>
      </c>
      <c r="Q44" s="79" t="s">
        <v>359</v>
      </c>
      <c r="R44" s="36" t="s">
        <v>359</v>
      </c>
    </row>
    <row r="45" spans="1:18" x14ac:dyDescent="0.25">
      <c r="A45" t="s">
        <v>551</v>
      </c>
      <c r="B45" s="51">
        <v>35</v>
      </c>
      <c r="C45" s="1">
        <v>35</v>
      </c>
      <c r="D45" s="1">
        <f>_xlfn.IFNA(VLOOKUP(A45,'5.20.24'!$A$2:$C$96,3,0),0)</f>
        <v>35</v>
      </c>
      <c r="E45" s="1">
        <v>0</v>
      </c>
      <c r="F45" s="51">
        <v>35</v>
      </c>
      <c r="G45" s="1">
        <v>0</v>
      </c>
      <c r="H45" s="1">
        <v>0</v>
      </c>
      <c r="I45" s="1">
        <v>0</v>
      </c>
      <c r="J45" s="1">
        <v>0</v>
      </c>
      <c r="K45" t="s">
        <v>552</v>
      </c>
      <c r="L45" t="s">
        <v>553</v>
      </c>
      <c r="M45" t="s">
        <v>553</v>
      </c>
      <c r="N45" t="str">
        <f>IF(ISNUMBER(MATCH(A45, '5.20.24'!$A$2:$A$16, 0)), "Exists", "Doesn't Exist")</f>
        <v>Doesn't Exist</v>
      </c>
      <c r="O45" t="str">
        <f>_xlfn.IFNA(VLOOKUP(A45,'5.20.24'!$A$2:$N$96,14,0), "")</f>
        <v>No</v>
      </c>
      <c r="Q45" s="79" t="s">
        <v>359</v>
      </c>
      <c r="R45" s="36" t="s">
        <v>359</v>
      </c>
    </row>
    <row r="46" spans="1:18" x14ac:dyDescent="0.25">
      <c r="A46" t="s">
        <v>600</v>
      </c>
      <c r="B46" s="51">
        <v>12.7</v>
      </c>
      <c r="C46" s="1">
        <v>12.7</v>
      </c>
      <c r="D46" s="1">
        <f>_xlfn.IFNA(VLOOKUP(A46,'5.20.24'!$A$2:$C$96,3,0),0)</f>
        <v>12.7</v>
      </c>
      <c r="E46" s="1">
        <v>0</v>
      </c>
      <c r="F46" s="51">
        <v>12.7</v>
      </c>
      <c r="G46" s="1">
        <v>0</v>
      </c>
      <c r="H46" s="1">
        <v>0</v>
      </c>
      <c r="I46" s="1">
        <v>0</v>
      </c>
      <c r="J46" s="1">
        <v>0</v>
      </c>
      <c r="K46" t="s">
        <v>65</v>
      </c>
      <c r="L46" t="s">
        <v>221</v>
      </c>
      <c r="M46" t="s">
        <v>601</v>
      </c>
      <c r="N46" t="str">
        <f>IF(ISNUMBER(MATCH(A46, '5.20.24'!$A$2:$A$16, 0)), "Exists", "Doesn't Exist")</f>
        <v>Doesn't Exist</v>
      </c>
      <c r="O46" t="s">
        <v>359</v>
      </c>
      <c r="Q46" s="79" t="s">
        <v>359</v>
      </c>
      <c r="R46" s="36" t="s">
        <v>359</v>
      </c>
    </row>
    <row r="47" spans="1:18" x14ac:dyDescent="0.25">
      <c r="A47" t="s">
        <v>384</v>
      </c>
      <c r="B47" s="51">
        <v>10.32</v>
      </c>
      <c r="C47" s="1">
        <v>10.32</v>
      </c>
      <c r="D47" s="1">
        <f>_xlfn.IFNA(VLOOKUP(A47,'5.20.24'!$A$2:$C$96,3,0),0)</f>
        <v>10.32</v>
      </c>
      <c r="E47" s="1">
        <v>0</v>
      </c>
      <c r="F47" s="51">
        <v>10.32</v>
      </c>
      <c r="G47" s="1">
        <v>0</v>
      </c>
      <c r="H47" s="1">
        <v>0</v>
      </c>
      <c r="I47" s="1">
        <v>0</v>
      </c>
      <c r="J47" s="1">
        <v>0</v>
      </c>
      <c r="K47" t="s">
        <v>105</v>
      </c>
      <c r="L47" t="s">
        <v>245</v>
      </c>
      <c r="M47" t="s">
        <v>385</v>
      </c>
      <c r="N47" t="str">
        <f>IF(ISNUMBER(MATCH(A47, '5.20.24'!$A$2:$A$16, 0)), "Exists", "Doesn't Exist")</f>
        <v>Doesn't Exist</v>
      </c>
      <c r="O47" t="str">
        <f>_xlfn.IFNA(VLOOKUP(A47,'5.20.24'!$A$2:$N$96,14,0), "")</f>
        <v>No</v>
      </c>
      <c r="Q47" s="79" t="s">
        <v>359</v>
      </c>
      <c r="R47" s="36" t="s">
        <v>359</v>
      </c>
    </row>
    <row r="48" spans="1:18" x14ac:dyDescent="0.25">
      <c r="A48" t="s">
        <v>118</v>
      </c>
      <c r="B48" s="51">
        <v>70.63</v>
      </c>
      <c r="C48" s="1">
        <v>9.99</v>
      </c>
      <c r="D48" s="1">
        <f>_xlfn.IFNA(VLOOKUP(A48,'5.20.24'!$A$2:$C$96,3,0),0)</f>
        <v>9.99</v>
      </c>
      <c r="E48" s="1">
        <v>0</v>
      </c>
      <c r="F48" s="51">
        <v>9.99</v>
      </c>
      <c r="G48" s="1">
        <v>60.64</v>
      </c>
      <c r="H48" s="1">
        <v>0</v>
      </c>
      <c r="I48" s="1">
        <v>0</v>
      </c>
      <c r="J48" s="1">
        <v>60.64</v>
      </c>
      <c r="K48" t="s">
        <v>29</v>
      </c>
      <c r="L48" t="s">
        <v>212</v>
      </c>
      <c r="M48" t="s">
        <v>256</v>
      </c>
      <c r="N48" t="str">
        <f>IF(ISNUMBER(MATCH(A48, '5.20.24'!$A$2:$A$16, 0)), "Exists", "Doesn't Exist")</f>
        <v>Doesn't Exist</v>
      </c>
      <c r="O48" t="s">
        <v>359</v>
      </c>
      <c r="Q48" s="79" t="s">
        <v>359</v>
      </c>
      <c r="R48" s="36" t="s">
        <v>359</v>
      </c>
    </row>
    <row r="49" spans="1:18" x14ac:dyDescent="0.25">
      <c r="A49" t="s">
        <v>125</v>
      </c>
      <c r="B49" s="51">
        <v>156.93</v>
      </c>
      <c r="C49" s="1">
        <v>6.93</v>
      </c>
      <c r="D49" s="1">
        <f>_xlfn.IFNA(VLOOKUP(A49,'5.20.24'!$A$2:$C$96,3,0),0)</f>
        <v>156.93</v>
      </c>
      <c r="E49" s="1">
        <v>0</v>
      </c>
      <c r="F49" s="51">
        <v>6.93</v>
      </c>
      <c r="G49" s="1">
        <v>150</v>
      </c>
      <c r="H49" s="1">
        <v>0</v>
      </c>
      <c r="I49" s="1">
        <v>150</v>
      </c>
      <c r="J49" s="1">
        <v>0</v>
      </c>
      <c r="K49" t="s">
        <v>56</v>
      </c>
      <c r="L49" t="s">
        <v>189</v>
      </c>
      <c r="M49" t="s">
        <v>289</v>
      </c>
      <c r="N49" t="str">
        <f>IF(ISNUMBER(MATCH(A49, '5.20.24'!$A$2:$A$16, 0)), "Exists", "Doesn't Exist")</f>
        <v>Doesn't Exist</v>
      </c>
      <c r="O49" t="str">
        <f>_xlfn.IFNA(VLOOKUP(A49,'5.20.24'!$A$2:$N$96,14,0), "")</f>
        <v>No</v>
      </c>
      <c r="Q49" s="79" t="s">
        <v>359</v>
      </c>
      <c r="R49" s="36" t="s">
        <v>359</v>
      </c>
    </row>
    <row r="50" spans="1:18" x14ac:dyDescent="0.25">
      <c r="A50" t="s">
        <v>121</v>
      </c>
      <c r="B50" s="51">
        <v>725.3599999999999</v>
      </c>
      <c r="C50" s="1">
        <v>1.38</v>
      </c>
      <c r="D50" s="1">
        <f>_xlfn.IFNA(VLOOKUP(A50,'5.20.24'!$A$2:$C$96,3,0),0)</f>
        <v>368.64</v>
      </c>
      <c r="E50" s="1">
        <v>0</v>
      </c>
      <c r="F50" s="51">
        <v>1.38</v>
      </c>
      <c r="G50" s="1">
        <v>723.98</v>
      </c>
      <c r="H50" s="1">
        <v>0</v>
      </c>
      <c r="I50" s="1">
        <v>0</v>
      </c>
      <c r="J50" s="1">
        <v>723.98</v>
      </c>
      <c r="K50" t="s">
        <v>158</v>
      </c>
      <c r="L50" t="s">
        <v>279</v>
      </c>
      <c r="M50" t="s">
        <v>187</v>
      </c>
      <c r="N50" t="str">
        <f>IF(ISNUMBER(MATCH(A50, '5.20.24'!$A$2:$A$16, 0)), "Exists", "Doesn't Exist")</f>
        <v>Doesn't Exist</v>
      </c>
      <c r="O50" t="str">
        <f>_xlfn.IFNA(VLOOKUP(A50,'5.20.24'!$A$2:$N$96,14,0), "")</f>
        <v>No</v>
      </c>
      <c r="Q50" s="79" t="s">
        <v>359</v>
      </c>
      <c r="R50" s="36" t="s">
        <v>359</v>
      </c>
    </row>
    <row r="51" spans="1:18" x14ac:dyDescent="0.25">
      <c r="A51" t="s">
        <v>44</v>
      </c>
      <c r="B51" s="51">
        <v>11719.15</v>
      </c>
      <c r="C51" s="1">
        <v>0</v>
      </c>
      <c r="D51" s="1">
        <f>_xlfn.IFNA(VLOOKUP(A51,'5.20.24'!$A$2:$C$96,3,0),0)</f>
        <v>0</v>
      </c>
      <c r="E51" s="1">
        <v>0</v>
      </c>
      <c r="F51" s="51">
        <v>0</v>
      </c>
      <c r="G51" s="1">
        <v>11719.15</v>
      </c>
      <c r="H51" s="1">
        <v>0</v>
      </c>
      <c r="I51" s="1">
        <v>0</v>
      </c>
      <c r="J51" s="1">
        <v>11719.15</v>
      </c>
      <c r="K51" t="s">
        <v>21</v>
      </c>
      <c r="L51" t="s">
        <v>177</v>
      </c>
      <c r="M51" t="s">
        <v>196</v>
      </c>
      <c r="N51" t="str">
        <f>IF(ISNUMBER(MATCH(A51, '5.20.24'!$A$2:$A$16, 0)), "Exists", "Doesn't Exist")</f>
        <v>Doesn't Exist</v>
      </c>
      <c r="O51" t="str">
        <f>_xlfn.IFNA(VLOOKUP(A51,'5.20.24'!$A$2:$N$96,14,0), "")</f>
        <v>No</v>
      </c>
      <c r="Q51" s="79" t="s">
        <v>359</v>
      </c>
      <c r="R51" s="36" t="s">
        <v>359</v>
      </c>
    </row>
    <row r="52" spans="1:18" x14ac:dyDescent="0.25">
      <c r="A52" t="s">
        <v>269</v>
      </c>
      <c r="B52" s="51">
        <v>615.4</v>
      </c>
      <c r="C52" s="1">
        <v>0</v>
      </c>
      <c r="D52" s="1">
        <f>_xlfn.IFNA(VLOOKUP(A52,'5.20.24'!$A$2:$C$96,3,0),0)</f>
        <v>0</v>
      </c>
      <c r="E52" s="1">
        <v>0</v>
      </c>
      <c r="F52" s="51">
        <v>0</v>
      </c>
      <c r="G52" s="1">
        <v>615.4</v>
      </c>
      <c r="H52" s="1">
        <v>0</v>
      </c>
      <c r="I52" s="1">
        <v>0</v>
      </c>
      <c r="J52" s="1">
        <v>615.4</v>
      </c>
      <c r="K52" t="s">
        <v>44</v>
      </c>
      <c r="L52" t="s">
        <v>196</v>
      </c>
      <c r="M52" t="s">
        <v>270</v>
      </c>
      <c r="N52" t="str">
        <f>IF(ISNUMBER(MATCH(A52, '5.20.24'!$A$2:$A$16, 0)), "Exists", "Doesn't Exist")</f>
        <v>Doesn't Exist</v>
      </c>
      <c r="O52" t="str">
        <f>_xlfn.IFNA(VLOOKUP(A52,'5.20.24'!$A$2:$N$96,14,0), "")</f>
        <v>Yes</v>
      </c>
      <c r="Q52" s="79" t="s">
        <v>359</v>
      </c>
      <c r="R52" s="36" t="s">
        <v>359</v>
      </c>
    </row>
    <row r="53" spans="1:18" x14ac:dyDescent="0.25">
      <c r="A53" t="s">
        <v>109</v>
      </c>
      <c r="B53" s="51">
        <v>1056.42</v>
      </c>
      <c r="C53" s="1">
        <v>0</v>
      </c>
      <c r="D53" s="1">
        <f>_xlfn.IFNA(VLOOKUP(A53,'5.20.24'!$A$2:$C$96,3,0),0)</f>
        <v>81.42</v>
      </c>
      <c r="E53" s="1">
        <v>0</v>
      </c>
      <c r="F53" s="51">
        <v>0</v>
      </c>
      <c r="G53" s="1">
        <v>1056.42</v>
      </c>
      <c r="H53" s="1">
        <v>0</v>
      </c>
      <c r="I53" s="1">
        <v>0</v>
      </c>
      <c r="J53" s="1">
        <v>1056.42</v>
      </c>
      <c r="K53" t="s">
        <v>60</v>
      </c>
      <c r="L53" t="s">
        <v>236</v>
      </c>
      <c r="M53" t="s">
        <v>252</v>
      </c>
      <c r="N53" t="str">
        <f>IF(ISNUMBER(MATCH(A53, '5.20.24'!$A$2:$A$16, 0)), "Exists", "Doesn't Exist")</f>
        <v>Doesn't Exist</v>
      </c>
      <c r="O53" t="str">
        <f>_xlfn.IFNA(VLOOKUP(A53,'5.20.24'!$A$2:$N$96,14,0), "")</f>
        <v>No</v>
      </c>
      <c r="Q53" s="79" t="s">
        <v>359</v>
      </c>
      <c r="R53" s="36" t="s">
        <v>359</v>
      </c>
    </row>
    <row r="54" spans="1:18" x14ac:dyDescent="0.25">
      <c r="A54" t="s">
        <v>84</v>
      </c>
      <c r="B54" s="51">
        <v>541.09</v>
      </c>
      <c r="C54" s="1">
        <v>0</v>
      </c>
      <c r="D54" s="1">
        <f>_xlfn.IFNA(VLOOKUP(A54,'5.20.24'!$A$2:$C$96,3,0),0)</f>
        <v>0</v>
      </c>
      <c r="E54" s="1">
        <v>0</v>
      </c>
      <c r="F54" s="51">
        <v>0</v>
      </c>
      <c r="G54" s="1">
        <v>541.09</v>
      </c>
      <c r="H54" s="1">
        <v>0</v>
      </c>
      <c r="I54" s="1">
        <v>541.09</v>
      </c>
      <c r="J54" s="1">
        <v>0</v>
      </c>
      <c r="K54" t="s">
        <v>85</v>
      </c>
      <c r="L54" t="s">
        <v>219</v>
      </c>
      <c r="M54" t="s">
        <v>291</v>
      </c>
      <c r="N54" t="str">
        <f>IF(ISNUMBER(MATCH(A54, '5.20.24'!$A$2:$A$16, 0)), "Exists", "Doesn't Exist")</f>
        <v>Doesn't Exist</v>
      </c>
      <c r="O54" t="str">
        <f>_xlfn.IFNA(VLOOKUP(A54,'5.20.24'!$A$2:$N$96,14,0), "")</f>
        <v>Yes</v>
      </c>
      <c r="Q54" s="79" t="s">
        <v>359</v>
      </c>
      <c r="R54" s="36" t="s">
        <v>359</v>
      </c>
    </row>
    <row r="55" spans="1:18" x14ac:dyDescent="0.25">
      <c r="A55" t="s">
        <v>397</v>
      </c>
      <c r="B55" s="51">
        <v>22.9</v>
      </c>
      <c r="C55" s="1">
        <v>0</v>
      </c>
      <c r="D55" s="1">
        <f>_xlfn.IFNA(VLOOKUP(A55,'5.20.24'!$A$2:$C$96,3,0),0)</f>
        <v>0</v>
      </c>
      <c r="E55" s="1">
        <v>0</v>
      </c>
      <c r="F55" s="51">
        <v>0</v>
      </c>
      <c r="G55" s="1">
        <v>22.9</v>
      </c>
      <c r="H55" s="1">
        <v>0</v>
      </c>
      <c r="I55" s="1">
        <v>0</v>
      </c>
      <c r="J55" s="1">
        <v>22.9</v>
      </c>
      <c r="K55" t="s">
        <v>29</v>
      </c>
      <c r="L55" t="s">
        <v>212</v>
      </c>
      <c r="M55" t="s">
        <v>398</v>
      </c>
      <c r="N55" t="str">
        <f>IF(ISNUMBER(MATCH(A55, '5.20.24'!$A$2:$A$16, 0)), "Exists", "Doesn't Exist")</f>
        <v>Doesn't Exist</v>
      </c>
      <c r="O55" t="s">
        <v>359</v>
      </c>
      <c r="Q55" s="79" t="s">
        <v>359</v>
      </c>
      <c r="R55" s="36" t="s">
        <v>359</v>
      </c>
    </row>
    <row r="56" spans="1:18" x14ac:dyDescent="0.25">
      <c r="A56" t="s">
        <v>53</v>
      </c>
      <c r="B56" s="51">
        <v>954.79000000000008</v>
      </c>
      <c r="C56" s="1">
        <v>0</v>
      </c>
      <c r="D56" s="1">
        <f>_xlfn.IFNA(VLOOKUP(A56,'5.20.24'!$A$2:$C$96,3,0),0)</f>
        <v>0</v>
      </c>
      <c r="E56" s="1">
        <v>0</v>
      </c>
      <c r="F56" s="51">
        <v>0</v>
      </c>
      <c r="G56" s="1">
        <v>954.79000000000008</v>
      </c>
      <c r="H56" s="1">
        <v>654.79000000000008</v>
      </c>
      <c r="I56" s="1">
        <v>300</v>
      </c>
      <c r="J56" s="1">
        <v>0</v>
      </c>
      <c r="K56" t="s">
        <v>44</v>
      </c>
      <c r="L56" t="s">
        <v>196</v>
      </c>
      <c r="M56" t="s">
        <v>205</v>
      </c>
      <c r="N56" t="str">
        <f>IF(ISNUMBER(MATCH(A56, '5.20.24'!$A$2:$A$16, 0)), "Exists", "Doesn't Exist")</f>
        <v>Doesn't Exist</v>
      </c>
      <c r="O56" t="str">
        <f>_xlfn.IFNA(VLOOKUP(A56,'5.20.24'!$A$2:$N$96,14,0), "")</f>
        <v>No</v>
      </c>
      <c r="Q56" s="79" t="s">
        <v>359</v>
      </c>
      <c r="R56" s="36" t="s">
        <v>359</v>
      </c>
    </row>
    <row r="57" spans="1:18" x14ac:dyDescent="0.25">
      <c r="A57" t="s">
        <v>606</v>
      </c>
      <c r="B57" s="51">
        <v>686.75</v>
      </c>
      <c r="C57" s="1">
        <v>0</v>
      </c>
      <c r="D57" s="1">
        <f>_xlfn.IFNA(VLOOKUP(A57,'5.20.24'!$A$2:$C$96,3,0),0)</f>
        <v>0</v>
      </c>
      <c r="E57" s="1">
        <v>0</v>
      </c>
      <c r="F57" s="51">
        <v>0</v>
      </c>
      <c r="G57" s="1">
        <v>686.75</v>
      </c>
      <c r="H57" s="1">
        <v>0</v>
      </c>
      <c r="I57" s="1">
        <v>0</v>
      </c>
      <c r="J57" s="1">
        <v>686.75</v>
      </c>
      <c r="K57" t="s">
        <v>102</v>
      </c>
      <c r="L57" t="s">
        <v>282</v>
      </c>
      <c r="M57" t="s">
        <v>607</v>
      </c>
      <c r="N57" t="str">
        <f>IF(ISNUMBER(MATCH(A57, '5.20.24'!$A$2:$A$16, 0)), "Exists", "Doesn't Exist")</f>
        <v>Doesn't Exist</v>
      </c>
      <c r="O57" t="s">
        <v>359</v>
      </c>
      <c r="Q57" s="79" t="s">
        <v>359</v>
      </c>
      <c r="R57" s="36" t="s">
        <v>359</v>
      </c>
    </row>
    <row r="58" spans="1:18" x14ac:dyDescent="0.25">
      <c r="A58" t="s">
        <v>547</v>
      </c>
      <c r="B58" s="51">
        <v>1519.06</v>
      </c>
      <c r="C58" s="1">
        <v>0</v>
      </c>
      <c r="D58" s="1">
        <f>_xlfn.IFNA(VLOOKUP(A58,'5.20.24'!$A$2:$C$96,3,0),0)</f>
        <v>0</v>
      </c>
      <c r="E58" s="1">
        <v>0</v>
      </c>
      <c r="F58" s="51">
        <v>0</v>
      </c>
      <c r="G58" s="1">
        <v>1519.06</v>
      </c>
      <c r="H58" s="1">
        <v>0</v>
      </c>
      <c r="I58" s="1">
        <v>1519.06</v>
      </c>
      <c r="J58" s="1">
        <v>0</v>
      </c>
      <c r="K58" t="s">
        <v>36</v>
      </c>
      <c r="L58" t="s">
        <v>185</v>
      </c>
      <c r="M58" t="s">
        <v>548</v>
      </c>
      <c r="N58" t="str">
        <f>IF(ISNUMBER(MATCH(A58, '5.20.24'!$A$2:$A$16, 0)), "Exists", "Doesn't Exist")</f>
        <v>Doesn't Exist</v>
      </c>
      <c r="O58" t="str">
        <f>_xlfn.IFNA(VLOOKUP(A58,'5.20.24'!$A$2:$N$96,14,0), "")</f>
        <v>Yes</v>
      </c>
      <c r="Q58" s="79" t="s">
        <v>359</v>
      </c>
      <c r="R58" s="36" t="s">
        <v>359</v>
      </c>
    </row>
    <row r="59" spans="1:18" x14ac:dyDescent="0.25">
      <c r="A59" t="s">
        <v>608</v>
      </c>
      <c r="B59" s="51">
        <v>1973.4</v>
      </c>
      <c r="C59" s="1">
        <v>0</v>
      </c>
      <c r="D59" s="1">
        <f>_xlfn.IFNA(VLOOKUP(A59,'5.20.24'!$A$2:$C$96,3,0),0)</f>
        <v>0</v>
      </c>
      <c r="E59" s="1">
        <v>0</v>
      </c>
      <c r="F59" s="51">
        <v>0</v>
      </c>
      <c r="G59" s="1">
        <v>1973.4</v>
      </c>
      <c r="H59" s="1">
        <v>0</v>
      </c>
      <c r="I59" s="1">
        <v>1973.4</v>
      </c>
      <c r="J59" s="1">
        <v>0</v>
      </c>
      <c r="K59" t="s">
        <v>56</v>
      </c>
      <c r="L59" t="s">
        <v>189</v>
      </c>
      <c r="M59" t="s">
        <v>207</v>
      </c>
      <c r="N59" t="str">
        <f>IF(ISNUMBER(MATCH(A59, '5.20.24'!$A$2:$A$16, 0)), "Exists", "Doesn't Exist")</f>
        <v>Doesn't Exist</v>
      </c>
      <c r="O59" t="s">
        <v>359</v>
      </c>
      <c r="Q59" s="79" t="s">
        <v>359</v>
      </c>
      <c r="R59" s="36" t="s">
        <v>359</v>
      </c>
    </row>
    <row r="60" spans="1:18" x14ac:dyDescent="0.25">
      <c r="A60" t="s">
        <v>94</v>
      </c>
      <c r="B60" s="51">
        <v>475.19000000000011</v>
      </c>
      <c r="C60" s="1">
        <v>0</v>
      </c>
      <c r="D60" s="1">
        <f>_xlfn.IFNA(VLOOKUP(A60,'5.20.24'!$A$2:$C$96,3,0),0)</f>
        <v>0</v>
      </c>
      <c r="E60" s="1">
        <v>0</v>
      </c>
      <c r="F60" s="51">
        <v>0</v>
      </c>
      <c r="G60" s="1">
        <v>475.19000000000011</v>
      </c>
      <c r="H60" s="1">
        <v>475.19000000000011</v>
      </c>
      <c r="I60" s="1">
        <v>0</v>
      </c>
      <c r="J60" s="1">
        <v>0</v>
      </c>
      <c r="K60" t="s">
        <v>62</v>
      </c>
      <c r="L60" t="s">
        <v>238</v>
      </c>
      <c r="M60" t="s">
        <v>239</v>
      </c>
      <c r="N60" t="str">
        <f>IF(ISNUMBER(MATCH(A60, '5.20.24'!$A$2:$A$16, 0)), "Exists", "Doesn't Exist")</f>
        <v>Doesn't Exist</v>
      </c>
      <c r="O60" t="str">
        <f>_xlfn.IFNA(VLOOKUP(A60,'5.20.24'!$A$2:$N$96,14,0), "")</f>
        <v>No</v>
      </c>
      <c r="Q60" s="79" t="s">
        <v>359</v>
      </c>
      <c r="R60" s="36" t="s">
        <v>359</v>
      </c>
    </row>
    <row r="61" spans="1:18" x14ac:dyDescent="0.25">
      <c r="A61" t="s">
        <v>609</v>
      </c>
      <c r="B61" s="51">
        <v>150.03</v>
      </c>
      <c r="C61" s="1">
        <v>0</v>
      </c>
      <c r="D61" s="1">
        <f>_xlfn.IFNA(VLOOKUP(A61,'5.20.24'!$A$2:$C$96,3,0),0)</f>
        <v>0</v>
      </c>
      <c r="E61" s="1">
        <v>0</v>
      </c>
      <c r="F61" s="51">
        <v>0</v>
      </c>
      <c r="G61" s="1">
        <v>150.03</v>
      </c>
      <c r="H61" s="1">
        <v>0</v>
      </c>
      <c r="I61" s="1">
        <v>150.03</v>
      </c>
      <c r="J61" s="1">
        <v>0</v>
      </c>
      <c r="K61" t="s">
        <v>56</v>
      </c>
      <c r="L61" t="s">
        <v>189</v>
      </c>
      <c r="M61" t="s">
        <v>610</v>
      </c>
      <c r="N61" t="str">
        <f>IF(ISNUMBER(MATCH(A61, '5.20.24'!$A$2:$A$16, 0)), "Exists", "Doesn't Exist")</f>
        <v>Doesn't Exist</v>
      </c>
      <c r="O61" t="s">
        <v>359</v>
      </c>
      <c r="Q61" s="79" t="s">
        <v>359</v>
      </c>
      <c r="R61" s="36" t="s">
        <v>359</v>
      </c>
    </row>
    <row r="62" spans="1:18" x14ac:dyDescent="0.25">
      <c r="A62" t="s">
        <v>129</v>
      </c>
      <c r="B62" s="51">
        <v>0</v>
      </c>
      <c r="C62" s="1">
        <v>0</v>
      </c>
      <c r="D62" s="1">
        <f>_xlfn.IFNA(VLOOKUP(A62,'5.20.24'!$A$2:$C$96,3,0),0)</f>
        <v>0</v>
      </c>
      <c r="E62" s="1">
        <v>0</v>
      </c>
      <c r="F62" s="51">
        <v>0</v>
      </c>
      <c r="G62" s="1">
        <v>0</v>
      </c>
      <c r="H62" s="1">
        <v>0</v>
      </c>
      <c r="I62" s="1">
        <v>0</v>
      </c>
      <c r="J62" s="1">
        <v>0</v>
      </c>
      <c r="K62" t="s">
        <v>44</v>
      </c>
      <c r="L62" t="s">
        <v>196</v>
      </c>
      <c r="M62" t="s">
        <v>303</v>
      </c>
      <c r="N62" t="str">
        <f>IF(ISNUMBER(MATCH(A62, '5.20.24'!$A$2:$A$16, 0)), "Exists", "Doesn't Exist")</f>
        <v>Doesn't Exist</v>
      </c>
      <c r="O62" t="str">
        <f>_xlfn.IFNA(VLOOKUP(A62,'5.20.24'!$A$2:$N$96,14,0), "")</f>
        <v>No</v>
      </c>
      <c r="Q62" s="79" t="s">
        <v>359</v>
      </c>
      <c r="R62" s="36" t="s">
        <v>359</v>
      </c>
    </row>
    <row r="63" spans="1:18" x14ac:dyDescent="0.25">
      <c r="A63" t="s">
        <v>611</v>
      </c>
      <c r="B63" s="51">
        <v>20.62</v>
      </c>
      <c r="C63" s="1">
        <v>0</v>
      </c>
      <c r="D63" s="1">
        <f>_xlfn.IFNA(VLOOKUP(A63,'5.20.24'!$A$2:$C$96,3,0),0)</f>
        <v>0</v>
      </c>
      <c r="E63" s="1">
        <v>0</v>
      </c>
      <c r="F63" s="51">
        <v>0</v>
      </c>
      <c r="G63" s="1">
        <v>20.62</v>
      </c>
      <c r="H63" s="1">
        <v>0</v>
      </c>
      <c r="I63" s="1">
        <v>0</v>
      </c>
      <c r="J63" s="1">
        <v>20.62</v>
      </c>
      <c r="K63" t="s">
        <v>10</v>
      </c>
      <c r="L63" t="s">
        <v>191</v>
      </c>
      <c r="M63" t="s">
        <v>612</v>
      </c>
      <c r="N63" t="str">
        <f>IF(ISNUMBER(MATCH(A63, '5.20.24'!$A$2:$A$16, 0)), "Exists", "Doesn't Exist")</f>
        <v>Doesn't Exist</v>
      </c>
      <c r="O63" t="s">
        <v>359</v>
      </c>
      <c r="Q63" s="79" t="s">
        <v>359</v>
      </c>
      <c r="R63" s="36" t="s">
        <v>359</v>
      </c>
    </row>
    <row r="64" spans="1:18" x14ac:dyDescent="0.25">
      <c r="A64" t="s">
        <v>512</v>
      </c>
      <c r="B64" s="51">
        <v>117.11</v>
      </c>
      <c r="C64" s="1">
        <v>0</v>
      </c>
      <c r="D64" s="1">
        <f>_xlfn.IFNA(VLOOKUP(A64,'5.20.24'!$A$2:$C$96,3,0),0)</f>
        <v>0</v>
      </c>
      <c r="E64" s="1">
        <v>0</v>
      </c>
      <c r="F64" s="51">
        <v>0</v>
      </c>
      <c r="G64" s="1">
        <v>117.11</v>
      </c>
      <c r="H64" s="1">
        <v>0</v>
      </c>
      <c r="I64" s="1">
        <v>0</v>
      </c>
      <c r="J64" s="1">
        <v>117.11</v>
      </c>
      <c r="K64" t="s">
        <v>96</v>
      </c>
      <c r="L64" t="s">
        <v>242</v>
      </c>
      <c r="M64" t="s">
        <v>513</v>
      </c>
      <c r="N64" t="str">
        <f>IF(ISNUMBER(MATCH(A64, '5.20.24'!$A$2:$A$16, 0)), "Exists", "Doesn't Exist")</f>
        <v>Doesn't Exist</v>
      </c>
      <c r="O64" t="s">
        <v>359</v>
      </c>
      <c r="Q64" s="79" t="s">
        <v>359</v>
      </c>
      <c r="R64" s="36" t="s">
        <v>359</v>
      </c>
    </row>
    <row r="65" spans="1:18" x14ac:dyDescent="0.25">
      <c r="A65" t="s">
        <v>117</v>
      </c>
      <c r="B65" s="51">
        <v>45.57</v>
      </c>
      <c r="C65" s="1">
        <v>0</v>
      </c>
      <c r="D65" s="1">
        <f>_xlfn.IFNA(VLOOKUP(A65,'5.20.24'!$A$2:$C$96,3,0),0)</f>
        <v>0</v>
      </c>
      <c r="E65" s="1">
        <v>0</v>
      </c>
      <c r="F65" s="51">
        <v>0</v>
      </c>
      <c r="G65" s="1">
        <v>45.57</v>
      </c>
      <c r="H65" s="1">
        <v>0</v>
      </c>
      <c r="I65" s="1">
        <v>45.57</v>
      </c>
      <c r="J65" s="1">
        <v>0</v>
      </c>
      <c r="K65" t="s">
        <v>56</v>
      </c>
      <c r="L65" t="s">
        <v>189</v>
      </c>
      <c r="M65" t="s">
        <v>273</v>
      </c>
      <c r="N65" t="str">
        <f>IF(ISNUMBER(MATCH(A65, '5.20.24'!$A$2:$A$16, 0)), "Exists", "Doesn't Exist")</f>
        <v>Doesn't Exist</v>
      </c>
      <c r="O65" t="str">
        <f>_xlfn.IFNA(VLOOKUP(A65,'5.20.24'!$A$2:$N$96,14,0), "")</f>
        <v>No</v>
      </c>
      <c r="Q65" s="79" t="s">
        <v>359</v>
      </c>
      <c r="R65" s="36" t="s">
        <v>359</v>
      </c>
    </row>
    <row r="66" spans="1:18" x14ac:dyDescent="0.25">
      <c r="A66" t="s">
        <v>88</v>
      </c>
      <c r="B66" s="51">
        <v>5542.1900000000014</v>
      </c>
      <c r="C66" s="1">
        <v>0</v>
      </c>
      <c r="D66" s="1">
        <f>_xlfn.IFNA(VLOOKUP(A66,'5.20.24'!$A$2:$C$96,3,0),0)</f>
        <v>0</v>
      </c>
      <c r="E66" s="1">
        <v>0</v>
      </c>
      <c r="F66" s="51">
        <v>0</v>
      </c>
      <c r="G66" s="1">
        <v>5542.1900000000014</v>
      </c>
      <c r="H66" s="1">
        <v>600.02</v>
      </c>
      <c r="I66" s="1">
        <v>4942.17</v>
      </c>
      <c r="J66" s="1">
        <v>0</v>
      </c>
      <c r="K66" t="s">
        <v>56</v>
      </c>
      <c r="L66" t="s">
        <v>189</v>
      </c>
      <c r="M66" t="s">
        <v>249</v>
      </c>
      <c r="N66" t="str">
        <f>IF(ISNUMBER(MATCH(A66, '5.20.24'!$A$2:$A$16, 0)), "Exists", "Doesn't Exist")</f>
        <v>Doesn't Exist</v>
      </c>
      <c r="O66" t="str">
        <f>_xlfn.IFNA(VLOOKUP(A66,'5.20.24'!$A$2:$N$96,14,0), "")</f>
        <v>No</v>
      </c>
      <c r="Q66" s="79" t="s">
        <v>359</v>
      </c>
      <c r="R66" s="36" t="s">
        <v>359</v>
      </c>
    </row>
    <row r="67" spans="1:18" x14ac:dyDescent="0.25">
      <c r="A67" t="s">
        <v>46</v>
      </c>
      <c r="B67" s="51">
        <v>2187.25</v>
      </c>
      <c r="C67" s="1">
        <v>0</v>
      </c>
      <c r="D67" s="1">
        <f>_xlfn.IFNA(VLOOKUP(A67,'5.20.24'!$A$2:$C$96,3,0),0)</f>
        <v>2026.18</v>
      </c>
      <c r="E67" s="1">
        <v>0</v>
      </c>
      <c r="F67" s="51">
        <v>0</v>
      </c>
      <c r="G67" s="1">
        <v>2187.25</v>
      </c>
      <c r="H67" s="1">
        <v>0</v>
      </c>
      <c r="I67" s="1">
        <v>0</v>
      </c>
      <c r="J67" s="1">
        <v>2187.25</v>
      </c>
      <c r="K67" t="s">
        <v>10</v>
      </c>
      <c r="L67" t="s">
        <v>191</v>
      </c>
      <c r="M67" t="s">
        <v>192</v>
      </c>
      <c r="N67" t="str">
        <f>IF(ISNUMBER(MATCH(A67, '5.20.24'!$A$2:$A$16, 0)), "Exists", "Doesn't Exist")</f>
        <v>Exists</v>
      </c>
      <c r="O67" t="str">
        <f>_xlfn.IFNA(VLOOKUP(A67,'5.20.24'!$A$2:$N$96,14,0), "")</f>
        <v>Yes</v>
      </c>
      <c r="Q67" s="79" t="s">
        <v>359</v>
      </c>
      <c r="R67" s="36" t="s">
        <v>359</v>
      </c>
    </row>
    <row r="68" spans="1:18" x14ac:dyDescent="0.25">
      <c r="A68" t="s">
        <v>560</v>
      </c>
      <c r="B68" s="51">
        <v>39.340000000000003</v>
      </c>
      <c r="C68" s="1">
        <v>0</v>
      </c>
      <c r="D68" s="1">
        <f>_xlfn.IFNA(VLOOKUP(A68,'5.20.24'!$A$2:$C$96,3,0),0)</f>
        <v>0</v>
      </c>
      <c r="E68" s="1">
        <v>0</v>
      </c>
      <c r="F68" s="51">
        <v>0</v>
      </c>
      <c r="G68" s="1">
        <v>39.340000000000003</v>
      </c>
      <c r="H68" s="1">
        <v>0</v>
      </c>
      <c r="I68" s="1">
        <v>39.340000000000003</v>
      </c>
      <c r="J68" s="1">
        <v>0</v>
      </c>
      <c r="K68" t="s">
        <v>36</v>
      </c>
      <c r="L68" t="s">
        <v>185</v>
      </c>
      <c r="M68" t="s">
        <v>561</v>
      </c>
      <c r="N68" t="str">
        <f>IF(ISNUMBER(MATCH(A68, '5.20.24'!$A$2:$A$16, 0)), "Exists", "Doesn't Exist")</f>
        <v>Doesn't Exist</v>
      </c>
      <c r="O68" t="str">
        <f>_xlfn.IFNA(VLOOKUP(A68,'5.20.24'!$A$2:$N$96,14,0), "")</f>
        <v>No</v>
      </c>
      <c r="Q68" s="79" t="s">
        <v>359</v>
      </c>
      <c r="R68" s="36" t="s">
        <v>359</v>
      </c>
    </row>
    <row r="69" spans="1:18" x14ac:dyDescent="0.25">
      <c r="A69" t="s">
        <v>103</v>
      </c>
      <c r="B69" s="51">
        <v>443.28</v>
      </c>
      <c r="C69" s="1">
        <v>0</v>
      </c>
      <c r="D69" s="1">
        <f>_xlfn.IFNA(VLOOKUP(A69,'5.20.24'!$A$2:$C$96,3,0),0)</f>
        <v>0</v>
      </c>
      <c r="E69" s="1">
        <v>0</v>
      </c>
      <c r="F69" s="51">
        <v>0</v>
      </c>
      <c r="G69" s="1">
        <v>443.28</v>
      </c>
      <c r="H69" s="1">
        <v>0</v>
      </c>
      <c r="I69" s="1">
        <v>0</v>
      </c>
      <c r="J69" s="1">
        <v>443.28</v>
      </c>
      <c r="K69" t="s">
        <v>10</v>
      </c>
      <c r="L69" t="s">
        <v>191</v>
      </c>
      <c r="M69" t="s">
        <v>262</v>
      </c>
      <c r="N69" t="str">
        <f>IF(ISNUMBER(MATCH(A69, '5.20.24'!$A$2:$A$16, 0)), "Exists", "Doesn't Exist")</f>
        <v>Doesn't Exist</v>
      </c>
      <c r="O69" t="s">
        <v>359</v>
      </c>
      <c r="Q69" s="79" t="s">
        <v>359</v>
      </c>
      <c r="R69" s="36" t="s">
        <v>359</v>
      </c>
    </row>
    <row r="70" spans="1:18" x14ac:dyDescent="0.25">
      <c r="A70" t="s">
        <v>285</v>
      </c>
      <c r="B70" s="51">
        <v>217.7</v>
      </c>
      <c r="C70" s="1">
        <v>0</v>
      </c>
      <c r="D70" s="1">
        <f>_xlfn.IFNA(VLOOKUP(A70,'5.20.24'!$A$2:$C$96,3,0),0)</f>
        <v>0</v>
      </c>
      <c r="E70" s="1">
        <v>0</v>
      </c>
      <c r="F70" s="51">
        <v>0</v>
      </c>
      <c r="G70" s="1">
        <v>217.7</v>
      </c>
      <c r="H70" s="1">
        <v>0</v>
      </c>
      <c r="I70" s="1">
        <v>0</v>
      </c>
      <c r="J70" s="1">
        <v>217.7</v>
      </c>
      <c r="K70" t="s">
        <v>31</v>
      </c>
      <c r="L70" t="s">
        <v>183</v>
      </c>
      <c r="M70" t="s">
        <v>286</v>
      </c>
      <c r="N70" t="str">
        <f>IF(ISNUMBER(MATCH(A70, '5.20.24'!$A$2:$A$16, 0)), "Exists", "Doesn't Exist")</f>
        <v>Doesn't Exist</v>
      </c>
      <c r="O70" t="s">
        <v>359</v>
      </c>
      <c r="Q70" s="79" t="s">
        <v>359</v>
      </c>
      <c r="R70" s="36" t="s">
        <v>359</v>
      </c>
    </row>
    <row r="71" spans="1:18" x14ac:dyDescent="0.25">
      <c r="A71" t="s">
        <v>50</v>
      </c>
      <c r="B71" s="51">
        <v>95.69</v>
      </c>
      <c r="C71" s="1">
        <v>0</v>
      </c>
      <c r="D71" s="1">
        <f>_xlfn.IFNA(VLOOKUP(A71,'5.20.24'!$A$2:$C$96,3,0),0)</f>
        <v>0</v>
      </c>
      <c r="E71" s="1">
        <v>0</v>
      </c>
      <c r="F71" s="51">
        <v>0</v>
      </c>
      <c r="G71" s="1">
        <v>95.69</v>
      </c>
      <c r="H71" s="1">
        <v>0</v>
      </c>
      <c r="I71" s="1">
        <v>95.69</v>
      </c>
      <c r="J71" s="1">
        <v>0</v>
      </c>
      <c r="K71" t="s">
        <v>51</v>
      </c>
      <c r="L71" t="s">
        <v>308</v>
      </c>
      <c r="M71" t="s">
        <v>309</v>
      </c>
      <c r="N71" t="str">
        <f>IF(ISNUMBER(MATCH(A71, '5.20.24'!$A$2:$A$16, 0)), "Exists", "Doesn't Exist")</f>
        <v>Doesn't Exist</v>
      </c>
      <c r="O71" t="str">
        <f>_xlfn.IFNA(VLOOKUP(A71,'5.20.24'!$A$2:$N$96,14,0), "")</f>
        <v>No</v>
      </c>
      <c r="Q71" s="79" t="s">
        <v>359</v>
      </c>
      <c r="R71" s="36" t="s">
        <v>359</v>
      </c>
    </row>
    <row r="72" spans="1:18" x14ac:dyDescent="0.25">
      <c r="A72" t="s">
        <v>133</v>
      </c>
      <c r="B72" s="51">
        <v>0</v>
      </c>
      <c r="C72" s="1">
        <v>0</v>
      </c>
      <c r="D72" s="1">
        <f>_xlfn.IFNA(VLOOKUP(A72,'5.20.24'!$A$2:$C$96,3,0),0)</f>
        <v>0</v>
      </c>
      <c r="E72" s="1">
        <v>0</v>
      </c>
      <c r="F72" s="51">
        <v>0</v>
      </c>
      <c r="G72" s="1">
        <v>0</v>
      </c>
      <c r="H72" s="1">
        <v>0</v>
      </c>
      <c r="I72" s="1">
        <v>0</v>
      </c>
      <c r="J72" s="1">
        <v>0</v>
      </c>
      <c r="K72" t="s">
        <v>31</v>
      </c>
      <c r="L72" t="s">
        <v>183</v>
      </c>
      <c r="M72" t="s">
        <v>310</v>
      </c>
      <c r="N72" t="str">
        <f>IF(ISNUMBER(MATCH(A72, '5.20.24'!$A$2:$A$16, 0)), "Exists", "Doesn't Exist")</f>
        <v>Doesn't Exist</v>
      </c>
      <c r="O72" t="str">
        <f>_xlfn.IFNA(VLOOKUP(A72,'5.20.24'!$A$2:$N$96,14,0), "")</f>
        <v>No</v>
      </c>
      <c r="Q72" s="79" t="s">
        <v>359</v>
      </c>
      <c r="R72" s="36" t="s">
        <v>359</v>
      </c>
    </row>
    <row r="73" spans="1:18" x14ac:dyDescent="0.25">
      <c r="A73" t="s">
        <v>66</v>
      </c>
      <c r="B73" s="51">
        <v>643.82999999999993</v>
      </c>
      <c r="C73" s="1">
        <v>0</v>
      </c>
      <c r="D73" s="1">
        <f>_xlfn.IFNA(VLOOKUP(A73,'5.20.24'!$A$2:$C$96,3,0),0)</f>
        <v>100.45</v>
      </c>
      <c r="E73" s="1">
        <v>0</v>
      </c>
      <c r="F73" s="51">
        <v>0</v>
      </c>
      <c r="G73" s="1">
        <v>643.82999999999993</v>
      </c>
      <c r="H73" s="1">
        <v>0</v>
      </c>
      <c r="I73" s="1">
        <v>643.82999999999993</v>
      </c>
      <c r="J73" s="1">
        <v>0</v>
      </c>
      <c r="K73" t="s">
        <v>56</v>
      </c>
      <c r="L73" t="s">
        <v>189</v>
      </c>
      <c r="M73" t="s">
        <v>216</v>
      </c>
      <c r="N73" t="str">
        <f>IF(ISNUMBER(MATCH(A73, '5.20.24'!$A$2:$A$16, 0)), "Exists", "Doesn't Exist")</f>
        <v>Doesn't Exist</v>
      </c>
      <c r="O73" t="s">
        <v>359</v>
      </c>
      <c r="Q73" s="79" t="s">
        <v>359</v>
      </c>
      <c r="R73" s="36" t="s">
        <v>359</v>
      </c>
    </row>
    <row r="74" spans="1:18" x14ac:dyDescent="0.25">
      <c r="A74" t="s">
        <v>110</v>
      </c>
      <c r="B74" s="51">
        <v>372.95</v>
      </c>
      <c r="C74" s="1">
        <v>0</v>
      </c>
      <c r="D74" s="1">
        <f>_xlfn.IFNA(VLOOKUP(A74,'5.20.24'!$A$2:$C$96,3,0),0)</f>
        <v>0</v>
      </c>
      <c r="E74" s="1">
        <v>0</v>
      </c>
      <c r="F74" s="51">
        <v>0</v>
      </c>
      <c r="G74" s="1">
        <v>372.95</v>
      </c>
      <c r="H74" s="1">
        <v>0</v>
      </c>
      <c r="I74" s="1">
        <v>372.95</v>
      </c>
      <c r="J74" s="1">
        <v>0</v>
      </c>
      <c r="K74" t="s">
        <v>23</v>
      </c>
      <c r="L74" t="s">
        <v>194</v>
      </c>
      <c r="M74" t="s">
        <v>266</v>
      </c>
      <c r="N74" t="str">
        <f>IF(ISNUMBER(MATCH(A74, '5.20.24'!$A$2:$A$16, 0)), "Exists", "Doesn't Exist")</f>
        <v>Doesn't Exist</v>
      </c>
      <c r="O74" t="str">
        <f>_xlfn.IFNA(VLOOKUP(A74,'5.20.24'!$A$2:$N$96,14,0), "")</f>
        <v>No</v>
      </c>
      <c r="Q74" s="79" t="s">
        <v>359</v>
      </c>
      <c r="R74" s="36" t="s">
        <v>359</v>
      </c>
    </row>
    <row r="75" spans="1:18" x14ac:dyDescent="0.25">
      <c r="A75" t="s">
        <v>554</v>
      </c>
      <c r="B75" s="51">
        <v>12.19</v>
      </c>
      <c r="C75" s="1">
        <v>0</v>
      </c>
      <c r="D75" s="1">
        <f>_xlfn.IFNA(VLOOKUP(A75,'5.20.24'!$A$2:$C$96,3,0),0)</f>
        <v>12.19</v>
      </c>
      <c r="E75" s="1">
        <v>0</v>
      </c>
      <c r="F75" s="51">
        <v>0</v>
      </c>
      <c r="G75" s="1">
        <v>12.19</v>
      </c>
      <c r="H75" s="1">
        <v>0</v>
      </c>
      <c r="I75" s="1">
        <v>0</v>
      </c>
      <c r="J75" s="1">
        <v>12.19</v>
      </c>
      <c r="K75" t="s">
        <v>150</v>
      </c>
      <c r="L75" t="s">
        <v>175</v>
      </c>
      <c r="M75" t="s">
        <v>555</v>
      </c>
      <c r="N75" t="str">
        <f>IF(ISNUMBER(MATCH(A75, '5.20.24'!$A$2:$A$16, 0)), "Exists", "Doesn't Exist")</f>
        <v>Doesn't Exist</v>
      </c>
      <c r="O75" t="str">
        <f>_xlfn.IFNA(VLOOKUP(A75,'5.20.24'!$A$2:$N$96,14,0), "")</f>
        <v>No</v>
      </c>
      <c r="Q75" s="79" t="s">
        <v>359</v>
      </c>
      <c r="R75" s="36" t="s">
        <v>359</v>
      </c>
    </row>
    <row r="76" spans="1:18" x14ac:dyDescent="0.25">
      <c r="A76" t="s">
        <v>541</v>
      </c>
      <c r="B76" s="51">
        <v>135.31</v>
      </c>
      <c r="C76" s="1">
        <v>0</v>
      </c>
      <c r="D76" s="1">
        <f>_xlfn.IFNA(VLOOKUP(A76,'5.20.24'!$A$2:$C$96,3,0),0)</f>
        <v>0</v>
      </c>
      <c r="E76" s="1">
        <v>0</v>
      </c>
      <c r="F76" s="51">
        <v>0</v>
      </c>
      <c r="G76" s="1">
        <v>135.31</v>
      </c>
      <c r="H76" s="1">
        <v>0</v>
      </c>
      <c r="I76" s="1">
        <v>0</v>
      </c>
      <c r="J76" s="1">
        <v>135.31</v>
      </c>
      <c r="K76" t="s">
        <v>60</v>
      </c>
      <c r="L76" t="s">
        <v>236</v>
      </c>
      <c r="M76" t="s">
        <v>542</v>
      </c>
      <c r="N76" t="str">
        <f>IF(ISNUMBER(MATCH(A76, '5.20.24'!$A$2:$A$16, 0)), "Exists", "Doesn't Exist")</f>
        <v>Doesn't Exist</v>
      </c>
      <c r="O76" t="str">
        <f>_xlfn.IFNA(VLOOKUP(A76,'5.20.24'!$A$2:$N$96,14,0), "")</f>
        <v>No</v>
      </c>
      <c r="Q76" s="79" t="s">
        <v>359</v>
      </c>
      <c r="R76" s="36" t="s">
        <v>359</v>
      </c>
    </row>
    <row r="77" spans="1:18" x14ac:dyDescent="0.25">
      <c r="A77" t="s">
        <v>136</v>
      </c>
      <c r="B77" s="51">
        <v>956.95</v>
      </c>
      <c r="C77" s="1">
        <v>0</v>
      </c>
      <c r="D77" s="1">
        <f>_xlfn.IFNA(VLOOKUP(A77,'5.20.24'!$A$2:$C$96,3,0),0)</f>
        <v>450</v>
      </c>
      <c r="E77" s="1">
        <v>0</v>
      </c>
      <c r="F77" s="51">
        <v>0</v>
      </c>
      <c r="G77" s="1">
        <v>956.95</v>
      </c>
      <c r="H77" s="1">
        <v>0</v>
      </c>
      <c r="I77" s="1">
        <v>450</v>
      </c>
      <c r="J77" s="1">
        <v>506.95</v>
      </c>
      <c r="K77" t="s">
        <v>56</v>
      </c>
      <c r="L77" t="s">
        <v>189</v>
      </c>
      <c r="M77" t="s">
        <v>290</v>
      </c>
      <c r="N77" t="str">
        <f>IF(ISNUMBER(MATCH(A77, '5.20.24'!$A$2:$A$16, 0)), "Exists", "Doesn't Exist")</f>
        <v>Doesn't Exist</v>
      </c>
      <c r="O77" t="str">
        <f>_xlfn.IFNA(VLOOKUP(A77,'5.20.24'!$A$2:$N$96,14,0), "")</f>
        <v>Yes</v>
      </c>
      <c r="Q77" s="79" t="s">
        <v>359</v>
      </c>
      <c r="R77" s="36" t="s">
        <v>359</v>
      </c>
    </row>
    <row r="78" spans="1:18" x14ac:dyDescent="0.25">
      <c r="A78" t="s">
        <v>391</v>
      </c>
      <c r="B78" s="51">
        <v>39.14</v>
      </c>
      <c r="C78" s="1">
        <v>0</v>
      </c>
      <c r="D78" s="1">
        <f>_xlfn.IFNA(VLOOKUP(A78,'5.20.24'!$A$2:$C$96,3,0),0)</f>
        <v>14.96</v>
      </c>
      <c r="E78" s="1">
        <v>0</v>
      </c>
      <c r="F78" s="51">
        <v>0</v>
      </c>
      <c r="G78" s="1">
        <v>39.14</v>
      </c>
      <c r="H78" s="1">
        <v>0</v>
      </c>
      <c r="I78" s="1">
        <v>0</v>
      </c>
      <c r="J78" s="1">
        <v>39.14</v>
      </c>
      <c r="K78" t="s">
        <v>41</v>
      </c>
      <c r="L78" t="s">
        <v>179</v>
      </c>
      <c r="M78" t="s">
        <v>392</v>
      </c>
      <c r="N78" t="str">
        <f>IF(ISNUMBER(MATCH(A78, '5.20.24'!$A$2:$A$16, 0)), "Exists", "Doesn't Exist")</f>
        <v>Doesn't Exist</v>
      </c>
      <c r="O78" t="str">
        <f>_xlfn.IFNA(VLOOKUP(A78,'5.20.24'!$A$2:$N$96,14,0), "")</f>
        <v>No</v>
      </c>
      <c r="Q78" s="79" t="s">
        <v>359</v>
      </c>
      <c r="R78" s="36" t="s">
        <v>359</v>
      </c>
    </row>
    <row r="79" spans="1:18" x14ac:dyDescent="0.25">
      <c r="A79" t="s">
        <v>613</v>
      </c>
      <c r="B79" s="51">
        <v>1127.02</v>
      </c>
      <c r="C79" s="1">
        <v>0</v>
      </c>
      <c r="D79" s="1">
        <f>_xlfn.IFNA(VLOOKUP(A79,'5.20.24'!$A$2:$C$96,3,0),0)</f>
        <v>0</v>
      </c>
      <c r="E79" s="1">
        <v>0</v>
      </c>
      <c r="F79" s="51">
        <v>0</v>
      </c>
      <c r="G79" s="1">
        <v>1127.02</v>
      </c>
      <c r="H79" s="1">
        <v>0</v>
      </c>
      <c r="I79" s="1">
        <v>0</v>
      </c>
      <c r="J79" s="1">
        <v>1127.02</v>
      </c>
      <c r="K79" t="s">
        <v>150</v>
      </c>
      <c r="L79" t="s">
        <v>175</v>
      </c>
      <c r="M79" t="s">
        <v>614</v>
      </c>
      <c r="N79" t="str">
        <f>IF(ISNUMBER(MATCH(A79, '5.20.24'!$A$2:$A$16, 0)), "Exists", "Doesn't Exist")</f>
        <v>Doesn't Exist</v>
      </c>
      <c r="O79" t="s">
        <v>359</v>
      </c>
      <c r="Q79" s="79" t="s">
        <v>359</v>
      </c>
      <c r="R79" s="36" t="s">
        <v>359</v>
      </c>
    </row>
    <row r="80" spans="1:18" x14ac:dyDescent="0.25">
      <c r="A80" t="s">
        <v>155</v>
      </c>
      <c r="B80" s="51">
        <v>1598.72</v>
      </c>
      <c r="C80" s="1">
        <v>0</v>
      </c>
      <c r="D80" s="1">
        <f>_xlfn.IFNA(VLOOKUP(A80,'5.20.24'!$A$2:$C$96,3,0),0)</f>
        <v>0</v>
      </c>
      <c r="E80" s="1">
        <v>0</v>
      </c>
      <c r="F80" s="51">
        <v>0</v>
      </c>
      <c r="G80" s="1">
        <v>1598.72</v>
      </c>
      <c r="H80" s="1">
        <v>0</v>
      </c>
      <c r="I80" s="1">
        <v>1598.72</v>
      </c>
      <c r="J80" s="1">
        <v>0</v>
      </c>
      <c r="K80" t="s">
        <v>23</v>
      </c>
      <c r="L80" t="s">
        <v>194</v>
      </c>
      <c r="M80" t="s">
        <v>265</v>
      </c>
      <c r="N80" t="str">
        <f>IF(ISNUMBER(MATCH(A80, '5.20.24'!$A$2:$A$16, 0)), "Exists", "Doesn't Exist")</f>
        <v>Doesn't Exist</v>
      </c>
      <c r="O80" t="s">
        <v>359</v>
      </c>
      <c r="Q80" s="79" t="s">
        <v>359</v>
      </c>
      <c r="R80" s="36" t="s">
        <v>359</v>
      </c>
    </row>
    <row r="81" spans="1:18" x14ac:dyDescent="0.25">
      <c r="A81" t="s">
        <v>114</v>
      </c>
      <c r="B81" s="51">
        <v>45.05</v>
      </c>
      <c r="C81" s="1">
        <v>0</v>
      </c>
      <c r="D81" s="1">
        <f>_xlfn.IFNA(VLOOKUP(A81,'5.20.24'!$A$2:$C$96,3,0),0)</f>
        <v>0</v>
      </c>
      <c r="E81" s="1">
        <v>0</v>
      </c>
      <c r="F81" s="51">
        <v>0</v>
      </c>
      <c r="G81" s="1">
        <v>45.05</v>
      </c>
      <c r="H81" s="1">
        <v>0</v>
      </c>
      <c r="I81" s="1">
        <v>45.05</v>
      </c>
      <c r="J81" s="1">
        <v>0</v>
      </c>
      <c r="K81" t="s">
        <v>36</v>
      </c>
      <c r="L81" t="s">
        <v>185</v>
      </c>
      <c r="M81" t="s">
        <v>272</v>
      </c>
      <c r="N81" t="str">
        <f>IF(ISNUMBER(MATCH(A81, '5.20.24'!$A$2:$A$16, 0)), "Exists", "Doesn't Exist")</f>
        <v>Doesn't Exist</v>
      </c>
      <c r="O81" t="s">
        <v>359</v>
      </c>
      <c r="Q81" s="79" t="s">
        <v>359</v>
      </c>
      <c r="R81" s="36" t="s">
        <v>359</v>
      </c>
    </row>
    <row r="82" spans="1:18" x14ac:dyDescent="0.25">
      <c r="A82" t="s">
        <v>95</v>
      </c>
      <c r="B82" s="51">
        <v>227.37</v>
      </c>
      <c r="C82" s="1">
        <v>0</v>
      </c>
      <c r="D82" s="1">
        <f>_xlfn.IFNA(VLOOKUP(A82,'5.20.24'!$A$2:$C$96,3,0),0)</f>
        <v>227.37</v>
      </c>
      <c r="E82" s="1">
        <v>0</v>
      </c>
      <c r="F82" s="51">
        <v>0</v>
      </c>
      <c r="G82" s="1">
        <v>227.37</v>
      </c>
      <c r="H82" s="1">
        <v>0</v>
      </c>
      <c r="I82" s="1">
        <v>0</v>
      </c>
      <c r="J82" s="1">
        <v>227.37</v>
      </c>
      <c r="K82" t="s">
        <v>96</v>
      </c>
      <c r="L82" t="s">
        <v>242</v>
      </c>
      <c r="M82" t="s">
        <v>243</v>
      </c>
      <c r="N82" t="str">
        <f>IF(ISNUMBER(MATCH(A82, '5.20.24'!$A$2:$A$16, 0)), "Exists", "Doesn't Exist")</f>
        <v>Doesn't Exist</v>
      </c>
      <c r="O82" t="str">
        <f>_xlfn.IFNA(VLOOKUP(A82,'5.20.24'!$A$2:$N$96,14,0), "")</f>
        <v>No</v>
      </c>
      <c r="Q82" s="79" t="s">
        <v>359</v>
      </c>
      <c r="R82" s="36" t="s">
        <v>359</v>
      </c>
    </row>
    <row r="83" spans="1:18" x14ac:dyDescent="0.25">
      <c r="A83" t="s">
        <v>72</v>
      </c>
      <c r="B83" s="51">
        <v>1785.73</v>
      </c>
      <c r="C83" s="1">
        <v>0</v>
      </c>
      <c r="D83" s="1">
        <f>_xlfn.IFNA(VLOOKUP(A83,'5.20.24'!$A$2:$C$96,3,0),0)</f>
        <v>1437.62</v>
      </c>
      <c r="E83" s="1">
        <v>0</v>
      </c>
      <c r="F83" s="51">
        <v>0</v>
      </c>
      <c r="G83" s="1">
        <v>1785.73</v>
      </c>
      <c r="H83" s="1">
        <v>0</v>
      </c>
      <c r="I83" s="1">
        <v>0</v>
      </c>
      <c r="J83" s="1">
        <v>1785.73</v>
      </c>
      <c r="K83" t="s">
        <v>20</v>
      </c>
      <c r="L83" t="s">
        <v>178</v>
      </c>
      <c r="M83" t="s">
        <v>229</v>
      </c>
      <c r="N83" t="str">
        <f>IF(ISNUMBER(MATCH(A83, '5.20.24'!$A$2:$A$16, 0)), "Exists", "Doesn't Exist")</f>
        <v>Exists</v>
      </c>
      <c r="O83" t="str">
        <f>_xlfn.IFNA(VLOOKUP(A83,'5.20.24'!$A$2:$N$96,14,0), "")</f>
        <v>Yes</v>
      </c>
      <c r="Q83" s="79" t="s">
        <v>359</v>
      </c>
      <c r="R83" s="36" t="s">
        <v>359</v>
      </c>
    </row>
    <row r="84" spans="1:18" x14ac:dyDescent="0.25">
      <c r="A84" t="s">
        <v>137</v>
      </c>
      <c r="B84" s="51">
        <v>458.14</v>
      </c>
      <c r="C84" s="1">
        <v>0</v>
      </c>
      <c r="D84" s="1">
        <f>_xlfn.IFNA(VLOOKUP(A84,'5.20.24'!$A$2:$C$96,3,0),0)</f>
        <v>458.14</v>
      </c>
      <c r="E84" s="1">
        <v>0</v>
      </c>
      <c r="F84" s="51">
        <v>0</v>
      </c>
      <c r="G84" s="1">
        <v>458.14</v>
      </c>
      <c r="H84" s="1">
        <v>0</v>
      </c>
      <c r="I84" s="1">
        <v>458.14</v>
      </c>
      <c r="J84" s="1">
        <v>0</v>
      </c>
      <c r="K84" t="s">
        <v>56</v>
      </c>
      <c r="L84" t="s">
        <v>189</v>
      </c>
      <c r="M84" t="s">
        <v>316</v>
      </c>
      <c r="N84" t="str">
        <f>IF(ISNUMBER(MATCH(A84, '5.20.24'!$A$2:$A$16, 0)), "Exists", "Doesn't Exist")</f>
        <v>Exists</v>
      </c>
      <c r="O84" t="str">
        <f>_xlfn.IFNA(VLOOKUP(A84,'5.20.24'!$A$2:$N$96,14,0), "")</f>
        <v>No</v>
      </c>
      <c r="Q84" s="79" t="s">
        <v>359</v>
      </c>
      <c r="R84" s="36" t="s">
        <v>359</v>
      </c>
    </row>
    <row r="85" spans="1:18" x14ac:dyDescent="0.25">
      <c r="A85" t="s">
        <v>530</v>
      </c>
      <c r="B85" s="51">
        <v>559.05999999999995</v>
      </c>
      <c r="C85" s="1">
        <v>0</v>
      </c>
      <c r="D85" s="1">
        <f>_xlfn.IFNA(VLOOKUP(A85,'5.20.24'!$A$2:$C$96,3,0),0)</f>
        <v>388.86</v>
      </c>
      <c r="E85" s="1">
        <v>0</v>
      </c>
      <c r="F85" s="51">
        <v>0</v>
      </c>
      <c r="G85" s="1">
        <v>559.05999999999995</v>
      </c>
      <c r="H85" s="1">
        <v>0</v>
      </c>
      <c r="I85" s="1">
        <v>0</v>
      </c>
      <c r="J85" s="1">
        <v>559.05999999999995</v>
      </c>
      <c r="K85" t="s">
        <v>150</v>
      </c>
      <c r="L85" t="s">
        <v>175</v>
      </c>
      <c r="M85" t="s">
        <v>531</v>
      </c>
      <c r="N85" t="str">
        <f>IF(ISNUMBER(MATCH(A85, '5.20.24'!$A$2:$A$16, 0)), "Exists", "Doesn't Exist")</f>
        <v>Doesn't Exist</v>
      </c>
      <c r="O85" t="str">
        <f>_xlfn.IFNA(VLOOKUP(A85,'5.20.24'!$A$2:$N$96,14,0), "")</f>
        <v>No</v>
      </c>
      <c r="Q85" s="79" t="s">
        <v>359</v>
      </c>
      <c r="R85" s="36" t="s">
        <v>359</v>
      </c>
    </row>
    <row r="86" spans="1:18" x14ac:dyDescent="0.25">
      <c r="A86" t="s">
        <v>335</v>
      </c>
      <c r="B86" s="51">
        <v>272.67999999999989</v>
      </c>
      <c r="C86" s="1">
        <v>0</v>
      </c>
      <c r="D86" s="1">
        <f>_xlfn.IFNA(VLOOKUP(A86,'5.20.24'!$A$2:$C$96,3,0),0)</f>
        <v>142.08000000000001</v>
      </c>
      <c r="E86" s="1">
        <v>0</v>
      </c>
      <c r="F86" s="51">
        <v>0</v>
      </c>
      <c r="G86" s="1">
        <v>272.67999999999989</v>
      </c>
      <c r="H86" s="1">
        <v>0</v>
      </c>
      <c r="I86" s="1">
        <v>0</v>
      </c>
      <c r="J86" s="1">
        <v>272.67999999999989</v>
      </c>
      <c r="K86" t="s">
        <v>34</v>
      </c>
      <c r="L86" t="s">
        <v>198</v>
      </c>
      <c r="M86" t="s">
        <v>336</v>
      </c>
      <c r="N86" t="str">
        <f>IF(ISNUMBER(MATCH(A86, '5.20.24'!$A$2:$A$16, 0)), "Exists", "Doesn't Exist")</f>
        <v>Doesn't Exist</v>
      </c>
      <c r="O86" t="str">
        <f>_xlfn.IFNA(VLOOKUP(A86,'5.20.24'!$A$2:$N$96,14,0), "")</f>
        <v>Yes</v>
      </c>
      <c r="Q86" s="79" t="s">
        <v>359</v>
      </c>
      <c r="R86" s="36" t="s">
        <v>359</v>
      </c>
    </row>
    <row r="87" spans="1:18" x14ac:dyDescent="0.25">
      <c r="A87" t="s">
        <v>566</v>
      </c>
      <c r="B87" s="51">
        <v>1636.8</v>
      </c>
      <c r="C87" s="1">
        <v>0</v>
      </c>
      <c r="D87" s="1">
        <f>_xlfn.IFNA(VLOOKUP(A87,'5.20.24'!$A$2:$C$96,3,0),0)</f>
        <v>0</v>
      </c>
      <c r="E87" s="1">
        <v>0</v>
      </c>
      <c r="F87" s="51">
        <v>0</v>
      </c>
      <c r="G87" s="1">
        <v>1636.8</v>
      </c>
      <c r="H87" s="1">
        <v>0</v>
      </c>
      <c r="I87" s="1">
        <v>1636.8</v>
      </c>
      <c r="J87" s="1">
        <v>0</v>
      </c>
      <c r="K87" t="s">
        <v>23</v>
      </c>
      <c r="L87" t="s">
        <v>194</v>
      </c>
      <c r="M87" t="s">
        <v>567</v>
      </c>
      <c r="N87" t="str">
        <f>IF(ISNUMBER(MATCH(A87, '5.20.24'!$A$2:$A$16, 0)), "Exists", "Doesn't Exist")</f>
        <v>Doesn't Exist</v>
      </c>
      <c r="O87" t="str">
        <f>_xlfn.IFNA(VLOOKUP(A87,'5.20.24'!$A$2:$N$96,14,0), "")</f>
        <v>No</v>
      </c>
      <c r="Q87" s="79" t="s">
        <v>359</v>
      </c>
      <c r="R87" s="36" t="s">
        <v>359</v>
      </c>
    </row>
    <row r="88" spans="1:18" x14ac:dyDescent="0.25">
      <c r="A88" t="s">
        <v>545</v>
      </c>
      <c r="B88" s="51">
        <v>2022.66</v>
      </c>
      <c r="C88" s="1">
        <v>0</v>
      </c>
      <c r="D88" s="1">
        <f>_xlfn.IFNA(VLOOKUP(A88,'5.20.24'!$A$2:$C$96,3,0),0)</f>
        <v>1223.6600000000001</v>
      </c>
      <c r="E88" s="1">
        <v>0</v>
      </c>
      <c r="F88" s="51">
        <v>0</v>
      </c>
      <c r="G88" s="1">
        <v>2022.66</v>
      </c>
      <c r="H88" s="1">
        <v>0</v>
      </c>
      <c r="I88" s="1">
        <v>2022.66</v>
      </c>
      <c r="J88" s="1">
        <v>0</v>
      </c>
      <c r="K88" t="s">
        <v>56</v>
      </c>
      <c r="L88" t="s">
        <v>189</v>
      </c>
      <c r="M88" t="s">
        <v>546</v>
      </c>
      <c r="N88" t="str">
        <f>IF(ISNUMBER(MATCH(A88, '5.20.24'!$A$2:$A$16, 0)), "Exists", "Doesn't Exist")</f>
        <v>Exists</v>
      </c>
      <c r="O88" t="str">
        <f>_xlfn.IFNA(VLOOKUP(A88,'5.20.24'!$A$2:$N$96,14,0), "")</f>
        <v>No</v>
      </c>
      <c r="Q88" s="79" t="s">
        <v>359</v>
      </c>
      <c r="R88" s="36" t="s">
        <v>359</v>
      </c>
    </row>
    <row r="89" spans="1:18" x14ac:dyDescent="0.25">
      <c r="A89" t="s">
        <v>543</v>
      </c>
      <c r="B89" s="51">
        <v>112.75</v>
      </c>
      <c r="C89" s="1">
        <v>0</v>
      </c>
      <c r="D89" s="1">
        <f>_xlfn.IFNA(VLOOKUP(A89,'5.20.24'!$A$2:$C$96,3,0),0)</f>
        <v>83.46</v>
      </c>
      <c r="E89" s="1">
        <v>0</v>
      </c>
      <c r="F89" s="51">
        <v>0</v>
      </c>
      <c r="G89" s="1">
        <v>112.75</v>
      </c>
      <c r="H89" s="1">
        <v>0</v>
      </c>
      <c r="I89" s="1">
        <v>0</v>
      </c>
      <c r="J89" s="1">
        <v>112.75</v>
      </c>
      <c r="K89" t="s">
        <v>10</v>
      </c>
      <c r="L89" t="s">
        <v>191</v>
      </c>
      <c r="M89" t="s">
        <v>544</v>
      </c>
      <c r="N89" t="str">
        <f>IF(ISNUMBER(MATCH(A89, '5.20.24'!$A$2:$A$16, 0)), "Exists", "Doesn't Exist")</f>
        <v>Doesn't Exist</v>
      </c>
      <c r="O89" t="str">
        <f>_xlfn.IFNA(VLOOKUP(A89,'5.20.24'!$A$2:$N$96,14,0), "")</f>
        <v>No</v>
      </c>
      <c r="Q89" s="79" t="s">
        <v>359</v>
      </c>
      <c r="R89" s="36" t="s">
        <v>359</v>
      </c>
    </row>
    <row r="90" spans="1:18" x14ac:dyDescent="0.25">
      <c r="A90" t="s">
        <v>576</v>
      </c>
      <c r="B90" s="51">
        <v>50</v>
      </c>
      <c r="C90" s="1">
        <v>0</v>
      </c>
      <c r="D90" s="1">
        <f>_xlfn.IFNA(VLOOKUP(A90,'5.20.24'!$A$2:$C$96,3,0),0)</f>
        <v>50</v>
      </c>
      <c r="E90" s="1">
        <v>0</v>
      </c>
      <c r="F90" s="51">
        <v>0</v>
      </c>
      <c r="G90" s="1">
        <v>50</v>
      </c>
      <c r="H90" s="1">
        <v>0</v>
      </c>
      <c r="I90" s="1">
        <v>0</v>
      </c>
      <c r="J90" s="1">
        <v>50</v>
      </c>
      <c r="K90" t="s">
        <v>41</v>
      </c>
      <c r="L90" t="s">
        <v>179</v>
      </c>
      <c r="M90" t="s">
        <v>577</v>
      </c>
      <c r="N90" t="str">
        <f>IF(ISNUMBER(MATCH(A90, '5.20.24'!$A$2:$A$16, 0)), "Exists", "Doesn't Exist")</f>
        <v>Doesn't Exist</v>
      </c>
      <c r="O90" t="str">
        <f>_xlfn.IFNA(VLOOKUP(A90,'5.20.24'!$A$2:$N$96,14,0), "")</f>
        <v>No</v>
      </c>
      <c r="Q90" s="79" t="s">
        <v>359</v>
      </c>
      <c r="R90" s="36" t="s">
        <v>359</v>
      </c>
    </row>
    <row r="91" spans="1:18" x14ac:dyDescent="0.25">
      <c r="A91" t="s">
        <v>14</v>
      </c>
      <c r="B91" s="51">
        <v>2330.59</v>
      </c>
      <c r="C91" s="1">
        <v>0</v>
      </c>
      <c r="D91" s="1">
        <f>_xlfn.IFNA(VLOOKUP(A91,'5.20.24'!$A$2:$C$96,3,0),0)</f>
        <v>1407.33</v>
      </c>
      <c r="E91" s="1">
        <v>0</v>
      </c>
      <c r="F91" s="51">
        <v>0</v>
      </c>
      <c r="G91" s="1">
        <v>2330.59</v>
      </c>
      <c r="H91" s="1">
        <v>0</v>
      </c>
      <c r="I91" s="1">
        <v>0</v>
      </c>
      <c r="J91" s="1">
        <v>2330.59</v>
      </c>
      <c r="K91" t="s">
        <v>21</v>
      </c>
      <c r="L91" t="s">
        <v>177</v>
      </c>
      <c r="M91" t="s">
        <v>172</v>
      </c>
      <c r="N91" t="str">
        <f>IF(ISNUMBER(MATCH(A91, '5.20.24'!$A$2:$A$16, 0)), "Exists", "Doesn't Exist")</f>
        <v>Exists</v>
      </c>
      <c r="O91" t="str">
        <f>_xlfn.IFNA(VLOOKUP(A91,'5.20.24'!$A$2:$N$96,14,0), "")</f>
        <v>Yes</v>
      </c>
      <c r="Q91" s="79" t="s">
        <v>359</v>
      </c>
      <c r="R91" s="36" t="s">
        <v>359</v>
      </c>
    </row>
    <row r="92" spans="1:18" x14ac:dyDescent="0.25">
      <c r="A92" t="s">
        <v>38</v>
      </c>
      <c r="B92" s="51">
        <v>1279.19</v>
      </c>
      <c r="C92" s="1">
        <v>0</v>
      </c>
      <c r="D92" s="1">
        <f>_xlfn.IFNA(VLOOKUP(A92,'5.20.24'!$A$2:$C$96,3,0),0)</f>
        <v>748.59</v>
      </c>
      <c r="E92" s="1">
        <v>0</v>
      </c>
      <c r="F92" s="51">
        <v>0</v>
      </c>
      <c r="G92" s="1">
        <v>1279.19</v>
      </c>
      <c r="H92" s="1">
        <v>0</v>
      </c>
      <c r="I92" s="1">
        <v>1279.19</v>
      </c>
      <c r="J92" s="1">
        <v>0</v>
      </c>
      <c r="K92" t="s">
        <v>36</v>
      </c>
      <c r="L92" t="s">
        <v>185</v>
      </c>
      <c r="M92" t="s">
        <v>224</v>
      </c>
      <c r="N92" t="str">
        <f>IF(ISNUMBER(MATCH(A92, '5.20.24'!$A$2:$A$16, 0)), "Exists", "Doesn't Exist")</f>
        <v>Exists</v>
      </c>
      <c r="O92" t="str">
        <f>_xlfn.IFNA(VLOOKUP(A92,'5.20.24'!$A$2:$N$96,14,0), "")</f>
        <v>Yes</v>
      </c>
      <c r="Q92" s="79" t="s">
        <v>359</v>
      </c>
      <c r="R92" s="36" t="s">
        <v>359</v>
      </c>
    </row>
    <row r="93" spans="1:18" x14ac:dyDescent="0.25">
      <c r="A93" t="s">
        <v>90</v>
      </c>
      <c r="B93" s="51">
        <v>246.4</v>
      </c>
      <c r="C93" s="1">
        <v>0</v>
      </c>
      <c r="D93" s="1">
        <f>_xlfn.IFNA(VLOOKUP(A93,'5.20.24'!$A$2:$C$96,3,0),0)</f>
        <v>42.99</v>
      </c>
      <c r="E93" s="1">
        <v>0</v>
      </c>
      <c r="F93" s="51">
        <v>0</v>
      </c>
      <c r="G93" s="1">
        <v>246.4</v>
      </c>
      <c r="H93" s="1">
        <v>0</v>
      </c>
      <c r="I93" s="1">
        <v>0</v>
      </c>
      <c r="J93" s="1">
        <v>246.4</v>
      </c>
      <c r="K93" t="s">
        <v>14</v>
      </c>
      <c r="L93" t="s">
        <v>172</v>
      </c>
      <c r="M93" t="s">
        <v>251</v>
      </c>
      <c r="N93" t="str">
        <f>IF(ISNUMBER(MATCH(A93, '5.20.24'!$A$2:$A$16, 0)), "Exists", "Doesn't Exist")</f>
        <v>Doesn't Exist</v>
      </c>
      <c r="O93" t="s">
        <v>359</v>
      </c>
      <c r="Q93" s="79" t="s">
        <v>359</v>
      </c>
      <c r="R93" s="36" t="s">
        <v>359</v>
      </c>
    </row>
    <row r="94" spans="1:18" x14ac:dyDescent="0.25">
      <c r="A94" t="s">
        <v>421</v>
      </c>
      <c r="B94" s="51">
        <v>339.31</v>
      </c>
      <c r="C94" s="1">
        <v>0</v>
      </c>
      <c r="D94" s="1">
        <f>_xlfn.IFNA(VLOOKUP(A94,'5.20.24'!$A$2:$C$96,3,0),0)</f>
        <v>0</v>
      </c>
      <c r="E94" s="1">
        <v>0</v>
      </c>
      <c r="F94" s="51">
        <v>0</v>
      </c>
      <c r="G94" s="1">
        <v>339.31</v>
      </c>
      <c r="H94" s="1">
        <v>0</v>
      </c>
      <c r="I94" s="1">
        <v>0</v>
      </c>
      <c r="J94" s="1">
        <v>339.31</v>
      </c>
      <c r="K94" t="s">
        <v>96</v>
      </c>
      <c r="L94" t="s">
        <v>242</v>
      </c>
      <c r="M94" t="s">
        <v>422</v>
      </c>
      <c r="N94" t="str">
        <f>IF(ISNUMBER(MATCH(A94, '5.20.24'!$A$2:$A$16, 0)), "Exists", "Doesn't Exist")</f>
        <v>Doesn't Exist</v>
      </c>
      <c r="O94" t="str">
        <f>_xlfn.IFNA(VLOOKUP(A94,'5.20.24'!$A$2:$N$96,14,0), "")</f>
        <v>No</v>
      </c>
      <c r="Q94" s="79" t="s">
        <v>359</v>
      </c>
      <c r="R94" s="36" t="s">
        <v>359</v>
      </c>
    </row>
    <row r="95" spans="1:18" x14ac:dyDescent="0.25">
      <c r="A95" t="s">
        <v>380</v>
      </c>
      <c r="B95" s="51">
        <v>376.68</v>
      </c>
      <c r="C95" s="1">
        <v>0</v>
      </c>
      <c r="D95" s="1">
        <f>_xlfn.IFNA(VLOOKUP(A95,'5.20.24'!$A$2:$C$96,3,0),0)</f>
        <v>0</v>
      </c>
      <c r="E95" s="1">
        <v>0</v>
      </c>
      <c r="F95" s="51">
        <v>0</v>
      </c>
      <c r="G95" s="1">
        <v>376.68</v>
      </c>
      <c r="H95" s="1">
        <v>0</v>
      </c>
      <c r="I95" s="1">
        <v>0</v>
      </c>
      <c r="J95" s="1">
        <v>376.68</v>
      </c>
      <c r="K95" t="s">
        <v>7</v>
      </c>
      <c r="L95" t="s">
        <v>170</v>
      </c>
      <c r="M95" t="s">
        <v>381</v>
      </c>
      <c r="N95" t="str">
        <f>IF(ISNUMBER(MATCH(A95, '5.20.24'!$A$2:$A$16, 0)), "Exists", "Doesn't Exist")</f>
        <v>Doesn't Exist</v>
      </c>
      <c r="O95" t="s">
        <v>359</v>
      </c>
      <c r="Q95" s="79" t="s">
        <v>359</v>
      </c>
      <c r="R95" s="36" t="s">
        <v>359</v>
      </c>
    </row>
    <row r="96" spans="1:18" x14ac:dyDescent="0.25">
      <c r="A96" t="s">
        <v>595</v>
      </c>
      <c r="B96" s="51">
        <v>90</v>
      </c>
      <c r="C96" s="1">
        <v>0</v>
      </c>
      <c r="D96" s="1">
        <f>_xlfn.IFNA(VLOOKUP(A96,'5.20.24'!$A$2:$C$96,3,0),0)</f>
        <v>90</v>
      </c>
      <c r="E96" s="1">
        <v>0</v>
      </c>
      <c r="F96" s="51">
        <v>0</v>
      </c>
      <c r="G96" s="1">
        <v>90</v>
      </c>
      <c r="H96" s="1">
        <v>0</v>
      </c>
      <c r="I96" s="1">
        <v>0</v>
      </c>
      <c r="J96" s="1">
        <v>90</v>
      </c>
      <c r="K96" t="s">
        <v>150</v>
      </c>
      <c r="L96" t="s">
        <v>175</v>
      </c>
      <c r="M96" t="s">
        <v>596</v>
      </c>
      <c r="N96" t="str">
        <f>IF(ISNUMBER(MATCH(A96, '5.20.24'!$A$2:$A$16, 0)), "Exists", "Doesn't Exist")</f>
        <v>Doesn't Exist</v>
      </c>
      <c r="O96" t="s">
        <v>359</v>
      </c>
      <c r="Q96" s="79" t="s">
        <v>359</v>
      </c>
      <c r="R96" s="36" t="s">
        <v>359</v>
      </c>
    </row>
    <row r="97" spans="1:18" x14ac:dyDescent="0.25">
      <c r="A97" t="s">
        <v>275</v>
      </c>
      <c r="B97" s="51">
        <v>69.8</v>
      </c>
      <c r="C97" s="1">
        <v>0</v>
      </c>
      <c r="D97" s="1">
        <f>_xlfn.IFNA(VLOOKUP(A97,'5.20.24'!$A$2:$C$96,3,0),0)</f>
        <v>0</v>
      </c>
      <c r="E97" s="1">
        <v>0</v>
      </c>
      <c r="F97" s="51">
        <v>0</v>
      </c>
      <c r="G97" s="1">
        <v>69.8</v>
      </c>
      <c r="H97" s="1">
        <v>0</v>
      </c>
      <c r="I97" s="1">
        <v>0</v>
      </c>
      <c r="J97" s="1">
        <v>69.8</v>
      </c>
      <c r="K97" t="s">
        <v>14</v>
      </c>
      <c r="L97" t="s">
        <v>172</v>
      </c>
      <c r="M97" t="s">
        <v>276</v>
      </c>
      <c r="N97" t="str">
        <f>IF(ISNUMBER(MATCH(A97, '5.20.24'!$A$2:$A$16, 0)), "Exists", "Doesn't Exist")</f>
        <v>Doesn't Exist</v>
      </c>
      <c r="O97" t="str">
        <f>_xlfn.IFNA(VLOOKUP(A97,'5.20.24'!$A$2:$N$96,14,0), "")</f>
        <v>No</v>
      </c>
      <c r="Q97" s="79" t="s">
        <v>359</v>
      </c>
      <c r="R97" s="36" t="s">
        <v>359</v>
      </c>
    </row>
    <row r="98" spans="1:18" x14ac:dyDescent="0.25">
      <c r="A98" t="s">
        <v>438</v>
      </c>
      <c r="B98" s="51">
        <v>249.84</v>
      </c>
      <c r="C98" s="1">
        <v>0</v>
      </c>
      <c r="D98" s="1">
        <f>_xlfn.IFNA(VLOOKUP(A98,'5.20.24'!$A$2:$C$96,3,0),0)</f>
        <v>0</v>
      </c>
      <c r="E98" s="1">
        <v>0</v>
      </c>
      <c r="F98" s="51">
        <v>0</v>
      </c>
      <c r="G98" s="1">
        <v>249.84</v>
      </c>
      <c r="H98" s="1">
        <v>0</v>
      </c>
      <c r="I98" s="1">
        <v>0</v>
      </c>
      <c r="J98" s="1">
        <v>249.84</v>
      </c>
      <c r="K98" t="s">
        <v>34</v>
      </c>
      <c r="L98" t="s">
        <v>198</v>
      </c>
      <c r="M98" t="s">
        <v>439</v>
      </c>
      <c r="N98" t="str">
        <f>IF(ISNUMBER(MATCH(A98, '5.20.24'!$A$2:$A$16, 0)), "Exists", "Doesn't Exist")</f>
        <v>Doesn't Exist</v>
      </c>
      <c r="O98" t="s">
        <v>359</v>
      </c>
      <c r="Q98" s="79" t="s">
        <v>359</v>
      </c>
      <c r="R98" s="36" t="s">
        <v>359</v>
      </c>
    </row>
  </sheetData>
  <autoFilter ref="A1:R98" xr:uid="{00000000-0009-0000-0000-000014000000}"/>
  <conditionalFormatting sqref="A2:A1048576">
    <cfRule type="expression" dxfId="31" priority="4">
      <formula>IF($N2="Yes",1,0)</formula>
    </cfRule>
  </conditionalFormatting>
  <conditionalFormatting sqref="C2:C16 C18:C89">
    <cfRule type="expression" dxfId="30" priority="1">
      <formula>IF($C2&gt;$D2, 1, 0)</formula>
    </cfRule>
  </conditionalFormatting>
  <conditionalFormatting sqref="C2:C16 C18:C1048576">
    <cfRule type="expression" dxfId="29" priority="2">
      <formula>IF($C2&lt;$D2, 1, 0)</formula>
    </cfRule>
    <cfRule type="expression" dxfId="28" priority="3">
      <formula>IF($C2=$D2, 1, 0)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rgb="FF7030A0"/>
  </sheetPr>
  <dimension ref="A1:R101"/>
  <sheetViews>
    <sheetView workbookViewId="0"/>
  </sheetViews>
  <sheetFormatPr defaultRowHeight="15" x14ac:dyDescent="0.25"/>
  <cols>
    <col min="1" max="1" width="24.7109375" bestFit="1" customWidth="1"/>
    <col min="2" max="2" width="23.42578125" style="1" bestFit="1" customWidth="1"/>
    <col min="3" max="3" width="25.140625" style="1" bestFit="1" customWidth="1"/>
    <col min="4" max="4" width="18.5703125" style="1" bestFit="1" customWidth="1"/>
    <col min="5" max="5" width="24.85546875" style="1" bestFit="1" customWidth="1"/>
    <col min="6" max="6" width="21.85546875" style="1" bestFit="1" customWidth="1"/>
    <col min="7" max="7" width="20.42578125" style="1" bestFit="1" customWidth="1"/>
    <col min="8" max="8" width="30.42578125" style="1" bestFit="1" customWidth="1"/>
    <col min="9" max="9" width="33.7109375" style="1" bestFit="1" customWidth="1"/>
    <col min="10" max="10" width="16.85546875" bestFit="1" customWidth="1"/>
    <col min="11" max="11" width="38.7109375" bestFit="1" customWidth="1"/>
    <col min="12" max="12" width="37.7109375" bestFit="1" customWidth="1"/>
    <col min="13" max="13" width="12.28515625" bestFit="1" customWidth="1"/>
    <col min="14" max="14" width="13.7109375" bestFit="1" customWidth="1"/>
    <col min="15" max="15" width="26.85546875" bestFit="1" customWidth="1"/>
    <col min="16" max="16" width="10.42578125" style="124" bestFit="1" customWidth="1"/>
    <col min="17" max="17" width="15.7109375" style="79" bestFit="1" customWidth="1"/>
  </cols>
  <sheetData>
    <row r="1" spans="1:17" x14ac:dyDescent="0.25">
      <c r="A1" s="119" t="s">
        <v>0</v>
      </c>
      <c r="B1" s="120" t="s">
        <v>1</v>
      </c>
      <c r="C1" s="120" t="s">
        <v>2</v>
      </c>
      <c r="D1" s="120" t="s">
        <v>365</v>
      </c>
      <c r="E1" s="120" t="s">
        <v>364</v>
      </c>
      <c r="F1" s="120" t="s">
        <v>4</v>
      </c>
      <c r="G1" s="120" t="s">
        <v>3</v>
      </c>
      <c r="H1" s="120" t="s">
        <v>366</v>
      </c>
      <c r="I1" s="120" t="s">
        <v>367</v>
      </c>
      <c r="J1" s="119" t="s">
        <v>5</v>
      </c>
      <c r="K1" s="119" t="s">
        <v>168</v>
      </c>
      <c r="L1" s="119" t="s">
        <v>169</v>
      </c>
      <c r="M1" s="121" t="s">
        <v>583</v>
      </c>
      <c r="N1" s="121" t="s">
        <v>584</v>
      </c>
      <c r="O1" s="27" t="s">
        <v>357</v>
      </c>
      <c r="P1" s="123" t="s">
        <v>356</v>
      </c>
      <c r="Q1" s="125" t="s">
        <v>585</v>
      </c>
    </row>
    <row r="2" spans="1:17" x14ac:dyDescent="0.25">
      <c r="A2" t="s">
        <v>48</v>
      </c>
      <c r="B2" s="1">
        <v>4679.18</v>
      </c>
      <c r="C2" s="1">
        <v>4679.18</v>
      </c>
      <c r="D2" s="1">
        <v>0</v>
      </c>
      <c r="E2" s="1">
        <v>4679.18</v>
      </c>
      <c r="F2" s="1">
        <v>0</v>
      </c>
      <c r="G2" s="1">
        <v>0</v>
      </c>
      <c r="H2" s="1">
        <v>0</v>
      </c>
      <c r="I2" s="1">
        <v>0</v>
      </c>
      <c r="J2" t="s">
        <v>36</v>
      </c>
      <c r="K2" t="s">
        <v>185</v>
      </c>
      <c r="L2" t="s">
        <v>201</v>
      </c>
      <c r="M2" t="str">
        <f>IF(ISNUMBER(MATCH(A2, '5.20.24'!$A$2:$A$16, 0)), "Exists", "Doesn't Exist")</f>
        <v>Exists</v>
      </c>
      <c r="N2" t="str">
        <f>_xlfn.IFNA(VLOOKUP(A2,'5.20.24'!$A$2:$R$96,16,0), "")</f>
        <v>Yes</v>
      </c>
      <c r="O2" s="126" t="s">
        <v>615</v>
      </c>
      <c r="P2" s="124" t="s">
        <v>359</v>
      </c>
      <c r="Q2" s="79" t="s">
        <v>358</v>
      </c>
    </row>
    <row r="3" spans="1:17" x14ac:dyDescent="0.25">
      <c r="A3" t="s">
        <v>144</v>
      </c>
      <c r="B3" s="1">
        <v>2778.1</v>
      </c>
      <c r="C3" s="1">
        <v>2778.1</v>
      </c>
      <c r="D3" s="1">
        <v>2778.1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t="s">
        <v>96</v>
      </c>
      <c r="K3" t="s">
        <v>242</v>
      </c>
      <c r="L3" t="s">
        <v>248</v>
      </c>
      <c r="M3" t="str">
        <f>IF(ISNUMBER(MATCH(A3, '5.20.24'!$A$2:$A$16, 0)), "Exists", "Doesn't Exist")</f>
        <v>Exists</v>
      </c>
      <c r="N3" t="str">
        <f>_xlfn.IFNA(VLOOKUP(A3,'5.20.24'!$A$2:$R$96,16,0), "")</f>
        <v>No</v>
      </c>
      <c r="O3" t="s">
        <v>588</v>
      </c>
      <c r="P3" s="124" t="s">
        <v>359</v>
      </c>
      <c r="Q3" s="79" t="s">
        <v>359</v>
      </c>
    </row>
    <row r="4" spans="1:17" x14ac:dyDescent="0.25">
      <c r="A4" s="4" t="s">
        <v>45</v>
      </c>
      <c r="B4" s="1">
        <v>2577.25</v>
      </c>
      <c r="C4" s="1">
        <v>2577.25</v>
      </c>
      <c r="D4" s="1">
        <v>79.69</v>
      </c>
      <c r="E4" s="1">
        <v>2497.56</v>
      </c>
      <c r="F4" s="1">
        <v>0</v>
      </c>
      <c r="G4" s="1">
        <v>0</v>
      </c>
      <c r="H4" s="1">
        <v>0</v>
      </c>
      <c r="I4" s="1">
        <v>0</v>
      </c>
      <c r="J4" t="s">
        <v>21</v>
      </c>
      <c r="K4" t="s">
        <v>177</v>
      </c>
      <c r="L4" t="s">
        <v>616</v>
      </c>
      <c r="M4" t="str">
        <f>IF(ISNUMBER(MATCH(A4, '5.20.24'!$A$2:$A$16, 0)), "Exists", "Doesn't Exist")</f>
        <v>Exists</v>
      </c>
      <c r="N4" t="str">
        <f>_xlfn.IFNA(VLOOKUP(A4,'5.20.24'!$A$2:$R$96,16,0), "")</f>
        <v>No</v>
      </c>
      <c r="O4" t="s">
        <v>617</v>
      </c>
      <c r="P4" s="124" t="s">
        <v>359</v>
      </c>
      <c r="Q4" s="79" t="s">
        <v>359</v>
      </c>
    </row>
    <row r="5" spans="1:17" x14ac:dyDescent="0.25">
      <c r="A5" s="4" t="s">
        <v>573</v>
      </c>
      <c r="B5" s="1">
        <v>2436.37</v>
      </c>
      <c r="C5" s="1">
        <v>2436.37</v>
      </c>
      <c r="D5" s="1">
        <v>0</v>
      </c>
      <c r="E5" s="1">
        <v>2436.37</v>
      </c>
      <c r="F5" s="1">
        <v>0</v>
      </c>
      <c r="G5" s="1">
        <v>0</v>
      </c>
      <c r="H5" s="1">
        <v>0</v>
      </c>
      <c r="I5" s="1">
        <v>0</v>
      </c>
      <c r="J5" t="s">
        <v>31</v>
      </c>
      <c r="K5" t="s">
        <v>183</v>
      </c>
      <c r="L5" t="s">
        <v>346</v>
      </c>
      <c r="M5" t="str">
        <f>IF(ISNUMBER(MATCH(A5, '5.20.24'!$A$2:$A$16, 0)), "Exists", "Doesn't Exist")</f>
        <v>Exists</v>
      </c>
      <c r="N5" t="str">
        <f>_xlfn.IFNA(VLOOKUP(A5,'5.20.24'!$A$2:$R$96,16,0), "")</f>
        <v>No</v>
      </c>
      <c r="O5" t="s">
        <v>360</v>
      </c>
      <c r="P5" s="124" t="s">
        <v>359</v>
      </c>
      <c r="Q5" s="79" t="s">
        <v>359</v>
      </c>
    </row>
    <row r="6" spans="1:17" x14ac:dyDescent="0.25">
      <c r="A6" t="s">
        <v>47</v>
      </c>
      <c r="B6" s="1">
        <v>2166.58</v>
      </c>
      <c r="C6" s="1">
        <v>2166.58</v>
      </c>
      <c r="D6" s="1">
        <v>0</v>
      </c>
      <c r="E6" s="1">
        <v>2166.58</v>
      </c>
      <c r="F6" s="1">
        <v>0</v>
      </c>
      <c r="G6" s="1">
        <v>0</v>
      </c>
      <c r="H6" s="1">
        <v>0</v>
      </c>
      <c r="I6" s="1">
        <v>0</v>
      </c>
      <c r="J6" t="s">
        <v>36</v>
      </c>
      <c r="K6" t="s">
        <v>185</v>
      </c>
      <c r="L6" t="s">
        <v>200</v>
      </c>
      <c r="M6" t="str">
        <f>IF(ISNUMBER(MATCH(A6, '5.20.24'!$A$2:$A$16, 0)), "Exists", "Doesn't Exist")</f>
        <v>Doesn't Exist</v>
      </c>
      <c r="N6" t="str">
        <f>_xlfn.IFNA(VLOOKUP(A6,'5.20.24'!$A$2:$R$96,16,0), "")</f>
        <v/>
      </c>
      <c r="P6" s="124" t="s">
        <v>358</v>
      </c>
      <c r="Q6" s="79" t="s">
        <v>359</v>
      </c>
    </row>
    <row r="7" spans="1:17" x14ac:dyDescent="0.25">
      <c r="A7" t="s">
        <v>578</v>
      </c>
      <c r="B7" s="1">
        <v>2137.8200000000002</v>
      </c>
      <c r="C7" s="1">
        <v>2137.8200000000002</v>
      </c>
      <c r="D7" s="1">
        <v>1820.19</v>
      </c>
      <c r="E7" s="1">
        <v>317.63</v>
      </c>
      <c r="F7" s="1">
        <v>0</v>
      </c>
      <c r="G7" s="1">
        <v>0</v>
      </c>
      <c r="H7" s="1">
        <v>0</v>
      </c>
      <c r="I7" s="1">
        <v>0</v>
      </c>
      <c r="J7" t="s">
        <v>36</v>
      </c>
      <c r="K7" t="s">
        <v>185</v>
      </c>
      <c r="L7" t="s">
        <v>579</v>
      </c>
      <c r="M7" t="str">
        <f>IF(ISNUMBER(MATCH(A7, '5.20.24'!$A$2:$A$16, 0)), "Exists", "Doesn't Exist")</f>
        <v>Doesn't Exist</v>
      </c>
      <c r="N7" t="str">
        <f>_xlfn.IFNA(VLOOKUP(A7,'5.20.24'!$A$2:$R$96,16,0), "")</f>
        <v>No</v>
      </c>
      <c r="P7" s="124" t="s">
        <v>358</v>
      </c>
      <c r="Q7" s="79" t="s">
        <v>359</v>
      </c>
    </row>
    <row r="8" spans="1:17" x14ac:dyDescent="0.25">
      <c r="A8" t="s">
        <v>74</v>
      </c>
      <c r="B8" s="1">
        <v>1802.65</v>
      </c>
      <c r="C8" s="1">
        <v>1802.65</v>
      </c>
      <c r="D8" s="1">
        <v>0</v>
      </c>
      <c r="E8" s="1">
        <v>1802.65</v>
      </c>
      <c r="F8" s="1">
        <v>0</v>
      </c>
      <c r="G8" s="1">
        <v>0</v>
      </c>
      <c r="H8" s="1">
        <v>0</v>
      </c>
      <c r="I8" s="1">
        <v>0</v>
      </c>
      <c r="J8" t="s">
        <v>31</v>
      </c>
      <c r="K8" t="s">
        <v>183</v>
      </c>
      <c r="L8" t="s">
        <v>231</v>
      </c>
      <c r="M8" t="str">
        <f>IF(ISNUMBER(MATCH(A8, '5.20.24'!$A$2:$A$16, 0)), "Exists", "Doesn't Exist")</f>
        <v>Exists</v>
      </c>
      <c r="N8" t="str">
        <f>_xlfn.IFNA(VLOOKUP(A8,'5.20.24'!$A$2:$R$96,16,0), "")</f>
        <v>Yes</v>
      </c>
      <c r="O8" t="s">
        <v>618</v>
      </c>
      <c r="P8" s="124" t="s">
        <v>359</v>
      </c>
      <c r="Q8" s="79" t="s">
        <v>358</v>
      </c>
    </row>
    <row r="9" spans="1:17" x14ac:dyDescent="0.25">
      <c r="A9" t="s">
        <v>93</v>
      </c>
      <c r="B9" s="1">
        <v>1779.49</v>
      </c>
      <c r="C9" s="1">
        <v>1779.49</v>
      </c>
      <c r="D9" s="1">
        <v>219.39</v>
      </c>
      <c r="E9" s="1">
        <v>1560.1</v>
      </c>
      <c r="F9" s="1">
        <v>0</v>
      </c>
      <c r="G9" s="1">
        <v>0</v>
      </c>
      <c r="H9" s="1">
        <v>0</v>
      </c>
      <c r="I9" s="1">
        <v>0</v>
      </c>
      <c r="J9" t="s">
        <v>36</v>
      </c>
      <c r="K9" t="s">
        <v>185</v>
      </c>
      <c r="L9" t="s">
        <v>215</v>
      </c>
      <c r="M9" t="str">
        <f>IF(ISNUMBER(MATCH(A9, '5.20.24'!$A$2:$A$16, 0)), "Exists", "Doesn't Exist")</f>
        <v>Exists</v>
      </c>
      <c r="N9" t="str">
        <f>_xlfn.IFNA(VLOOKUP(A9,'5.20.24'!$A$2:$R$96,16,0), "")</f>
        <v>Yes</v>
      </c>
      <c r="O9" t="s">
        <v>619</v>
      </c>
      <c r="P9" s="124" t="s">
        <v>359</v>
      </c>
      <c r="Q9" s="79" t="s">
        <v>358</v>
      </c>
    </row>
    <row r="10" spans="1:17" x14ac:dyDescent="0.25">
      <c r="A10" t="s">
        <v>20</v>
      </c>
      <c r="B10" s="1">
        <v>1694.12</v>
      </c>
      <c r="C10" s="1">
        <v>1694.12</v>
      </c>
      <c r="D10" s="1">
        <v>0</v>
      </c>
      <c r="E10" s="1">
        <v>1694.12</v>
      </c>
      <c r="F10" s="1">
        <v>0</v>
      </c>
      <c r="G10" s="1">
        <v>0</v>
      </c>
      <c r="H10" s="1">
        <v>0</v>
      </c>
      <c r="I10" s="1">
        <v>0</v>
      </c>
      <c r="J10" t="s">
        <v>21</v>
      </c>
      <c r="K10" t="s">
        <v>177</v>
      </c>
      <c r="L10" t="s">
        <v>178</v>
      </c>
      <c r="M10" t="str">
        <f>IF(ISNUMBER(MATCH(A10, '5.20.24'!$A$2:$A$16, 0)), "Exists", "Doesn't Exist")</f>
        <v>Doesn't Exist</v>
      </c>
      <c r="N10" t="str">
        <f>_xlfn.IFNA(VLOOKUP(A10,'5.20.24'!$A$2:$R$96,16,0), "")</f>
        <v/>
      </c>
      <c r="P10" s="124" t="s">
        <v>358</v>
      </c>
      <c r="Q10" s="79" t="s">
        <v>359</v>
      </c>
    </row>
    <row r="11" spans="1:17" x14ac:dyDescent="0.25">
      <c r="A11" t="s">
        <v>101</v>
      </c>
      <c r="B11" s="1">
        <v>1558.4</v>
      </c>
      <c r="C11" s="1">
        <v>1558.4</v>
      </c>
      <c r="D11" s="1">
        <v>0</v>
      </c>
      <c r="E11" s="1">
        <v>1558.4</v>
      </c>
      <c r="F11" s="1">
        <v>0</v>
      </c>
      <c r="G11" s="1">
        <v>0</v>
      </c>
      <c r="H11" s="1">
        <v>0</v>
      </c>
      <c r="I11" s="1">
        <v>0</v>
      </c>
      <c r="J11" t="s">
        <v>34</v>
      </c>
      <c r="K11" t="s">
        <v>198</v>
      </c>
      <c r="L11" t="s">
        <v>261</v>
      </c>
      <c r="M11" t="str">
        <f>IF(ISNUMBER(MATCH(A11, '5.20.24'!$A$2:$A$16, 0)), "Exists", "Doesn't Exist")</f>
        <v>Doesn't Exist</v>
      </c>
      <c r="N11" t="str">
        <f>_xlfn.IFNA(VLOOKUP(A11,'5.20.24'!$A$2:$R$96,16,0), "")</f>
        <v>No</v>
      </c>
      <c r="P11" s="124" t="s">
        <v>358</v>
      </c>
      <c r="Q11" s="79" t="s">
        <v>359</v>
      </c>
    </row>
    <row r="12" spans="1:17" x14ac:dyDescent="0.25">
      <c r="A12" t="s">
        <v>57</v>
      </c>
      <c r="B12" s="1">
        <v>2959.72</v>
      </c>
      <c r="C12" s="1">
        <v>1467.04</v>
      </c>
      <c r="D12" s="1">
        <v>0</v>
      </c>
      <c r="E12" s="1">
        <v>1467.04</v>
      </c>
      <c r="F12" s="1">
        <v>1492.68</v>
      </c>
      <c r="G12" s="1">
        <v>0</v>
      </c>
      <c r="H12" s="1">
        <v>0</v>
      </c>
      <c r="I12" s="1">
        <v>1492.68</v>
      </c>
      <c r="J12" t="s">
        <v>20</v>
      </c>
      <c r="K12" t="s">
        <v>178</v>
      </c>
      <c r="L12" t="s">
        <v>204</v>
      </c>
      <c r="M12" t="str">
        <f>IF(ISNUMBER(MATCH(A12, '5.20.24'!$A$2:$A$16, 0)), "Exists", "Doesn't Exist")</f>
        <v>Exists</v>
      </c>
      <c r="N12" t="str">
        <f>_xlfn.IFNA(VLOOKUP(A12,'5.20.24'!$A$2:$R$96,16,0), "")</f>
        <v>No</v>
      </c>
      <c r="O12" t="s">
        <v>620</v>
      </c>
      <c r="P12" s="124" t="s">
        <v>358</v>
      </c>
      <c r="Q12" s="79" t="s">
        <v>359</v>
      </c>
    </row>
    <row r="13" spans="1:17" x14ac:dyDescent="0.25">
      <c r="A13" t="s">
        <v>58</v>
      </c>
      <c r="B13" s="1">
        <v>1343.03</v>
      </c>
      <c r="C13" s="1">
        <v>1343.03</v>
      </c>
      <c r="D13" s="1">
        <v>1343.03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t="s">
        <v>34</v>
      </c>
      <c r="K13" t="s">
        <v>198</v>
      </c>
      <c r="L13" t="s">
        <v>199</v>
      </c>
      <c r="M13" t="str">
        <f>IF(ISNUMBER(MATCH(A13, '5.20.24'!$A$2:$A$16, 0)), "Exists", "Doesn't Exist")</f>
        <v>Exists</v>
      </c>
      <c r="N13" t="str">
        <f>_xlfn.IFNA(VLOOKUP(A13,'5.20.24'!$A$2:$R$96,16,0), "")</f>
        <v>Yes</v>
      </c>
      <c r="O13" t="s">
        <v>621</v>
      </c>
      <c r="P13" s="124" t="s">
        <v>358</v>
      </c>
      <c r="Q13" s="79" t="s">
        <v>359</v>
      </c>
    </row>
    <row r="14" spans="1:17" x14ac:dyDescent="0.25">
      <c r="A14" t="s">
        <v>9</v>
      </c>
      <c r="B14" s="1">
        <v>1056.04</v>
      </c>
      <c r="C14" s="1">
        <v>1056.04</v>
      </c>
      <c r="D14" s="1">
        <v>1056.04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t="s">
        <v>150</v>
      </c>
      <c r="K14" t="s">
        <v>175</v>
      </c>
      <c r="L14" t="s">
        <v>176</v>
      </c>
      <c r="M14" t="str">
        <f>IF(ISNUMBER(MATCH(A14, '5.20.24'!$A$2:$A$16, 0)), "Exists", "Doesn't Exist")</f>
        <v>Doesn't Exist</v>
      </c>
      <c r="N14" t="str">
        <f>_xlfn.IFNA(VLOOKUP(A14,'5.20.24'!$A$2:$R$96,16,0), "")</f>
        <v>No</v>
      </c>
      <c r="P14" s="124" t="s">
        <v>358</v>
      </c>
      <c r="Q14" s="79" t="s">
        <v>359</v>
      </c>
    </row>
    <row r="15" spans="1:17" x14ac:dyDescent="0.25">
      <c r="A15" t="s">
        <v>520</v>
      </c>
      <c r="B15" s="1">
        <v>6935.38</v>
      </c>
      <c r="C15" s="1">
        <v>1048.1199999999999</v>
      </c>
      <c r="D15" s="1">
        <v>0</v>
      </c>
      <c r="E15" s="1">
        <v>1048.1199999999999</v>
      </c>
      <c r="F15" s="1">
        <v>5887.26</v>
      </c>
      <c r="G15" s="1">
        <v>0</v>
      </c>
      <c r="H15" s="1">
        <v>0</v>
      </c>
      <c r="I15" s="1">
        <v>5887.26</v>
      </c>
      <c r="J15" t="s">
        <v>96</v>
      </c>
      <c r="K15" t="s">
        <v>242</v>
      </c>
      <c r="L15" t="s">
        <v>622</v>
      </c>
      <c r="M15" t="str">
        <f>IF(ISNUMBER(MATCH(A15, '5.20.24'!$A$2:$A$16, 0)), "Exists", "Doesn't Exist")</f>
        <v>Doesn't Exist</v>
      </c>
      <c r="N15" t="str">
        <f>_xlfn.IFNA(VLOOKUP(A15,'5.20.24'!$A$2:$R$96,16,0), "")</f>
        <v>No</v>
      </c>
      <c r="P15" s="124" t="s">
        <v>358</v>
      </c>
      <c r="Q15" s="79" t="s">
        <v>359</v>
      </c>
    </row>
    <row r="16" spans="1:17" x14ac:dyDescent="0.25">
      <c r="A16" t="s">
        <v>43</v>
      </c>
      <c r="B16" s="1">
        <v>4050.82</v>
      </c>
      <c r="C16" s="1">
        <v>934.82999999999993</v>
      </c>
      <c r="D16" s="1">
        <v>934.82999999999993</v>
      </c>
      <c r="E16" s="1">
        <v>0</v>
      </c>
      <c r="F16" s="1">
        <v>3115.99</v>
      </c>
      <c r="G16" s="1">
        <v>3115.99</v>
      </c>
      <c r="H16" s="1">
        <v>0</v>
      </c>
      <c r="I16" s="1">
        <v>0</v>
      </c>
      <c r="J16" t="s">
        <v>44</v>
      </c>
      <c r="K16" t="s">
        <v>196</v>
      </c>
      <c r="L16" t="s">
        <v>197</v>
      </c>
      <c r="M16" t="str">
        <f>IF(ISNUMBER(MATCH(A16, '5.20.24'!$A$2:$A$16, 0)), "Exists", "Doesn't Exist")</f>
        <v>Doesn't Exist</v>
      </c>
      <c r="N16" t="str">
        <f>_xlfn.IFNA(VLOOKUP(A16,'5.20.24'!$A$2:$R$96,16,0), "")</f>
        <v>No</v>
      </c>
      <c r="P16" s="124" t="s">
        <v>358</v>
      </c>
      <c r="Q16" s="79" t="s">
        <v>359</v>
      </c>
    </row>
    <row r="17" spans="1:18" x14ac:dyDescent="0.25">
      <c r="A17" s="122"/>
      <c r="B17" s="114"/>
      <c r="C17" s="114"/>
      <c r="D17" s="114"/>
      <c r="E17" s="114"/>
      <c r="F17" s="114"/>
      <c r="G17" s="114"/>
      <c r="H17" s="114"/>
      <c r="I17" s="114"/>
      <c r="J17" s="122"/>
      <c r="K17" s="122"/>
      <c r="L17" s="122"/>
      <c r="M17" s="122"/>
      <c r="N17" s="122"/>
      <c r="O17" s="122"/>
      <c r="R17" s="122"/>
    </row>
    <row r="18" spans="1:18" x14ac:dyDescent="0.25">
      <c r="A18" t="s">
        <v>522</v>
      </c>
      <c r="B18" s="1">
        <v>831.84999999999991</v>
      </c>
      <c r="C18" s="1">
        <v>831.84999999999991</v>
      </c>
      <c r="D18" s="1">
        <v>650.19999999999993</v>
      </c>
      <c r="E18" s="1">
        <v>181.65</v>
      </c>
      <c r="F18" s="1">
        <v>0</v>
      </c>
      <c r="G18" s="1">
        <v>0</v>
      </c>
      <c r="H18" s="1">
        <v>0</v>
      </c>
      <c r="I18" s="1">
        <v>0</v>
      </c>
      <c r="J18" t="s">
        <v>50</v>
      </c>
      <c r="K18" t="s">
        <v>309</v>
      </c>
      <c r="L18" t="s">
        <v>523</v>
      </c>
      <c r="M18" t="str">
        <f>IF(ISNUMBER(MATCH(A18, '5.28.24'!$A$2:$A$16, 0)), "Exists", "Doesn't Exist")</f>
        <v>Exists</v>
      </c>
      <c r="N18" t="str">
        <f>_xlfn.IFNA(VLOOKUP(A18,'5.20.24'!$A$2:$R$96,16,0), "")</f>
        <v>No</v>
      </c>
      <c r="O18" t="s">
        <v>623</v>
      </c>
      <c r="P18" s="124" t="s">
        <v>359</v>
      </c>
      <c r="Q18" s="79" t="s">
        <v>359</v>
      </c>
    </row>
    <row r="19" spans="1:18" x14ac:dyDescent="0.25">
      <c r="A19" t="s">
        <v>63</v>
      </c>
      <c r="B19" s="1">
        <v>803.73</v>
      </c>
      <c r="C19" s="1">
        <v>803.73</v>
      </c>
      <c r="D19" s="1">
        <v>803.73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t="s">
        <v>85</v>
      </c>
      <c r="K19" t="s">
        <v>219</v>
      </c>
      <c r="L19" t="s">
        <v>220</v>
      </c>
      <c r="M19" t="str">
        <f>IF(ISNUMBER(MATCH(A19, '5.28.24'!$A$2:$A$16, 0)), "Exists", "Doesn't Exist")</f>
        <v>Exists</v>
      </c>
      <c r="N19" t="str">
        <f>_xlfn.IFNA(VLOOKUP(A19,'5.20.24'!$A$2:$R$96,16,0), "")</f>
        <v>No</v>
      </c>
      <c r="O19" t="s">
        <v>621</v>
      </c>
      <c r="P19" s="124" t="s">
        <v>359</v>
      </c>
      <c r="Q19" s="79" t="s">
        <v>359</v>
      </c>
    </row>
    <row r="20" spans="1:18" x14ac:dyDescent="0.25">
      <c r="A20" t="s">
        <v>138</v>
      </c>
      <c r="B20" s="1">
        <v>685.03</v>
      </c>
      <c r="C20" s="1">
        <v>685.03</v>
      </c>
      <c r="D20" s="1">
        <v>0</v>
      </c>
      <c r="E20" s="1">
        <v>685.03</v>
      </c>
      <c r="F20" s="1">
        <v>0</v>
      </c>
      <c r="G20" s="1">
        <v>0</v>
      </c>
      <c r="H20" s="1">
        <v>0</v>
      </c>
      <c r="I20" s="1">
        <v>0</v>
      </c>
      <c r="J20" t="s">
        <v>31</v>
      </c>
      <c r="K20" t="s">
        <v>183</v>
      </c>
      <c r="L20" t="s">
        <v>318</v>
      </c>
      <c r="M20" t="str">
        <f>IF(ISNUMBER(MATCH(A20, '5.28.24'!$A$2:$A$16, 0)), "Exists", "Doesn't Exist")</f>
        <v>Doesn't Exist</v>
      </c>
      <c r="N20" t="str">
        <f>_xlfn.IFNA(VLOOKUP(A20,'5.20.24'!$A$2:$R$96,16,0), "")</f>
        <v/>
      </c>
    </row>
    <row r="21" spans="1:18" x14ac:dyDescent="0.25">
      <c r="A21" t="s">
        <v>157</v>
      </c>
      <c r="B21" s="1">
        <v>2143.4499999999998</v>
      </c>
      <c r="C21" s="1">
        <v>675.2700000000001</v>
      </c>
      <c r="D21" s="1">
        <v>0</v>
      </c>
      <c r="E21" s="1">
        <v>675.2700000000001</v>
      </c>
      <c r="F21" s="1">
        <v>1468.18</v>
      </c>
      <c r="G21" s="1">
        <v>0</v>
      </c>
      <c r="H21" s="1">
        <v>0</v>
      </c>
      <c r="I21" s="1">
        <v>1468.18</v>
      </c>
      <c r="J21" t="s">
        <v>116</v>
      </c>
      <c r="K21" t="s">
        <v>259</v>
      </c>
      <c r="L21" t="s">
        <v>274</v>
      </c>
      <c r="M21" t="str">
        <f>IF(ISNUMBER(MATCH(A21, '5.28.24'!$A$2:$A$16, 0)), "Exists", "Doesn't Exist")</f>
        <v>Exists</v>
      </c>
      <c r="N21" t="str">
        <f>_xlfn.IFNA(VLOOKUP(A21,'5.20.24'!$A$2:$R$96,16,0), "")</f>
        <v/>
      </c>
      <c r="O21" t="s">
        <v>621</v>
      </c>
      <c r="P21" s="124" t="s">
        <v>359</v>
      </c>
      <c r="Q21" s="79" t="s">
        <v>359</v>
      </c>
    </row>
    <row r="22" spans="1:18" x14ac:dyDescent="0.25">
      <c r="A22" t="s">
        <v>599</v>
      </c>
      <c r="B22" s="1">
        <v>613.83000000000004</v>
      </c>
      <c r="C22" s="1">
        <v>613.83000000000004</v>
      </c>
      <c r="D22" s="1">
        <v>0</v>
      </c>
      <c r="E22" s="1">
        <v>613.83000000000004</v>
      </c>
      <c r="F22" s="1">
        <v>0</v>
      </c>
      <c r="G22" s="1">
        <v>0</v>
      </c>
      <c r="H22" s="1">
        <v>0</v>
      </c>
      <c r="I22" s="1">
        <v>0</v>
      </c>
      <c r="J22" t="s">
        <v>528</v>
      </c>
      <c r="K22" t="s">
        <v>529</v>
      </c>
      <c r="L22" t="s">
        <v>529</v>
      </c>
      <c r="M22" t="str">
        <f>IF(ISNUMBER(MATCH(A22, '5.28.24'!$A$2:$A$16, 0)), "Exists", "Doesn't Exist")</f>
        <v>Doesn't Exist</v>
      </c>
      <c r="N22" t="str">
        <f>_xlfn.IFNA(VLOOKUP(A22,'5.20.24'!$A$2:$R$96,16,0), "")</f>
        <v>No</v>
      </c>
    </row>
    <row r="23" spans="1:18" x14ac:dyDescent="0.25">
      <c r="A23" t="s">
        <v>71</v>
      </c>
      <c r="B23" s="1">
        <v>631.34</v>
      </c>
      <c r="C23" s="1">
        <v>392.29</v>
      </c>
      <c r="D23" s="1">
        <v>0</v>
      </c>
      <c r="E23" s="1">
        <v>392.29</v>
      </c>
      <c r="F23" s="1">
        <v>239.05</v>
      </c>
      <c r="G23" s="1">
        <v>0</v>
      </c>
      <c r="H23" s="1">
        <v>239.05</v>
      </c>
      <c r="I23" s="1">
        <v>0</v>
      </c>
      <c r="J23" t="s">
        <v>36</v>
      </c>
      <c r="K23" t="s">
        <v>185</v>
      </c>
      <c r="L23" t="s">
        <v>228</v>
      </c>
      <c r="M23" t="str">
        <f>IF(ISNUMBER(MATCH(A23, '5.28.24'!$A$2:$A$16, 0)), "Exists", "Doesn't Exist")</f>
        <v>Doesn't Exist</v>
      </c>
      <c r="N23" t="str">
        <f>_xlfn.IFNA(VLOOKUP(A23,'5.20.24'!$A$2:$R$96,16,0), "")</f>
        <v>No</v>
      </c>
    </row>
    <row r="24" spans="1:18" x14ac:dyDescent="0.25">
      <c r="A24" t="s">
        <v>624</v>
      </c>
      <c r="B24" s="1">
        <v>385.48</v>
      </c>
      <c r="C24" s="1">
        <v>385.48</v>
      </c>
      <c r="D24" s="1">
        <v>53.93</v>
      </c>
      <c r="E24" s="1">
        <v>331.55</v>
      </c>
      <c r="F24" s="1">
        <v>0</v>
      </c>
      <c r="G24" s="1">
        <v>0</v>
      </c>
      <c r="H24" s="1">
        <v>0</v>
      </c>
      <c r="I24" s="1">
        <v>0</v>
      </c>
      <c r="J24" t="s">
        <v>105</v>
      </c>
      <c r="K24" t="s">
        <v>245</v>
      </c>
      <c r="L24" t="s">
        <v>625</v>
      </c>
      <c r="M24" t="str">
        <f>IF(ISNUMBER(MATCH(A24, '5.28.24'!$A$2:$A$16, 0)), "Exists", "Doesn't Exist")</f>
        <v>Doesn't Exist</v>
      </c>
      <c r="N24" t="str">
        <f>_xlfn.IFNA(VLOOKUP(A24,'5.20.24'!$A$2:$R$96,16,0), "")</f>
        <v/>
      </c>
    </row>
    <row r="25" spans="1:18" x14ac:dyDescent="0.25">
      <c r="A25" t="s">
        <v>91</v>
      </c>
      <c r="B25" s="1">
        <v>325.08</v>
      </c>
      <c r="C25" s="1">
        <v>325.08</v>
      </c>
      <c r="D25" s="1">
        <v>0</v>
      </c>
      <c r="E25" s="1">
        <v>325.08</v>
      </c>
      <c r="F25" s="1">
        <v>0</v>
      </c>
      <c r="G25" s="1">
        <v>0</v>
      </c>
      <c r="H25" s="1">
        <v>0</v>
      </c>
      <c r="I25" s="1">
        <v>0</v>
      </c>
      <c r="J25" t="s">
        <v>23</v>
      </c>
      <c r="K25" t="s">
        <v>194</v>
      </c>
      <c r="L25" t="s">
        <v>253</v>
      </c>
      <c r="M25" t="str">
        <f>IF(ISNUMBER(MATCH(A25, '5.28.24'!$A$2:$A$16, 0)), "Exists", "Doesn't Exist")</f>
        <v>Doesn't Exist</v>
      </c>
      <c r="N25" t="str">
        <f>_xlfn.IFNA(VLOOKUP(A25,'5.20.24'!$A$2:$R$96,16,0), "")</f>
        <v>No</v>
      </c>
    </row>
    <row r="26" spans="1:18" x14ac:dyDescent="0.25">
      <c r="A26" t="s">
        <v>100</v>
      </c>
      <c r="B26" s="1">
        <v>299.89999999999998</v>
      </c>
      <c r="C26" s="1">
        <v>299.89999999999998</v>
      </c>
      <c r="D26" s="1">
        <v>0</v>
      </c>
      <c r="E26" s="1">
        <v>299.89999999999998</v>
      </c>
      <c r="F26" s="1">
        <v>0</v>
      </c>
      <c r="G26" s="1">
        <v>0</v>
      </c>
      <c r="H26" s="1">
        <v>0</v>
      </c>
      <c r="I26" s="1">
        <v>0</v>
      </c>
      <c r="J26" t="s">
        <v>20</v>
      </c>
      <c r="K26" t="s">
        <v>178</v>
      </c>
      <c r="L26" t="s">
        <v>255</v>
      </c>
      <c r="M26" t="str">
        <f>IF(ISNUMBER(MATCH(A26, '5.28.24'!$A$2:$A$16, 0)), "Exists", "Doesn't Exist")</f>
        <v>Doesn't Exist</v>
      </c>
      <c r="N26" t="str">
        <f>_xlfn.IFNA(VLOOKUP(A26,'5.20.24'!$A$2:$R$96,16,0), "")</f>
        <v>No</v>
      </c>
    </row>
    <row r="27" spans="1:18" x14ac:dyDescent="0.25">
      <c r="A27" t="s">
        <v>574</v>
      </c>
      <c r="B27" s="1">
        <v>276.12</v>
      </c>
      <c r="C27" s="1">
        <v>276.12</v>
      </c>
      <c r="D27" s="1">
        <v>0</v>
      </c>
      <c r="E27" s="1">
        <v>276.12</v>
      </c>
      <c r="F27" s="1">
        <v>0</v>
      </c>
      <c r="G27" s="1">
        <v>0</v>
      </c>
      <c r="H27" s="1">
        <v>0</v>
      </c>
      <c r="I27" s="1">
        <v>0</v>
      </c>
      <c r="J27" t="s">
        <v>23</v>
      </c>
      <c r="K27" t="s">
        <v>194</v>
      </c>
      <c r="L27" t="s">
        <v>575</v>
      </c>
      <c r="M27" t="str">
        <f>IF(ISNUMBER(MATCH(A27, '5.28.24'!$A$2:$A$16, 0)), "Exists", "Doesn't Exist")</f>
        <v>Doesn't Exist</v>
      </c>
      <c r="N27" t="str">
        <f>_xlfn.IFNA(VLOOKUP(A27,'5.20.24'!$A$2:$R$96,16,0), "")</f>
        <v>No</v>
      </c>
    </row>
    <row r="28" spans="1:18" x14ac:dyDescent="0.25">
      <c r="A28" t="s">
        <v>32</v>
      </c>
      <c r="B28" s="1">
        <v>274.93000000000012</v>
      </c>
      <c r="C28" s="1">
        <v>274.93000000000012</v>
      </c>
      <c r="D28" s="1">
        <v>119.3099999999999</v>
      </c>
      <c r="E28" s="1">
        <v>155.62</v>
      </c>
      <c r="F28" s="1">
        <v>0</v>
      </c>
      <c r="G28" s="1">
        <v>0</v>
      </c>
      <c r="H28" s="1">
        <v>0</v>
      </c>
      <c r="I28" s="1">
        <v>0</v>
      </c>
      <c r="J28" t="s">
        <v>152</v>
      </c>
      <c r="K28" t="s">
        <v>209</v>
      </c>
      <c r="L28" t="s">
        <v>210</v>
      </c>
      <c r="M28" t="str">
        <f>IF(ISNUMBER(MATCH(A28, '5.28.24'!$A$2:$A$16, 0)), "Exists", "Doesn't Exist")</f>
        <v>Doesn't Exist</v>
      </c>
      <c r="N28" t="str">
        <f>_xlfn.IFNA(VLOOKUP(A28,'5.20.24'!$A$2:$R$96,16,0), "")</f>
        <v>No</v>
      </c>
    </row>
    <row r="29" spans="1:18" x14ac:dyDescent="0.25">
      <c r="A29" t="s">
        <v>412</v>
      </c>
      <c r="B29" s="1">
        <v>238.47</v>
      </c>
      <c r="C29" s="1">
        <v>238.47</v>
      </c>
      <c r="D29" s="1">
        <v>0</v>
      </c>
      <c r="E29" s="1">
        <v>238.47</v>
      </c>
      <c r="F29" s="1">
        <v>0</v>
      </c>
      <c r="G29" s="1">
        <v>0</v>
      </c>
      <c r="H29" s="1">
        <v>0</v>
      </c>
      <c r="I29" s="1">
        <v>0</v>
      </c>
      <c r="J29" t="s">
        <v>44</v>
      </c>
      <c r="K29" t="s">
        <v>196</v>
      </c>
      <c r="L29" t="s">
        <v>413</v>
      </c>
      <c r="M29" t="str">
        <f>IF(ISNUMBER(MATCH(A29, '5.28.24'!$A$2:$A$16, 0)), "Exists", "Doesn't Exist")</f>
        <v>Doesn't Exist</v>
      </c>
      <c r="N29" t="str">
        <f>_xlfn.IFNA(VLOOKUP(A29,'5.20.24'!$A$2:$R$96,16,0), "")</f>
        <v/>
      </c>
    </row>
    <row r="30" spans="1:18" x14ac:dyDescent="0.25">
      <c r="A30" t="s">
        <v>64</v>
      </c>
      <c r="B30" s="1">
        <v>235.6</v>
      </c>
      <c r="C30" s="1">
        <v>235.6</v>
      </c>
      <c r="D30" s="1">
        <v>0</v>
      </c>
      <c r="E30" s="1">
        <v>235.6</v>
      </c>
      <c r="F30" s="1">
        <v>0</v>
      </c>
      <c r="G30" s="1">
        <v>0</v>
      </c>
      <c r="H30" s="1">
        <v>0</v>
      </c>
      <c r="I30" s="1">
        <v>0</v>
      </c>
      <c r="J30" t="s">
        <v>65</v>
      </c>
      <c r="K30" t="s">
        <v>221</v>
      </c>
      <c r="L30" t="s">
        <v>222</v>
      </c>
      <c r="M30" t="str">
        <f>IF(ISNUMBER(MATCH(A30, '5.28.24'!$A$2:$A$16, 0)), "Exists", "Doesn't Exist")</f>
        <v>Doesn't Exist</v>
      </c>
      <c r="N30" t="str">
        <f>_xlfn.IFNA(VLOOKUP(A30,'5.20.24'!$A$2:$R$96,16,0), "")</f>
        <v>No</v>
      </c>
    </row>
    <row r="31" spans="1:18" x14ac:dyDescent="0.25">
      <c r="A31" t="s">
        <v>113</v>
      </c>
      <c r="B31" s="1">
        <v>220.12</v>
      </c>
      <c r="C31" s="1">
        <v>220.12</v>
      </c>
      <c r="D31" s="1">
        <v>0</v>
      </c>
      <c r="E31" s="1">
        <v>220.12</v>
      </c>
      <c r="F31" s="1">
        <v>0</v>
      </c>
      <c r="G31" s="1">
        <v>0</v>
      </c>
      <c r="H31" s="1">
        <v>0</v>
      </c>
      <c r="I31" s="1">
        <v>0</v>
      </c>
      <c r="J31" t="s">
        <v>36</v>
      </c>
      <c r="K31" t="s">
        <v>185</v>
      </c>
      <c r="L31" t="s">
        <v>247</v>
      </c>
      <c r="M31" t="str">
        <f>IF(ISNUMBER(MATCH(A31, '5.28.24'!$A$2:$A$16, 0)), "Exists", "Doesn't Exist")</f>
        <v>Doesn't Exist</v>
      </c>
      <c r="N31" t="str">
        <f>_xlfn.IFNA(VLOOKUP(A31,'5.20.24'!$A$2:$R$96,16,0), "")</f>
        <v>No</v>
      </c>
    </row>
    <row r="32" spans="1:18" x14ac:dyDescent="0.25">
      <c r="A32" t="s">
        <v>103</v>
      </c>
      <c r="B32" s="1">
        <v>219.53</v>
      </c>
      <c r="C32" s="1">
        <v>219.53</v>
      </c>
      <c r="D32" s="1">
        <v>219.53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t="s">
        <v>10</v>
      </c>
      <c r="K32" t="s">
        <v>191</v>
      </c>
      <c r="L32" t="s">
        <v>262</v>
      </c>
      <c r="M32" t="str">
        <f>IF(ISNUMBER(MATCH(A32, '5.28.24'!$A$2:$A$16, 0)), "Exists", "Doesn't Exist")</f>
        <v>Doesn't Exist</v>
      </c>
      <c r="N32" t="str">
        <f>_xlfn.IFNA(VLOOKUP(A32,'5.20.24'!$A$2:$R$96,16,0), "")</f>
        <v/>
      </c>
    </row>
    <row r="33" spans="1:14" x14ac:dyDescent="0.25">
      <c r="A33" t="s">
        <v>80</v>
      </c>
      <c r="B33" s="1">
        <v>185.09</v>
      </c>
      <c r="C33" s="1">
        <v>185.09</v>
      </c>
      <c r="D33" s="1">
        <v>161.49</v>
      </c>
      <c r="E33" s="1">
        <v>23.6</v>
      </c>
      <c r="F33" s="1">
        <v>0</v>
      </c>
      <c r="G33" s="1">
        <v>0</v>
      </c>
      <c r="H33" s="1">
        <v>0</v>
      </c>
      <c r="I33" s="1">
        <v>0</v>
      </c>
      <c r="J33" t="s">
        <v>99</v>
      </c>
      <c r="K33" t="s">
        <v>217</v>
      </c>
      <c r="L33" t="s">
        <v>399</v>
      </c>
      <c r="M33" t="str">
        <f>IF(ISNUMBER(MATCH(A33, '5.28.24'!$A$2:$A$16, 0)), "Exists", "Doesn't Exist")</f>
        <v>Doesn't Exist</v>
      </c>
      <c r="N33" t="str">
        <f>_xlfn.IFNA(VLOOKUP(A33,'5.20.24'!$A$2:$R$96,16,0), "")</f>
        <v/>
      </c>
    </row>
    <row r="34" spans="1:14" x14ac:dyDescent="0.25">
      <c r="A34" t="s">
        <v>592</v>
      </c>
      <c r="B34" s="1">
        <v>175.03</v>
      </c>
      <c r="C34" s="1">
        <v>175.03</v>
      </c>
      <c r="D34" s="1">
        <v>0</v>
      </c>
      <c r="E34" s="1">
        <v>175.03</v>
      </c>
      <c r="F34" s="1">
        <v>0</v>
      </c>
      <c r="G34" s="1">
        <v>0</v>
      </c>
      <c r="H34" s="1">
        <v>0</v>
      </c>
      <c r="I34" s="1">
        <v>0</v>
      </c>
      <c r="J34" t="s">
        <v>96</v>
      </c>
      <c r="K34" t="s">
        <v>242</v>
      </c>
      <c r="L34" t="s">
        <v>593</v>
      </c>
      <c r="M34" t="str">
        <f>IF(ISNUMBER(MATCH(A34, '5.28.24'!$A$2:$A$16, 0)), "Exists", "Doesn't Exist")</f>
        <v>Doesn't Exist</v>
      </c>
      <c r="N34" t="str">
        <f>_xlfn.IFNA(VLOOKUP(A34,'5.20.24'!$A$2:$R$96,16,0), "")</f>
        <v>No</v>
      </c>
    </row>
    <row r="35" spans="1:14" x14ac:dyDescent="0.25">
      <c r="A35" t="s">
        <v>115</v>
      </c>
      <c r="B35" s="1">
        <v>170.07</v>
      </c>
      <c r="C35" s="1">
        <v>170.07</v>
      </c>
      <c r="D35" s="1">
        <v>0</v>
      </c>
      <c r="E35" s="1">
        <v>170.07</v>
      </c>
      <c r="F35" s="1">
        <v>0</v>
      </c>
      <c r="G35" s="1">
        <v>0</v>
      </c>
      <c r="H35" s="1">
        <v>0</v>
      </c>
      <c r="I35" s="1">
        <v>0</v>
      </c>
      <c r="J35" t="s">
        <v>116</v>
      </c>
      <c r="K35" t="s">
        <v>259</v>
      </c>
      <c r="L35" t="s">
        <v>260</v>
      </c>
      <c r="M35" t="str">
        <f>IF(ISNUMBER(MATCH(A35, '5.28.24'!$A$2:$A$16, 0)), "Exists", "Doesn't Exist")</f>
        <v>Doesn't Exist</v>
      </c>
      <c r="N35" t="str">
        <f>_xlfn.IFNA(VLOOKUP(A35,'5.20.24'!$A$2:$R$96,16,0), "")</f>
        <v>No</v>
      </c>
    </row>
    <row r="36" spans="1:14" x14ac:dyDescent="0.25">
      <c r="A36" t="s">
        <v>75</v>
      </c>
      <c r="B36" s="1">
        <v>167.12</v>
      </c>
      <c r="C36" s="1">
        <v>167.12</v>
      </c>
      <c r="D36" s="1">
        <v>0</v>
      </c>
      <c r="E36" s="1">
        <v>167.12</v>
      </c>
      <c r="F36" s="1">
        <v>0</v>
      </c>
      <c r="G36" s="1">
        <v>0</v>
      </c>
      <c r="H36" s="1">
        <v>0</v>
      </c>
      <c r="I36" s="1">
        <v>0</v>
      </c>
      <c r="J36" t="s">
        <v>31</v>
      </c>
      <c r="K36" t="s">
        <v>183</v>
      </c>
      <c r="L36" t="s">
        <v>232</v>
      </c>
      <c r="M36" t="str">
        <f>IF(ISNUMBER(MATCH(A36, '5.28.24'!$A$2:$A$16, 0)), "Exists", "Doesn't Exist")</f>
        <v>Doesn't Exist</v>
      </c>
      <c r="N36" t="str">
        <f>_xlfn.IFNA(VLOOKUP(A36,'5.20.24'!$A$2:$R$96,16,0), "")</f>
        <v/>
      </c>
    </row>
    <row r="37" spans="1:14" x14ac:dyDescent="0.25">
      <c r="A37" t="s">
        <v>42</v>
      </c>
      <c r="B37" s="1">
        <v>144.68</v>
      </c>
      <c r="C37" s="1">
        <v>125.35</v>
      </c>
      <c r="D37" s="1">
        <v>0</v>
      </c>
      <c r="E37" s="1">
        <v>125.35</v>
      </c>
      <c r="F37" s="1">
        <v>19.329999999999998</v>
      </c>
      <c r="G37" s="1">
        <v>0</v>
      </c>
      <c r="H37" s="1">
        <v>0</v>
      </c>
      <c r="I37" s="1">
        <v>19.329999999999998</v>
      </c>
      <c r="J37" t="s">
        <v>23</v>
      </c>
      <c r="K37" t="s">
        <v>194</v>
      </c>
      <c r="L37" t="s">
        <v>195</v>
      </c>
      <c r="M37" t="str">
        <f>IF(ISNUMBER(MATCH(A37, '5.28.24'!$A$2:$A$16, 0)), "Exists", "Doesn't Exist")</f>
        <v>Doesn't Exist</v>
      </c>
      <c r="N37" t="str">
        <f>_xlfn.IFNA(VLOOKUP(A37,'5.20.24'!$A$2:$R$96,16,0), "")</f>
        <v>No</v>
      </c>
    </row>
    <row r="38" spans="1:14" x14ac:dyDescent="0.25">
      <c r="A38" t="s">
        <v>34</v>
      </c>
      <c r="B38" s="1">
        <v>115.26</v>
      </c>
      <c r="C38" s="1">
        <v>115.26</v>
      </c>
      <c r="D38" s="1">
        <v>0</v>
      </c>
      <c r="E38" s="1">
        <v>115.26</v>
      </c>
      <c r="F38" s="1">
        <v>0</v>
      </c>
      <c r="G38" s="1">
        <v>0</v>
      </c>
      <c r="H38" s="1">
        <v>0</v>
      </c>
      <c r="I38" s="1">
        <v>0</v>
      </c>
      <c r="J38" t="s">
        <v>21</v>
      </c>
      <c r="K38" t="s">
        <v>177</v>
      </c>
      <c r="L38" t="s">
        <v>198</v>
      </c>
      <c r="M38" t="str">
        <f>IF(ISNUMBER(MATCH(A38, '5.28.24'!$A$2:$A$16, 0)), "Exists", "Doesn't Exist")</f>
        <v>Doesn't Exist</v>
      </c>
      <c r="N38" t="str">
        <f>_xlfn.IFNA(VLOOKUP(A38,'5.20.24'!$A$2:$R$96,16,0), "")</f>
        <v/>
      </c>
    </row>
    <row r="39" spans="1:14" x14ac:dyDescent="0.25">
      <c r="A39" t="s">
        <v>30</v>
      </c>
      <c r="B39" s="1">
        <v>113.34</v>
      </c>
      <c r="C39" s="1">
        <v>113.34</v>
      </c>
      <c r="D39" s="1">
        <v>0</v>
      </c>
      <c r="E39" s="1">
        <v>113.34</v>
      </c>
      <c r="F39" s="1">
        <v>0</v>
      </c>
      <c r="G39" s="1">
        <v>0</v>
      </c>
      <c r="H39" s="1">
        <v>0</v>
      </c>
      <c r="I39" s="1">
        <v>0</v>
      </c>
      <c r="J39" t="s">
        <v>31</v>
      </c>
      <c r="K39" t="s">
        <v>183</v>
      </c>
      <c r="L39" t="s">
        <v>184</v>
      </c>
      <c r="M39" t="str">
        <f>IF(ISNUMBER(MATCH(A39, '5.28.24'!$A$2:$A$16, 0)), "Exists", "Doesn't Exist")</f>
        <v>Doesn't Exist</v>
      </c>
      <c r="N39" t="str">
        <f>_xlfn.IFNA(VLOOKUP(A39,'5.20.24'!$A$2:$R$96,16,0), "")</f>
        <v>No</v>
      </c>
    </row>
    <row r="40" spans="1:14" x14ac:dyDescent="0.25">
      <c r="A40" t="s">
        <v>111</v>
      </c>
      <c r="B40" s="1">
        <v>737.18000000000006</v>
      </c>
      <c r="C40" s="1">
        <v>80.239999999999995</v>
      </c>
      <c r="D40" s="1">
        <v>0</v>
      </c>
      <c r="E40" s="1">
        <v>80.239999999999995</v>
      </c>
      <c r="F40" s="1">
        <v>656.94</v>
      </c>
      <c r="G40" s="1">
        <v>0</v>
      </c>
      <c r="H40" s="1">
        <v>656.94</v>
      </c>
      <c r="I40" s="1">
        <v>0</v>
      </c>
      <c r="J40" t="s">
        <v>44</v>
      </c>
      <c r="K40" t="s">
        <v>196</v>
      </c>
      <c r="L40" t="s">
        <v>267</v>
      </c>
      <c r="M40" t="str">
        <f>IF(ISNUMBER(MATCH(A40, '5.28.24'!$A$2:$A$16, 0)), "Exists", "Doesn't Exist")</f>
        <v>Doesn't Exist</v>
      </c>
      <c r="N40" t="str">
        <f>_xlfn.IFNA(VLOOKUP(A40,'5.20.24'!$A$2:$R$96,16,0), "")</f>
        <v>No</v>
      </c>
    </row>
    <row r="41" spans="1:14" x14ac:dyDescent="0.25">
      <c r="A41" t="s">
        <v>87</v>
      </c>
      <c r="B41" s="1">
        <v>60.239999999999988</v>
      </c>
      <c r="C41" s="1">
        <v>60.239999999999988</v>
      </c>
      <c r="D41" s="1">
        <v>0</v>
      </c>
      <c r="E41" s="1">
        <v>60.239999999999988</v>
      </c>
      <c r="F41" s="1">
        <v>0</v>
      </c>
      <c r="G41" s="1">
        <v>0</v>
      </c>
      <c r="H41" s="1">
        <v>0</v>
      </c>
      <c r="I41" s="1">
        <v>0</v>
      </c>
      <c r="J41" t="s">
        <v>44</v>
      </c>
      <c r="K41" t="s">
        <v>196</v>
      </c>
      <c r="L41" t="s">
        <v>244</v>
      </c>
      <c r="M41" t="str">
        <f>IF(ISNUMBER(MATCH(A41, '5.28.24'!$A$2:$A$16, 0)), "Exists", "Doesn't Exist")</f>
        <v>Doesn't Exist</v>
      </c>
      <c r="N41" t="str">
        <f>_xlfn.IFNA(VLOOKUP(A41,'5.20.24'!$A$2:$R$96,16,0), "")</f>
        <v>No</v>
      </c>
    </row>
    <row r="42" spans="1:14" x14ac:dyDescent="0.25">
      <c r="A42" t="s">
        <v>597</v>
      </c>
      <c r="B42" s="1">
        <v>57.07</v>
      </c>
      <c r="C42" s="1">
        <v>57.07</v>
      </c>
      <c r="D42" s="1">
        <v>0</v>
      </c>
      <c r="E42" s="1">
        <v>57.07</v>
      </c>
      <c r="F42" s="1">
        <v>0</v>
      </c>
      <c r="G42" s="1">
        <v>0</v>
      </c>
      <c r="H42" s="1">
        <v>0</v>
      </c>
      <c r="I42" s="1">
        <v>0</v>
      </c>
      <c r="J42" t="s">
        <v>41</v>
      </c>
      <c r="K42" t="s">
        <v>179</v>
      </c>
      <c r="L42" t="s">
        <v>626</v>
      </c>
      <c r="M42" t="str">
        <f>IF(ISNUMBER(MATCH(A42, '5.28.24'!$A$2:$A$16, 0)), "Exists", "Doesn't Exist")</f>
        <v>Doesn't Exist</v>
      </c>
      <c r="N42" t="str">
        <f>_xlfn.IFNA(VLOOKUP(A42,'5.20.24'!$A$2:$R$96,16,0), "")</f>
        <v>No</v>
      </c>
    </row>
    <row r="43" spans="1:14" x14ac:dyDescent="0.25">
      <c r="A43" t="s">
        <v>52</v>
      </c>
      <c r="B43" s="1">
        <v>84.1</v>
      </c>
      <c r="C43" s="1">
        <v>51.47</v>
      </c>
      <c r="D43" s="1">
        <v>0</v>
      </c>
      <c r="E43" s="1">
        <v>51.47</v>
      </c>
      <c r="F43" s="1">
        <v>32.630000000000003</v>
      </c>
      <c r="G43" s="1">
        <v>0</v>
      </c>
      <c r="H43" s="1">
        <v>0</v>
      </c>
      <c r="I43" s="1">
        <v>32.630000000000003</v>
      </c>
      <c r="J43" t="s">
        <v>150</v>
      </c>
      <c r="K43" t="s">
        <v>175</v>
      </c>
      <c r="L43" t="s">
        <v>203</v>
      </c>
      <c r="M43" t="str">
        <f>IF(ISNUMBER(MATCH(A43, '5.28.24'!$A$2:$A$16, 0)), "Exists", "Doesn't Exist")</f>
        <v>Doesn't Exist</v>
      </c>
      <c r="N43" t="str">
        <f>_xlfn.IFNA(VLOOKUP(A43,'5.20.24'!$A$2:$R$96,16,0), "")</f>
        <v>No</v>
      </c>
    </row>
    <row r="44" spans="1:14" x14ac:dyDescent="0.25">
      <c r="A44" t="s">
        <v>514</v>
      </c>
      <c r="B44" s="1">
        <v>49.83</v>
      </c>
      <c r="C44" s="1">
        <v>49.83</v>
      </c>
      <c r="D44" s="1">
        <v>0</v>
      </c>
      <c r="E44" s="1">
        <v>49.83</v>
      </c>
      <c r="F44" s="1">
        <v>0</v>
      </c>
      <c r="G44" s="1">
        <v>0</v>
      </c>
      <c r="H44" s="1">
        <v>0</v>
      </c>
      <c r="I44" s="1">
        <v>0</v>
      </c>
      <c r="J44" t="s">
        <v>21</v>
      </c>
      <c r="K44" t="s">
        <v>177</v>
      </c>
      <c r="L44" t="s">
        <v>515</v>
      </c>
      <c r="M44" t="str">
        <f>IF(ISNUMBER(MATCH(A44, '5.28.24'!$A$2:$A$16, 0)), "Exists", "Doesn't Exist")</f>
        <v>Doesn't Exist</v>
      </c>
      <c r="N44" t="str">
        <f>_xlfn.IFNA(VLOOKUP(A44,'5.20.24'!$A$2:$R$96,16,0), "")</f>
        <v>No</v>
      </c>
    </row>
    <row r="45" spans="1:14" x14ac:dyDescent="0.25">
      <c r="A45" t="s">
        <v>549</v>
      </c>
      <c r="B45" s="1">
        <v>46.52</v>
      </c>
      <c r="C45" s="1">
        <v>46.52</v>
      </c>
      <c r="D45" s="1">
        <v>0</v>
      </c>
      <c r="E45" s="1">
        <v>46.52</v>
      </c>
      <c r="F45" s="1">
        <v>0</v>
      </c>
      <c r="G45" s="1">
        <v>0</v>
      </c>
      <c r="H45" s="1">
        <v>0</v>
      </c>
      <c r="I45" s="1">
        <v>0</v>
      </c>
      <c r="J45" t="s">
        <v>44</v>
      </c>
      <c r="K45" t="s">
        <v>196</v>
      </c>
      <c r="L45" t="s">
        <v>550</v>
      </c>
      <c r="M45" t="str">
        <f>IF(ISNUMBER(MATCH(A45, '5.28.24'!$A$2:$A$16, 0)), "Exists", "Doesn't Exist")</f>
        <v>Doesn't Exist</v>
      </c>
      <c r="N45" t="str">
        <f>_xlfn.IFNA(VLOOKUP(A45,'5.20.24'!$A$2:$R$96,16,0), "")</f>
        <v>No</v>
      </c>
    </row>
    <row r="46" spans="1:14" x14ac:dyDescent="0.25">
      <c r="A46" t="s">
        <v>551</v>
      </c>
      <c r="B46" s="1">
        <v>35</v>
      </c>
      <c r="C46" s="1">
        <v>35</v>
      </c>
      <c r="D46" s="1">
        <v>0</v>
      </c>
      <c r="E46" s="1">
        <v>35</v>
      </c>
      <c r="F46" s="1">
        <v>0</v>
      </c>
      <c r="G46" s="1">
        <v>0</v>
      </c>
      <c r="H46" s="1">
        <v>0</v>
      </c>
      <c r="I46" s="1">
        <v>0</v>
      </c>
      <c r="J46" t="s">
        <v>552</v>
      </c>
      <c r="K46" t="s">
        <v>553</v>
      </c>
      <c r="L46" t="s">
        <v>553</v>
      </c>
      <c r="M46" t="str">
        <f>IF(ISNUMBER(MATCH(A46, '5.28.24'!$A$2:$A$16, 0)), "Exists", "Doesn't Exist")</f>
        <v>Doesn't Exist</v>
      </c>
      <c r="N46" t="str">
        <f>_xlfn.IFNA(VLOOKUP(A46,'5.20.24'!$A$2:$R$96,16,0), "")</f>
        <v>No</v>
      </c>
    </row>
    <row r="47" spans="1:14" x14ac:dyDescent="0.25">
      <c r="A47" t="s">
        <v>627</v>
      </c>
      <c r="B47" s="1">
        <v>21.49</v>
      </c>
      <c r="C47" s="1">
        <v>21.49</v>
      </c>
      <c r="D47" s="1">
        <v>0</v>
      </c>
      <c r="E47" s="1">
        <v>21.49</v>
      </c>
      <c r="F47" s="1">
        <v>0</v>
      </c>
      <c r="G47" s="1">
        <v>0</v>
      </c>
      <c r="H47" s="1">
        <v>0</v>
      </c>
      <c r="I47" s="1">
        <v>0</v>
      </c>
      <c r="J47" t="s">
        <v>14</v>
      </c>
      <c r="K47" t="s">
        <v>172</v>
      </c>
      <c r="L47" t="s">
        <v>628</v>
      </c>
      <c r="M47" t="str">
        <f>IF(ISNUMBER(MATCH(A47, '5.28.24'!$A$2:$A$16, 0)), "Exists", "Doesn't Exist")</f>
        <v>Doesn't Exist</v>
      </c>
      <c r="N47" t="str">
        <f>_xlfn.IFNA(VLOOKUP(A47,'5.20.24'!$A$2:$R$96,16,0), "")</f>
        <v/>
      </c>
    </row>
    <row r="48" spans="1:14" x14ac:dyDescent="0.25">
      <c r="A48" t="s">
        <v>600</v>
      </c>
      <c r="B48" s="1">
        <v>12.7</v>
      </c>
      <c r="C48" s="1">
        <v>12.7</v>
      </c>
      <c r="D48" s="1">
        <v>0</v>
      </c>
      <c r="E48" s="1">
        <v>12.7</v>
      </c>
      <c r="F48" s="1">
        <v>0</v>
      </c>
      <c r="G48" s="1">
        <v>0</v>
      </c>
      <c r="H48" s="1">
        <v>0</v>
      </c>
      <c r="I48" s="1">
        <v>0</v>
      </c>
      <c r="J48" t="s">
        <v>65</v>
      </c>
      <c r="K48" t="s">
        <v>221</v>
      </c>
      <c r="L48" t="s">
        <v>601</v>
      </c>
      <c r="M48" t="str">
        <f>IF(ISNUMBER(MATCH(A48, '5.28.24'!$A$2:$A$16, 0)), "Exists", "Doesn't Exist")</f>
        <v>Doesn't Exist</v>
      </c>
      <c r="N48" t="str">
        <f>_xlfn.IFNA(VLOOKUP(A48,'5.20.24'!$A$2:$R$96,16,0), "")</f>
        <v>No</v>
      </c>
    </row>
    <row r="49" spans="1:14" x14ac:dyDescent="0.25">
      <c r="A49" t="s">
        <v>384</v>
      </c>
      <c r="B49" s="1">
        <v>10.32</v>
      </c>
      <c r="C49" s="1">
        <v>10.32</v>
      </c>
      <c r="D49" s="1">
        <v>0</v>
      </c>
      <c r="E49" s="1">
        <v>10.32</v>
      </c>
      <c r="F49" s="1">
        <v>0</v>
      </c>
      <c r="G49" s="1">
        <v>0</v>
      </c>
      <c r="H49" s="1">
        <v>0</v>
      </c>
      <c r="I49" s="1">
        <v>0</v>
      </c>
      <c r="J49" t="s">
        <v>105</v>
      </c>
      <c r="K49" t="s">
        <v>245</v>
      </c>
      <c r="L49" t="s">
        <v>385</v>
      </c>
      <c r="M49" t="str">
        <f>IF(ISNUMBER(MATCH(A49, '5.28.24'!$A$2:$A$16, 0)), "Exists", "Doesn't Exist")</f>
        <v>Doesn't Exist</v>
      </c>
      <c r="N49" t="str">
        <f>_xlfn.IFNA(VLOOKUP(A49,'5.20.24'!$A$2:$R$96,16,0), "")</f>
        <v>No</v>
      </c>
    </row>
    <row r="50" spans="1:14" x14ac:dyDescent="0.25">
      <c r="A50" t="s">
        <v>118</v>
      </c>
      <c r="B50" s="1">
        <v>70.63</v>
      </c>
      <c r="C50" s="1">
        <v>9.99</v>
      </c>
      <c r="D50" s="1">
        <v>0</v>
      </c>
      <c r="E50" s="1">
        <v>9.99</v>
      </c>
      <c r="F50" s="1">
        <v>60.64</v>
      </c>
      <c r="G50" s="1">
        <v>0</v>
      </c>
      <c r="H50" s="1">
        <v>0</v>
      </c>
      <c r="I50" s="1">
        <v>60.64</v>
      </c>
      <c r="J50" t="s">
        <v>29</v>
      </c>
      <c r="K50" t="s">
        <v>212</v>
      </c>
      <c r="L50" t="s">
        <v>256</v>
      </c>
      <c r="M50" t="str">
        <f>IF(ISNUMBER(MATCH(A50, '5.28.24'!$A$2:$A$16, 0)), "Exists", "Doesn't Exist")</f>
        <v>Doesn't Exist</v>
      </c>
      <c r="N50" t="str">
        <f>_xlfn.IFNA(VLOOKUP(A50,'5.20.24'!$A$2:$R$96,16,0), "")</f>
        <v>No</v>
      </c>
    </row>
    <row r="51" spans="1:14" x14ac:dyDescent="0.25">
      <c r="A51" t="s">
        <v>125</v>
      </c>
      <c r="B51" s="1">
        <v>156.93</v>
      </c>
      <c r="C51" s="1">
        <v>6.93</v>
      </c>
      <c r="D51" s="1">
        <v>0</v>
      </c>
      <c r="E51" s="1">
        <v>6.93</v>
      </c>
      <c r="F51" s="1">
        <v>150</v>
      </c>
      <c r="G51" s="1">
        <v>0</v>
      </c>
      <c r="H51" s="1">
        <v>0</v>
      </c>
      <c r="I51" s="1">
        <v>150</v>
      </c>
      <c r="J51" t="s">
        <v>56</v>
      </c>
      <c r="K51" t="s">
        <v>189</v>
      </c>
      <c r="L51" t="s">
        <v>289</v>
      </c>
      <c r="M51" t="str">
        <f>IF(ISNUMBER(MATCH(A51, '5.28.24'!$A$2:$A$16, 0)), "Exists", "Doesn't Exist")</f>
        <v>Doesn't Exist</v>
      </c>
      <c r="N51" t="str">
        <f>_xlfn.IFNA(VLOOKUP(A51,'5.20.24'!$A$2:$R$96,16,0), "")</f>
        <v>No</v>
      </c>
    </row>
    <row r="52" spans="1:14" x14ac:dyDescent="0.25">
      <c r="A52" t="s">
        <v>121</v>
      </c>
      <c r="B52" s="1">
        <v>3220.36</v>
      </c>
      <c r="C52" s="1">
        <v>1.38</v>
      </c>
      <c r="D52" s="1">
        <v>0</v>
      </c>
      <c r="E52" s="1">
        <v>1.38</v>
      </c>
      <c r="F52" s="1">
        <v>3218.98</v>
      </c>
      <c r="G52" s="1">
        <v>0</v>
      </c>
      <c r="H52" s="1">
        <v>3218.98</v>
      </c>
      <c r="I52" s="1">
        <v>0</v>
      </c>
      <c r="J52" t="s">
        <v>158</v>
      </c>
      <c r="K52" t="s">
        <v>279</v>
      </c>
      <c r="L52" t="s">
        <v>187</v>
      </c>
      <c r="M52" t="str">
        <f>IF(ISNUMBER(MATCH(A52, '5.28.24'!$A$2:$A$16, 0)), "Exists", "Doesn't Exist")</f>
        <v>Doesn't Exist</v>
      </c>
      <c r="N52" t="str">
        <f>_xlfn.IFNA(VLOOKUP(A52,'5.20.24'!$A$2:$R$96,16,0), "")</f>
        <v>No</v>
      </c>
    </row>
    <row r="53" spans="1:14" x14ac:dyDescent="0.25">
      <c r="A53" t="s">
        <v>44</v>
      </c>
      <c r="B53" s="1">
        <v>13149.49</v>
      </c>
      <c r="C53" s="1">
        <v>0</v>
      </c>
      <c r="D53" s="1">
        <v>0</v>
      </c>
      <c r="E53" s="1">
        <v>0</v>
      </c>
      <c r="F53" s="1">
        <v>13149.49</v>
      </c>
      <c r="G53" s="1">
        <v>13149.49</v>
      </c>
      <c r="H53" s="1">
        <v>0</v>
      </c>
      <c r="I53" s="1">
        <v>0</v>
      </c>
      <c r="J53" t="s">
        <v>21</v>
      </c>
      <c r="K53" t="s">
        <v>177</v>
      </c>
      <c r="L53" t="s">
        <v>196</v>
      </c>
      <c r="M53" t="str">
        <f>IF(ISNUMBER(MATCH(A53, '5.28.24'!$A$2:$A$16, 0)), "Exists", "Doesn't Exist")</f>
        <v>Doesn't Exist</v>
      </c>
      <c r="N53" t="str">
        <f>_xlfn.IFNA(VLOOKUP(A53,'5.20.24'!$A$2:$R$96,16,0), "")</f>
        <v>No</v>
      </c>
    </row>
    <row r="54" spans="1:14" x14ac:dyDescent="0.25">
      <c r="A54" t="s">
        <v>269</v>
      </c>
      <c r="B54" s="1">
        <v>615.4</v>
      </c>
      <c r="C54" s="1">
        <v>0</v>
      </c>
      <c r="D54" s="1">
        <v>0</v>
      </c>
      <c r="E54" s="1">
        <v>0</v>
      </c>
      <c r="F54" s="1">
        <v>615.4</v>
      </c>
      <c r="G54" s="1">
        <v>0</v>
      </c>
      <c r="H54" s="1">
        <v>0</v>
      </c>
      <c r="I54" s="1">
        <v>615.4</v>
      </c>
      <c r="J54" t="s">
        <v>44</v>
      </c>
      <c r="K54" t="s">
        <v>196</v>
      </c>
      <c r="L54" t="s">
        <v>270</v>
      </c>
      <c r="M54" t="str">
        <f>IF(ISNUMBER(MATCH(A54, '5.28.24'!$A$2:$A$16, 0)), "Exists", "Doesn't Exist")</f>
        <v>Doesn't Exist</v>
      </c>
      <c r="N54" t="str">
        <f>_xlfn.IFNA(VLOOKUP(A54,'5.20.24'!$A$2:$R$96,16,0), "")</f>
        <v>No</v>
      </c>
    </row>
    <row r="55" spans="1:14" x14ac:dyDescent="0.25">
      <c r="A55" t="s">
        <v>629</v>
      </c>
      <c r="B55" s="1">
        <v>184.91</v>
      </c>
      <c r="C55" s="1">
        <v>0</v>
      </c>
      <c r="D55" s="1">
        <v>0</v>
      </c>
      <c r="E55" s="1">
        <v>0</v>
      </c>
      <c r="F55" s="1">
        <v>184.91</v>
      </c>
      <c r="G55" s="1">
        <v>0</v>
      </c>
      <c r="H55" s="1">
        <v>184.91</v>
      </c>
      <c r="I55" s="1">
        <v>0</v>
      </c>
      <c r="J55" t="s">
        <v>36</v>
      </c>
      <c r="K55" t="s">
        <v>185</v>
      </c>
      <c r="L55" t="s">
        <v>630</v>
      </c>
      <c r="M55" t="str">
        <f>IF(ISNUMBER(MATCH(A55, '5.28.24'!$A$2:$A$16, 0)), "Exists", "Doesn't Exist")</f>
        <v>Doesn't Exist</v>
      </c>
      <c r="N55" t="str">
        <f>_xlfn.IFNA(VLOOKUP(A55,'5.20.24'!$A$2:$R$96,16,0), "")</f>
        <v/>
      </c>
    </row>
    <row r="56" spans="1:14" x14ac:dyDescent="0.25">
      <c r="A56" t="s">
        <v>53</v>
      </c>
      <c r="B56" s="1">
        <v>954.79000000000008</v>
      </c>
      <c r="C56" s="1">
        <v>0</v>
      </c>
      <c r="D56" s="1">
        <v>0</v>
      </c>
      <c r="E56" s="1">
        <v>0</v>
      </c>
      <c r="F56" s="1">
        <v>954.79000000000008</v>
      </c>
      <c r="G56" s="1">
        <v>654.79000000000008</v>
      </c>
      <c r="H56" s="1">
        <v>0</v>
      </c>
      <c r="I56" s="1">
        <v>300</v>
      </c>
      <c r="J56" t="s">
        <v>44</v>
      </c>
      <c r="K56" t="s">
        <v>196</v>
      </c>
      <c r="L56" t="s">
        <v>205</v>
      </c>
      <c r="M56" t="str">
        <f>IF(ISNUMBER(MATCH(A56, '5.28.24'!$A$2:$A$16, 0)), "Exists", "Doesn't Exist")</f>
        <v>Doesn't Exist</v>
      </c>
      <c r="N56" t="str">
        <f>_xlfn.IFNA(VLOOKUP(A56,'5.20.24'!$A$2:$R$96,16,0), "")</f>
        <v>No</v>
      </c>
    </row>
    <row r="57" spans="1:14" x14ac:dyDescent="0.25">
      <c r="A57" t="s">
        <v>606</v>
      </c>
      <c r="B57" s="1">
        <v>1266.69</v>
      </c>
      <c r="C57" s="1">
        <v>0</v>
      </c>
      <c r="D57" s="1">
        <v>0</v>
      </c>
      <c r="E57" s="1">
        <v>0</v>
      </c>
      <c r="F57" s="1">
        <v>1266.69</v>
      </c>
      <c r="G57" s="1">
        <v>0</v>
      </c>
      <c r="H57" s="1">
        <v>0</v>
      </c>
      <c r="I57" s="1">
        <v>1266.69</v>
      </c>
      <c r="J57" t="s">
        <v>60</v>
      </c>
      <c r="K57" t="s">
        <v>236</v>
      </c>
      <c r="L57" t="s">
        <v>631</v>
      </c>
      <c r="M57" t="str">
        <f>IF(ISNUMBER(MATCH(A57, '5.28.24'!$A$2:$A$16, 0)), "Exists", "Doesn't Exist")</f>
        <v>Doesn't Exist</v>
      </c>
      <c r="N57" t="str">
        <f>_xlfn.IFNA(VLOOKUP(A57,'5.20.24'!$A$2:$R$96,16,0), "")</f>
        <v/>
      </c>
    </row>
    <row r="58" spans="1:14" x14ac:dyDescent="0.25">
      <c r="A58" t="s">
        <v>547</v>
      </c>
      <c r="B58" s="1">
        <v>1519.06</v>
      </c>
      <c r="C58" s="1">
        <v>0</v>
      </c>
      <c r="D58" s="1">
        <v>0</v>
      </c>
      <c r="E58" s="1">
        <v>0</v>
      </c>
      <c r="F58" s="1">
        <v>1519.06</v>
      </c>
      <c r="G58" s="1">
        <v>0</v>
      </c>
      <c r="H58" s="1">
        <v>1519.06</v>
      </c>
      <c r="I58" s="1">
        <v>0</v>
      </c>
      <c r="J58" t="s">
        <v>36</v>
      </c>
      <c r="K58" t="s">
        <v>185</v>
      </c>
      <c r="L58" t="s">
        <v>548</v>
      </c>
      <c r="M58" t="str">
        <f>IF(ISNUMBER(MATCH(A58, '5.28.24'!$A$2:$A$16, 0)), "Exists", "Doesn't Exist")</f>
        <v>Doesn't Exist</v>
      </c>
      <c r="N58" t="str">
        <f>_xlfn.IFNA(VLOOKUP(A58,'5.20.24'!$A$2:$R$96,16,0), "")</f>
        <v>No</v>
      </c>
    </row>
    <row r="59" spans="1:14" x14ac:dyDescent="0.25">
      <c r="A59" t="s">
        <v>94</v>
      </c>
      <c r="B59" s="1">
        <v>475.19000000000011</v>
      </c>
      <c r="C59" s="1">
        <v>0</v>
      </c>
      <c r="D59" s="1">
        <v>0</v>
      </c>
      <c r="E59" s="1">
        <v>0</v>
      </c>
      <c r="F59" s="1">
        <v>475.19000000000011</v>
      </c>
      <c r="G59" s="1">
        <v>475.19000000000011</v>
      </c>
      <c r="H59" s="1">
        <v>0</v>
      </c>
      <c r="I59" s="1">
        <v>0</v>
      </c>
      <c r="J59" t="s">
        <v>62</v>
      </c>
      <c r="K59" t="s">
        <v>238</v>
      </c>
      <c r="L59" t="s">
        <v>239</v>
      </c>
      <c r="M59" t="str">
        <f>IF(ISNUMBER(MATCH(A59, '5.28.24'!$A$2:$A$16, 0)), "Exists", "Doesn't Exist")</f>
        <v>Doesn't Exist</v>
      </c>
      <c r="N59" t="str">
        <f>_xlfn.IFNA(VLOOKUP(A59,'5.20.24'!$A$2:$R$96,16,0), "")</f>
        <v>No</v>
      </c>
    </row>
    <row r="60" spans="1:14" x14ac:dyDescent="0.25">
      <c r="A60" t="s">
        <v>22</v>
      </c>
      <c r="B60" s="1">
        <v>182.27</v>
      </c>
      <c r="C60" s="1">
        <v>0</v>
      </c>
      <c r="D60" s="1">
        <v>0</v>
      </c>
      <c r="E60" s="1">
        <v>0</v>
      </c>
      <c r="F60" s="1">
        <v>182.27</v>
      </c>
      <c r="G60" s="1">
        <v>0</v>
      </c>
      <c r="H60" s="1">
        <v>0</v>
      </c>
      <c r="I60" s="1">
        <v>182.27</v>
      </c>
      <c r="J60" t="s">
        <v>23</v>
      </c>
      <c r="K60" t="s">
        <v>194</v>
      </c>
      <c r="L60" t="s">
        <v>226</v>
      </c>
      <c r="M60" t="str">
        <f>IF(ISNUMBER(MATCH(A60, '5.28.24'!$A$2:$A$16, 0)), "Exists", "Doesn't Exist")</f>
        <v>Doesn't Exist</v>
      </c>
      <c r="N60" t="str">
        <f>_xlfn.IFNA(VLOOKUP(A60,'5.20.24'!$A$2:$R$96,16,0), "")</f>
        <v/>
      </c>
    </row>
    <row r="61" spans="1:14" x14ac:dyDescent="0.25">
      <c r="A61" t="s">
        <v>129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t="s">
        <v>44</v>
      </c>
      <c r="K61" t="s">
        <v>196</v>
      </c>
      <c r="L61" t="s">
        <v>303</v>
      </c>
      <c r="M61" t="str">
        <f>IF(ISNUMBER(MATCH(A61, '5.28.24'!$A$2:$A$16, 0)), "Exists", "Doesn't Exist")</f>
        <v>Doesn't Exist</v>
      </c>
      <c r="N61" t="str">
        <f>_xlfn.IFNA(VLOOKUP(A61,'5.20.24'!$A$2:$R$96,16,0), "")</f>
        <v>No</v>
      </c>
    </row>
    <row r="62" spans="1:14" x14ac:dyDescent="0.25">
      <c r="A62" t="s">
        <v>88</v>
      </c>
      <c r="B62" s="1">
        <v>7265.63</v>
      </c>
      <c r="C62" s="1">
        <v>0</v>
      </c>
      <c r="D62" s="1">
        <v>0</v>
      </c>
      <c r="E62" s="1">
        <v>0</v>
      </c>
      <c r="F62" s="1">
        <v>7265.63</v>
      </c>
      <c r="G62" s="1">
        <v>664.69999999999993</v>
      </c>
      <c r="H62" s="1">
        <v>0</v>
      </c>
      <c r="I62" s="1">
        <v>6600.9299999999994</v>
      </c>
      <c r="J62" t="s">
        <v>56</v>
      </c>
      <c r="K62" t="s">
        <v>189</v>
      </c>
      <c r="L62" t="s">
        <v>249</v>
      </c>
      <c r="M62" t="str">
        <f>IF(ISNUMBER(MATCH(A62, '5.28.24'!$A$2:$A$16, 0)), "Exists", "Doesn't Exist")</f>
        <v>Doesn't Exist</v>
      </c>
      <c r="N62" t="str">
        <f>_xlfn.IFNA(VLOOKUP(A62,'5.20.24'!$A$2:$R$96,16,0), "")</f>
        <v>No</v>
      </c>
    </row>
    <row r="63" spans="1:14" x14ac:dyDescent="0.25">
      <c r="A63" t="s">
        <v>632</v>
      </c>
      <c r="B63" s="1">
        <v>266.49</v>
      </c>
      <c r="C63" s="1">
        <v>0</v>
      </c>
      <c r="D63" s="1">
        <v>0</v>
      </c>
      <c r="E63" s="1">
        <v>0</v>
      </c>
      <c r="F63" s="1">
        <v>266.49</v>
      </c>
      <c r="G63" s="1">
        <v>0</v>
      </c>
      <c r="H63" s="1">
        <v>0</v>
      </c>
      <c r="I63" s="1">
        <v>266.49</v>
      </c>
      <c r="J63" t="s">
        <v>41</v>
      </c>
      <c r="K63" t="s">
        <v>179</v>
      </c>
      <c r="L63" t="s">
        <v>633</v>
      </c>
      <c r="M63" t="str">
        <f>IF(ISNUMBER(MATCH(A63, '5.28.24'!$A$2:$A$16, 0)), "Exists", "Doesn't Exist")</f>
        <v>Doesn't Exist</v>
      </c>
      <c r="N63" t="str">
        <f>_xlfn.IFNA(VLOOKUP(A63,'5.20.24'!$A$2:$R$96,16,0), "")</f>
        <v/>
      </c>
    </row>
    <row r="64" spans="1:14" x14ac:dyDescent="0.25">
      <c r="A64" t="s">
        <v>46</v>
      </c>
      <c r="B64" s="1">
        <v>1709.28</v>
      </c>
      <c r="C64" s="1">
        <v>0</v>
      </c>
      <c r="D64" s="1">
        <v>0</v>
      </c>
      <c r="E64" s="1">
        <v>0</v>
      </c>
      <c r="F64" s="1">
        <v>1709.28</v>
      </c>
      <c r="G64" s="1">
        <v>0</v>
      </c>
      <c r="H64" s="1">
        <v>0</v>
      </c>
      <c r="I64" s="1">
        <v>1709.28</v>
      </c>
      <c r="J64" t="s">
        <v>10</v>
      </c>
      <c r="K64" t="s">
        <v>191</v>
      </c>
      <c r="L64" t="s">
        <v>192</v>
      </c>
      <c r="M64" t="str">
        <f>IF(ISNUMBER(MATCH(A64, '5.28.24'!$A$2:$A$16, 0)), "Exists", "Doesn't Exist")</f>
        <v>Doesn't Exist</v>
      </c>
      <c r="N64" t="str">
        <f>_xlfn.IFNA(VLOOKUP(A64,'5.20.24'!$A$2:$R$96,16,0), "")</f>
        <v>No</v>
      </c>
    </row>
    <row r="65" spans="1:14" x14ac:dyDescent="0.25">
      <c r="A65" t="s">
        <v>560</v>
      </c>
      <c r="B65" s="1">
        <v>39.340000000000003</v>
      </c>
      <c r="C65" s="1">
        <v>0</v>
      </c>
      <c r="D65" s="1">
        <v>0</v>
      </c>
      <c r="E65" s="1">
        <v>0</v>
      </c>
      <c r="F65" s="1">
        <v>39.340000000000003</v>
      </c>
      <c r="G65" s="1">
        <v>0</v>
      </c>
      <c r="H65" s="1">
        <v>39.340000000000003</v>
      </c>
      <c r="I65" s="1">
        <v>0</v>
      </c>
      <c r="J65" t="s">
        <v>36</v>
      </c>
      <c r="K65" t="s">
        <v>185</v>
      </c>
      <c r="L65" t="s">
        <v>561</v>
      </c>
      <c r="M65" t="str">
        <f>IF(ISNUMBER(MATCH(A65, '5.28.24'!$A$2:$A$16, 0)), "Exists", "Doesn't Exist")</f>
        <v>Doesn't Exist</v>
      </c>
      <c r="N65" t="str">
        <f>_xlfn.IFNA(VLOOKUP(A65,'5.20.24'!$A$2:$R$96,16,0), "")</f>
        <v>No</v>
      </c>
    </row>
    <row r="66" spans="1:14" x14ac:dyDescent="0.25">
      <c r="A66" t="s">
        <v>285</v>
      </c>
      <c r="B66" s="1">
        <v>287.36</v>
      </c>
      <c r="C66" s="1">
        <v>0</v>
      </c>
      <c r="D66" s="1">
        <v>0</v>
      </c>
      <c r="E66" s="1">
        <v>0</v>
      </c>
      <c r="F66" s="1">
        <v>287.36</v>
      </c>
      <c r="G66" s="1">
        <v>0</v>
      </c>
      <c r="H66" s="1">
        <v>0</v>
      </c>
      <c r="I66" s="1">
        <v>287.36</v>
      </c>
      <c r="J66" t="s">
        <v>31</v>
      </c>
      <c r="K66" t="s">
        <v>183</v>
      </c>
      <c r="L66" t="s">
        <v>286</v>
      </c>
      <c r="M66" t="str">
        <f>IF(ISNUMBER(MATCH(A66, '5.28.24'!$A$2:$A$16, 0)), "Exists", "Doesn't Exist")</f>
        <v>Doesn't Exist</v>
      </c>
      <c r="N66" t="str">
        <f>_xlfn.IFNA(VLOOKUP(A66,'5.20.24'!$A$2:$R$96,16,0), "")</f>
        <v/>
      </c>
    </row>
    <row r="67" spans="1:14" x14ac:dyDescent="0.25">
      <c r="A67" t="s">
        <v>50</v>
      </c>
      <c r="B67" s="1">
        <v>95.69</v>
      </c>
      <c r="C67" s="1">
        <v>0</v>
      </c>
      <c r="D67" s="1">
        <v>0</v>
      </c>
      <c r="E67" s="1">
        <v>0</v>
      </c>
      <c r="F67" s="1">
        <v>95.69</v>
      </c>
      <c r="G67" s="1">
        <v>0</v>
      </c>
      <c r="H67" s="1">
        <v>95.69</v>
      </c>
      <c r="I67" s="1">
        <v>0</v>
      </c>
      <c r="J67" t="s">
        <v>51</v>
      </c>
      <c r="K67" t="s">
        <v>308</v>
      </c>
      <c r="L67" t="s">
        <v>309</v>
      </c>
      <c r="M67" t="str">
        <f>IF(ISNUMBER(MATCH(A67, '5.28.24'!$A$2:$A$16, 0)), "Exists", "Doesn't Exist")</f>
        <v>Doesn't Exist</v>
      </c>
      <c r="N67" t="str">
        <f>_xlfn.IFNA(VLOOKUP(A67,'5.20.24'!$A$2:$R$96,16,0), "")</f>
        <v>No</v>
      </c>
    </row>
    <row r="68" spans="1:14" x14ac:dyDescent="0.25">
      <c r="A68" t="s">
        <v>133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t="s">
        <v>31</v>
      </c>
      <c r="K68" t="s">
        <v>183</v>
      </c>
      <c r="L68" t="s">
        <v>310</v>
      </c>
      <c r="M68" t="str">
        <f>IF(ISNUMBER(MATCH(A68, '5.28.24'!$A$2:$A$16, 0)), "Exists", "Doesn't Exist")</f>
        <v>Doesn't Exist</v>
      </c>
      <c r="N68" t="str">
        <f>_xlfn.IFNA(VLOOKUP(A68,'5.20.24'!$A$2:$R$96,16,0), "")</f>
        <v>No</v>
      </c>
    </row>
    <row r="69" spans="1:14" x14ac:dyDescent="0.25">
      <c r="A69" t="s">
        <v>66</v>
      </c>
      <c r="B69" s="1">
        <v>723.93999999999994</v>
      </c>
      <c r="C69" s="1">
        <v>0</v>
      </c>
      <c r="D69" s="1">
        <v>0</v>
      </c>
      <c r="E69" s="1">
        <v>0</v>
      </c>
      <c r="F69" s="1">
        <v>723.93999999999994</v>
      </c>
      <c r="G69" s="1">
        <v>0</v>
      </c>
      <c r="H69" s="1">
        <v>0</v>
      </c>
      <c r="I69" s="1">
        <v>723.93999999999994</v>
      </c>
      <c r="J69" t="s">
        <v>56</v>
      </c>
      <c r="K69" t="s">
        <v>189</v>
      </c>
      <c r="L69" t="s">
        <v>216</v>
      </c>
      <c r="M69" t="str">
        <f>IF(ISNUMBER(MATCH(A69, '5.28.24'!$A$2:$A$16, 0)), "Exists", "Doesn't Exist")</f>
        <v>Doesn't Exist</v>
      </c>
      <c r="N69" t="str">
        <f>_xlfn.IFNA(VLOOKUP(A69,'5.20.24'!$A$2:$R$96,16,0), "")</f>
        <v>No</v>
      </c>
    </row>
    <row r="70" spans="1:14" x14ac:dyDescent="0.25">
      <c r="A70" t="s">
        <v>110</v>
      </c>
      <c r="B70" s="1">
        <v>372.95</v>
      </c>
      <c r="C70" s="1">
        <v>0</v>
      </c>
      <c r="D70" s="1">
        <v>0</v>
      </c>
      <c r="E70" s="1">
        <v>0</v>
      </c>
      <c r="F70" s="1">
        <v>372.95</v>
      </c>
      <c r="G70" s="1">
        <v>0</v>
      </c>
      <c r="H70" s="1">
        <v>0</v>
      </c>
      <c r="I70" s="1">
        <v>372.95</v>
      </c>
      <c r="J70" t="s">
        <v>23</v>
      </c>
      <c r="K70" t="s">
        <v>194</v>
      </c>
      <c r="L70" t="s">
        <v>266</v>
      </c>
      <c r="M70" t="str">
        <f>IF(ISNUMBER(MATCH(A70, '5.28.24'!$A$2:$A$16, 0)), "Exists", "Doesn't Exist")</f>
        <v>Doesn't Exist</v>
      </c>
      <c r="N70" t="str">
        <f>_xlfn.IFNA(VLOOKUP(A70,'5.20.24'!$A$2:$R$96,16,0), "")</f>
        <v>No</v>
      </c>
    </row>
    <row r="71" spans="1:14" x14ac:dyDescent="0.25">
      <c r="A71" t="s">
        <v>634</v>
      </c>
      <c r="B71" s="1">
        <v>401.25</v>
      </c>
      <c r="C71" s="1">
        <v>0</v>
      </c>
      <c r="D71" s="1">
        <v>0</v>
      </c>
      <c r="E71" s="1">
        <v>0</v>
      </c>
      <c r="F71" s="1">
        <v>401.25</v>
      </c>
      <c r="G71" s="1">
        <v>0</v>
      </c>
      <c r="H71" s="1">
        <v>401.25</v>
      </c>
      <c r="I71" s="1">
        <v>0</v>
      </c>
      <c r="J71" t="s">
        <v>62</v>
      </c>
      <c r="K71" t="s">
        <v>238</v>
      </c>
      <c r="L71" t="s">
        <v>635</v>
      </c>
      <c r="M71" t="str">
        <f>IF(ISNUMBER(MATCH(A71, '5.28.24'!$A$2:$A$16, 0)), "Exists", "Doesn't Exist")</f>
        <v>Doesn't Exist</v>
      </c>
      <c r="N71" t="str">
        <f>_xlfn.IFNA(VLOOKUP(A71,'5.20.24'!$A$2:$R$96,16,0), "")</f>
        <v/>
      </c>
    </row>
    <row r="72" spans="1:14" x14ac:dyDescent="0.25">
      <c r="A72" t="s">
        <v>554</v>
      </c>
      <c r="B72" s="1">
        <v>12.19</v>
      </c>
      <c r="C72" s="1">
        <v>0</v>
      </c>
      <c r="D72" s="1">
        <v>0</v>
      </c>
      <c r="E72" s="1">
        <v>0</v>
      </c>
      <c r="F72" s="1">
        <v>12.19</v>
      </c>
      <c r="G72" s="1">
        <v>0</v>
      </c>
      <c r="H72" s="1">
        <v>0</v>
      </c>
      <c r="I72" s="1">
        <v>12.19</v>
      </c>
      <c r="J72" t="s">
        <v>150</v>
      </c>
      <c r="K72" t="s">
        <v>175</v>
      </c>
      <c r="L72" t="s">
        <v>555</v>
      </c>
      <c r="M72" t="str">
        <f>IF(ISNUMBER(MATCH(A72, '5.28.24'!$A$2:$A$16, 0)), "Exists", "Doesn't Exist")</f>
        <v>Doesn't Exist</v>
      </c>
      <c r="N72" t="str">
        <f>_xlfn.IFNA(VLOOKUP(A72,'5.20.24'!$A$2:$R$96,16,0), "")</f>
        <v>No</v>
      </c>
    </row>
    <row r="73" spans="1:14" x14ac:dyDescent="0.25">
      <c r="A73" t="s">
        <v>541</v>
      </c>
      <c r="B73" s="1">
        <v>383.35</v>
      </c>
      <c r="C73" s="1">
        <v>0</v>
      </c>
      <c r="D73" s="1">
        <v>0</v>
      </c>
      <c r="E73" s="1">
        <v>0</v>
      </c>
      <c r="F73" s="1">
        <v>383.35</v>
      </c>
      <c r="G73" s="1">
        <v>0</v>
      </c>
      <c r="H73" s="1">
        <v>0</v>
      </c>
      <c r="I73" s="1">
        <v>383.35</v>
      </c>
      <c r="J73" t="s">
        <v>60</v>
      </c>
      <c r="K73" t="s">
        <v>236</v>
      </c>
      <c r="L73" t="s">
        <v>542</v>
      </c>
      <c r="M73" t="str">
        <f>IF(ISNUMBER(MATCH(A73, '5.28.24'!$A$2:$A$16, 0)), "Exists", "Doesn't Exist")</f>
        <v>Doesn't Exist</v>
      </c>
      <c r="N73" t="str">
        <f>_xlfn.IFNA(VLOOKUP(A73,'5.20.24'!$A$2:$R$96,16,0), "")</f>
        <v>No</v>
      </c>
    </row>
    <row r="74" spans="1:14" x14ac:dyDescent="0.25">
      <c r="A74" t="s">
        <v>136</v>
      </c>
      <c r="B74" s="1">
        <v>450</v>
      </c>
      <c r="C74" s="1">
        <v>0</v>
      </c>
      <c r="D74" s="1">
        <v>0</v>
      </c>
      <c r="E74" s="1">
        <v>0</v>
      </c>
      <c r="F74" s="1">
        <v>450</v>
      </c>
      <c r="G74" s="1">
        <v>0</v>
      </c>
      <c r="H74" s="1">
        <v>0</v>
      </c>
      <c r="I74" s="1">
        <v>450</v>
      </c>
      <c r="J74" t="s">
        <v>56</v>
      </c>
      <c r="K74" t="s">
        <v>189</v>
      </c>
      <c r="L74" t="s">
        <v>290</v>
      </c>
      <c r="M74" t="str">
        <f>IF(ISNUMBER(MATCH(A74, '5.28.24'!$A$2:$A$16, 0)), "Exists", "Doesn't Exist")</f>
        <v>Doesn't Exist</v>
      </c>
      <c r="N74" t="str">
        <f>_xlfn.IFNA(VLOOKUP(A74,'5.20.24'!$A$2:$R$96,16,0), "")</f>
        <v>No</v>
      </c>
    </row>
    <row r="75" spans="1:14" x14ac:dyDescent="0.25">
      <c r="A75" t="s">
        <v>391</v>
      </c>
      <c r="B75" s="1">
        <v>744.9899999999999</v>
      </c>
      <c r="C75" s="1">
        <v>0</v>
      </c>
      <c r="D75" s="1">
        <v>0</v>
      </c>
      <c r="E75" s="1">
        <v>0</v>
      </c>
      <c r="F75" s="1">
        <v>744.9899999999999</v>
      </c>
      <c r="G75" s="1">
        <v>0</v>
      </c>
      <c r="H75" s="1">
        <v>0</v>
      </c>
      <c r="I75" s="1">
        <v>744.9899999999999</v>
      </c>
      <c r="J75" t="s">
        <v>41</v>
      </c>
      <c r="K75" t="s">
        <v>179</v>
      </c>
      <c r="L75" t="s">
        <v>392</v>
      </c>
      <c r="M75" t="str">
        <f>IF(ISNUMBER(MATCH(A75, '5.28.24'!$A$2:$A$16, 0)), "Exists", "Doesn't Exist")</f>
        <v>Doesn't Exist</v>
      </c>
      <c r="N75" t="str">
        <f>_xlfn.IFNA(VLOOKUP(A75,'5.20.24'!$A$2:$R$96,16,0), "")</f>
        <v>No</v>
      </c>
    </row>
    <row r="76" spans="1:14" x14ac:dyDescent="0.25">
      <c r="A76" t="s">
        <v>613</v>
      </c>
      <c r="B76" s="1">
        <v>3201.55</v>
      </c>
      <c r="C76" s="1">
        <v>0</v>
      </c>
      <c r="D76" s="1">
        <v>0</v>
      </c>
      <c r="E76" s="1">
        <v>0</v>
      </c>
      <c r="F76" s="1">
        <v>3201.55</v>
      </c>
      <c r="G76" s="1">
        <v>0</v>
      </c>
      <c r="H76" s="1">
        <v>0</v>
      </c>
      <c r="I76" s="1">
        <v>3201.55</v>
      </c>
      <c r="J76" t="s">
        <v>150</v>
      </c>
      <c r="K76" t="s">
        <v>175</v>
      </c>
      <c r="L76" t="s">
        <v>614</v>
      </c>
      <c r="M76" t="str">
        <f>IF(ISNUMBER(MATCH(A76, '5.28.24'!$A$2:$A$16, 0)), "Exists", "Doesn't Exist")</f>
        <v>Doesn't Exist</v>
      </c>
      <c r="N76" t="str">
        <f>_xlfn.IFNA(VLOOKUP(A76,'5.20.24'!$A$2:$R$96,16,0), "")</f>
        <v/>
      </c>
    </row>
    <row r="77" spans="1:14" x14ac:dyDescent="0.25">
      <c r="A77" t="s">
        <v>636</v>
      </c>
      <c r="B77" s="1">
        <v>141.97999999999999</v>
      </c>
      <c r="C77" s="1">
        <v>0</v>
      </c>
      <c r="D77" s="1">
        <v>0</v>
      </c>
      <c r="E77" s="1">
        <v>0</v>
      </c>
      <c r="F77" s="1">
        <v>141.97999999999999</v>
      </c>
      <c r="G77" s="1">
        <v>0</v>
      </c>
      <c r="H77" s="1">
        <v>0</v>
      </c>
      <c r="I77" s="1">
        <v>141.97999999999999</v>
      </c>
      <c r="J77" t="s">
        <v>60</v>
      </c>
      <c r="K77" t="s">
        <v>236</v>
      </c>
      <c r="L77" t="s">
        <v>637</v>
      </c>
      <c r="M77" t="str">
        <f>IF(ISNUMBER(MATCH(A77, '5.28.24'!$A$2:$A$16, 0)), "Exists", "Doesn't Exist")</f>
        <v>Doesn't Exist</v>
      </c>
      <c r="N77" t="str">
        <f>_xlfn.IFNA(VLOOKUP(A77,'5.20.24'!$A$2:$R$96,16,0), "")</f>
        <v/>
      </c>
    </row>
    <row r="78" spans="1:14" x14ac:dyDescent="0.25">
      <c r="A78" t="s">
        <v>638</v>
      </c>
      <c r="B78" s="1">
        <v>390.2</v>
      </c>
      <c r="C78" s="1">
        <v>0</v>
      </c>
      <c r="D78" s="1">
        <v>0</v>
      </c>
      <c r="E78" s="1">
        <v>0</v>
      </c>
      <c r="F78" s="1">
        <v>390.2</v>
      </c>
      <c r="G78" s="1">
        <v>0</v>
      </c>
      <c r="H78" s="1">
        <v>0</v>
      </c>
      <c r="I78" s="1">
        <v>390.2</v>
      </c>
      <c r="J78" t="s">
        <v>62</v>
      </c>
      <c r="K78" t="s">
        <v>238</v>
      </c>
      <c r="L78" t="s">
        <v>639</v>
      </c>
      <c r="M78" t="str">
        <f>IF(ISNUMBER(MATCH(A78, '5.28.24'!$A$2:$A$16, 0)), "Exists", "Doesn't Exist")</f>
        <v>Doesn't Exist</v>
      </c>
      <c r="N78" t="str">
        <f>_xlfn.IFNA(VLOOKUP(A78,'5.20.24'!$A$2:$R$96,16,0), "")</f>
        <v/>
      </c>
    </row>
    <row r="79" spans="1:14" x14ac:dyDescent="0.25">
      <c r="A79" t="s">
        <v>155</v>
      </c>
      <c r="B79" s="1">
        <v>2101.91</v>
      </c>
      <c r="C79" s="1">
        <v>0</v>
      </c>
      <c r="D79" s="1">
        <v>0</v>
      </c>
      <c r="E79" s="1">
        <v>0</v>
      </c>
      <c r="F79" s="1">
        <v>2101.91</v>
      </c>
      <c r="G79" s="1">
        <v>0</v>
      </c>
      <c r="H79" s="1">
        <v>0</v>
      </c>
      <c r="I79" s="1">
        <v>2101.91</v>
      </c>
      <c r="J79" t="s">
        <v>23</v>
      </c>
      <c r="K79" t="s">
        <v>194</v>
      </c>
      <c r="L79" t="s">
        <v>265</v>
      </c>
      <c r="M79" t="str">
        <f>IF(ISNUMBER(MATCH(A79, '5.28.24'!$A$2:$A$16, 0)), "Exists", "Doesn't Exist")</f>
        <v>Doesn't Exist</v>
      </c>
      <c r="N79" t="str">
        <f>_xlfn.IFNA(VLOOKUP(A79,'5.20.24'!$A$2:$R$96,16,0), "")</f>
        <v>No</v>
      </c>
    </row>
    <row r="80" spans="1:14" x14ac:dyDescent="0.25">
      <c r="A80" t="s">
        <v>114</v>
      </c>
      <c r="B80" s="1">
        <v>164.11</v>
      </c>
      <c r="C80" s="1">
        <v>0</v>
      </c>
      <c r="D80" s="1">
        <v>0</v>
      </c>
      <c r="E80" s="1">
        <v>0</v>
      </c>
      <c r="F80" s="1">
        <v>164.11</v>
      </c>
      <c r="G80" s="1">
        <v>0</v>
      </c>
      <c r="H80" s="1">
        <v>164.11</v>
      </c>
      <c r="I80" s="1">
        <v>0</v>
      </c>
      <c r="J80" t="s">
        <v>36</v>
      </c>
      <c r="K80" t="s">
        <v>185</v>
      </c>
      <c r="L80" t="s">
        <v>272</v>
      </c>
      <c r="M80" t="str">
        <f>IF(ISNUMBER(MATCH(A80, '5.28.24'!$A$2:$A$16, 0)), "Exists", "Doesn't Exist")</f>
        <v>Doesn't Exist</v>
      </c>
      <c r="N80" t="str">
        <f>_xlfn.IFNA(VLOOKUP(A80,'5.20.24'!$A$2:$R$96,16,0), "")</f>
        <v/>
      </c>
    </row>
    <row r="81" spans="1:14" x14ac:dyDescent="0.25">
      <c r="A81" t="s">
        <v>95</v>
      </c>
      <c r="B81" s="1">
        <v>227.37</v>
      </c>
      <c r="C81" s="1">
        <v>0</v>
      </c>
      <c r="D81" s="1">
        <v>0</v>
      </c>
      <c r="E81" s="1">
        <v>0</v>
      </c>
      <c r="F81" s="1">
        <v>227.37</v>
      </c>
      <c r="G81" s="1">
        <v>0</v>
      </c>
      <c r="H81" s="1">
        <v>0</v>
      </c>
      <c r="I81" s="1">
        <v>227.37</v>
      </c>
      <c r="J81" t="s">
        <v>96</v>
      </c>
      <c r="K81" t="s">
        <v>242</v>
      </c>
      <c r="L81" t="s">
        <v>243</v>
      </c>
      <c r="M81" t="str">
        <f>IF(ISNUMBER(MATCH(A81, '5.28.24'!$A$2:$A$16, 0)), "Exists", "Doesn't Exist")</f>
        <v>Doesn't Exist</v>
      </c>
      <c r="N81" t="str">
        <f>_xlfn.IFNA(VLOOKUP(A81,'5.20.24'!$A$2:$R$96,16,0), "")</f>
        <v>No</v>
      </c>
    </row>
    <row r="82" spans="1:14" x14ac:dyDescent="0.25">
      <c r="A82" t="s">
        <v>72</v>
      </c>
      <c r="B82" s="1">
        <v>1336.15</v>
      </c>
      <c r="C82" s="1">
        <v>0</v>
      </c>
      <c r="D82" s="1">
        <v>0</v>
      </c>
      <c r="E82" s="1">
        <v>0</v>
      </c>
      <c r="F82" s="1">
        <v>1336.15</v>
      </c>
      <c r="G82" s="1">
        <v>0</v>
      </c>
      <c r="H82" s="1">
        <v>0</v>
      </c>
      <c r="I82" s="1">
        <v>1336.15</v>
      </c>
      <c r="J82" t="s">
        <v>20</v>
      </c>
      <c r="K82" t="s">
        <v>178</v>
      </c>
      <c r="L82" t="s">
        <v>229</v>
      </c>
      <c r="M82" t="str">
        <f>IF(ISNUMBER(MATCH(A82, '5.28.24'!$A$2:$A$16, 0)), "Exists", "Doesn't Exist")</f>
        <v>Doesn't Exist</v>
      </c>
      <c r="N82" t="str">
        <f>_xlfn.IFNA(VLOOKUP(A82,'5.20.24'!$A$2:$R$96,16,0), "")</f>
        <v>No</v>
      </c>
    </row>
    <row r="83" spans="1:14" x14ac:dyDescent="0.25">
      <c r="A83" t="s">
        <v>137</v>
      </c>
      <c r="B83" s="1">
        <v>458.14</v>
      </c>
      <c r="C83" s="1">
        <v>0</v>
      </c>
      <c r="D83" s="1">
        <v>0</v>
      </c>
      <c r="E83" s="1">
        <v>0</v>
      </c>
      <c r="F83" s="1">
        <v>458.14</v>
      </c>
      <c r="G83" s="1">
        <v>0</v>
      </c>
      <c r="H83" s="1">
        <v>0</v>
      </c>
      <c r="I83" s="1">
        <v>458.14</v>
      </c>
      <c r="J83" t="s">
        <v>56</v>
      </c>
      <c r="K83" t="s">
        <v>189</v>
      </c>
      <c r="L83" t="s">
        <v>316</v>
      </c>
      <c r="M83" t="str">
        <f>IF(ISNUMBER(MATCH(A83, '5.28.24'!$A$2:$A$16, 0)), "Exists", "Doesn't Exist")</f>
        <v>Doesn't Exist</v>
      </c>
      <c r="N83" t="str">
        <f>_xlfn.IFNA(VLOOKUP(A83,'5.20.24'!$A$2:$R$96,16,0), "")</f>
        <v>Yes</v>
      </c>
    </row>
    <row r="84" spans="1:14" x14ac:dyDescent="0.25">
      <c r="A84" t="s">
        <v>378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t="s">
        <v>62</v>
      </c>
      <c r="K84" t="s">
        <v>238</v>
      </c>
      <c r="L84" t="s">
        <v>379</v>
      </c>
      <c r="M84" t="str">
        <f>IF(ISNUMBER(MATCH(A84, '5.28.24'!$A$2:$A$16, 0)), "Exists", "Doesn't Exist")</f>
        <v>Doesn't Exist</v>
      </c>
      <c r="N84" t="str">
        <f>_xlfn.IFNA(VLOOKUP(A84,'5.20.24'!$A$2:$R$96,16,0), "")</f>
        <v>No</v>
      </c>
    </row>
    <row r="85" spans="1:14" x14ac:dyDescent="0.25">
      <c r="A85" t="s">
        <v>530</v>
      </c>
      <c r="B85" s="1">
        <v>559.05999999999995</v>
      </c>
      <c r="C85" s="1">
        <v>0</v>
      </c>
      <c r="D85" s="1">
        <v>0</v>
      </c>
      <c r="E85" s="1">
        <v>0</v>
      </c>
      <c r="F85" s="1">
        <v>559.05999999999995</v>
      </c>
      <c r="G85" s="1">
        <v>0</v>
      </c>
      <c r="H85" s="1">
        <v>0</v>
      </c>
      <c r="I85" s="1">
        <v>559.05999999999995</v>
      </c>
      <c r="J85" t="s">
        <v>150</v>
      </c>
      <c r="K85" t="s">
        <v>175</v>
      </c>
      <c r="L85" t="s">
        <v>223</v>
      </c>
      <c r="M85" t="str">
        <f>IF(ISNUMBER(MATCH(A85, '5.28.24'!$A$2:$A$16, 0)), "Exists", "Doesn't Exist")</f>
        <v>Doesn't Exist</v>
      </c>
      <c r="N85" t="str">
        <f>_xlfn.IFNA(VLOOKUP(A85,'5.20.24'!$A$2:$R$96,16,0), "")</f>
        <v>No</v>
      </c>
    </row>
    <row r="86" spans="1:14" x14ac:dyDescent="0.25">
      <c r="A86" t="s">
        <v>566</v>
      </c>
      <c r="B86" s="1">
        <v>1890.52</v>
      </c>
      <c r="C86" s="1">
        <v>0</v>
      </c>
      <c r="D86" s="1">
        <v>0</v>
      </c>
      <c r="E86" s="1">
        <v>0</v>
      </c>
      <c r="F86" s="1">
        <v>1890.52</v>
      </c>
      <c r="G86" s="1">
        <v>0</v>
      </c>
      <c r="H86" s="1">
        <v>0</v>
      </c>
      <c r="I86" s="1">
        <v>1890.52</v>
      </c>
      <c r="J86" t="s">
        <v>23</v>
      </c>
      <c r="K86" t="s">
        <v>194</v>
      </c>
      <c r="L86" t="s">
        <v>567</v>
      </c>
      <c r="M86" t="str">
        <f>IF(ISNUMBER(MATCH(A86, '5.28.24'!$A$2:$A$16, 0)), "Exists", "Doesn't Exist")</f>
        <v>Doesn't Exist</v>
      </c>
      <c r="N86" t="str">
        <f>_xlfn.IFNA(VLOOKUP(A86,'5.20.24'!$A$2:$R$96,16,0), "")</f>
        <v>No</v>
      </c>
    </row>
    <row r="87" spans="1:14" x14ac:dyDescent="0.25">
      <c r="A87" t="s">
        <v>79</v>
      </c>
      <c r="B87" s="1">
        <v>21.39</v>
      </c>
      <c r="C87" s="1">
        <v>0</v>
      </c>
      <c r="D87" s="1">
        <v>0</v>
      </c>
      <c r="E87" s="1">
        <v>0</v>
      </c>
      <c r="F87" s="1">
        <v>21.39</v>
      </c>
      <c r="G87" s="1">
        <v>0</v>
      </c>
      <c r="H87" s="1">
        <v>0</v>
      </c>
      <c r="I87" s="1">
        <v>21.39</v>
      </c>
      <c r="J87" t="s">
        <v>56</v>
      </c>
      <c r="K87" t="s">
        <v>189</v>
      </c>
      <c r="L87" t="s">
        <v>190</v>
      </c>
      <c r="M87" t="str">
        <f>IF(ISNUMBER(MATCH(A87, '5.28.24'!$A$2:$A$16, 0)), "Exists", "Doesn't Exist")</f>
        <v>Doesn't Exist</v>
      </c>
      <c r="N87" t="str">
        <f>_xlfn.IFNA(VLOOKUP(A87,'5.20.24'!$A$2:$R$96,16,0), "")</f>
        <v/>
      </c>
    </row>
    <row r="88" spans="1:14" x14ac:dyDescent="0.25">
      <c r="A88" t="s">
        <v>545</v>
      </c>
      <c r="B88" s="1">
        <v>2886.5899999999988</v>
      </c>
      <c r="C88" s="1">
        <v>0</v>
      </c>
      <c r="D88" s="1">
        <v>0</v>
      </c>
      <c r="E88" s="1">
        <v>0</v>
      </c>
      <c r="F88" s="1">
        <v>2886.5899999999988</v>
      </c>
      <c r="G88" s="1">
        <v>0</v>
      </c>
      <c r="H88" s="1">
        <v>0</v>
      </c>
      <c r="I88" s="1">
        <v>2886.5899999999988</v>
      </c>
      <c r="J88" t="s">
        <v>56</v>
      </c>
      <c r="K88" t="s">
        <v>189</v>
      </c>
      <c r="L88" t="s">
        <v>546</v>
      </c>
      <c r="M88" t="str">
        <f>IF(ISNUMBER(MATCH(A88, '5.28.24'!$A$2:$A$16, 0)), "Exists", "Doesn't Exist")</f>
        <v>Doesn't Exist</v>
      </c>
      <c r="N88" t="str">
        <f>_xlfn.IFNA(VLOOKUP(A88,'5.20.24'!$A$2:$R$96,16,0), "")</f>
        <v>Yes</v>
      </c>
    </row>
    <row r="89" spans="1:14" x14ac:dyDescent="0.25">
      <c r="A89" t="s">
        <v>119</v>
      </c>
      <c r="B89" s="1">
        <v>191.31</v>
      </c>
      <c r="C89" s="1">
        <v>0</v>
      </c>
      <c r="D89" s="1">
        <v>0</v>
      </c>
      <c r="E89" s="1">
        <v>0</v>
      </c>
      <c r="F89" s="1">
        <v>191.31</v>
      </c>
      <c r="G89" s="1">
        <v>0</v>
      </c>
      <c r="H89" s="1">
        <v>0</v>
      </c>
      <c r="I89" s="1">
        <v>191.31</v>
      </c>
      <c r="J89" t="s">
        <v>34</v>
      </c>
      <c r="K89" t="s">
        <v>198</v>
      </c>
      <c r="L89" t="s">
        <v>277</v>
      </c>
      <c r="M89" t="str">
        <f>IF(ISNUMBER(MATCH(A89, '5.28.24'!$A$2:$A$16, 0)), "Exists", "Doesn't Exist")</f>
        <v>Doesn't Exist</v>
      </c>
      <c r="N89" t="str">
        <f>_xlfn.IFNA(VLOOKUP(A89,'5.20.24'!$A$2:$R$96,16,0), "")</f>
        <v/>
      </c>
    </row>
    <row r="90" spans="1:14" x14ac:dyDescent="0.25">
      <c r="A90" t="s">
        <v>516</v>
      </c>
      <c r="B90" s="1">
        <v>76.88</v>
      </c>
      <c r="C90" s="1">
        <v>0</v>
      </c>
      <c r="D90" s="1">
        <v>0</v>
      </c>
      <c r="E90" s="1">
        <v>0</v>
      </c>
      <c r="F90" s="1">
        <v>76.88</v>
      </c>
      <c r="G90" s="1">
        <v>0</v>
      </c>
      <c r="H90" s="1">
        <v>0</v>
      </c>
      <c r="I90" s="1">
        <v>76.88</v>
      </c>
      <c r="J90" t="s">
        <v>150</v>
      </c>
      <c r="K90" t="s">
        <v>175</v>
      </c>
      <c r="L90" t="s">
        <v>517</v>
      </c>
      <c r="M90" t="str">
        <f>IF(ISNUMBER(MATCH(A90, '5.28.24'!$A$2:$A$16, 0)), "Exists", "Doesn't Exist")</f>
        <v>Doesn't Exist</v>
      </c>
      <c r="N90" t="str">
        <f>_xlfn.IFNA(VLOOKUP(A90,'5.20.24'!$A$2:$R$96,16,0), "")</f>
        <v/>
      </c>
    </row>
    <row r="91" spans="1:14" x14ac:dyDescent="0.25">
      <c r="A91" t="s">
        <v>576</v>
      </c>
      <c r="B91" s="1">
        <v>50</v>
      </c>
      <c r="C91" s="1">
        <v>0</v>
      </c>
      <c r="D91" s="1">
        <v>0</v>
      </c>
      <c r="E91" s="1">
        <v>0</v>
      </c>
      <c r="F91" s="1">
        <v>50</v>
      </c>
      <c r="G91" s="1">
        <v>0</v>
      </c>
      <c r="H91" s="1">
        <v>0</v>
      </c>
      <c r="I91" s="1">
        <v>50</v>
      </c>
      <c r="J91" t="s">
        <v>41</v>
      </c>
      <c r="K91" t="s">
        <v>179</v>
      </c>
      <c r="L91" t="s">
        <v>577</v>
      </c>
      <c r="M91" t="str">
        <f>IF(ISNUMBER(MATCH(A91, '5.28.24'!$A$2:$A$16, 0)), "Exists", "Doesn't Exist")</f>
        <v>Doesn't Exist</v>
      </c>
      <c r="N91" t="str">
        <f>_xlfn.IFNA(VLOOKUP(A91,'5.20.24'!$A$2:$R$96,16,0), "")</f>
        <v>No</v>
      </c>
    </row>
    <row r="92" spans="1:14" x14ac:dyDescent="0.25">
      <c r="A92" t="s">
        <v>166</v>
      </c>
      <c r="B92" s="1">
        <v>90.52000000000001</v>
      </c>
      <c r="C92" s="1">
        <v>0</v>
      </c>
      <c r="D92" s="1">
        <v>0</v>
      </c>
      <c r="E92" s="1">
        <v>0</v>
      </c>
      <c r="F92" s="1">
        <v>90.52000000000001</v>
      </c>
      <c r="G92" s="1">
        <v>0</v>
      </c>
      <c r="H92" s="1">
        <v>0</v>
      </c>
      <c r="I92" s="1">
        <v>90.52000000000001</v>
      </c>
      <c r="J92" t="s">
        <v>56</v>
      </c>
      <c r="K92" t="s">
        <v>189</v>
      </c>
      <c r="L92" t="s">
        <v>319</v>
      </c>
      <c r="M92" t="str">
        <f>IF(ISNUMBER(MATCH(A92, '5.28.24'!$A$2:$A$16, 0)), "Exists", "Doesn't Exist")</f>
        <v>Doesn't Exist</v>
      </c>
      <c r="N92" t="str">
        <f>_xlfn.IFNA(VLOOKUP(A92,'5.20.24'!$A$2:$R$96,16,0), "")</f>
        <v/>
      </c>
    </row>
    <row r="93" spans="1:14" x14ac:dyDescent="0.25">
      <c r="A93" t="s">
        <v>640</v>
      </c>
      <c r="B93" s="1">
        <v>207.34</v>
      </c>
      <c r="C93" s="1">
        <v>0</v>
      </c>
      <c r="D93" s="1">
        <v>0</v>
      </c>
      <c r="E93" s="1">
        <v>0</v>
      </c>
      <c r="F93" s="1">
        <v>207.34</v>
      </c>
      <c r="G93" s="1">
        <v>0</v>
      </c>
      <c r="H93" s="1">
        <v>0</v>
      </c>
      <c r="I93" s="1">
        <v>207.34</v>
      </c>
      <c r="J93" t="s">
        <v>96</v>
      </c>
      <c r="K93" t="s">
        <v>242</v>
      </c>
      <c r="L93" t="s">
        <v>641</v>
      </c>
      <c r="M93" t="str">
        <f>IF(ISNUMBER(MATCH(A93, '5.28.24'!$A$2:$A$16, 0)), "Exists", "Doesn't Exist")</f>
        <v>Doesn't Exist</v>
      </c>
      <c r="N93" t="str">
        <f>_xlfn.IFNA(VLOOKUP(A93,'5.20.24'!$A$2:$R$96,16,0), "")</f>
        <v/>
      </c>
    </row>
    <row r="94" spans="1:14" x14ac:dyDescent="0.25">
      <c r="A94" t="s">
        <v>38</v>
      </c>
      <c r="B94" s="1">
        <v>1793.57</v>
      </c>
      <c r="C94" s="1">
        <v>0</v>
      </c>
      <c r="D94" s="1">
        <v>0</v>
      </c>
      <c r="E94" s="1">
        <v>0</v>
      </c>
      <c r="F94" s="1">
        <v>1793.57</v>
      </c>
      <c r="G94" s="1">
        <v>0</v>
      </c>
      <c r="H94" s="1">
        <v>1793.57</v>
      </c>
      <c r="I94" s="1">
        <v>0</v>
      </c>
      <c r="J94" t="s">
        <v>36</v>
      </c>
      <c r="K94" t="s">
        <v>185</v>
      </c>
      <c r="L94" t="s">
        <v>224</v>
      </c>
      <c r="M94" t="str">
        <f>IF(ISNUMBER(MATCH(A94, '5.28.24'!$A$2:$A$16, 0)), "Exists", "Doesn't Exist")</f>
        <v>Doesn't Exist</v>
      </c>
      <c r="N94" t="str">
        <f>_xlfn.IFNA(VLOOKUP(A94,'5.20.24'!$A$2:$R$96,16,0), "")</f>
        <v>No</v>
      </c>
    </row>
    <row r="95" spans="1:14" x14ac:dyDescent="0.25">
      <c r="A95" t="s">
        <v>90</v>
      </c>
      <c r="B95" s="1">
        <v>419.54</v>
      </c>
      <c r="C95" s="1">
        <v>0</v>
      </c>
      <c r="D95" s="1">
        <v>0</v>
      </c>
      <c r="E95" s="1">
        <v>0</v>
      </c>
      <c r="F95" s="1">
        <v>419.54</v>
      </c>
      <c r="G95" s="1">
        <v>0</v>
      </c>
      <c r="H95" s="1">
        <v>0</v>
      </c>
      <c r="I95" s="1">
        <v>419.54</v>
      </c>
      <c r="J95" t="s">
        <v>14</v>
      </c>
      <c r="K95" t="s">
        <v>172</v>
      </c>
      <c r="L95" t="s">
        <v>251</v>
      </c>
      <c r="M95" t="str">
        <f>IF(ISNUMBER(MATCH(A95, '5.28.24'!$A$2:$A$16, 0)), "Exists", "Doesn't Exist")</f>
        <v>Doesn't Exist</v>
      </c>
      <c r="N95" t="str">
        <f>_xlfn.IFNA(VLOOKUP(A95,'5.20.24'!$A$2:$R$96,16,0), "")</f>
        <v>No</v>
      </c>
    </row>
    <row r="96" spans="1:14" x14ac:dyDescent="0.25">
      <c r="A96" t="s">
        <v>421</v>
      </c>
      <c r="B96" s="1">
        <v>339.31</v>
      </c>
      <c r="C96" s="1">
        <v>0</v>
      </c>
      <c r="D96" s="1">
        <v>0</v>
      </c>
      <c r="E96" s="1">
        <v>0</v>
      </c>
      <c r="F96" s="1">
        <v>339.31</v>
      </c>
      <c r="G96" s="1">
        <v>0</v>
      </c>
      <c r="H96" s="1">
        <v>0</v>
      </c>
      <c r="I96" s="1">
        <v>339.31</v>
      </c>
      <c r="J96" t="s">
        <v>96</v>
      </c>
      <c r="K96" t="s">
        <v>242</v>
      </c>
      <c r="L96" t="s">
        <v>422</v>
      </c>
      <c r="M96" t="str">
        <f>IF(ISNUMBER(MATCH(A96, '5.28.24'!$A$2:$A$16, 0)), "Exists", "Doesn't Exist")</f>
        <v>Doesn't Exist</v>
      </c>
      <c r="N96" t="str">
        <f>_xlfn.IFNA(VLOOKUP(A96,'5.20.24'!$A$2:$R$96,16,0), "")</f>
        <v>No</v>
      </c>
    </row>
    <row r="97" spans="1:14" x14ac:dyDescent="0.25">
      <c r="A97" t="s">
        <v>380</v>
      </c>
      <c r="B97" s="1">
        <v>776.35</v>
      </c>
      <c r="C97" s="1">
        <v>0</v>
      </c>
      <c r="D97" s="1">
        <v>0</v>
      </c>
      <c r="E97" s="1">
        <v>0</v>
      </c>
      <c r="F97" s="1">
        <v>776.35</v>
      </c>
      <c r="G97" s="1">
        <v>0</v>
      </c>
      <c r="H97" s="1">
        <v>0</v>
      </c>
      <c r="I97" s="1">
        <v>776.35</v>
      </c>
      <c r="J97" t="s">
        <v>62</v>
      </c>
      <c r="K97" t="s">
        <v>238</v>
      </c>
      <c r="L97" t="s">
        <v>642</v>
      </c>
      <c r="M97" t="str">
        <f>IF(ISNUMBER(MATCH(A97, '5.28.24'!$A$2:$A$16, 0)), "Exists", "Doesn't Exist")</f>
        <v>Doesn't Exist</v>
      </c>
      <c r="N97" t="str">
        <f>_xlfn.IFNA(VLOOKUP(A97,'5.20.24'!$A$2:$R$96,16,0), "")</f>
        <v/>
      </c>
    </row>
    <row r="98" spans="1:14" x14ac:dyDescent="0.25">
      <c r="A98" t="s">
        <v>595</v>
      </c>
      <c r="B98" s="1">
        <v>90</v>
      </c>
      <c r="C98" s="1">
        <v>0</v>
      </c>
      <c r="D98" s="1">
        <v>0</v>
      </c>
      <c r="E98" s="1">
        <v>0</v>
      </c>
      <c r="F98" s="1">
        <v>90</v>
      </c>
      <c r="G98" s="1">
        <v>0</v>
      </c>
      <c r="H98" s="1">
        <v>0</v>
      </c>
      <c r="I98" s="1">
        <v>90</v>
      </c>
      <c r="J98" t="s">
        <v>150</v>
      </c>
      <c r="K98" t="s">
        <v>175</v>
      </c>
      <c r="L98" t="s">
        <v>596</v>
      </c>
      <c r="M98" t="str">
        <f>IF(ISNUMBER(MATCH(A98, '5.28.24'!$A$2:$A$16, 0)), "Exists", "Doesn't Exist")</f>
        <v>Doesn't Exist</v>
      </c>
      <c r="N98" t="str">
        <f>_xlfn.IFNA(VLOOKUP(A98,'5.20.24'!$A$2:$R$96,16,0), "")</f>
        <v>No</v>
      </c>
    </row>
    <row r="99" spans="1:14" x14ac:dyDescent="0.25">
      <c r="A99" t="s">
        <v>423</v>
      </c>
      <c r="B99" s="1">
        <v>94.23</v>
      </c>
      <c r="C99" s="1">
        <v>0</v>
      </c>
      <c r="D99" s="1">
        <v>0</v>
      </c>
      <c r="E99" s="1">
        <v>0</v>
      </c>
      <c r="F99" s="1">
        <v>94.23</v>
      </c>
      <c r="G99" s="1">
        <v>0</v>
      </c>
      <c r="H99" s="1">
        <v>0</v>
      </c>
      <c r="I99" s="1">
        <v>94.23</v>
      </c>
      <c r="J99" t="s">
        <v>44</v>
      </c>
      <c r="K99" t="s">
        <v>196</v>
      </c>
      <c r="L99" t="s">
        <v>424</v>
      </c>
      <c r="M99" t="str">
        <f>IF(ISNUMBER(MATCH(A99, '5.28.24'!$A$2:$A$16, 0)), "Exists", "Doesn't Exist")</f>
        <v>Doesn't Exist</v>
      </c>
      <c r="N99" t="str">
        <f>_xlfn.IFNA(VLOOKUP(A99,'5.20.24'!$A$2:$R$96,16,0), "")</f>
        <v>No</v>
      </c>
    </row>
    <row r="100" spans="1:14" x14ac:dyDescent="0.25">
      <c r="A100" t="s">
        <v>49</v>
      </c>
      <c r="B100" s="1">
        <v>129.19</v>
      </c>
      <c r="C100" s="1">
        <v>0</v>
      </c>
      <c r="D100" s="1">
        <v>0</v>
      </c>
      <c r="E100" s="1">
        <v>0</v>
      </c>
      <c r="F100" s="1">
        <v>129.19</v>
      </c>
      <c r="G100" s="1">
        <v>0</v>
      </c>
      <c r="H100" s="1">
        <v>0</v>
      </c>
      <c r="I100" s="1">
        <v>129.19</v>
      </c>
      <c r="J100" t="s">
        <v>10</v>
      </c>
      <c r="K100" t="s">
        <v>191</v>
      </c>
      <c r="L100" t="s">
        <v>202</v>
      </c>
      <c r="M100" t="str">
        <f>IF(ISNUMBER(MATCH(A100, '5.28.24'!$A$2:$A$16, 0)), "Exists", "Doesn't Exist")</f>
        <v>Doesn't Exist</v>
      </c>
      <c r="N100" t="str">
        <f>_xlfn.IFNA(VLOOKUP(A100,'5.20.24'!$A$2:$R$96,16,0), "")</f>
        <v/>
      </c>
    </row>
    <row r="101" spans="1:14" x14ac:dyDescent="0.25">
      <c r="A101" t="s">
        <v>438</v>
      </c>
      <c r="B101" s="1">
        <v>459.65</v>
      </c>
      <c r="C101" s="1">
        <v>0</v>
      </c>
      <c r="D101" s="1">
        <v>0</v>
      </c>
      <c r="E101" s="1">
        <v>0</v>
      </c>
      <c r="F101" s="1">
        <v>459.65</v>
      </c>
      <c r="G101" s="1">
        <v>0</v>
      </c>
      <c r="H101" s="1">
        <v>0</v>
      </c>
      <c r="I101" s="1">
        <v>459.65</v>
      </c>
      <c r="J101" t="s">
        <v>34</v>
      </c>
      <c r="K101" t="s">
        <v>198</v>
      </c>
      <c r="L101" t="s">
        <v>439</v>
      </c>
      <c r="M101" t="str">
        <f>IF(ISNUMBER(MATCH(A101, '5.28.24'!$A$2:$A$16, 0)), "Exists", "Doesn't Exist")</f>
        <v>Doesn't Exist</v>
      </c>
      <c r="N101" t="str">
        <f>_xlfn.IFNA(VLOOKUP(A101,'5.20.24'!$A$2:$R$96,16,0), "")</f>
        <v>No</v>
      </c>
    </row>
  </sheetData>
  <autoFilter ref="A1:Q101" xr:uid="{00000000-0009-0000-0000-000015000000}">
    <sortState xmlns:xlrd2="http://schemas.microsoft.com/office/spreadsheetml/2017/richdata2" ref="A2:Q101">
      <sortCondition descending="1" ref="C1:C101"/>
    </sortState>
  </autoFilter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tabColor rgb="FF7030A0"/>
  </sheetPr>
  <dimension ref="A1:R118"/>
  <sheetViews>
    <sheetView workbookViewId="0"/>
  </sheetViews>
  <sheetFormatPr defaultRowHeight="15" outlineLevelCol="1" x14ac:dyDescent="0.25"/>
  <cols>
    <col min="1" max="1" width="24.7109375" bestFit="1" customWidth="1"/>
    <col min="2" max="2" width="23.42578125" style="51" bestFit="1" customWidth="1"/>
    <col min="3" max="3" width="25.140625" style="1" bestFit="1" customWidth="1"/>
    <col min="4" max="4" width="18.5703125" style="1" customWidth="1" outlineLevel="1"/>
    <col min="5" max="5" width="24.85546875" style="51" customWidth="1" outlineLevel="1"/>
    <col min="6" max="6" width="21.85546875" style="1" customWidth="1" outlineLevel="1"/>
    <col min="7" max="7" width="20.42578125" style="1" customWidth="1" outlineLevel="1"/>
    <col min="8" max="8" width="30.42578125" style="1" customWidth="1" outlineLevel="1"/>
    <col min="9" max="9" width="33.7109375" style="51" customWidth="1" outlineLevel="1"/>
    <col min="10" max="10" width="18.28515625" customWidth="1" outlineLevel="1"/>
    <col min="11" max="11" width="40.42578125" customWidth="1" outlineLevel="1"/>
    <col min="12" max="12" width="37.7109375" customWidth="1" outlineLevel="1"/>
    <col min="13" max="13" width="25.140625" style="1" customWidth="1"/>
    <col min="14" max="14" width="12.42578125" style="130" bestFit="1" customWidth="1"/>
    <col min="15" max="15" width="13.7109375" style="130" bestFit="1" customWidth="1"/>
    <col min="16" max="16" width="38.140625" style="80" bestFit="1" customWidth="1"/>
    <col min="17" max="17" width="10.42578125" style="133" bestFit="1" customWidth="1"/>
    <col min="18" max="18" width="15.7109375" style="134" bestFit="1" customWidth="1"/>
  </cols>
  <sheetData>
    <row r="1" spans="1:18" x14ac:dyDescent="0.25">
      <c r="A1" s="127" t="s">
        <v>0</v>
      </c>
      <c r="B1" s="128" t="s">
        <v>1</v>
      </c>
      <c r="C1" s="89" t="s">
        <v>2</v>
      </c>
      <c r="D1" s="128" t="s">
        <v>365</v>
      </c>
      <c r="E1" s="128" t="s">
        <v>364</v>
      </c>
      <c r="F1" s="89" t="s">
        <v>4</v>
      </c>
      <c r="G1" s="128" t="s">
        <v>3</v>
      </c>
      <c r="H1" s="128" t="s">
        <v>366</v>
      </c>
      <c r="I1" s="128" t="s">
        <v>367</v>
      </c>
      <c r="J1" s="129" t="s">
        <v>5</v>
      </c>
      <c r="K1" s="127" t="s">
        <v>168</v>
      </c>
      <c r="L1" s="127" t="s">
        <v>169</v>
      </c>
      <c r="M1" s="89" t="s">
        <v>582</v>
      </c>
      <c r="N1" s="130" t="s">
        <v>583</v>
      </c>
      <c r="O1" s="130" t="s">
        <v>584</v>
      </c>
      <c r="P1" s="130" t="s">
        <v>357</v>
      </c>
      <c r="Q1" s="131" t="s">
        <v>356</v>
      </c>
      <c r="R1" s="132" t="s">
        <v>585</v>
      </c>
    </row>
    <row r="2" spans="1:18" x14ac:dyDescent="0.25">
      <c r="A2" t="s">
        <v>144</v>
      </c>
      <c r="B2" s="51">
        <v>3501.48</v>
      </c>
      <c r="C2" s="1">
        <v>3501.48</v>
      </c>
      <c r="D2" s="1">
        <v>3501.48</v>
      </c>
      <c r="E2" s="51">
        <v>0</v>
      </c>
      <c r="F2" s="1">
        <v>0</v>
      </c>
      <c r="G2" s="1">
        <v>0</v>
      </c>
      <c r="H2" s="1">
        <v>0</v>
      </c>
      <c r="I2" s="51">
        <v>0</v>
      </c>
      <c r="J2" t="s">
        <v>96</v>
      </c>
      <c r="K2" t="s">
        <v>242</v>
      </c>
      <c r="L2" t="s">
        <v>248</v>
      </c>
      <c r="M2" s="1">
        <v>2778.1</v>
      </c>
      <c r="N2" s="80" t="s">
        <v>643</v>
      </c>
      <c r="O2" s="80" t="s">
        <v>359</v>
      </c>
      <c r="Q2" s="133" t="s">
        <v>358</v>
      </c>
      <c r="R2" s="134" t="s">
        <v>359</v>
      </c>
    </row>
    <row r="3" spans="1:18" x14ac:dyDescent="0.25">
      <c r="A3" t="s">
        <v>573</v>
      </c>
      <c r="B3" s="51">
        <v>3263.3</v>
      </c>
      <c r="C3" s="1">
        <v>3263.3</v>
      </c>
      <c r="D3" s="1">
        <v>0</v>
      </c>
      <c r="E3" s="51">
        <v>3263.3</v>
      </c>
      <c r="F3" s="1">
        <v>0</v>
      </c>
      <c r="G3" s="1">
        <v>0</v>
      </c>
      <c r="H3" s="1">
        <v>0</v>
      </c>
      <c r="I3" s="51">
        <v>0</v>
      </c>
      <c r="J3" t="s">
        <v>31</v>
      </c>
      <c r="K3" t="s">
        <v>183</v>
      </c>
      <c r="L3" t="s">
        <v>346</v>
      </c>
      <c r="M3" s="1">
        <v>2436.37</v>
      </c>
      <c r="N3" s="80" t="s">
        <v>643</v>
      </c>
      <c r="O3" s="80" t="s">
        <v>359</v>
      </c>
      <c r="P3" s="80" t="s">
        <v>360</v>
      </c>
      <c r="Q3" s="133" t="s">
        <v>359</v>
      </c>
      <c r="R3" s="134" t="s">
        <v>359</v>
      </c>
    </row>
    <row r="4" spans="1:18" x14ac:dyDescent="0.25">
      <c r="A4" t="s">
        <v>47</v>
      </c>
      <c r="B4" s="51">
        <v>2834.89</v>
      </c>
      <c r="C4" s="1">
        <v>2834.89</v>
      </c>
      <c r="D4" s="1">
        <v>0</v>
      </c>
      <c r="E4" s="51">
        <v>2834.89</v>
      </c>
      <c r="F4" s="1">
        <v>0</v>
      </c>
      <c r="G4" s="1">
        <v>0</v>
      </c>
      <c r="H4" s="1">
        <v>0</v>
      </c>
      <c r="I4" s="51">
        <v>0</v>
      </c>
      <c r="J4" t="s">
        <v>36</v>
      </c>
      <c r="K4" t="s">
        <v>185</v>
      </c>
      <c r="L4" t="s">
        <v>200</v>
      </c>
      <c r="M4" s="1">
        <v>2166.58</v>
      </c>
      <c r="N4" s="80" t="s">
        <v>643</v>
      </c>
      <c r="O4" s="80" t="s">
        <v>358</v>
      </c>
      <c r="P4" s="80" t="s">
        <v>644</v>
      </c>
      <c r="Q4" s="133" t="s">
        <v>359</v>
      </c>
      <c r="R4" s="134" t="s">
        <v>358</v>
      </c>
    </row>
    <row r="5" spans="1:18" x14ac:dyDescent="0.25">
      <c r="A5" t="s">
        <v>101</v>
      </c>
      <c r="B5" s="51">
        <v>2756.39</v>
      </c>
      <c r="C5" s="1">
        <v>2756.39</v>
      </c>
      <c r="D5" s="1">
        <v>0</v>
      </c>
      <c r="E5" s="51">
        <v>2756.39</v>
      </c>
      <c r="F5" s="1">
        <v>0</v>
      </c>
      <c r="G5" s="1">
        <v>0</v>
      </c>
      <c r="H5" s="1">
        <v>0</v>
      </c>
      <c r="I5" s="51">
        <v>0</v>
      </c>
      <c r="J5" t="s">
        <v>34</v>
      </c>
      <c r="K5" t="s">
        <v>198</v>
      </c>
      <c r="L5" t="s">
        <v>261</v>
      </c>
      <c r="M5" s="1">
        <v>1558.4</v>
      </c>
      <c r="N5" s="80" t="s">
        <v>643</v>
      </c>
      <c r="O5" s="80" t="s">
        <v>358</v>
      </c>
      <c r="P5" s="80" t="s">
        <v>645</v>
      </c>
      <c r="Q5" s="133" t="s">
        <v>359</v>
      </c>
      <c r="R5" s="134" t="s">
        <v>358</v>
      </c>
    </row>
    <row r="6" spans="1:18" x14ac:dyDescent="0.25">
      <c r="A6" t="s">
        <v>45</v>
      </c>
      <c r="B6" s="51">
        <v>2577.25</v>
      </c>
      <c r="C6" s="1">
        <v>2577.25</v>
      </c>
      <c r="D6" s="1">
        <v>79.69</v>
      </c>
      <c r="E6" s="51">
        <v>2497.56</v>
      </c>
      <c r="F6" s="1">
        <v>0</v>
      </c>
      <c r="G6" s="1">
        <v>0</v>
      </c>
      <c r="H6" s="1">
        <v>0</v>
      </c>
      <c r="I6" s="51">
        <v>0</v>
      </c>
      <c r="J6" t="s">
        <v>21</v>
      </c>
      <c r="K6" t="s">
        <v>177</v>
      </c>
      <c r="L6" t="s">
        <v>616</v>
      </c>
      <c r="M6" s="1">
        <v>2577.25</v>
      </c>
      <c r="N6" s="80" t="s">
        <v>643</v>
      </c>
      <c r="O6" s="80" t="s">
        <v>359</v>
      </c>
      <c r="P6" s="80" t="s">
        <v>646</v>
      </c>
      <c r="Q6" s="133" t="s">
        <v>359</v>
      </c>
      <c r="R6" s="134" t="s">
        <v>359</v>
      </c>
    </row>
    <row r="7" spans="1:18" x14ac:dyDescent="0.25">
      <c r="A7" t="s">
        <v>20</v>
      </c>
      <c r="B7" s="51">
        <v>2532.11</v>
      </c>
      <c r="C7" s="1">
        <v>2532.11</v>
      </c>
      <c r="D7" s="1">
        <v>0</v>
      </c>
      <c r="E7" s="51">
        <v>2532.11</v>
      </c>
      <c r="F7" s="1">
        <v>0</v>
      </c>
      <c r="G7" s="1">
        <v>0</v>
      </c>
      <c r="H7" s="1">
        <v>0</v>
      </c>
      <c r="I7" s="51">
        <v>0</v>
      </c>
      <c r="J7" t="s">
        <v>21</v>
      </c>
      <c r="K7" t="s">
        <v>177</v>
      </c>
      <c r="L7" t="s">
        <v>178</v>
      </c>
      <c r="M7" s="1">
        <v>1694.12</v>
      </c>
      <c r="N7" s="80" t="s">
        <v>643</v>
      </c>
      <c r="O7" s="80" t="s">
        <v>358</v>
      </c>
      <c r="P7" s="80" t="s">
        <v>647</v>
      </c>
      <c r="Q7" s="133" t="s">
        <v>359</v>
      </c>
      <c r="R7" s="134" t="s">
        <v>358</v>
      </c>
    </row>
    <row r="8" spans="1:18" x14ac:dyDescent="0.25">
      <c r="A8" t="s">
        <v>578</v>
      </c>
      <c r="B8" s="51">
        <v>2145.17</v>
      </c>
      <c r="C8" s="1">
        <v>2145.17</v>
      </c>
      <c r="D8" s="1">
        <v>1820.19</v>
      </c>
      <c r="E8" s="51">
        <v>324.98</v>
      </c>
      <c r="F8" s="1">
        <v>0</v>
      </c>
      <c r="G8" s="1">
        <v>0</v>
      </c>
      <c r="H8" s="1">
        <v>0</v>
      </c>
      <c r="I8" s="51">
        <v>0</v>
      </c>
      <c r="J8" t="s">
        <v>36</v>
      </c>
      <c r="K8" t="s">
        <v>185</v>
      </c>
      <c r="L8" t="s">
        <v>579</v>
      </c>
      <c r="M8" s="1">
        <v>2137.8200000000002</v>
      </c>
      <c r="N8" s="80" t="s">
        <v>643</v>
      </c>
      <c r="O8" s="80" t="s">
        <v>358</v>
      </c>
      <c r="P8" s="80" t="s">
        <v>648</v>
      </c>
      <c r="Q8" s="133" t="s">
        <v>359</v>
      </c>
      <c r="R8" s="134" t="s">
        <v>358</v>
      </c>
    </row>
    <row r="9" spans="1:18" x14ac:dyDescent="0.25">
      <c r="A9" t="s">
        <v>93</v>
      </c>
      <c r="B9" s="51">
        <v>2019.41</v>
      </c>
      <c r="C9" s="1">
        <v>2019.41</v>
      </c>
      <c r="D9" s="1">
        <v>254.7</v>
      </c>
      <c r="E9" s="51">
        <v>1764.71</v>
      </c>
      <c r="F9" s="1">
        <v>0</v>
      </c>
      <c r="G9" s="1">
        <v>0</v>
      </c>
      <c r="H9" s="1">
        <v>0</v>
      </c>
      <c r="I9" s="51">
        <v>0</v>
      </c>
      <c r="J9" t="s">
        <v>36</v>
      </c>
      <c r="K9" t="s">
        <v>185</v>
      </c>
      <c r="L9" t="s">
        <v>215</v>
      </c>
      <c r="M9" s="1">
        <v>1779.49</v>
      </c>
      <c r="N9" s="80" t="s">
        <v>643</v>
      </c>
      <c r="O9" s="80" t="s">
        <v>359</v>
      </c>
      <c r="P9" s="80" t="s">
        <v>649</v>
      </c>
      <c r="Q9" s="133" t="s">
        <v>359</v>
      </c>
      <c r="R9" s="134" t="s">
        <v>358</v>
      </c>
    </row>
    <row r="10" spans="1:18" x14ac:dyDescent="0.25">
      <c r="A10" t="s">
        <v>9</v>
      </c>
      <c r="B10" s="51">
        <v>1962.33</v>
      </c>
      <c r="C10" s="1">
        <v>1962.33</v>
      </c>
      <c r="D10" s="1">
        <v>1962.33</v>
      </c>
      <c r="E10" s="51">
        <v>0</v>
      </c>
      <c r="F10" s="1">
        <v>0</v>
      </c>
      <c r="G10" s="1">
        <v>0</v>
      </c>
      <c r="H10" s="1">
        <v>0</v>
      </c>
      <c r="I10" s="51">
        <v>0</v>
      </c>
      <c r="J10" t="s">
        <v>150</v>
      </c>
      <c r="K10" t="s">
        <v>175</v>
      </c>
      <c r="L10" t="s">
        <v>176</v>
      </c>
      <c r="M10" s="1">
        <v>1056.04</v>
      </c>
      <c r="N10" s="80" t="s">
        <v>643</v>
      </c>
      <c r="O10" s="80" t="s">
        <v>358</v>
      </c>
      <c r="P10" s="80" t="s">
        <v>650</v>
      </c>
      <c r="Q10" s="133" t="s">
        <v>359</v>
      </c>
      <c r="R10" s="134" t="s">
        <v>358</v>
      </c>
    </row>
    <row r="11" spans="1:18" x14ac:dyDescent="0.25">
      <c r="A11" t="s">
        <v>599</v>
      </c>
      <c r="B11" s="51">
        <v>1540.52</v>
      </c>
      <c r="C11" s="1">
        <v>1540.52</v>
      </c>
      <c r="D11" s="1">
        <v>0</v>
      </c>
      <c r="E11" s="51">
        <v>1540.52</v>
      </c>
      <c r="F11" s="1">
        <v>0</v>
      </c>
      <c r="G11" s="1">
        <v>0</v>
      </c>
      <c r="H11" s="1">
        <v>0</v>
      </c>
      <c r="I11" s="51">
        <v>0</v>
      </c>
      <c r="J11" t="s">
        <v>528</v>
      </c>
      <c r="K11" t="s">
        <v>529</v>
      </c>
      <c r="L11" t="s">
        <v>529</v>
      </c>
      <c r="M11" s="1">
        <v>613.83000000000004</v>
      </c>
      <c r="N11" s="80" t="s">
        <v>651</v>
      </c>
      <c r="O11" s="80" t="s">
        <v>359</v>
      </c>
      <c r="Q11" s="133" t="s">
        <v>358</v>
      </c>
      <c r="R11" s="134" t="s">
        <v>359</v>
      </c>
    </row>
    <row r="12" spans="1:18" x14ac:dyDescent="0.25">
      <c r="A12" t="s">
        <v>113</v>
      </c>
      <c r="B12" s="51">
        <v>1385.59</v>
      </c>
      <c r="C12" s="1">
        <v>1385.59</v>
      </c>
      <c r="D12" s="1">
        <v>0</v>
      </c>
      <c r="E12" s="51">
        <v>1385.59</v>
      </c>
      <c r="F12" s="1">
        <v>0</v>
      </c>
      <c r="G12" s="1">
        <v>0</v>
      </c>
      <c r="H12" s="1">
        <v>0</v>
      </c>
      <c r="I12" s="51">
        <v>0</v>
      </c>
      <c r="J12" t="s">
        <v>36</v>
      </c>
      <c r="K12" t="s">
        <v>185</v>
      </c>
      <c r="L12" t="s">
        <v>247</v>
      </c>
      <c r="M12" s="1">
        <v>220.12</v>
      </c>
      <c r="N12" s="80" t="s">
        <v>651</v>
      </c>
      <c r="O12" s="80" t="s">
        <v>359</v>
      </c>
      <c r="Q12" s="133" t="s">
        <v>358</v>
      </c>
      <c r="R12" s="134" t="s">
        <v>359</v>
      </c>
    </row>
    <row r="13" spans="1:18" x14ac:dyDescent="0.25">
      <c r="A13" t="s">
        <v>58</v>
      </c>
      <c r="B13" s="51">
        <v>1343.03</v>
      </c>
      <c r="C13" s="1">
        <v>1343.03</v>
      </c>
      <c r="D13" s="1">
        <v>1343.03</v>
      </c>
      <c r="E13" s="51">
        <v>0</v>
      </c>
      <c r="F13" s="1">
        <v>0</v>
      </c>
      <c r="G13" s="1">
        <v>0</v>
      </c>
      <c r="H13" s="1">
        <v>0</v>
      </c>
      <c r="I13" s="51">
        <v>0</v>
      </c>
      <c r="J13" t="s">
        <v>34</v>
      </c>
      <c r="K13" t="s">
        <v>198</v>
      </c>
      <c r="L13" t="s">
        <v>199</v>
      </c>
      <c r="M13" s="1">
        <v>1343.03</v>
      </c>
      <c r="N13" s="80" t="s">
        <v>643</v>
      </c>
      <c r="O13" s="80" t="s">
        <v>358</v>
      </c>
      <c r="P13" s="80" t="s">
        <v>652</v>
      </c>
      <c r="Q13" s="133" t="s">
        <v>359</v>
      </c>
      <c r="R13" s="134" t="s">
        <v>358</v>
      </c>
    </row>
    <row r="14" spans="1:18" x14ac:dyDescent="0.25">
      <c r="A14" t="s">
        <v>80</v>
      </c>
      <c r="B14" s="51">
        <v>1331.97</v>
      </c>
      <c r="C14" s="1">
        <v>1331.97</v>
      </c>
      <c r="D14" s="1">
        <v>1308.3699999999999</v>
      </c>
      <c r="E14" s="51">
        <v>23.6</v>
      </c>
      <c r="F14" s="1">
        <v>0</v>
      </c>
      <c r="G14" s="1">
        <v>0</v>
      </c>
      <c r="H14" s="1">
        <v>0</v>
      </c>
      <c r="I14" s="51">
        <v>0</v>
      </c>
      <c r="J14" t="s">
        <v>99</v>
      </c>
      <c r="K14" t="s">
        <v>217</v>
      </c>
      <c r="L14" t="s">
        <v>399</v>
      </c>
      <c r="M14" s="1">
        <v>185.09</v>
      </c>
      <c r="N14" s="80" t="s">
        <v>651</v>
      </c>
      <c r="O14" s="80" t="s">
        <v>359</v>
      </c>
      <c r="Q14" s="133" t="s">
        <v>358</v>
      </c>
      <c r="R14" s="134" t="s">
        <v>359</v>
      </c>
    </row>
    <row r="15" spans="1:18" x14ac:dyDescent="0.25">
      <c r="A15" t="s">
        <v>48</v>
      </c>
      <c r="B15" s="51">
        <v>5120.08</v>
      </c>
      <c r="C15" s="1">
        <v>1176.83</v>
      </c>
      <c r="D15" s="1">
        <v>0</v>
      </c>
      <c r="E15" s="51">
        <v>1176.83</v>
      </c>
      <c r="F15" s="1">
        <v>3943.25</v>
      </c>
      <c r="G15" s="1">
        <v>0</v>
      </c>
      <c r="H15" s="1">
        <v>0</v>
      </c>
      <c r="I15" s="51">
        <v>3943.25</v>
      </c>
      <c r="J15" t="s">
        <v>36</v>
      </c>
      <c r="K15" t="s">
        <v>185</v>
      </c>
      <c r="L15" t="s">
        <v>201</v>
      </c>
      <c r="M15" s="1">
        <v>4679.18</v>
      </c>
      <c r="N15" s="80" t="s">
        <v>643</v>
      </c>
      <c r="O15" s="80" t="s">
        <v>359</v>
      </c>
      <c r="P15" s="80" t="s">
        <v>653</v>
      </c>
      <c r="Q15" s="133" t="s">
        <v>358</v>
      </c>
      <c r="R15" s="134" t="s">
        <v>359</v>
      </c>
    </row>
    <row r="16" spans="1:18" s="135" customFormat="1" x14ac:dyDescent="0.25">
      <c r="A16" s="135" t="s">
        <v>522</v>
      </c>
      <c r="B16" s="136">
        <v>1024.55</v>
      </c>
      <c r="C16" s="137">
        <v>1024.55</v>
      </c>
      <c r="D16" s="137">
        <v>790.98</v>
      </c>
      <c r="E16" s="136">
        <v>233.57</v>
      </c>
      <c r="F16" s="137">
        <v>0</v>
      </c>
      <c r="G16" s="137">
        <v>0</v>
      </c>
      <c r="H16" s="137">
        <v>0</v>
      </c>
      <c r="I16" s="136">
        <v>0</v>
      </c>
      <c r="J16" s="135" t="s">
        <v>50</v>
      </c>
      <c r="K16" s="135" t="s">
        <v>309</v>
      </c>
      <c r="L16" s="135" t="s">
        <v>523</v>
      </c>
      <c r="M16" s="1">
        <v>831.84999999999991</v>
      </c>
      <c r="N16" s="80" t="s">
        <v>651</v>
      </c>
      <c r="O16" s="80" t="s">
        <v>359</v>
      </c>
      <c r="P16" s="138"/>
      <c r="Q16" s="139" t="s">
        <v>358</v>
      </c>
      <c r="R16" s="134" t="s">
        <v>359</v>
      </c>
    </row>
    <row r="17" spans="1:18" x14ac:dyDescent="0.25">
      <c r="A17" s="140"/>
      <c r="B17" s="141"/>
      <c r="C17" s="142">
        <f>SUM(C2:C16)</f>
        <v>31394.819999999996</v>
      </c>
      <c r="D17" s="143"/>
      <c r="E17" s="141"/>
      <c r="F17" s="143"/>
      <c r="G17" s="143"/>
      <c r="H17" s="143"/>
      <c r="I17" s="141"/>
      <c r="J17" s="140"/>
      <c r="K17" s="140"/>
      <c r="N17" s="80"/>
      <c r="O17" s="80"/>
    </row>
    <row r="18" spans="1:18" x14ac:dyDescent="0.25">
      <c r="A18" t="s">
        <v>14</v>
      </c>
      <c r="B18" s="51">
        <v>873.77</v>
      </c>
      <c r="C18" s="1">
        <v>873.77</v>
      </c>
      <c r="D18" s="1">
        <v>873.77</v>
      </c>
      <c r="E18" s="51">
        <v>0</v>
      </c>
      <c r="F18" s="1">
        <v>0</v>
      </c>
      <c r="G18" s="1">
        <v>0</v>
      </c>
      <c r="H18" s="1">
        <v>0</v>
      </c>
      <c r="I18" s="51">
        <v>0</v>
      </c>
      <c r="J18" t="s">
        <v>21</v>
      </c>
      <c r="K18" t="s">
        <v>177</v>
      </c>
      <c r="L18" t="s">
        <v>172</v>
      </c>
      <c r="M18" s="1">
        <v>0</v>
      </c>
      <c r="N18" s="80" t="s">
        <v>651</v>
      </c>
      <c r="O18" s="80" t="s">
        <v>359</v>
      </c>
      <c r="Q18" s="133" t="s">
        <v>359</v>
      </c>
      <c r="R18" s="134" t="s">
        <v>359</v>
      </c>
    </row>
    <row r="19" spans="1:18" x14ac:dyDescent="0.25">
      <c r="A19" t="s">
        <v>63</v>
      </c>
      <c r="B19" s="51">
        <v>858.75</v>
      </c>
      <c r="C19" s="1">
        <v>858.75</v>
      </c>
      <c r="D19" s="1">
        <v>803.73</v>
      </c>
      <c r="E19" s="51">
        <v>55.02</v>
      </c>
      <c r="F19" s="1">
        <v>0</v>
      </c>
      <c r="G19" s="1">
        <v>0</v>
      </c>
      <c r="H19" s="1">
        <v>0</v>
      </c>
      <c r="I19" s="51">
        <v>0</v>
      </c>
      <c r="J19" t="s">
        <v>85</v>
      </c>
      <c r="K19" t="s">
        <v>219</v>
      </c>
      <c r="L19" t="s">
        <v>220</v>
      </c>
      <c r="M19" s="1">
        <v>803.73</v>
      </c>
      <c r="N19" s="80" t="s">
        <v>651</v>
      </c>
      <c r="O19" s="80" t="s">
        <v>359</v>
      </c>
      <c r="Q19" s="133" t="s">
        <v>359</v>
      </c>
      <c r="R19" s="134" t="s">
        <v>359</v>
      </c>
    </row>
    <row r="20" spans="1:18" x14ac:dyDescent="0.25">
      <c r="A20" t="s">
        <v>157</v>
      </c>
      <c r="B20" s="51">
        <v>675.2700000000001</v>
      </c>
      <c r="C20" s="1">
        <v>675.2700000000001</v>
      </c>
      <c r="D20" s="1">
        <v>0</v>
      </c>
      <c r="E20" s="51">
        <v>675.2700000000001</v>
      </c>
      <c r="F20" s="1">
        <v>0</v>
      </c>
      <c r="G20" s="1">
        <v>0</v>
      </c>
      <c r="H20" s="1">
        <v>0</v>
      </c>
      <c r="I20" s="51">
        <v>0</v>
      </c>
      <c r="J20" t="s">
        <v>116</v>
      </c>
      <c r="K20" t="s">
        <v>259</v>
      </c>
      <c r="L20" t="s">
        <v>274</v>
      </c>
      <c r="M20" s="1">
        <v>675.2700000000001</v>
      </c>
      <c r="N20" s="80" t="s">
        <v>651</v>
      </c>
      <c r="O20" s="80" t="s">
        <v>359</v>
      </c>
      <c r="Q20" s="133" t="s">
        <v>359</v>
      </c>
      <c r="R20" s="134" t="s">
        <v>359</v>
      </c>
    </row>
    <row r="21" spans="1:18" x14ac:dyDescent="0.25">
      <c r="A21" t="s">
        <v>87</v>
      </c>
      <c r="B21" s="51">
        <v>690.36000000000013</v>
      </c>
      <c r="C21" s="1">
        <v>652.61</v>
      </c>
      <c r="D21" s="1">
        <v>0</v>
      </c>
      <c r="E21" s="51">
        <v>652.61</v>
      </c>
      <c r="F21" s="1">
        <v>37.75</v>
      </c>
      <c r="G21" s="1">
        <v>0</v>
      </c>
      <c r="H21" s="1">
        <v>0</v>
      </c>
      <c r="I21" s="51">
        <v>37.75</v>
      </c>
      <c r="J21" t="s">
        <v>44</v>
      </c>
      <c r="K21" t="s">
        <v>196</v>
      </c>
      <c r="L21" t="s">
        <v>244</v>
      </c>
      <c r="M21" s="1">
        <v>60.239999999999988</v>
      </c>
      <c r="N21" s="80" t="s">
        <v>651</v>
      </c>
      <c r="O21" s="80" t="s">
        <v>359</v>
      </c>
      <c r="Q21" s="133" t="s">
        <v>359</v>
      </c>
      <c r="R21" s="134" t="s">
        <v>359</v>
      </c>
    </row>
    <row r="22" spans="1:18" x14ac:dyDescent="0.25">
      <c r="A22" t="s">
        <v>654</v>
      </c>
      <c r="B22" s="51">
        <v>583.91999999999996</v>
      </c>
      <c r="C22" s="1">
        <v>583.91999999999996</v>
      </c>
      <c r="D22" s="1">
        <v>583.91999999999996</v>
      </c>
      <c r="E22" s="51">
        <v>0</v>
      </c>
      <c r="F22" s="1">
        <v>0</v>
      </c>
      <c r="G22" s="1">
        <v>0</v>
      </c>
      <c r="H22" s="1">
        <v>0</v>
      </c>
      <c r="I22" s="51">
        <v>0</v>
      </c>
      <c r="J22" t="s">
        <v>329</v>
      </c>
      <c r="K22" t="s">
        <v>332</v>
      </c>
      <c r="L22" t="s">
        <v>655</v>
      </c>
      <c r="M22" s="1">
        <v>0</v>
      </c>
      <c r="N22" s="80" t="s">
        <v>651</v>
      </c>
      <c r="O22" s="80" t="s">
        <v>359</v>
      </c>
      <c r="Q22" s="133" t="s">
        <v>359</v>
      </c>
      <c r="R22" s="134" t="s">
        <v>359</v>
      </c>
    </row>
    <row r="23" spans="1:18" x14ac:dyDescent="0.25">
      <c r="A23" t="s">
        <v>71</v>
      </c>
      <c r="B23" s="51">
        <v>908.04</v>
      </c>
      <c r="C23" s="1">
        <v>531.36</v>
      </c>
      <c r="D23" s="1">
        <v>0</v>
      </c>
      <c r="E23" s="51">
        <v>531.36</v>
      </c>
      <c r="F23" s="1">
        <v>376.68</v>
      </c>
      <c r="G23" s="1">
        <v>0</v>
      </c>
      <c r="H23" s="1">
        <v>0</v>
      </c>
      <c r="I23" s="51">
        <v>376.68</v>
      </c>
      <c r="J23" t="s">
        <v>36</v>
      </c>
      <c r="K23" t="s">
        <v>185</v>
      </c>
      <c r="L23" t="s">
        <v>228</v>
      </c>
      <c r="M23" s="1">
        <v>392.29</v>
      </c>
      <c r="N23" s="80" t="s">
        <v>651</v>
      </c>
      <c r="O23" s="80" t="s">
        <v>359</v>
      </c>
      <c r="Q23" s="133" t="s">
        <v>359</v>
      </c>
      <c r="R23" s="134" t="s">
        <v>359</v>
      </c>
    </row>
    <row r="24" spans="1:18" x14ac:dyDescent="0.25">
      <c r="A24" t="s">
        <v>91</v>
      </c>
      <c r="B24" s="51">
        <v>526.64</v>
      </c>
      <c r="C24" s="1">
        <v>526.64</v>
      </c>
      <c r="D24" s="1">
        <v>0</v>
      </c>
      <c r="E24" s="51">
        <v>526.64</v>
      </c>
      <c r="F24" s="1">
        <v>0</v>
      </c>
      <c r="G24" s="1">
        <v>0</v>
      </c>
      <c r="H24" s="1">
        <v>0</v>
      </c>
      <c r="I24" s="51">
        <v>0</v>
      </c>
      <c r="J24" t="s">
        <v>23</v>
      </c>
      <c r="K24" t="s">
        <v>194</v>
      </c>
      <c r="L24" t="s">
        <v>253</v>
      </c>
      <c r="M24" s="1">
        <v>325.08</v>
      </c>
      <c r="N24" s="80" t="s">
        <v>651</v>
      </c>
      <c r="O24" s="80" t="s">
        <v>359</v>
      </c>
      <c r="Q24" s="133" t="s">
        <v>359</v>
      </c>
      <c r="R24" s="134" t="s">
        <v>359</v>
      </c>
    </row>
    <row r="25" spans="1:18" x14ac:dyDescent="0.25">
      <c r="A25" t="s">
        <v>656</v>
      </c>
      <c r="B25" s="51">
        <v>408.64</v>
      </c>
      <c r="C25" s="1">
        <v>408.64</v>
      </c>
      <c r="D25" s="1">
        <v>0</v>
      </c>
      <c r="E25" s="51">
        <v>408.64</v>
      </c>
      <c r="F25" s="1">
        <v>0</v>
      </c>
      <c r="G25" s="1">
        <v>0</v>
      </c>
      <c r="H25" s="1">
        <v>0</v>
      </c>
      <c r="I25" s="51">
        <v>0</v>
      </c>
      <c r="J25" t="s">
        <v>31</v>
      </c>
      <c r="K25" t="s">
        <v>183</v>
      </c>
      <c r="L25" t="s">
        <v>657</v>
      </c>
      <c r="M25" s="1">
        <v>0</v>
      </c>
      <c r="N25" s="80" t="s">
        <v>651</v>
      </c>
      <c r="O25" s="80" t="s">
        <v>359</v>
      </c>
      <c r="Q25" s="133" t="s">
        <v>359</v>
      </c>
      <c r="R25" s="134" t="s">
        <v>359</v>
      </c>
    </row>
    <row r="26" spans="1:18" x14ac:dyDescent="0.25">
      <c r="A26" t="s">
        <v>269</v>
      </c>
      <c r="B26" s="51">
        <v>635.75</v>
      </c>
      <c r="C26" s="1">
        <v>401.54</v>
      </c>
      <c r="D26" s="1">
        <v>0</v>
      </c>
      <c r="E26" s="51">
        <v>401.54</v>
      </c>
      <c r="F26" s="1">
        <v>234.21</v>
      </c>
      <c r="G26" s="1">
        <v>0</v>
      </c>
      <c r="H26" s="1">
        <v>234.21</v>
      </c>
      <c r="I26" s="51">
        <v>0</v>
      </c>
      <c r="J26" t="s">
        <v>44</v>
      </c>
      <c r="K26" t="s">
        <v>196</v>
      </c>
      <c r="L26" t="s">
        <v>270</v>
      </c>
      <c r="M26" s="1">
        <v>0</v>
      </c>
      <c r="N26" s="80" t="s">
        <v>651</v>
      </c>
      <c r="O26" s="80" t="s">
        <v>359</v>
      </c>
      <c r="Q26" s="133" t="s">
        <v>359</v>
      </c>
      <c r="R26" s="134" t="s">
        <v>359</v>
      </c>
    </row>
    <row r="27" spans="1:18" x14ac:dyDescent="0.25">
      <c r="A27" t="s">
        <v>104</v>
      </c>
      <c r="B27" s="51">
        <v>337.42</v>
      </c>
      <c r="C27" s="1">
        <v>337.42</v>
      </c>
      <c r="D27" s="1">
        <v>216.97</v>
      </c>
      <c r="E27" s="51">
        <v>120.45</v>
      </c>
      <c r="F27" s="1">
        <v>0</v>
      </c>
      <c r="G27" s="1">
        <v>0</v>
      </c>
      <c r="H27" s="1">
        <v>0</v>
      </c>
      <c r="I27" s="51">
        <v>0</v>
      </c>
      <c r="J27" t="s">
        <v>105</v>
      </c>
      <c r="K27" t="s">
        <v>245</v>
      </c>
      <c r="L27" t="s">
        <v>292</v>
      </c>
      <c r="M27" s="1">
        <v>0</v>
      </c>
      <c r="N27" s="80" t="s">
        <v>651</v>
      </c>
      <c r="O27" s="80" t="s">
        <v>359</v>
      </c>
      <c r="Q27" s="133" t="s">
        <v>359</v>
      </c>
      <c r="R27" s="134" t="s">
        <v>359</v>
      </c>
    </row>
    <row r="28" spans="1:18" x14ac:dyDescent="0.25">
      <c r="A28" t="s">
        <v>100</v>
      </c>
      <c r="B28" s="51">
        <v>1417.89</v>
      </c>
      <c r="C28" s="1">
        <v>299.89999999999998</v>
      </c>
      <c r="D28" s="1">
        <v>0</v>
      </c>
      <c r="E28" s="51">
        <v>299.89999999999998</v>
      </c>
      <c r="F28" s="1">
        <v>1117.99</v>
      </c>
      <c r="G28" s="1">
        <v>0</v>
      </c>
      <c r="H28" s="1">
        <v>0</v>
      </c>
      <c r="I28" s="51">
        <v>1117.99</v>
      </c>
      <c r="J28" t="s">
        <v>20</v>
      </c>
      <c r="K28" t="s">
        <v>178</v>
      </c>
      <c r="L28" t="s">
        <v>255</v>
      </c>
      <c r="M28" s="1">
        <v>299.89999999999998</v>
      </c>
      <c r="N28" s="80" t="s">
        <v>651</v>
      </c>
      <c r="O28" s="80" t="s">
        <v>359</v>
      </c>
      <c r="Q28" s="133" t="s">
        <v>359</v>
      </c>
      <c r="R28" s="134" t="s">
        <v>359</v>
      </c>
    </row>
    <row r="29" spans="1:18" x14ac:dyDescent="0.25">
      <c r="A29" t="s">
        <v>574</v>
      </c>
      <c r="B29" s="51">
        <v>645.42000000000007</v>
      </c>
      <c r="C29" s="1">
        <v>276.12</v>
      </c>
      <c r="D29" s="1">
        <v>0</v>
      </c>
      <c r="E29" s="51">
        <v>276.12</v>
      </c>
      <c r="F29" s="1">
        <v>369.3</v>
      </c>
      <c r="G29" s="1">
        <v>0</v>
      </c>
      <c r="H29" s="1">
        <v>0</v>
      </c>
      <c r="I29" s="51">
        <v>369.3</v>
      </c>
      <c r="J29" t="s">
        <v>23</v>
      </c>
      <c r="K29" t="s">
        <v>194</v>
      </c>
      <c r="L29" t="s">
        <v>575</v>
      </c>
      <c r="M29" s="1">
        <v>276.12</v>
      </c>
      <c r="N29" s="80" t="s">
        <v>651</v>
      </c>
      <c r="O29" s="80" t="s">
        <v>359</v>
      </c>
      <c r="Q29" s="133" t="s">
        <v>359</v>
      </c>
      <c r="R29" s="134" t="s">
        <v>359</v>
      </c>
    </row>
    <row r="30" spans="1:18" x14ac:dyDescent="0.25">
      <c r="A30" t="s">
        <v>32</v>
      </c>
      <c r="B30" s="51">
        <v>274.93000000000012</v>
      </c>
      <c r="C30" s="1">
        <v>274.93000000000012</v>
      </c>
      <c r="D30" s="1">
        <v>119.3099999999999</v>
      </c>
      <c r="E30" s="51">
        <v>155.62</v>
      </c>
      <c r="F30" s="1">
        <v>0</v>
      </c>
      <c r="G30" s="1">
        <v>0</v>
      </c>
      <c r="H30" s="1">
        <v>0</v>
      </c>
      <c r="I30" s="51">
        <v>0</v>
      </c>
      <c r="J30" t="s">
        <v>152</v>
      </c>
      <c r="K30" t="s">
        <v>209</v>
      </c>
      <c r="L30" t="s">
        <v>210</v>
      </c>
      <c r="M30" s="1">
        <v>274.93000000000012</v>
      </c>
      <c r="N30" s="80" t="s">
        <v>651</v>
      </c>
      <c r="O30" s="80" t="s">
        <v>359</v>
      </c>
      <c r="Q30" s="133" t="s">
        <v>359</v>
      </c>
      <c r="R30" s="134" t="s">
        <v>359</v>
      </c>
    </row>
    <row r="31" spans="1:18" x14ac:dyDescent="0.25">
      <c r="A31" t="s">
        <v>103</v>
      </c>
      <c r="B31" s="51">
        <v>274.55</v>
      </c>
      <c r="C31" s="1">
        <v>274.55</v>
      </c>
      <c r="D31" s="1">
        <v>274.55</v>
      </c>
      <c r="E31" s="51">
        <v>0</v>
      </c>
      <c r="F31" s="1">
        <v>0</v>
      </c>
      <c r="G31" s="1">
        <v>0</v>
      </c>
      <c r="H31" s="1">
        <v>0</v>
      </c>
      <c r="I31" s="51">
        <v>0</v>
      </c>
      <c r="J31" t="s">
        <v>10</v>
      </c>
      <c r="K31" t="s">
        <v>191</v>
      </c>
      <c r="L31" t="s">
        <v>262</v>
      </c>
      <c r="M31" s="1">
        <v>219.53</v>
      </c>
      <c r="N31" s="80" t="s">
        <v>651</v>
      </c>
      <c r="O31" s="80" t="s">
        <v>359</v>
      </c>
      <c r="Q31" s="133" t="s">
        <v>359</v>
      </c>
      <c r="R31" s="134" t="s">
        <v>359</v>
      </c>
    </row>
    <row r="32" spans="1:18" x14ac:dyDescent="0.25">
      <c r="A32" t="s">
        <v>412</v>
      </c>
      <c r="B32" s="51">
        <v>487.53</v>
      </c>
      <c r="C32" s="1">
        <v>238.47</v>
      </c>
      <c r="D32" s="1">
        <v>0</v>
      </c>
      <c r="E32" s="51">
        <v>238.47</v>
      </c>
      <c r="F32" s="1">
        <v>249.06</v>
      </c>
      <c r="G32" s="1">
        <v>0</v>
      </c>
      <c r="H32" s="1">
        <v>0</v>
      </c>
      <c r="I32" s="51">
        <v>249.06</v>
      </c>
      <c r="J32" t="s">
        <v>44</v>
      </c>
      <c r="K32" t="s">
        <v>196</v>
      </c>
      <c r="L32" t="s">
        <v>413</v>
      </c>
      <c r="M32" s="1">
        <v>238.47</v>
      </c>
      <c r="N32" s="80" t="s">
        <v>651</v>
      </c>
      <c r="O32" s="80" t="s">
        <v>359</v>
      </c>
      <c r="Q32" s="133" t="s">
        <v>359</v>
      </c>
      <c r="R32" s="134" t="s">
        <v>359</v>
      </c>
    </row>
    <row r="33" spans="1:18" x14ac:dyDescent="0.25">
      <c r="A33" t="s">
        <v>64</v>
      </c>
      <c r="B33" s="51">
        <v>235.6</v>
      </c>
      <c r="C33" s="1">
        <v>235.6</v>
      </c>
      <c r="D33" s="1">
        <v>0</v>
      </c>
      <c r="E33" s="51">
        <v>235.6</v>
      </c>
      <c r="F33" s="1">
        <v>0</v>
      </c>
      <c r="G33" s="1">
        <v>0</v>
      </c>
      <c r="H33" s="1">
        <v>0</v>
      </c>
      <c r="I33" s="51">
        <v>0</v>
      </c>
      <c r="J33" t="s">
        <v>65</v>
      </c>
      <c r="K33" t="s">
        <v>221</v>
      </c>
      <c r="L33" t="s">
        <v>222</v>
      </c>
      <c r="M33" s="1">
        <v>235.6</v>
      </c>
      <c r="N33" s="80" t="s">
        <v>651</v>
      </c>
      <c r="O33" s="80" t="s">
        <v>359</v>
      </c>
      <c r="Q33" s="133" t="s">
        <v>359</v>
      </c>
      <c r="R33" s="134" t="s">
        <v>359</v>
      </c>
    </row>
    <row r="34" spans="1:18" x14ac:dyDescent="0.25">
      <c r="A34" t="s">
        <v>285</v>
      </c>
      <c r="B34" s="51">
        <v>217.7</v>
      </c>
      <c r="C34" s="1">
        <v>217.7</v>
      </c>
      <c r="D34" s="1">
        <v>0</v>
      </c>
      <c r="E34" s="51">
        <v>217.7</v>
      </c>
      <c r="F34" s="1">
        <v>0</v>
      </c>
      <c r="G34" s="1">
        <v>0</v>
      </c>
      <c r="H34" s="1">
        <v>0</v>
      </c>
      <c r="I34" s="51">
        <v>0</v>
      </c>
      <c r="J34" t="s">
        <v>31</v>
      </c>
      <c r="K34" t="s">
        <v>183</v>
      </c>
      <c r="L34" t="s">
        <v>286</v>
      </c>
      <c r="M34" s="1">
        <v>0</v>
      </c>
      <c r="N34" s="80" t="s">
        <v>651</v>
      </c>
      <c r="O34" s="80" t="s">
        <v>359</v>
      </c>
      <c r="Q34" s="133" t="s">
        <v>359</v>
      </c>
      <c r="R34" s="134" t="s">
        <v>359</v>
      </c>
    </row>
    <row r="35" spans="1:18" x14ac:dyDescent="0.25">
      <c r="A35" t="s">
        <v>115</v>
      </c>
      <c r="B35" s="51">
        <v>213.55</v>
      </c>
      <c r="C35" s="1">
        <v>213.55</v>
      </c>
      <c r="D35" s="1">
        <v>0</v>
      </c>
      <c r="E35" s="51">
        <v>213.55</v>
      </c>
      <c r="F35" s="1">
        <v>0</v>
      </c>
      <c r="G35" s="1">
        <v>0</v>
      </c>
      <c r="H35" s="1">
        <v>0</v>
      </c>
      <c r="I35" s="51">
        <v>0</v>
      </c>
      <c r="J35" t="s">
        <v>116</v>
      </c>
      <c r="K35" t="s">
        <v>259</v>
      </c>
      <c r="L35" t="s">
        <v>260</v>
      </c>
      <c r="M35" s="1">
        <v>170.07</v>
      </c>
      <c r="N35" s="80" t="s">
        <v>651</v>
      </c>
      <c r="O35" s="80" t="s">
        <v>359</v>
      </c>
      <c r="Q35" s="133" t="s">
        <v>359</v>
      </c>
      <c r="R35" s="134" t="s">
        <v>359</v>
      </c>
    </row>
    <row r="36" spans="1:18" x14ac:dyDescent="0.25">
      <c r="A36" t="s">
        <v>75</v>
      </c>
      <c r="B36" s="51">
        <v>197.09</v>
      </c>
      <c r="C36" s="1">
        <v>197.09</v>
      </c>
      <c r="D36" s="1">
        <v>0</v>
      </c>
      <c r="E36" s="51">
        <v>197.09</v>
      </c>
      <c r="F36" s="1">
        <v>0</v>
      </c>
      <c r="G36" s="1">
        <v>0</v>
      </c>
      <c r="H36" s="1">
        <v>0</v>
      </c>
      <c r="I36" s="51">
        <v>0</v>
      </c>
      <c r="J36" t="s">
        <v>31</v>
      </c>
      <c r="K36" t="s">
        <v>183</v>
      </c>
      <c r="L36" t="s">
        <v>232</v>
      </c>
      <c r="M36" s="1">
        <v>167.12</v>
      </c>
      <c r="N36" s="80" t="s">
        <v>651</v>
      </c>
      <c r="O36" s="80" t="s">
        <v>359</v>
      </c>
      <c r="Q36" s="133" t="s">
        <v>359</v>
      </c>
      <c r="R36" s="134" t="s">
        <v>359</v>
      </c>
    </row>
    <row r="37" spans="1:18" x14ac:dyDescent="0.25">
      <c r="A37" t="s">
        <v>592</v>
      </c>
      <c r="B37" s="51">
        <v>175.03</v>
      </c>
      <c r="C37" s="1">
        <v>175.03</v>
      </c>
      <c r="D37" s="1">
        <v>0</v>
      </c>
      <c r="E37" s="51">
        <v>175.03</v>
      </c>
      <c r="F37" s="1">
        <v>0</v>
      </c>
      <c r="G37" s="1">
        <v>0</v>
      </c>
      <c r="H37" s="1">
        <v>0</v>
      </c>
      <c r="I37" s="51">
        <v>0</v>
      </c>
      <c r="J37" t="s">
        <v>96</v>
      </c>
      <c r="K37" t="s">
        <v>242</v>
      </c>
      <c r="L37" t="s">
        <v>593</v>
      </c>
      <c r="M37" s="1">
        <v>175.03</v>
      </c>
      <c r="N37" s="80" t="s">
        <v>651</v>
      </c>
      <c r="O37" s="80" t="s">
        <v>359</v>
      </c>
      <c r="Q37" s="133" t="s">
        <v>359</v>
      </c>
      <c r="R37" s="134" t="s">
        <v>359</v>
      </c>
    </row>
    <row r="38" spans="1:18" x14ac:dyDescent="0.25">
      <c r="A38" t="s">
        <v>520</v>
      </c>
      <c r="B38" s="51">
        <v>5353.46</v>
      </c>
      <c r="C38" s="1">
        <v>138.04</v>
      </c>
      <c r="D38" s="1">
        <v>0</v>
      </c>
      <c r="E38" s="51">
        <v>138.04</v>
      </c>
      <c r="F38" s="1">
        <v>5215.4199999999992</v>
      </c>
      <c r="G38" s="1">
        <v>0</v>
      </c>
      <c r="H38" s="1">
        <v>5215.4199999999992</v>
      </c>
      <c r="I38" s="51">
        <v>0</v>
      </c>
      <c r="J38" t="s">
        <v>96</v>
      </c>
      <c r="K38" t="s">
        <v>242</v>
      </c>
      <c r="L38" t="s">
        <v>622</v>
      </c>
      <c r="M38" s="1">
        <v>1048.1199999999999</v>
      </c>
      <c r="N38" s="80" t="s">
        <v>643</v>
      </c>
      <c r="O38" s="80" t="s">
        <v>358</v>
      </c>
      <c r="P38" s="80" t="s">
        <v>653</v>
      </c>
      <c r="Q38" s="133" t="s">
        <v>359</v>
      </c>
      <c r="R38" s="134" t="s">
        <v>359</v>
      </c>
    </row>
    <row r="39" spans="1:18" x14ac:dyDescent="0.25">
      <c r="A39" t="s">
        <v>42</v>
      </c>
      <c r="B39" s="51">
        <v>125.35</v>
      </c>
      <c r="C39" s="1">
        <v>125.35</v>
      </c>
      <c r="D39" s="1">
        <v>0</v>
      </c>
      <c r="E39" s="51">
        <v>125.35</v>
      </c>
      <c r="F39" s="1">
        <v>0</v>
      </c>
      <c r="G39" s="1">
        <v>0</v>
      </c>
      <c r="H39" s="1">
        <v>0</v>
      </c>
      <c r="I39" s="51">
        <v>0</v>
      </c>
      <c r="J39" t="s">
        <v>23</v>
      </c>
      <c r="K39" t="s">
        <v>194</v>
      </c>
      <c r="L39" t="s">
        <v>195</v>
      </c>
      <c r="M39" s="1">
        <v>125.35</v>
      </c>
      <c r="N39" s="80" t="s">
        <v>651</v>
      </c>
      <c r="O39" s="80" t="s">
        <v>359</v>
      </c>
      <c r="Q39" s="133" t="s">
        <v>359</v>
      </c>
      <c r="R39" s="134" t="s">
        <v>359</v>
      </c>
    </row>
    <row r="40" spans="1:18" x14ac:dyDescent="0.25">
      <c r="A40" t="s">
        <v>658</v>
      </c>
      <c r="B40" s="51">
        <v>120.81</v>
      </c>
      <c r="C40" s="1">
        <v>120.81</v>
      </c>
      <c r="D40" s="1">
        <v>0</v>
      </c>
      <c r="E40" s="51">
        <v>120.81</v>
      </c>
      <c r="F40" s="1">
        <v>0</v>
      </c>
      <c r="G40" s="1">
        <v>0</v>
      </c>
      <c r="H40" s="1">
        <v>0</v>
      </c>
      <c r="I40" s="51">
        <v>0</v>
      </c>
      <c r="J40" t="s">
        <v>102</v>
      </c>
      <c r="K40" t="s">
        <v>282</v>
      </c>
      <c r="L40" t="s">
        <v>659</v>
      </c>
      <c r="M40" s="1">
        <v>0</v>
      </c>
      <c r="N40" s="80" t="s">
        <v>651</v>
      </c>
      <c r="O40" s="80" t="s">
        <v>359</v>
      </c>
      <c r="Q40" s="133" t="s">
        <v>359</v>
      </c>
      <c r="R40" s="134" t="s">
        <v>359</v>
      </c>
    </row>
    <row r="41" spans="1:18" x14ac:dyDescent="0.25">
      <c r="A41" t="s">
        <v>34</v>
      </c>
      <c r="B41" s="51">
        <v>115.26</v>
      </c>
      <c r="C41" s="1">
        <v>115.26</v>
      </c>
      <c r="D41" s="1">
        <v>0</v>
      </c>
      <c r="E41" s="51">
        <v>115.26</v>
      </c>
      <c r="F41" s="1">
        <v>0</v>
      </c>
      <c r="G41" s="1">
        <v>0</v>
      </c>
      <c r="H41" s="1">
        <v>0</v>
      </c>
      <c r="I41" s="51">
        <v>0</v>
      </c>
      <c r="J41" t="s">
        <v>21</v>
      </c>
      <c r="K41" t="s">
        <v>177</v>
      </c>
      <c r="L41" t="s">
        <v>198</v>
      </c>
      <c r="M41" s="1">
        <v>115.26</v>
      </c>
      <c r="N41" s="80" t="s">
        <v>651</v>
      </c>
      <c r="O41" s="80" t="s">
        <v>359</v>
      </c>
      <c r="Q41" s="133" t="s">
        <v>359</v>
      </c>
      <c r="R41" s="134" t="s">
        <v>359</v>
      </c>
    </row>
    <row r="42" spans="1:18" x14ac:dyDescent="0.25">
      <c r="A42" t="s">
        <v>30</v>
      </c>
      <c r="B42" s="51">
        <v>351.97</v>
      </c>
      <c r="C42" s="1">
        <v>113.34</v>
      </c>
      <c r="D42" s="1">
        <v>0</v>
      </c>
      <c r="E42" s="51">
        <v>113.34</v>
      </c>
      <c r="F42" s="1">
        <v>238.63</v>
      </c>
      <c r="G42" s="1">
        <v>0</v>
      </c>
      <c r="H42" s="1">
        <v>0</v>
      </c>
      <c r="I42" s="51">
        <v>238.63</v>
      </c>
      <c r="J42" t="s">
        <v>31</v>
      </c>
      <c r="K42" t="s">
        <v>183</v>
      </c>
      <c r="L42" t="s">
        <v>184</v>
      </c>
      <c r="M42" s="1">
        <v>113.34</v>
      </c>
      <c r="N42" s="80" t="s">
        <v>651</v>
      </c>
      <c r="O42" s="80" t="s">
        <v>359</v>
      </c>
      <c r="Q42" s="133" t="s">
        <v>359</v>
      </c>
      <c r="R42" s="134" t="s">
        <v>359</v>
      </c>
    </row>
    <row r="43" spans="1:18" x14ac:dyDescent="0.25">
      <c r="A43" t="s">
        <v>391</v>
      </c>
      <c r="B43" s="51">
        <v>87.47</v>
      </c>
      <c r="C43" s="1">
        <v>87.47</v>
      </c>
      <c r="D43" s="1">
        <v>0</v>
      </c>
      <c r="E43" s="51">
        <v>87.47</v>
      </c>
      <c r="F43" s="1">
        <v>0</v>
      </c>
      <c r="G43" s="1">
        <v>0</v>
      </c>
      <c r="H43" s="1">
        <v>0</v>
      </c>
      <c r="I43" s="51">
        <v>0</v>
      </c>
      <c r="J43" t="s">
        <v>41</v>
      </c>
      <c r="K43" t="s">
        <v>179</v>
      </c>
      <c r="L43" t="s">
        <v>392</v>
      </c>
      <c r="M43" s="1">
        <v>0</v>
      </c>
      <c r="N43" s="80" t="s">
        <v>651</v>
      </c>
      <c r="O43" s="80" t="s">
        <v>359</v>
      </c>
      <c r="Q43" s="133" t="s">
        <v>359</v>
      </c>
      <c r="R43" s="134" t="s">
        <v>359</v>
      </c>
    </row>
    <row r="44" spans="1:18" x14ac:dyDescent="0.25">
      <c r="A44" t="s">
        <v>111</v>
      </c>
      <c r="B44" s="51">
        <v>1633.11</v>
      </c>
      <c r="C44" s="1">
        <v>80.239999999999995</v>
      </c>
      <c r="D44" s="1">
        <v>0</v>
      </c>
      <c r="E44" s="51">
        <v>80.239999999999995</v>
      </c>
      <c r="F44" s="1">
        <v>1552.87</v>
      </c>
      <c r="G44" s="1">
        <v>0</v>
      </c>
      <c r="H44" s="1">
        <v>1552.87</v>
      </c>
      <c r="I44" s="51">
        <v>0</v>
      </c>
      <c r="J44" t="s">
        <v>44</v>
      </c>
      <c r="K44" t="s">
        <v>196</v>
      </c>
      <c r="L44" t="s">
        <v>267</v>
      </c>
      <c r="M44" s="1">
        <v>80.239999999999995</v>
      </c>
      <c r="N44" s="80" t="s">
        <v>651</v>
      </c>
      <c r="O44" s="80" t="s">
        <v>359</v>
      </c>
      <c r="Q44" s="133" t="s">
        <v>359</v>
      </c>
      <c r="R44" s="134" t="s">
        <v>359</v>
      </c>
    </row>
    <row r="45" spans="1:18" x14ac:dyDescent="0.25">
      <c r="A45" t="s">
        <v>597</v>
      </c>
      <c r="B45" s="51">
        <v>625.88</v>
      </c>
      <c r="C45" s="1">
        <v>57.07</v>
      </c>
      <c r="D45" s="1">
        <v>0</v>
      </c>
      <c r="E45" s="51">
        <v>57.07</v>
      </c>
      <c r="F45" s="1">
        <v>568.80999999999995</v>
      </c>
      <c r="G45" s="1">
        <v>118.75</v>
      </c>
      <c r="H45" s="1">
        <v>0</v>
      </c>
      <c r="I45" s="51">
        <v>450.06</v>
      </c>
      <c r="J45" t="s">
        <v>41</v>
      </c>
      <c r="K45" t="s">
        <v>179</v>
      </c>
      <c r="L45" t="s">
        <v>626</v>
      </c>
      <c r="M45" s="1">
        <v>57.07</v>
      </c>
      <c r="N45" s="80" t="s">
        <v>651</v>
      </c>
      <c r="O45" s="80" t="s">
        <v>359</v>
      </c>
      <c r="Q45" s="133" t="s">
        <v>359</v>
      </c>
      <c r="R45" s="134" t="s">
        <v>359</v>
      </c>
    </row>
    <row r="46" spans="1:18" x14ac:dyDescent="0.25">
      <c r="A46" t="s">
        <v>514</v>
      </c>
      <c r="B46" s="51">
        <v>49.83</v>
      </c>
      <c r="C46" s="1">
        <v>49.83</v>
      </c>
      <c r="D46" s="1">
        <v>0</v>
      </c>
      <c r="E46" s="51">
        <v>49.83</v>
      </c>
      <c r="F46" s="1">
        <v>0</v>
      </c>
      <c r="G46" s="1">
        <v>0</v>
      </c>
      <c r="H46" s="1">
        <v>0</v>
      </c>
      <c r="I46" s="51">
        <v>0</v>
      </c>
      <c r="J46" t="s">
        <v>21</v>
      </c>
      <c r="K46" t="s">
        <v>177</v>
      </c>
      <c r="L46" t="s">
        <v>515</v>
      </c>
      <c r="M46" s="1">
        <v>49.83</v>
      </c>
      <c r="N46" s="80" t="s">
        <v>651</v>
      </c>
      <c r="O46" s="80" t="s">
        <v>359</v>
      </c>
      <c r="Q46" s="133" t="s">
        <v>359</v>
      </c>
      <c r="R46" s="134" t="s">
        <v>359</v>
      </c>
    </row>
    <row r="47" spans="1:18" x14ac:dyDescent="0.25">
      <c r="A47" t="s">
        <v>44</v>
      </c>
      <c r="B47" s="51">
        <v>14868.48</v>
      </c>
      <c r="C47" s="1">
        <v>46.980000000000082</v>
      </c>
      <c r="D47" s="1">
        <v>46.98</v>
      </c>
      <c r="E47" s="51">
        <v>0</v>
      </c>
      <c r="F47" s="1">
        <v>14821.5</v>
      </c>
      <c r="G47" s="1">
        <v>14821.5</v>
      </c>
      <c r="H47" s="1">
        <v>0</v>
      </c>
      <c r="I47" s="51">
        <v>0</v>
      </c>
      <c r="J47" t="s">
        <v>21</v>
      </c>
      <c r="K47" t="s">
        <v>177</v>
      </c>
      <c r="L47" t="s">
        <v>196</v>
      </c>
      <c r="M47" s="1">
        <v>0</v>
      </c>
      <c r="N47" s="80" t="s">
        <v>651</v>
      </c>
      <c r="O47" s="80" t="s">
        <v>359</v>
      </c>
      <c r="Q47" s="133" t="s">
        <v>359</v>
      </c>
      <c r="R47" s="134" t="s">
        <v>359</v>
      </c>
    </row>
    <row r="48" spans="1:18" x14ac:dyDescent="0.25">
      <c r="A48" t="s">
        <v>549</v>
      </c>
      <c r="B48" s="51">
        <v>1095.83</v>
      </c>
      <c r="C48" s="1">
        <v>46.52</v>
      </c>
      <c r="D48" s="1">
        <v>0</v>
      </c>
      <c r="E48" s="51">
        <v>46.52</v>
      </c>
      <c r="F48" s="1">
        <v>1049.31</v>
      </c>
      <c r="G48" s="1">
        <v>0</v>
      </c>
      <c r="H48" s="1">
        <v>1049.31</v>
      </c>
      <c r="I48" s="51">
        <v>0</v>
      </c>
      <c r="J48" t="s">
        <v>44</v>
      </c>
      <c r="K48" t="s">
        <v>196</v>
      </c>
      <c r="L48" t="s">
        <v>550</v>
      </c>
      <c r="M48" s="1">
        <v>46.52</v>
      </c>
      <c r="N48" s="80" t="s">
        <v>651</v>
      </c>
      <c r="O48" s="80" t="s">
        <v>359</v>
      </c>
      <c r="Q48" s="133" t="s">
        <v>359</v>
      </c>
      <c r="R48" s="134" t="s">
        <v>359</v>
      </c>
    </row>
    <row r="49" spans="1:18" x14ac:dyDescent="0.25">
      <c r="A49" t="s">
        <v>551</v>
      </c>
      <c r="B49" s="51">
        <v>35</v>
      </c>
      <c r="C49" s="1">
        <v>35</v>
      </c>
      <c r="D49" s="1">
        <v>0</v>
      </c>
      <c r="E49" s="51">
        <v>35</v>
      </c>
      <c r="F49" s="1">
        <v>0</v>
      </c>
      <c r="G49" s="1">
        <v>0</v>
      </c>
      <c r="H49" s="1">
        <v>0</v>
      </c>
      <c r="I49" s="51">
        <v>0</v>
      </c>
      <c r="J49" t="s">
        <v>552</v>
      </c>
      <c r="K49" t="s">
        <v>553</v>
      </c>
      <c r="L49" t="s">
        <v>553</v>
      </c>
      <c r="M49" s="1">
        <v>35</v>
      </c>
      <c r="N49" s="80" t="s">
        <v>651</v>
      </c>
      <c r="O49" s="80" t="s">
        <v>359</v>
      </c>
      <c r="Q49" s="133" t="s">
        <v>359</v>
      </c>
      <c r="R49" s="134" t="s">
        <v>359</v>
      </c>
    </row>
    <row r="50" spans="1:18" x14ac:dyDescent="0.25">
      <c r="A50" t="s">
        <v>109</v>
      </c>
      <c r="B50" s="51">
        <v>355.93</v>
      </c>
      <c r="C50" s="1">
        <v>33.200000000000003</v>
      </c>
      <c r="D50" s="1">
        <v>0</v>
      </c>
      <c r="E50" s="51">
        <v>33.200000000000003</v>
      </c>
      <c r="F50" s="1">
        <v>322.73</v>
      </c>
      <c r="G50" s="1">
        <v>0</v>
      </c>
      <c r="H50" s="1">
        <v>0</v>
      </c>
      <c r="I50" s="51">
        <v>322.73</v>
      </c>
      <c r="J50" t="s">
        <v>60</v>
      </c>
      <c r="K50" t="s">
        <v>236</v>
      </c>
      <c r="L50" t="s">
        <v>252</v>
      </c>
      <c r="M50" s="1">
        <v>0</v>
      </c>
      <c r="N50" s="80" t="s">
        <v>651</v>
      </c>
      <c r="O50" s="80" t="s">
        <v>359</v>
      </c>
      <c r="Q50" s="133" t="s">
        <v>359</v>
      </c>
      <c r="R50" s="134" t="s">
        <v>359</v>
      </c>
    </row>
    <row r="51" spans="1:18" x14ac:dyDescent="0.25">
      <c r="A51" t="s">
        <v>627</v>
      </c>
      <c r="B51" s="51">
        <v>21.49</v>
      </c>
      <c r="C51" s="1">
        <v>21.49</v>
      </c>
      <c r="D51" s="1">
        <v>0</v>
      </c>
      <c r="E51" s="51">
        <v>21.49</v>
      </c>
      <c r="F51" s="1">
        <v>0</v>
      </c>
      <c r="G51" s="1">
        <v>0</v>
      </c>
      <c r="H51" s="1">
        <v>0</v>
      </c>
      <c r="I51" s="51">
        <v>0</v>
      </c>
      <c r="J51" t="s">
        <v>14</v>
      </c>
      <c r="K51" t="s">
        <v>172</v>
      </c>
      <c r="L51" t="s">
        <v>628</v>
      </c>
      <c r="M51" s="1">
        <v>21.49</v>
      </c>
      <c r="N51" s="80" t="s">
        <v>651</v>
      </c>
      <c r="O51" s="80" t="s">
        <v>359</v>
      </c>
      <c r="Q51" s="133" t="s">
        <v>359</v>
      </c>
      <c r="R51" s="134" t="s">
        <v>359</v>
      </c>
    </row>
    <row r="52" spans="1:18" x14ac:dyDescent="0.25">
      <c r="A52" t="s">
        <v>600</v>
      </c>
      <c r="B52" s="51">
        <v>12.7</v>
      </c>
      <c r="C52" s="1">
        <v>12.7</v>
      </c>
      <c r="D52" s="1">
        <v>0</v>
      </c>
      <c r="E52" s="51">
        <v>12.7</v>
      </c>
      <c r="F52" s="1">
        <v>0</v>
      </c>
      <c r="G52" s="1">
        <v>0</v>
      </c>
      <c r="H52" s="1">
        <v>0</v>
      </c>
      <c r="I52" s="51">
        <v>0</v>
      </c>
      <c r="J52" t="s">
        <v>65</v>
      </c>
      <c r="K52" t="s">
        <v>221</v>
      </c>
      <c r="L52" t="s">
        <v>601</v>
      </c>
      <c r="M52" s="1">
        <v>12.7</v>
      </c>
      <c r="N52" s="80" t="s">
        <v>651</v>
      </c>
      <c r="O52" s="80" t="s">
        <v>359</v>
      </c>
      <c r="Q52" s="133" t="s">
        <v>359</v>
      </c>
      <c r="R52" s="134" t="s">
        <v>359</v>
      </c>
    </row>
    <row r="53" spans="1:18" x14ac:dyDescent="0.25">
      <c r="A53" t="s">
        <v>384</v>
      </c>
      <c r="B53" s="51">
        <v>10.32</v>
      </c>
      <c r="C53" s="1">
        <v>10.32</v>
      </c>
      <c r="D53" s="1">
        <v>0</v>
      </c>
      <c r="E53" s="51">
        <v>10.32</v>
      </c>
      <c r="F53" s="1">
        <v>0</v>
      </c>
      <c r="G53" s="1">
        <v>0</v>
      </c>
      <c r="H53" s="1">
        <v>0</v>
      </c>
      <c r="I53" s="51">
        <v>0</v>
      </c>
      <c r="J53" t="s">
        <v>105</v>
      </c>
      <c r="K53" t="s">
        <v>245</v>
      </c>
      <c r="L53" t="s">
        <v>385</v>
      </c>
      <c r="M53" s="1">
        <v>10.32</v>
      </c>
      <c r="N53" s="80" t="s">
        <v>651</v>
      </c>
      <c r="O53" s="80" t="s">
        <v>359</v>
      </c>
      <c r="Q53" s="133" t="s">
        <v>359</v>
      </c>
      <c r="R53" s="134" t="s">
        <v>359</v>
      </c>
    </row>
    <row r="54" spans="1:18" x14ac:dyDescent="0.25">
      <c r="A54" t="s">
        <v>125</v>
      </c>
      <c r="B54" s="51">
        <v>455.78</v>
      </c>
      <c r="C54" s="1">
        <v>6.93</v>
      </c>
      <c r="D54" s="1">
        <v>0</v>
      </c>
      <c r="E54" s="51">
        <v>6.93</v>
      </c>
      <c r="F54" s="1">
        <v>448.85</v>
      </c>
      <c r="G54" s="1">
        <v>0</v>
      </c>
      <c r="H54" s="1">
        <v>0</v>
      </c>
      <c r="I54" s="51">
        <v>448.85</v>
      </c>
      <c r="J54" t="s">
        <v>56</v>
      </c>
      <c r="K54" t="s">
        <v>189</v>
      </c>
      <c r="L54" t="s">
        <v>289</v>
      </c>
      <c r="M54" s="1">
        <v>6.93</v>
      </c>
      <c r="N54" s="80" t="s">
        <v>651</v>
      </c>
      <c r="O54" s="80" t="s">
        <v>359</v>
      </c>
      <c r="Q54" s="133" t="s">
        <v>359</v>
      </c>
      <c r="R54" s="134" t="s">
        <v>359</v>
      </c>
    </row>
    <row r="55" spans="1:18" x14ac:dyDescent="0.25">
      <c r="A55" t="s">
        <v>121</v>
      </c>
      <c r="B55" s="51">
        <v>1.38</v>
      </c>
      <c r="C55" s="1">
        <v>1.38</v>
      </c>
      <c r="D55" s="1">
        <v>0</v>
      </c>
      <c r="E55" s="51">
        <v>1.38</v>
      </c>
      <c r="F55" s="1">
        <v>0</v>
      </c>
      <c r="G55" s="1">
        <v>0</v>
      </c>
      <c r="H55" s="1">
        <v>0</v>
      </c>
      <c r="I55" s="51">
        <v>0</v>
      </c>
      <c r="J55" t="s">
        <v>158</v>
      </c>
      <c r="K55" t="s">
        <v>279</v>
      </c>
      <c r="L55" t="s">
        <v>187</v>
      </c>
      <c r="M55" s="1">
        <v>1.38</v>
      </c>
      <c r="N55" s="80" t="s">
        <v>651</v>
      </c>
      <c r="O55" s="80" t="s">
        <v>359</v>
      </c>
      <c r="Q55" s="133" t="s">
        <v>359</v>
      </c>
      <c r="R55" s="134" t="s">
        <v>359</v>
      </c>
    </row>
    <row r="56" spans="1:18" x14ac:dyDescent="0.25">
      <c r="A56" t="s">
        <v>660</v>
      </c>
      <c r="B56" s="51">
        <v>93.42</v>
      </c>
      <c r="C56" s="1">
        <v>0</v>
      </c>
      <c r="D56" s="1">
        <v>0</v>
      </c>
      <c r="E56" s="51">
        <v>0</v>
      </c>
      <c r="F56" s="1">
        <v>93.42</v>
      </c>
      <c r="G56" s="1">
        <v>0</v>
      </c>
      <c r="H56" s="1">
        <v>0</v>
      </c>
      <c r="I56" s="51">
        <v>93.42</v>
      </c>
      <c r="J56" t="s">
        <v>36</v>
      </c>
      <c r="K56" t="s">
        <v>185</v>
      </c>
      <c r="L56" t="s">
        <v>180</v>
      </c>
      <c r="M56" s="1">
        <v>0</v>
      </c>
      <c r="N56" s="80" t="s">
        <v>651</v>
      </c>
      <c r="O56" s="80" t="s">
        <v>359</v>
      </c>
      <c r="Q56" s="133" t="s">
        <v>359</v>
      </c>
      <c r="R56" s="134" t="s">
        <v>359</v>
      </c>
    </row>
    <row r="57" spans="1:18" x14ac:dyDescent="0.25">
      <c r="A57" t="s">
        <v>661</v>
      </c>
      <c r="B57" s="51">
        <v>86.43</v>
      </c>
      <c r="C57" s="1">
        <v>0</v>
      </c>
      <c r="D57" s="1">
        <v>0</v>
      </c>
      <c r="E57" s="51">
        <v>0</v>
      </c>
      <c r="F57" s="1">
        <v>86.43</v>
      </c>
      <c r="G57" s="1">
        <v>0</v>
      </c>
      <c r="H57" s="1">
        <v>86.43</v>
      </c>
      <c r="I57" s="51">
        <v>0</v>
      </c>
      <c r="J57" t="s">
        <v>60</v>
      </c>
      <c r="K57" t="s">
        <v>236</v>
      </c>
      <c r="L57" t="s">
        <v>662</v>
      </c>
      <c r="M57" s="1">
        <v>0</v>
      </c>
      <c r="N57" s="80" t="s">
        <v>651</v>
      </c>
      <c r="O57" s="80" t="s">
        <v>359</v>
      </c>
      <c r="Q57" s="133" t="s">
        <v>359</v>
      </c>
      <c r="R57" s="134" t="s">
        <v>359</v>
      </c>
    </row>
    <row r="58" spans="1:18" x14ac:dyDescent="0.25">
      <c r="A58" t="s">
        <v>74</v>
      </c>
      <c r="B58" s="51">
        <v>1946.86</v>
      </c>
      <c r="C58" s="1">
        <v>0</v>
      </c>
      <c r="D58" s="1">
        <v>0</v>
      </c>
      <c r="E58" s="51">
        <v>0</v>
      </c>
      <c r="F58" s="1">
        <v>1946.86</v>
      </c>
      <c r="G58" s="1">
        <v>0</v>
      </c>
      <c r="H58" s="1">
        <v>0</v>
      </c>
      <c r="I58" s="51">
        <v>1946.86</v>
      </c>
      <c r="J58" t="s">
        <v>31</v>
      </c>
      <c r="K58" t="s">
        <v>183</v>
      </c>
      <c r="L58" t="s">
        <v>231</v>
      </c>
      <c r="M58" s="1">
        <v>1802.65</v>
      </c>
      <c r="N58" s="80" t="s">
        <v>643</v>
      </c>
      <c r="O58" s="80" t="s">
        <v>359</v>
      </c>
      <c r="Q58" s="133" t="s">
        <v>359</v>
      </c>
      <c r="R58" s="134" t="s">
        <v>359</v>
      </c>
    </row>
    <row r="59" spans="1:18" x14ac:dyDescent="0.25">
      <c r="A59" t="s">
        <v>624</v>
      </c>
      <c r="B59" s="51">
        <v>1885.77</v>
      </c>
      <c r="C59" s="1">
        <v>0</v>
      </c>
      <c r="D59" s="1">
        <v>0</v>
      </c>
      <c r="E59" s="51">
        <v>0</v>
      </c>
      <c r="F59" s="1">
        <v>1885.77</v>
      </c>
      <c r="G59" s="1">
        <v>0</v>
      </c>
      <c r="H59" s="1">
        <v>1885.77</v>
      </c>
      <c r="I59" s="51">
        <v>0</v>
      </c>
      <c r="J59" t="s">
        <v>105</v>
      </c>
      <c r="K59" t="s">
        <v>245</v>
      </c>
      <c r="L59" t="s">
        <v>625</v>
      </c>
      <c r="M59" s="1">
        <v>385.48</v>
      </c>
      <c r="N59" s="80" t="s">
        <v>651</v>
      </c>
      <c r="O59" s="80" t="s">
        <v>359</v>
      </c>
      <c r="Q59" s="133" t="s">
        <v>359</v>
      </c>
      <c r="R59" s="134" t="s">
        <v>359</v>
      </c>
    </row>
    <row r="60" spans="1:18" x14ac:dyDescent="0.25">
      <c r="A60" t="s">
        <v>126</v>
      </c>
      <c r="B60" s="51">
        <v>65.25</v>
      </c>
      <c r="C60" s="1">
        <v>0</v>
      </c>
      <c r="D60" s="1">
        <v>0</v>
      </c>
      <c r="E60" s="51">
        <v>0</v>
      </c>
      <c r="F60" s="1">
        <v>65.25</v>
      </c>
      <c r="G60" s="1">
        <v>0</v>
      </c>
      <c r="H60" s="1">
        <v>0</v>
      </c>
      <c r="I60" s="51">
        <v>65.25</v>
      </c>
      <c r="J60" t="s">
        <v>23</v>
      </c>
      <c r="K60" t="s">
        <v>194</v>
      </c>
      <c r="L60" t="s">
        <v>293</v>
      </c>
      <c r="M60" s="1">
        <v>0</v>
      </c>
      <c r="N60" s="80" t="s">
        <v>651</v>
      </c>
      <c r="O60" s="80" t="s">
        <v>359</v>
      </c>
      <c r="Q60" s="133" t="s">
        <v>359</v>
      </c>
      <c r="R60" s="134" t="s">
        <v>359</v>
      </c>
    </row>
    <row r="61" spans="1:18" x14ac:dyDescent="0.25">
      <c r="A61" t="s">
        <v>629</v>
      </c>
      <c r="B61" s="51">
        <v>305.42999999999989</v>
      </c>
      <c r="C61" s="1">
        <v>0</v>
      </c>
      <c r="D61" s="1">
        <v>0</v>
      </c>
      <c r="E61" s="51">
        <v>0</v>
      </c>
      <c r="F61" s="1">
        <v>305.42999999999989</v>
      </c>
      <c r="G61" s="1">
        <v>0</v>
      </c>
      <c r="H61" s="1">
        <v>0</v>
      </c>
      <c r="I61" s="51">
        <v>305.42999999999989</v>
      </c>
      <c r="J61" t="s">
        <v>36</v>
      </c>
      <c r="K61" t="s">
        <v>185</v>
      </c>
      <c r="L61" t="s">
        <v>630</v>
      </c>
      <c r="M61" s="1">
        <v>0</v>
      </c>
      <c r="N61" s="80" t="s">
        <v>651</v>
      </c>
      <c r="O61" s="80" t="s">
        <v>359</v>
      </c>
      <c r="Q61" s="133" t="s">
        <v>359</v>
      </c>
      <c r="R61" s="134" t="s">
        <v>359</v>
      </c>
    </row>
    <row r="62" spans="1:18" x14ac:dyDescent="0.25">
      <c r="A62" t="s">
        <v>160</v>
      </c>
      <c r="B62" s="51">
        <v>148.58000000000001</v>
      </c>
      <c r="C62" s="1">
        <v>0</v>
      </c>
      <c r="D62" s="1">
        <v>0</v>
      </c>
      <c r="E62" s="51">
        <v>0</v>
      </c>
      <c r="F62" s="1">
        <v>148.58000000000001</v>
      </c>
      <c r="G62" s="1">
        <v>0</v>
      </c>
      <c r="H62" s="1">
        <v>148.58000000000001</v>
      </c>
      <c r="I62" s="51">
        <v>0</v>
      </c>
      <c r="J62" t="s">
        <v>44</v>
      </c>
      <c r="K62" t="s">
        <v>196</v>
      </c>
      <c r="L62" t="s">
        <v>294</v>
      </c>
      <c r="M62" s="1">
        <v>0</v>
      </c>
      <c r="N62" s="80" t="s">
        <v>651</v>
      </c>
      <c r="O62" s="80" t="s">
        <v>359</v>
      </c>
      <c r="Q62" s="133" t="s">
        <v>359</v>
      </c>
      <c r="R62" s="134" t="s">
        <v>359</v>
      </c>
    </row>
    <row r="63" spans="1:18" x14ac:dyDescent="0.25">
      <c r="A63" t="s">
        <v>21</v>
      </c>
      <c r="B63" s="51">
        <v>247.33</v>
      </c>
      <c r="C63" s="1">
        <v>0</v>
      </c>
      <c r="D63" s="1">
        <v>0</v>
      </c>
      <c r="E63" s="51">
        <v>0</v>
      </c>
      <c r="F63" s="1">
        <v>247.33</v>
      </c>
      <c r="G63" s="1">
        <v>0</v>
      </c>
      <c r="H63" s="1">
        <v>0</v>
      </c>
      <c r="I63" s="51">
        <v>247.33</v>
      </c>
      <c r="J63" t="s">
        <v>105</v>
      </c>
      <c r="K63" t="s">
        <v>245</v>
      </c>
      <c r="L63" t="s">
        <v>177</v>
      </c>
      <c r="M63" s="1">
        <v>0</v>
      </c>
      <c r="N63" s="80" t="s">
        <v>651</v>
      </c>
      <c r="O63" s="80" t="s">
        <v>359</v>
      </c>
      <c r="Q63" s="133" t="s">
        <v>359</v>
      </c>
      <c r="R63" s="134" t="s">
        <v>359</v>
      </c>
    </row>
    <row r="64" spans="1:18" x14ac:dyDescent="0.25">
      <c r="A64" t="s">
        <v>663</v>
      </c>
      <c r="B64" s="51">
        <v>485.76</v>
      </c>
      <c r="C64" s="1">
        <v>0</v>
      </c>
      <c r="D64" s="1">
        <v>0</v>
      </c>
      <c r="E64" s="51">
        <v>0</v>
      </c>
      <c r="F64" s="1">
        <v>485.76</v>
      </c>
      <c r="G64" s="1">
        <v>0</v>
      </c>
      <c r="H64" s="1">
        <v>0</v>
      </c>
      <c r="I64" s="51">
        <v>485.76</v>
      </c>
      <c r="J64" t="s">
        <v>29</v>
      </c>
      <c r="K64" t="s">
        <v>212</v>
      </c>
      <c r="L64" t="s">
        <v>664</v>
      </c>
      <c r="M64" s="1">
        <v>0</v>
      </c>
      <c r="N64" s="80" t="s">
        <v>651</v>
      </c>
      <c r="O64" s="80" t="s">
        <v>359</v>
      </c>
      <c r="Q64" s="133" t="s">
        <v>359</v>
      </c>
      <c r="R64" s="134" t="s">
        <v>359</v>
      </c>
    </row>
    <row r="65" spans="1:18" x14ac:dyDescent="0.25">
      <c r="A65" t="s">
        <v>53</v>
      </c>
      <c r="B65" s="51">
        <v>872.05</v>
      </c>
      <c r="C65" s="1">
        <v>0</v>
      </c>
      <c r="D65" s="1">
        <v>0</v>
      </c>
      <c r="E65" s="51">
        <v>0</v>
      </c>
      <c r="F65" s="1">
        <v>872.05</v>
      </c>
      <c r="G65" s="1">
        <v>654.79000000000008</v>
      </c>
      <c r="H65" s="1">
        <v>0</v>
      </c>
      <c r="I65" s="51">
        <v>217.26</v>
      </c>
      <c r="J65" t="s">
        <v>44</v>
      </c>
      <c r="K65" t="s">
        <v>196</v>
      </c>
      <c r="L65" t="s">
        <v>205</v>
      </c>
      <c r="M65" s="1">
        <v>0</v>
      </c>
      <c r="N65" s="80" t="s">
        <v>651</v>
      </c>
      <c r="O65" s="80" t="s">
        <v>359</v>
      </c>
      <c r="Q65" s="133" t="s">
        <v>359</v>
      </c>
      <c r="R65" s="134" t="s">
        <v>359</v>
      </c>
    </row>
    <row r="66" spans="1:18" x14ac:dyDescent="0.25">
      <c r="A66" t="s">
        <v>665</v>
      </c>
      <c r="B66" s="51">
        <v>163.44</v>
      </c>
      <c r="C66" s="1">
        <v>0</v>
      </c>
      <c r="D66" s="1">
        <v>0</v>
      </c>
      <c r="E66" s="51">
        <v>0</v>
      </c>
      <c r="F66" s="1">
        <v>163.44</v>
      </c>
      <c r="G66" s="1">
        <v>0</v>
      </c>
      <c r="H66" s="1">
        <v>0</v>
      </c>
      <c r="I66" s="51">
        <v>163.44</v>
      </c>
      <c r="J66" t="s">
        <v>29</v>
      </c>
      <c r="K66" t="s">
        <v>212</v>
      </c>
      <c r="L66" t="s">
        <v>666</v>
      </c>
      <c r="M66" s="1">
        <v>0</v>
      </c>
      <c r="N66" s="80" t="s">
        <v>651</v>
      </c>
      <c r="O66" s="80" t="s">
        <v>359</v>
      </c>
      <c r="Q66" s="133" t="s">
        <v>359</v>
      </c>
      <c r="R66" s="134" t="s">
        <v>359</v>
      </c>
    </row>
    <row r="67" spans="1:18" x14ac:dyDescent="0.25">
      <c r="A67" t="s">
        <v>606</v>
      </c>
      <c r="B67" s="51">
        <v>2466.62</v>
      </c>
      <c r="C67" s="1">
        <v>0</v>
      </c>
      <c r="D67" s="1">
        <v>0</v>
      </c>
      <c r="E67" s="51">
        <v>0</v>
      </c>
      <c r="F67" s="1">
        <v>2466.62</v>
      </c>
      <c r="G67" s="1">
        <v>0</v>
      </c>
      <c r="H67" s="1">
        <v>0</v>
      </c>
      <c r="I67" s="51">
        <v>2466.62</v>
      </c>
      <c r="J67" t="s">
        <v>60</v>
      </c>
      <c r="K67" t="s">
        <v>236</v>
      </c>
      <c r="L67" t="s">
        <v>631</v>
      </c>
      <c r="M67" s="1">
        <v>0</v>
      </c>
      <c r="N67" s="80" t="s">
        <v>651</v>
      </c>
      <c r="O67" s="80" t="s">
        <v>359</v>
      </c>
      <c r="Q67" s="133" t="s">
        <v>359</v>
      </c>
      <c r="R67" s="134" t="s">
        <v>359</v>
      </c>
    </row>
    <row r="68" spans="1:18" x14ac:dyDescent="0.25">
      <c r="A68" t="s">
        <v>408</v>
      </c>
      <c r="B68" s="51">
        <v>325.66000000000003</v>
      </c>
      <c r="C68" s="1">
        <v>0</v>
      </c>
      <c r="D68" s="1">
        <v>0</v>
      </c>
      <c r="E68" s="51">
        <v>0</v>
      </c>
      <c r="F68" s="1">
        <v>325.66000000000003</v>
      </c>
      <c r="G68" s="1">
        <v>0</v>
      </c>
      <c r="H68" s="1">
        <v>0</v>
      </c>
      <c r="I68" s="51">
        <v>325.66000000000003</v>
      </c>
      <c r="J68" t="s">
        <v>23</v>
      </c>
      <c r="K68" t="s">
        <v>194</v>
      </c>
      <c r="L68" t="s">
        <v>409</v>
      </c>
      <c r="M68" s="1">
        <v>0</v>
      </c>
      <c r="N68" s="80" t="s">
        <v>651</v>
      </c>
      <c r="O68" s="80" t="s">
        <v>359</v>
      </c>
      <c r="Q68" s="133" t="s">
        <v>359</v>
      </c>
      <c r="R68" s="134" t="s">
        <v>359</v>
      </c>
    </row>
    <row r="69" spans="1:18" x14ac:dyDescent="0.25">
      <c r="A69" t="s">
        <v>94</v>
      </c>
      <c r="B69" s="51">
        <v>475.19000000000011</v>
      </c>
      <c r="C69" s="1">
        <v>0</v>
      </c>
      <c r="D69" s="1">
        <v>0</v>
      </c>
      <c r="E69" s="51">
        <v>0</v>
      </c>
      <c r="F69" s="1">
        <v>475.19000000000011</v>
      </c>
      <c r="G69" s="1">
        <v>475.19000000000011</v>
      </c>
      <c r="H69" s="1">
        <v>0</v>
      </c>
      <c r="I69" s="51">
        <v>0</v>
      </c>
      <c r="J69" t="s">
        <v>62</v>
      </c>
      <c r="K69" t="s">
        <v>238</v>
      </c>
      <c r="L69" t="s">
        <v>239</v>
      </c>
      <c r="M69" s="1">
        <v>0</v>
      </c>
      <c r="N69" s="80" t="s">
        <v>651</v>
      </c>
      <c r="O69" s="80" t="s">
        <v>359</v>
      </c>
      <c r="Q69" s="133" t="s">
        <v>359</v>
      </c>
      <c r="R69" s="134" t="s">
        <v>359</v>
      </c>
    </row>
    <row r="70" spans="1:18" x14ac:dyDescent="0.25">
      <c r="A70" t="s">
        <v>22</v>
      </c>
      <c r="B70" s="51">
        <v>468.12</v>
      </c>
      <c r="C70" s="1">
        <v>0</v>
      </c>
      <c r="D70" s="1">
        <v>0</v>
      </c>
      <c r="E70" s="51">
        <v>0</v>
      </c>
      <c r="F70" s="1">
        <v>468.12</v>
      </c>
      <c r="G70" s="1">
        <v>0</v>
      </c>
      <c r="H70" s="1">
        <v>0</v>
      </c>
      <c r="I70" s="51">
        <v>468.12</v>
      </c>
      <c r="J70" t="s">
        <v>23</v>
      </c>
      <c r="K70" t="s">
        <v>194</v>
      </c>
      <c r="L70" t="s">
        <v>226</v>
      </c>
      <c r="M70" s="1">
        <v>0</v>
      </c>
      <c r="N70" s="80" t="s">
        <v>651</v>
      </c>
      <c r="O70" s="80" t="s">
        <v>359</v>
      </c>
      <c r="Q70" s="133" t="s">
        <v>359</v>
      </c>
      <c r="R70" s="134" t="s">
        <v>359</v>
      </c>
    </row>
    <row r="71" spans="1:18" x14ac:dyDescent="0.25">
      <c r="A71" t="s">
        <v>667</v>
      </c>
      <c r="B71" s="51">
        <v>274.38</v>
      </c>
      <c r="C71" s="1">
        <v>0</v>
      </c>
      <c r="D71" s="1">
        <v>0</v>
      </c>
      <c r="E71" s="51">
        <v>0</v>
      </c>
      <c r="F71" s="1">
        <v>274.38</v>
      </c>
      <c r="G71" s="1">
        <v>0</v>
      </c>
      <c r="H71" s="1">
        <v>0</v>
      </c>
      <c r="I71" s="51">
        <v>274.38</v>
      </c>
      <c r="J71" t="s">
        <v>14</v>
      </c>
      <c r="K71" t="s">
        <v>172</v>
      </c>
      <c r="L71" t="s">
        <v>668</v>
      </c>
      <c r="M71" s="1">
        <v>0</v>
      </c>
      <c r="N71" s="80" t="s">
        <v>651</v>
      </c>
      <c r="O71" s="80" t="s">
        <v>359</v>
      </c>
      <c r="Q71" s="133" t="s">
        <v>359</v>
      </c>
      <c r="R71" s="134" t="s">
        <v>359</v>
      </c>
    </row>
    <row r="72" spans="1:18" x14ac:dyDescent="0.25">
      <c r="A72" t="s">
        <v>161</v>
      </c>
      <c r="B72" s="51">
        <v>302.66000000000003</v>
      </c>
      <c r="C72" s="1">
        <v>0</v>
      </c>
      <c r="D72" s="1">
        <v>0</v>
      </c>
      <c r="E72" s="51">
        <v>0</v>
      </c>
      <c r="F72" s="1">
        <v>302.66000000000003</v>
      </c>
      <c r="G72" s="1">
        <v>0</v>
      </c>
      <c r="H72" s="1">
        <v>0</v>
      </c>
      <c r="I72" s="51">
        <v>302.66000000000003</v>
      </c>
      <c r="J72" t="s">
        <v>96</v>
      </c>
      <c r="K72" t="s">
        <v>242</v>
      </c>
      <c r="L72" t="s">
        <v>299</v>
      </c>
      <c r="M72" s="1">
        <v>0</v>
      </c>
      <c r="N72" s="80" t="s">
        <v>651</v>
      </c>
      <c r="O72" s="80" t="s">
        <v>359</v>
      </c>
      <c r="Q72" s="133" t="s">
        <v>359</v>
      </c>
      <c r="R72" s="134" t="s">
        <v>359</v>
      </c>
    </row>
    <row r="73" spans="1:18" x14ac:dyDescent="0.25">
      <c r="A73" t="s">
        <v>129</v>
      </c>
      <c r="B73" s="51">
        <v>96.03000000000003</v>
      </c>
      <c r="C73" s="1">
        <v>0</v>
      </c>
      <c r="D73" s="1">
        <v>0</v>
      </c>
      <c r="E73" s="51">
        <v>0</v>
      </c>
      <c r="F73" s="1">
        <v>96.03</v>
      </c>
      <c r="G73" s="1">
        <v>0</v>
      </c>
      <c r="H73" s="1">
        <v>0</v>
      </c>
      <c r="I73" s="51">
        <v>96.03</v>
      </c>
      <c r="J73" t="s">
        <v>44</v>
      </c>
      <c r="K73" t="s">
        <v>196</v>
      </c>
      <c r="L73" t="s">
        <v>303</v>
      </c>
      <c r="M73" s="1">
        <v>0</v>
      </c>
      <c r="N73" s="80" t="s">
        <v>651</v>
      </c>
      <c r="O73" s="80" t="s">
        <v>359</v>
      </c>
      <c r="Q73" s="133" t="s">
        <v>359</v>
      </c>
      <c r="R73" s="134" t="s">
        <v>359</v>
      </c>
    </row>
    <row r="74" spans="1:18" x14ac:dyDescent="0.25">
      <c r="A74" t="s">
        <v>432</v>
      </c>
      <c r="B74" s="51">
        <v>152.30000000000001</v>
      </c>
      <c r="C74" s="1">
        <v>0</v>
      </c>
      <c r="D74" s="1">
        <v>0</v>
      </c>
      <c r="E74" s="51">
        <v>0</v>
      </c>
      <c r="F74" s="1">
        <v>152.30000000000001</v>
      </c>
      <c r="G74" s="1">
        <v>0</v>
      </c>
      <c r="H74" s="1">
        <v>0</v>
      </c>
      <c r="I74" s="51">
        <v>152.30000000000001</v>
      </c>
      <c r="J74" t="s">
        <v>41</v>
      </c>
      <c r="K74" t="s">
        <v>179</v>
      </c>
      <c r="L74" t="s">
        <v>433</v>
      </c>
      <c r="M74" s="1">
        <v>0</v>
      </c>
      <c r="N74" s="80" t="s">
        <v>651</v>
      </c>
      <c r="O74" s="80" t="s">
        <v>359</v>
      </c>
      <c r="Q74" s="133" t="s">
        <v>359</v>
      </c>
      <c r="R74" s="134" t="s">
        <v>359</v>
      </c>
    </row>
    <row r="75" spans="1:18" x14ac:dyDescent="0.25">
      <c r="A75" t="s">
        <v>344</v>
      </c>
      <c r="B75" s="51">
        <v>2392.54</v>
      </c>
      <c r="C75" s="1">
        <v>0</v>
      </c>
      <c r="D75" s="1">
        <v>0</v>
      </c>
      <c r="E75" s="51">
        <v>0</v>
      </c>
      <c r="F75" s="1">
        <v>2392.54</v>
      </c>
      <c r="G75" s="1">
        <v>0</v>
      </c>
      <c r="H75" s="1">
        <v>0</v>
      </c>
      <c r="I75" s="51">
        <v>2392.54</v>
      </c>
      <c r="J75" t="s">
        <v>29</v>
      </c>
      <c r="K75" t="s">
        <v>212</v>
      </c>
      <c r="L75" t="s">
        <v>296</v>
      </c>
      <c r="M75" s="1">
        <v>0</v>
      </c>
      <c r="N75" s="80" t="s">
        <v>651</v>
      </c>
      <c r="O75" s="80" t="s">
        <v>359</v>
      </c>
      <c r="Q75" s="133" t="s">
        <v>359</v>
      </c>
      <c r="R75" s="134" t="s">
        <v>359</v>
      </c>
    </row>
    <row r="76" spans="1:18" x14ac:dyDescent="0.25">
      <c r="A76" t="s">
        <v>117</v>
      </c>
      <c r="B76" s="51">
        <v>21.19</v>
      </c>
      <c r="C76" s="1">
        <v>0</v>
      </c>
      <c r="D76" s="1">
        <v>0</v>
      </c>
      <c r="E76" s="51">
        <v>0</v>
      </c>
      <c r="F76" s="1">
        <v>21.19</v>
      </c>
      <c r="G76" s="1">
        <v>0</v>
      </c>
      <c r="H76" s="1">
        <v>0</v>
      </c>
      <c r="I76" s="51">
        <v>21.19</v>
      </c>
      <c r="J76" t="s">
        <v>56</v>
      </c>
      <c r="K76" t="s">
        <v>189</v>
      </c>
      <c r="L76" t="s">
        <v>305</v>
      </c>
      <c r="M76" s="1">
        <v>0</v>
      </c>
      <c r="N76" s="80" t="s">
        <v>651</v>
      </c>
      <c r="O76" s="80" t="s">
        <v>359</v>
      </c>
      <c r="Q76" s="133" t="s">
        <v>359</v>
      </c>
      <c r="R76" s="134" t="s">
        <v>359</v>
      </c>
    </row>
    <row r="77" spans="1:18" x14ac:dyDescent="0.25">
      <c r="A77" t="s">
        <v>164</v>
      </c>
      <c r="B77" s="51">
        <v>1113.19</v>
      </c>
      <c r="C77" s="1">
        <v>0</v>
      </c>
      <c r="D77" s="1">
        <v>0</v>
      </c>
      <c r="E77" s="51">
        <v>0</v>
      </c>
      <c r="F77" s="1">
        <v>1113.19</v>
      </c>
      <c r="G77" s="1">
        <v>0</v>
      </c>
      <c r="H77" s="1">
        <v>0</v>
      </c>
      <c r="I77" s="51">
        <v>1113.19</v>
      </c>
      <c r="J77" t="s">
        <v>56</v>
      </c>
      <c r="K77" t="s">
        <v>189</v>
      </c>
      <c r="L77" t="s">
        <v>306</v>
      </c>
      <c r="M77" s="1">
        <v>0</v>
      </c>
      <c r="N77" s="80" t="s">
        <v>651</v>
      </c>
      <c r="O77" s="80" t="s">
        <v>359</v>
      </c>
      <c r="Q77" s="133" t="s">
        <v>359</v>
      </c>
      <c r="R77" s="134" t="s">
        <v>359</v>
      </c>
    </row>
    <row r="78" spans="1:18" x14ac:dyDescent="0.25">
      <c r="A78" t="s">
        <v>88</v>
      </c>
      <c r="B78" s="51">
        <v>7443.4400000000014</v>
      </c>
      <c r="C78" s="1">
        <v>0</v>
      </c>
      <c r="D78" s="1">
        <v>0</v>
      </c>
      <c r="E78" s="51">
        <v>0</v>
      </c>
      <c r="F78" s="1">
        <v>7443.4400000000014</v>
      </c>
      <c r="G78" s="1">
        <v>0</v>
      </c>
      <c r="H78" s="1">
        <v>0</v>
      </c>
      <c r="I78" s="51">
        <v>7443.4400000000014</v>
      </c>
      <c r="J78" t="s">
        <v>56</v>
      </c>
      <c r="K78" t="s">
        <v>189</v>
      </c>
      <c r="L78" t="s">
        <v>249</v>
      </c>
      <c r="M78" s="1">
        <v>0</v>
      </c>
      <c r="N78" s="80" t="s">
        <v>651</v>
      </c>
      <c r="O78" s="80" t="s">
        <v>359</v>
      </c>
      <c r="Q78" s="133" t="s">
        <v>359</v>
      </c>
      <c r="R78" s="134" t="s">
        <v>359</v>
      </c>
    </row>
    <row r="79" spans="1:18" x14ac:dyDescent="0.25">
      <c r="A79" t="s">
        <v>46</v>
      </c>
      <c r="B79" s="51">
        <v>1709.28</v>
      </c>
      <c r="C79" s="1">
        <v>0</v>
      </c>
      <c r="D79" s="1">
        <v>0</v>
      </c>
      <c r="E79" s="51">
        <v>0</v>
      </c>
      <c r="F79" s="1">
        <v>1709.28</v>
      </c>
      <c r="G79" s="1">
        <v>1709.28</v>
      </c>
      <c r="H79" s="1">
        <v>0</v>
      </c>
      <c r="I79" s="51">
        <v>0</v>
      </c>
      <c r="J79" t="s">
        <v>10</v>
      </c>
      <c r="K79" t="s">
        <v>191</v>
      </c>
      <c r="L79" t="s">
        <v>192</v>
      </c>
      <c r="M79" s="1">
        <v>0</v>
      </c>
      <c r="N79" s="80" t="s">
        <v>651</v>
      </c>
      <c r="O79" s="80" t="s">
        <v>359</v>
      </c>
      <c r="Q79" s="133" t="s">
        <v>359</v>
      </c>
      <c r="R79" s="134" t="s">
        <v>359</v>
      </c>
    </row>
    <row r="80" spans="1:18" x14ac:dyDescent="0.25">
      <c r="A80" t="s">
        <v>669</v>
      </c>
      <c r="B80" s="51">
        <v>1668.3</v>
      </c>
      <c r="C80" s="1">
        <v>0</v>
      </c>
      <c r="D80" s="1">
        <v>0</v>
      </c>
      <c r="E80" s="51">
        <v>0</v>
      </c>
      <c r="F80" s="1">
        <v>1668.3</v>
      </c>
      <c r="G80" s="1">
        <v>0</v>
      </c>
      <c r="H80" s="1">
        <v>0</v>
      </c>
      <c r="I80" s="51">
        <v>1668.3</v>
      </c>
      <c r="J80" t="s">
        <v>44</v>
      </c>
      <c r="K80" t="s">
        <v>196</v>
      </c>
      <c r="L80" t="s">
        <v>670</v>
      </c>
      <c r="M80" s="1">
        <v>0</v>
      </c>
      <c r="N80" s="80" t="s">
        <v>651</v>
      </c>
      <c r="O80" s="80" t="s">
        <v>359</v>
      </c>
      <c r="Q80" s="133" t="s">
        <v>359</v>
      </c>
      <c r="R80" s="134" t="s">
        <v>359</v>
      </c>
    </row>
    <row r="81" spans="1:18" x14ac:dyDescent="0.25">
      <c r="A81" t="s">
        <v>13</v>
      </c>
      <c r="B81" s="51">
        <v>67.31</v>
      </c>
      <c r="C81" s="1">
        <v>0</v>
      </c>
      <c r="D81" s="1">
        <v>0</v>
      </c>
      <c r="E81" s="51">
        <v>0</v>
      </c>
      <c r="F81" s="1">
        <v>67.31</v>
      </c>
      <c r="G81" s="1">
        <v>0</v>
      </c>
      <c r="H81" s="1">
        <v>0</v>
      </c>
      <c r="I81" s="51">
        <v>67.31</v>
      </c>
      <c r="J81" t="s">
        <v>14</v>
      </c>
      <c r="K81" t="s">
        <v>172</v>
      </c>
      <c r="L81" t="s">
        <v>173</v>
      </c>
      <c r="M81" s="1">
        <v>0</v>
      </c>
      <c r="N81" s="80" t="s">
        <v>651</v>
      </c>
      <c r="O81" s="80" t="s">
        <v>359</v>
      </c>
      <c r="Q81" s="133" t="s">
        <v>359</v>
      </c>
      <c r="R81" s="134" t="s">
        <v>359</v>
      </c>
    </row>
    <row r="82" spans="1:18" x14ac:dyDescent="0.25">
      <c r="A82" t="s">
        <v>50</v>
      </c>
      <c r="B82" s="51">
        <v>95.69</v>
      </c>
      <c r="C82" s="1">
        <v>0</v>
      </c>
      <c r="D82" s="1">
        <v>0</v>
      </c>
      <c r="E82" s="51">
        <v>0</v>
      </c>
      <c r="F82" s="1">
        <v>95.69</v>
      </c>
      <c r="G82" s="1">
        <v>0</v>
      </c>
      <c r="H82" s="1">
        <v>95.69</v>
      </c>
      <c r="I82" s="51">
        <v>0</v>
      </c>
      <c r="J82" t="s">
        <v>51</v>
      </c>
      <c r="K82" t="s">
        <v>308</v>
      </c>
      <c r="L82" t="s">
        <v>309</v>
      </c>
      <c r="M82" s="1">
        <v>0</v>
      </c>
      <c r="N82" s="80" t="s">
        <v>651</v>
      </c>
      <c r="O82" s="80" t="s">
        <v>359</v>
      </c>
      <c r="Q82" s="133" t="s">
        <v>359</v>
      </c>
      <c r="R82" s="134" t="s">
        <v>359</v>
      </c>
    </row>
    <row r="83" spans="1:18" x14ac:dyDescent="0.25">
      <c r="A83" t="s">
        <v>133</v>
      </c>
      <c r="B83" s="51">
        <v>0</v>
      </c>
      <c r="C83" s="1">
        <v>0</v>
      </c>
      <c r="D83" s="1">
        <v>0</v>
      </c>
      <c r="E83" s="51">
        <v>0</v>
      </c>
      <c r="F83" s="1">
        <v>0</v>
      </c>
      <c r="G83" s="1">
        <v>0</v>
      </c>
      <c r="H83" s="1">
        <v>0</v>
      </c>
      <c r="I83" s="51">
        <v>0</v>
      </c>
      <c r="J83" t="s">
        <v>31</v>
      </c>
      <c r="K83" t="s">
        <v>183</v>
      </c>
      <c r="L83" t="s">
        <v>310</v>
      </c>
      <c r="M83" s="1">
        <v>0</v>
      </c>
      <c r="N83" s="80" t="s">
        <v>651</v>
      </c>
      <c r="O83" s="80" t="s">
        <v>359</v>
      </c>
      <c r="Q83" s="133" t="s">
        <v>359</v>
      </c>
      <c r="R83" s="134" t="s">
        <v>359</v>
      </c>
    </row>
    <row r="84" spans="1:18" x14ac:dyDescent="0.25">
      <c r="A84" t="s">
        <v>66</v>
      </c>
      <c r="B84" s="51">
        <v>911.11</v>
      </c>
      <c r="C84" s="1">
        <v>0</v>
      </c>
      <c r="D84" s="1">
        <v>0</v>
      </c>
      <c r="E84" s="51">
        <v>0</v>
      </c>
      <c r="F84" s="1">
        <v>911.11</v>
      </c>
      <c r="G84" s="1">
        <v>0</v>
      </c>
      <c r="H84" s="1">
        <v>0</v>
      </c>
      <c r="I84" s="51">
        <v>911.11</v>
      </c>
      <c r="J84" t="s">
        <v>56</v>
      </c>
      <c r="K84" t="s">
        <v>189</v>
      </c>
      <c r="L84" t="s">
        <v>216</v>
      </c>
      <c r="M84" s="1">
        <v>0</v>
      </c>
      <c r="N84" s="80" t="s">
        <v>651</v>
      </c>
      <c r="O84" s="80" t="s">
        <v>359</v>
      </c>
      <c r="Q84" s="133" t="s">
        <v>359</v>
      </c>
      <c r="R84" s="134" t="s">
        <v>359</v>
      </c>
    </row>
    <row r="85" spans="1:18" x14ac:dyDescent="0.25">
      <c r="A85" t="s">
        <v>110</v>
      </c>
      <c r="B85" s="51">
        <v>803.31</v>
      </c>
      <c r="C85" s="1">
        <v>0</v>
      </c>
      <c r="D85" s="1">
        <v>0</v>
      </c>
      <c r="E85" s="51">
        <v>0</v>
      </c>
      <c r="F85" s="1">
        <v>803.31</v>
      </c>
      <c r="G85" s="1">
        <v>0</v>
      </c>
      <c r="H85" s="1">
        <v>0</v>
      </c>
      <c r="I85" s="51">
        <v>803.31</v>
      </c>
      <c r="J85" t="s">
        <v>23</v>
      </c>
      <c r="K85" t="s">
        <v>194</v>
      </c>
      <c r="L85" t="s">
        <v>266</v>
      </c>
      <c r="M85" s="1">
        <v>0</v>
      </c>
      <c r="N85" s="80" t="s">
        <v>651</v>
      </c>
      <c r="O85" s="80" t="s">
        <v>359</v>
      </c>
      <c r="Q85" s="133" t="s">
        <v>359</v>
      </c>
      <c r="R85" s="134" t="s">
        <v>359</v>
      </c>
    </row>
    <row r="86" spans="1:18" x14ac:dyDescent="0.25">
      <c r="A86" t="s">
        <v>57</v>
      </c>
      <c r="B86" s="51">
        <v>2372.64</v>
      </c>
      <c r="C86" s="1">
        <v>0</v>
      </c>
      <c r="D86" s="1">
        <v>0</v>
      </c>
      <c r="E86" s="51">
        <v>0</v>
      </c>
      <c r="F86" s="1">
        <v>2372.64</v>
      </c>
      <c r="G86" s="1">
        <v>0</v>
      </c>
      <c r="H86" s="1">
        <v>0</v>
      </c>
      <c r="I86" s="51">
        <v>2372.64</v>
      </c>
      <c r="J86" t="s">
        <v>20</v>
      </c>
      <c r="K86" t="s">
        <v>178</v>
      </c>
      <c r="L86" t="s">
        <v>204</v>
      </c>
      <c r="M86" s="1">
        <v>1467.04</v>
      </c>
      <c r="N86" s="80" t="s">
        <v>643</v>
      </c>
      <c r="O86" s="80" t="s">
        <v>358</v>
      </c>
      <c r="P86" s="80" t="s">
        <v>671</v>
      </c>
      <c r="Q86" s="133" t="s">
        <v>359</v>
      </c>
      <c r="R86" s="134" t="s">
        <v>359</v>
      </c>
    </row>
    <row r="87" spans="1:18" x14ac:dyDescent="0.25">
      <c r="A87" t="s">
        <v>672</v>
      </c>
      <c r="B87" s="51">
        <v>54.24</v>
      </c>
      <c r="C87" s="1">
        <v>0</v>
      </c>
      <c r="D87" s="1">
        <v>0</v>
      </c>
      <c r="E87" s="51">
        <v>0</v>
      </c>
      <c r="F87" s="1">
        <v>54.24</v>
      </c>
      <c r="G87" s="1">
        <v>0</v>
      </c>
      <c r="H87" s="1">
        <v>0</v>
      </c>
      <c r="I87" s="51">
        <v>54.24</v>
      </c>
      <c r="J87" t="s">
        <v>36</v>
      </c>
      <c r="K87" t="s">
        <v>185</v>
      </c>
      <c r="L87" t="s">
        <v>673</v>
      </c>
      <c r="M87" s="1">
        <v>0</v>
      </c>
      <c r="N87" s="80" t="s">
        <v>651</v>
      </c>
      <c r="O87" s="80" t="s">
        <v>359</v>
      </c>
      <c r="Q87" s="133" t="s">
        <v>359</v>
      </c>
      <c r="R87" s="134" t="s">
        <v>359</v>
      </c>
    </row>
    <row r="88" spans="1:18" x14ac:dyDescent="0.25">
      <c r="A88" t="s">
        <v>528</v>
      </c>
      <c r="B88" s="51">
        <v>625.38</v>
      </c>
      <c r="C88" s="1">
        <v>0</v>
      </c>
      <c r="D88" s="1">
        <v>0</v>
      </c>
      <c r="E88" s="51">
        <v>0</v>
      </c>
      <c r="F88" s="1">
        <v>625.38</v>
      </c>
      <c r="G88" s="1">
        <v>0</v>
      </c>
      <c r="H88" s="1">
        <v>625.38</v>
      </c>
      <c r="I88" s="51">
        <v>0</v>
      </c>
      <c r="J88" t="s">
        <v>44</v>
      </c>
      <c r="K88" t="s">
        <v>196</v>
      </c>
      <c r="L88" t="s">
        <v>529</v>
      </c>
      <c r="M88" s="1">
        <v>0</v>
      </c>
      <c r="N88" s="80" t="s">
        <v>651</v>
      </c>
      <c r="O88" s="80" t="s">
        <v>359</v>
      </c>
      <c r="Q88" s="133" t="s">
        <v>359</v>
      </c>
      <c r="R88" s="134" t="s">
        <v>359</v>
      </c>
    </row>
    <row r="89" spans="1:18" x14ac:dyDescent="0.25">
      <c r="A89" t="s">
        <v>136</v>
      </c>
      <c r="B89" s="51">
        <v>916.19</v>
      </c>
      <c r="C89" s="1">
        <v>0</v>
      </c>
      <c r="D89" s="1">
        <v>0</v>
      </c>
      <c r="E89" s="51">
        <v>0</v>
      </c>
      <c r="F89" s="1">
        <v>916.19</v>
      </c>
      <c r="G89" s="1">
        <v>0</v>
      </c>
      <c r="H89" s="1">
        <v>0</v>
      </c>
      <c r="I89" s="51">
        <v>916.19</v>
      </c>
      <c r="J89" t="s">
        <v>56</v>
      </c>
      <c r="K89" t="s">
        <v>189</v>
      </c>
      <c r="L89" t="s">
        <v>290</v>
      </c>
      <c r="M89" s="1">
        <v>0</v>
      </c>
      <c r="N89" s="80" t="s">
        <v>651</v>
      </c>
      <c r="O89" s="80" t="s">
        <v>359</v>
      </c>
      <c r="Q89" s="133" t="s">
        <v>359</v>
      </c>
      <c r="R89" s="134" t="s">
        <v>359</v>
      </c>
    </row>
    <row r="90" spans="1:18" x14ac:dyDescent="0.25">
      <c r="A90" t="s">
        <v>674</v>
      </c>
      <c r="B90" s="51">
        <v>804.42000000000007</v>
      </c>
      <c r="C90" s="1">
        <v>0</v>
      </c>
      <c r="D90" s="1">
        <v>0</v>
      </c>
      <c r="E90" s="51">
        <v>0</v>
      </c>
      <c r="F90" s="1">
        <v>804.42000000000007</v>
      </c>
      <c r="G90" s="1">
        <v>0</v>
      </c>
      <c r="H90" s="1">
        <v>488.12</v>
      </c>
      <c r="I90" s="51">
        <v>316.3</v>
      </c>
      <c r="J90" t="s">
        <v>60</v>
      </c>
      <c r="K90" t="s">
        <v>236</v>
      </c>
      <c r="L90" t="s">
        <v>675</v>
      </c>
      <c r="M90" s="1">
        <v>0</v>
      </c>
      <c r="N90" s="80" t="s">
        <v>651</v>
      </c>
      <c r="O90" s="80" t="s">
        <v>359</v>
      </c>
      <c r="Q90" s="133" t="s">
        <v>359</v>
      </c>
      <c r="R90" s="134" t="s">
        <v>359</v>
      </c>
    </row>
    <row r="91" spans="1:18" x14ac:dyDescent="0.25">
      <c r="A91" t="s">
        <v>676</v>
      </c>
      <c r="B91" s="51">
        <v>674.26</v>
      </c>
      <c r="C91" s="1">
        <v>0</v>
      </c>
      <c r="D91" s="1">
        <v>0</v>
      </c>
      <c r="E91" s="51">
        <v>0</v>
      </c>
      <c r="F91" s="1">
        <v>674.26</v>
      </c>
      <c r="G91" s="1">
        <v>0</v>
      </c>
      <c r="H91" s="1">
        <v>0</v>
      </c>
      <c r="I91" s="51">
        <v>674.26</v>
      </c>
      <c r="J91" t="s">
        <v>20</v>
      </c>
      <c r="K91" t="s">
        <v>178</v>
      </c>
      <c r="L91" t="s">
        <v>193</v>
      </c>
      <c r="M91" s="1">
        <v>0</v>
      </c>
      <c r="N91" s="80" t="s">
        <v>651</v>
      </c>
      <c r="O91" s="80" t="s">
        <v>359</v>
      </c>
      <c r="Q91" s="133" t="s">
        <v>359</v>
      </c>
      <c r="R91" s="134" t="s">
        <v>359</v>
      </c>
    </row>
    <row r="92" spans="1:18" x14ac:dyDescent="0.25">
      <c r="A92" t="s">
        <v>56</v>
      </c>
      <c r="B92" s="51">
        <v>219.83</v>
      </c>
      <c r="C92" s="1">
        <v>0</v>
      </c>
      <c r="D92" s="1">
        <v>0</v>
      </c>
      <c r="E92" s="51">
        <v>0</v>
      </c>
      <c r="F92" s="1">
        <v>219.83</v>
      </c>
      <c r="G92" s="1">
        <v>0</v>
      </c>
      <c r="H92" s="1">
        <v>0</v>
      </c>
      <c r="I92" s="51">
        <v>219.83</v>
      </c>
      <c r="J92" t="s">
        <v>21</v>
      </c>
      <c r="K92" t="s">
        <v>177</v>
      </c>
      <c r="L92" t="s">
        <v>189</v>
      </c>
      <c r="M92" s="1">
        <v>0</v>
      </c>
      <c r="N92" s="80" t="s">
        <v>651</v>
      </c>
      <c r="O92" s="80" t="s">
        <v>359</v>
      </c>
      <c r="Q92" s="133" t="s">
        <v>359</v>
      </c>
      <c r="R92" s="134" t="s">
        <v>359</v>
      </c>
    </row>
    <row r="93" spans="1:18" x14ac:dyDescent="0.25">
      <c r="A93" t="s">
        <v>613</v>
      </c>
      <c r="B93" s="51">
        <v>3201.55</v>
      </c>
      <c r="C93" s="1">
        <v>0</v>
      </c>
      <c r="D93" s="1">
        <v>0</v>
      </c>
      <c r="E93" s="51">
        <v>0</v>
      </c>
      <c r="F93" s="1">
        <v>3201.55</v>
      </c>
      <c r="G93" s="1">
        <v>0</v>
      </c>
      <c r="H93" s="1">
        <v>0</v>
      </c>
      <c r="I93" s="51">
        <v>3201.55</v>
      </c>
      <c r="J93" t="s">
        <v>150</v>
      </c>
      <c r="K93" t="s">
        <v>175</v>
      </c>
      <c r="L93" t="s">
        <v>614</v>
      </c>
      <c r="M93" s="1">
        <v>0</v>
      </c>
      <c r="N93" s="80" t="s">
        <v>651</v>
      </c>
      <c r="O93" s="80" t="s">
        <v>359</v>
      </c>
      <c r="Q93" s="133" t="s">
        <v>359</v>
      </c>
      <c r="R93" s="134" t="s">
        <v>359</v>
      </c>
    </row>
    <row r="94" spans="1:18" x14ac:dyDescent="0.25">
      <c r="A94" t="s">
        <v>636</v>
      </c>
      <c r="B94" s="51">
        <v>1661.61</v>
      </c>
      <c r="C94" s="1">
        <v>0</v>
      </c>
      <c r="D94" s="1">
        <v>0</v>
      </c>
      <c r="E94" s="51">
        <v>0</v>
      </c>
      <c r="F94" s="1">
        <v>1661.61</v>
      </c>
      <c r="G94" s="1">
        <v>0</v>
      </c>
      <c r="H94" s="1">
        <v>0</v>
      </c>
      <c r="I94" s="51">
        <v>1661.61</v>
      </c>
      <c r="J94" t="s">
        <v>60</v>
      </c>
      <c r="K94" t="s">
        <v>236</v>
      </c>
      <c r="L94" t="s">
        <v>637</v>
      </c>
      <c r="M94" s="1">
        <v>0</v>
      </c>
      <c r="N94" s="80" t="s">
        <v>651</v>
      </c>
      <c r="O94" s="80" t="s">
        <v>359</v>
      </c>
      <c r="Q94" s="133" t="s">
        <v>359</v>
      </c>
      <c r="R94" s="134" t="s">
        <v>359</v>
      </c>
    </row>
    <row r="95" spans="1:18" x14ac:dyDescent="0.25">
      <c r="A95" t="s">
        <v>137</v>
      </c>
      <c r="B95" s="51">
        <v>1022.21</v>
      </c>
      <c r="C95" s="1">
        <v>0</v>
      </c>
      <c r="D95" s="1">
        <v>0</v>
      </c>
      <c r="E95" s="51">
        <v>0</v>
      </c>
      <c r="F95" s="1">
        <v>1022.21</v>
      </c>
      <c r="G95" s="1">
        <v>0</v>
      </c>
      <c r="H95" s="1">
        <v>0</v>
      </c>
      <c r="I95" s="51">
        <v>1022.21</v>
      </c>
      <c r="J95" t="s">
        <v>56</v>
      </c>
      <c r="K95" t="s">
        <v>189</v>
      </c>
      <c r="L95" t="s">
        <v>316</v>
      </c>
      <c r="M95" s="1">
        <v>0</v>
      </c>
      <c r="N95" s="80" t="s">
        <v>651</v>
      </c>
      <c r="O95" s="80" t="s">
        <v>359</v>
      </c>
      <c r="Q95" s="133" t="s">
        <v>359</v>
      </c>
      <c r="R95" s="134" t="s">
        <v>359</v>
      </c>
    </row>
    <row r="96" spans="1:18" x14ac:dyDescent="0.25">
      <c r="A96" t="s">
        <v>378</v>
      </c>
      <c r="B96" s="51">
        <v>0</v>
      </c>
      <c r="C96" s="1">
        <v>0</v>
      </c>
      <c r="D96" s="1">
        <v>0</v>
      </c>
      <c r="E96" s="51">
        <v>0</v>
      </c>
      <c r="F96" s="1">
        <v>0</v>
      </c>
      <c r="G96" s="1">
        <v>0</v>
      </c>
      <c r="H96" s="1">
        <v>0</v>
      </c>
      <c r="I96" s="51">
        <v>0</v>
      </c>
      <c r="J96" t="s">
        <v>62</v>
      </c>
      <c r="K96" t="s">
        <v>238</v>
      </c>
      <c r="L96" t="s">
        <v>379</v>
      </c>
      <c r="M96" s="1">
        <v>0</v>
      </c>
      <c r="N96" s="80" t="s">
        <v>651</v>
      </c>
      <c r="O96" s="80" t="s">
        <v>359</v>
      </c>
      <c r="Q96" s="133" t="s">
        <v>359</v>
      </c>
      <c r="R96" s="134" t="s">
        <v>359</v>
      </c>
    </row>
    <row r="97" spans="1:18" x14ac:dyDescent="0.25">
      <c r="A97" t="s">
        <v>564</v>
      </c>
      <c r="B97" s="51">
        <v>18.63</v>
      </c>
      <c r="C97" s="1">
        <v>0</v>
      </c>
      <c r="D97" s="1">
        <v>0</v>
      </c>
      <c r="E97" s="51">
        <v>0</v>
      </c>
      <c r="F97" s="1">
        <v>18.63</v>
      </c>
      <c r="G97" s="1">
        <v>0</v>
      </c>
      <c r="H97" s="1">
        <v>0</v>
      </c>
      <c r="I97" s="51">
        <v>18.63</v>
      </c>
      <c r="J97" t="s">
        <v>29</v>
      </c>
      <c r="K97" t="s">
        <v>212</v>
      </c>
      <c r="L97" t="s">
        <v>565</v>
      </c>
      <c r="M97" s="1">
        <v>0</v>
      </c>
      <c r="N97" s="80" t="s">
        <v>651</v>
      </c>
      <c r="O97" s="80" t="s">
        <v>359</v>
      </c>
      <c r="Q97" s="133" t="s">
        <v>359</v>
      </c>
      <c r="R97" s="134" t="s">
        <v>359</v>
      </c>
    </row>
    <row r="98" spans="1:18" x14ac:dyDescent="0.25">
      <c r="A98" t="s">
        <v>138</v>
      </c>
      <c r="B98" s="51">
        <v>892.87999999999988</v>
      </c>
      <c r="C98" s="1">
        <v>0</v>
      </c>
      <c r="D98" s="1">
        <v>0</v>
      </c>
      <c r="E98" s="51">
        <v>0</v>
      </c>
      <c r="F98" s="1">
        <v>892.87999999999988</v>
      </c>
      <c r="G98" s="1">
        <v>0</v>
      </c>
      <c r="H98" s="1">
        <v>0</v>
      </c>
      <c r="I98" s="51">
        <v>892.87999999999988</v>
      </c>
      <c r="J98" t="s">
        <v>31</v>
      </c>
      <c r="K98" t="s">
        <v>183</v>
      </c>
      <c r="L98" t="s">
        <v>318</v>
      </c>
      <c r="M98" s="1">
        <v>685.03</v>
      </c>
      <c r="N98" s="80" t="s">
        <v>651</v>
      </c>
      <c r="O98" s="80" t="s">
        <v>359</v>
      </c>
      <c r="Q98" s="133" t="s">
        <v>359</v>
      </c>
      <c r="R98" s="134" t="s">
        <v>359</v>
      </c>
    </row>
    <row r="99" spans="1:18" x14ac:dyDescent="0.25">
      <c r="A99" t="s">
        <v>677</v>
      </c>
      <c r="B99" s="51">
        <v>88.12</v>
      </c>
      <c r="C99" s="1">
        <v>0</v>
      </c>
      <c r="D99" s="1">
        <v>0</v>
      </c>
      <c r="E99" s="51">
        <v>0</v>
      </c>
      <c r="F99" s="1">
        <v>88.12</v>
      </c>
      <c r="G99" s="1">
        <v>0</v>
      </c>
      <c r="H99" s="1">
        <v>0</v>
      </c>
      <c r="I99" s="51">
        <v>88.12</v>
      </c>
      <c r="J99" t="s">
        <v>23</v>
      </c>
      <c r="K99" t="s">
        <v>194</v>
      </c>
      <c r="L99" t="s">
        <v>678</v>
      </c>
      <c r="M99" s="1">
        <v>0</v>
      </c>
      <c r="N99" s="80" t="s">
        <v>651</v>
      </c>
      <c r="O99" s="80" t="s">
        <v>359</v>
      </c>
      <c r="Q99" s="133" t="s">
        <v>359</v>
      </c>
      <c r="R99" s="134" t="s">
        <v>359</v>
      </c>
    </row>
    <row r="100" spans="1:18" x14ac:dyDescent="0.25">
      <c r="A100" t="s">
        <v>566</v>
      </c>
      <c r="B100" s="51">
        <v>600.28</v>
      </c>
      <c r="C100" s="1">
        <v>0</v>
      </c>
      <c r="D100" s="1">
        <v>0</v>
      </c>
      <c r="E100" s="51">
        <v>0</v>
      </c>
      <c r="F100" s="1">
        <v>600.28</v>
      </c>
      <c r="G100" s="1">
        <v>0</v>
      </c>
      <c r="H100" s="1">
        <v>0</v>
      </c>
      <c r="I100" s="51">
        <v>600.28</v>
      </c>
      <c r="J100" t="s">
        <v>23</v>
      </c>
      <c r="K100" t="s">
        <v>194</v>
      </c>
      <c r="L100" t="s">
        <v>567</v>
      </c>
      <c r="M100" s="1">
        <v>0</v>
      </c>
      <c r="N100" s="80" t="s">
        <v>651</v>
      </c>
      <c r="O100" s="80" t="s">
        <v>359</v>
      </c>
      <c r="Q100" s="133" t="s">
        <v>359</v>
      </c>
      <c r="R100" s="134" t="s">
        <v>359</v>
      </c>
    </row>
    <row r="101" spans="1:18" x14ac:dyDescent="0.25">
      <c r="A101" t="s">
        <v>79</v>
      </c>
      <c r="B101" s="51">
        <v>118.78</v>
      </c>
      <c r="C101" s="1">
        <v>0</v>
      </c>
      <c r="D101" s="1">
        <v>0</v>
      </c>
      <c r="E101" s="51">
        <v>0</v>
      </c>
      <c r="F101" s="1">
        <v>118.78</v>
      </c>
      <c r="G101" s="1">
        <v>0</v>
      </c>
      <c r="H101" s="1">
        <v>0</v>
      </c>
      <c r="I101" s="51">
        <v>118.78</v>
      </c>
      <c r="J101" t="s">
        <v>56</v>
      </c>
      <c r="K101" t="s">
        <v>189</v>
      </c>
      <c r="L101" t="s">
        <v>190</v>
      </c>
      <c r="M101" s="1">
        <v>0</v>
      </c>
      <c r="N101" s="80" t="s">
        <v>651</v>
      </c>
      <c r="O101" s="80" t="s">
        <v>359</v>
      </c>
      <c r="Q101" s="133" t="s">
        <v>359</v>
      </c>
      <c r="R101" s="134" t="s">
        <v>359</v>
      </c>
    </row>
    <row r="102" spans="1:18" x14ac:dyDescent="0.25">
      <c r="A102" t="s">
        <v>545</v>
      </c>
      <c r="B102" s="51">
        <v>3306.08</v>
      </c>
      <c r="C102" s="1">
        <v>0</v>
      </c>
      <c r="D102" s="1">
        <v>0</v>
      </c>
      <c r="E102" s="51">
        <v>0</v>
      </c>
      <c r="F102" s="1">
        <v>3306.08</v>
      </c>
      <c r="G102" s="1">
        <v>0</v>
      </c>
      <c r="H102" s="1">
        <v>0</v>
      </c>
      <c r="I102" s="51">
        <v>3306.08</v>
      </c>
      <c r="J102" t="s">
        <v>56</v>
      </c>
      <c r="K102" t="s">
        <v>189</v>
      </c>
      <c r="L102" t="s">
        <v>546</v>
      </c>
      <c r="M102" s="1">
        <v>0</v>
      </c>
      <c r="N102" s="80" t="s">
        <v>651</v>
      </c>
      <c r="O102" s="80" t="s">
        <v>359</v>
      </c>
      <c r="Q102" s="133" t="s">
        <v>359</v>
      </c>
      <c r="R102" s="134" t="s">
        <v>359</v>
      </c>
    </row>
    <row r="103" spans="1:18" x14ac:dyDescent="0.25">
      <c r="A103" t="s">
        <v>118</v>
      </c>
      <c r="B103" s="51">
        <v>0</v>
      </c>
      <c r="C103" s="1">
        <v>0</v>
      </c>
      <c r="D103" s="1">
        <v>0</v>
      </c>
      <c r="E103" s="51">
        <v>0</v>
      </c>
      <c r="F103" s="1">
        <v>0</v>
      </c>
      <c r="G103" s="1">
        <v>0</v>
      </c>
      <c r="H103" s="1">
        <v>0</v>
      </c>
      <c r="I103" s="51">
        <v>0</v>
      </c>
      <c r="J103" t="s">
        <v>29</v>
      </c>
      <c r="K103" t="s">
        <v>212</v>
      </c>
      <c r="L103" t="s">
        <v>256</v>
      </c>
      <c r="M103" s="1">
        <v>9.99</v>
      </c>
      <c r="N103" s="80" t="s">
        <v>651</v>
      </c>
      <c r="O103" s="80" t="s">
        <v>359</v>
      </c>
      <c r="Q103" s="133" t="s">
        <v>359</v>
      </c>
      <c r="R103" s="134" t="s">
        <v>359</v>
      </c>
    </row>
    <row r="104" spans="1:18" x14ac:dyDescent="0.25">
      <c r="A104" t="s">
        <v>516</v>
      </c>
      <c r="B104" s="51">
        <v>175.94</v>
      </c>
      <c r="C104" s="1">
        <v>0</v>
      </c>
      <c r="D104" s="1">
        <v>0</v>
      </c>
      <c r="E104" s="51">
        <v>0</v>
      </c>
      <c r="F104" s="1">
        <v>175.94</v>
      </c>
      <c r="G104" s="1">
        <v>0</v>
      </c>
      <c r="H104" s="1">
        <v>0</v>
      </c>
      <c r="I104" s="51">
        <v>175.94</v>
      </c>
      <c r="J104" t="s">
        <v>150</v>
      </c>
      <c r="K104" t="s">
        <v>175</v>
      </c>
      <c r="L104" t="s">
        <v>517</v>
      </c>
      <c r="M104" s="1">
        <v>0</v>
      </c>
      <c r="N104" s="80" t="s">
        <v>651</v>
      </c>
      <c r="O104" s="80" t="s">
        <v>359</v>
      </c>
      <c r="Q104" s="133" t="s">
        <v>359</v>
      </c>
      <c r="R104" s="134" t="s">
        <v>359</v>
      </c>
    </row>
    <row r="105" spans="1:18" x14ac:dyDescent="0.25">
      <c r="A105" t="s">
        <v>166</v>
      </c>
      <c r="B105" s="51">
        <v>429.5</v>
      </c>
      <c r="C105" s="1">
        <v>0</v>
      </c>
      <c r="D105" s="1">
        <v>0</v>
      </c>
      <c r="E105" s="51">
        <v>0</v>
      </c>
      <c r="F105" s="1">
        <v>429.5</v>
      </c>
      <c r="G105" s="1">
        <v>0</v>
      </c>
      <c r="H105" s="1">
        <v>0</v>
      </c>
      <c r="I105" s="51">
        <v>429.5</v>
      </c>
      <c r="J105" t="s">
        <v>56</v>
      </c>
      <c r="K105" t="s">
        <v>189</v>
      </c>
      <c r="L105" t="s">
        <v>319</v>
      </c>
      <c r="M105" s="1">
        <v>0</v>
      </c>
      <c r="N105" s="80" t="s">
        <v>651</v>
      </c>
      <c r="O105" s="80" t="s">
        <v>359</v>
      </c>
      <c r="Q105" s="133" t="s">
        <v>359</v>
      </c>
      <c r="R105" s="134" t="s">
        <v>359</v>
      </c>
    </row>
    <row r="106" spans="1:18" x14ac:dyDescent="0.25">
      <c r="A106" t="s">
        <v>679</v>
      </c>
      <c r="B106" s="51">
        <v>1122.08</v>
      </c>
      <c r="C106" s="1">
        <v>0</v>
      </c>
      <c r="D106" s="1">
        <v>0</v>
      </c>
      <c r="E106" s="51">
        <v>0</v>
      </c>
      <c r="F106" s="1">
        <v>1122.08</v>
      </c>
      <c r="G106" s="1">
        <v>0</v>
      </c>
      <c r="H106" s="1">
        <v>0</v>
      </c>
      <c r="I106" s="51">
        <v>1122.08</v>
      </c>
      <c r="J106" t="s">
        <v>150</v>
      </c>
      <c r="K106" t="s">
        <v>175</v>
      </c>
      <c r="L106" t="s">
        <v>680</v>
      </c>
      <c r="M106" s="1">
        <v>0</v>
      </c>
      <c r="N106" s="80" t="s">
        <v>651</v>
      </c>
      <c r="O106" s="80" t="s">
        <v>359</v>
      </c>
      <c r="Q106" s="133" t="s">
        <v>359</v>
      </c>
      <c r="R106" s="134" t="s">
        <v>359</v>
      </c>
    </row>
    <row r="107" spans="1:18" x14ac:dyDescent="0.25">
      <c r="A107" t="s">
        <v>321</v>
      </c>
      <c r="B107" s="51">
        <v>27.81</v>
      </c>
      <c r="C107" s="1">
        <v>0</v>
      </c>
      <c r="D107" s="1">
        <v>0</v>
      </c>
      <c r="E107" s="51">
        <v>0</v>
      </c>
      <c r="F107" s="1">
        <v>27.81</v>
      </c>
      <c r="G107" s="1">
        <v>0</v>
      </c>
      <c r="H107" s="1">
        <v>0</v>
      </c>
      <c r="I107" s="51">
        <v>27.81</v>
      </c>
      <c r="J107" t="s">
        <v>56</v>
      </c>
      <c r="K107" t="s">
        <v>189</v>
      </c>
      <c r="L107" t="s">
        <v>322</v>
      </c>
      <c r="M107" s="1">
        <v>0</v>
      </c>
      <c r="N107" s="80" t="s">
        <v>651</v>
      </c>
      <c r="O107" s="80" t="s">
        <v>359</v>
      </c>
      <c r="Q107" s="133" t="s">
        <v>359</v>
      </c>
      <c r="R107" s="134" t="s">
        <v>359</v>
      </c>
    </row>
    <row r="108" spans="1:18" x14ac:dyDescent="0.25">
      <c r="A108" t="s">
        <v>52</v>
      </c>
      <c r="B108" s="51">
        <v>51.47</v>
      </c>
      <c r="C108" s="1">
        <v>0</v>
      </c>
      <c r="D108" s="1">
        <v>0</v>
      </c>
      <c r="E108" s="51">
        <v>0</v>
      </c>
      <c r="F108" s="1">
        <v>51.47</v>
      </c>
      <c r="G108" s="1">
        <v>0</v>
      </c>
      <c r="H108" s="1">
        <v>0</v>
      </c>
      <c r="I108" s="51">
        <v>51.47</v>
      </c>
      <c r="J108" t="s">
        <v>150</v>
      </c>
      <c r="K108" t="s">
        <v>175</v>
      </c>
      <c r="L108" t="s">
        <v>203</v>
      </c>
      <c r="M108" s="1">
        <v>51.47</v>
      </c>
      <c r="N108" s="80" t="s">
        <v>651</v>
      </c>
      <c r="O108" s="80" t="s">
        <v>359</v>
      </c>
      <c r="Q108" s="133" t="s">
        <v>359</v>
      </c>
      <c r="R108" s="134" t="s">
        <v>359</v>
      </c>
    </row>
    <row r="109" spans="1:18" x14ac:dyDescent="0.25">
      <c r="A109" t="s">
        <v>38</v>
      </c>
      <c r="B109" s="51">
        <v>1949.54</v>
      </c>
      <c r="C109" s="1">
        <v>0</v>
      </c>
      <c r="D109" s="1">
        <v>0</v>
      </c>
      <c r="E109" s="51">
        <v>0</v>
      </c>
      <c r="F109" s="1">
        <v>1949.54</v>
      </c>
      <c r="G109" s="1">
        <v>0</v>
      </c>
      <c r="H109" s="1">
        <v>0</v>
      </c>
      <c r="I109" s="51">
        <v>1949.54</v>
      </c>
      <c r="J109" t="s">
        <v>36</v>
      </c>
      <c r="K109" t="s">
        <v>185</v>
      </c>
      <c r="L109" t="s">
        <v>224</v>
      </c>
      <c r="M109" s="1">
        <v>0</v>
      </c>
      <c r="N109" s="80" t="s">
        <v>651</v>
      </c>
      <c r="O109" s="80" t="s">
        <v>359</v>
      </c>
      <c r="Q109" s="133" t="s">
        <v>359</v>
      </c>
      <c r="R109" s="134" t="s">
        <v>359</v>
      </c>
    </row>
    <row r="110" spans="1:18" x14ac:dyDescent="0.25">
      <c r="A110" t="s">
        <v>418</v>
      </c>
      <c r="B110" s="51">
        <v>36.9</v>
      </c>
      <c r="C110" s="1">
        <v>0</v>
      </c>
      <c r="D110" s="1">
        <v>0</v>
      </c>
      <c r="E110" s="51">
        <v>0</v>
      </c>
      <c r="F110" s="1">
        <v>36.9</v>
      </c>
      <c r="G110" s="1">
        <v>0</v>
      </c>
      <c r="H110" s="1">
        <v>36.9</v>
      </c>
      <c r="I110" s="51">
        <v>0</v>
      </c>
      <c r="J110" t="s">
        <v>44</v>
      </c>
      <c r="K110" t="s">
        <v>196</v>
      </c>
      <c r="L110" t="s">
        <v>419</v>
      </c>
      <c r="M110" s="1">
        <v>0</v>
      </c>
      <c r="N110" s="80" t="s">
        <v>651</v>
      </c>
      <c r="O110" s="80" t="s">
        <v>359</v>
      </c>
      <c r="Q110" s="133" t="s">
        <v>359</v>
      </c>
      <c r="R110" s="134" t="s">
        <v>359</v>
      </c>
    </row>
    <row r="111" spans="1:18" x14ac:dyDescent="0.25">
      <c r="A111" t="s">
        <v>570</v>
      </c>
      <c r="B111" s="51">
        <v>1110.6500000000001</v>
      </c>
      <c r="C111" s="1">
        <v>0</v>
      </c>
      <c r="D111" s="1">
        <v>0</v>
      </c>
      <c r="E111" s="51">
        <v>0</v>
      </c>
      <c r="F111" s="1">
        <v>1110.6500000000001</v>
      </c>
      <c r="G111" s="1">
        <v>0</v>
      </c>
      <c r="H111" s="1">
        <v>0</v>
      </c>
      <c r="I111" s="51">
        <v>1110.6500000000001</v>
      </c>
      <c r="J111" t="s">
        <v>36</v>
      </c>
      <c r="K111" t="s">
        <v>185</v>
      </c>
      <c r="L111" t="s">
        <v>571</v>
      </c>
      <c r="M111" s="1">
        <v>0</v>
      </c>
      <c r="N111" s="80" t="s">
        <v>651</v>
      </c>
      <c r="O111" s="80" t="s">
        <v>359</v>
      </c>
      <c r="Q111" s="133" t="s">
        <v>359</v>
      </c>
      <c r="R111" s="134" t="s">
        <v>359</v>
      </c>
    </row>
    <row r="112" spans="1:18" x14ac:dyDescent="0.25">
      <c r="A112" t="s">
        <v>43</v>
      </c>
      <c r="B112" s="51">
        <v>4630.1400000000003</v>
      </c>
      <c r="C112" s="1">
        <v>0</v>
      </c>
      <c r="D112" s="1">
        <v>0</v>
      </c>
      <c r="E112" s="51">
        <v>0</v>
      </c>
      <c r="F112" s="1">
        <v>4630.1400000000003</v>
      </c>
      <c r="G112" s="1">
        <v>0</v>
      </c>
      <c r="H112" s="1">
        <v>4630.1400000000003</v>
      </c>
      <c r="I112" s="51">
        <v>0</v>
      </c>
      <c r="J112" t="s">
        <v>44</v>
      </c>
      <c r="K112" t="s">
        <v>196</v>
      </c>
      <c r="L112" t="s">
        <v>197</v>
      </c>
      <c r="M112" s="1">
        <v>934.82999999999993</v>
      </c>
      <c r="N112" s="80" t="s">
        <v>643</v>
      </c>
      <c r="O112" s="80" t="s">
        <v>358</v>
      </c>
      <c r="P112" s="80" t="s">
        <v>671</v>
      </c>
      <c r="Q112" s="133" t="s">
        <v>359</v>
      </c>
      <c r="R112" s="134" t="s">
        <v>359</v>
      </c>
    </row>
    <row r="113" spans="1:18" x14ac:dyDescent="0.25">
      <c r="A113" t="s">
        <v>90</v>
      </c>
      <c r="B113" s="51">
        <v>1063.3800000000001</v>
      </c>
      <c r="C113" s="1">
        <v>0</v>
      </c>
      <c r="D113" s="1">
        <v>0</v>
      </c>
      <c r="E113" s="51">
        <v>0</v>
      </c>
      <c r="F113" s="1">
        <v>1063.3800000000001</v>
      </c>
      <c r="G113" s="1">
        <v>1063.3800000000001</v>
      </c>
      <c r="H113" s="1">
        <v>0</v>
      </c>
      <c r="I113" s="51">
        <v>0</v>
      </c>
      <c r="J113" t="s">
        <v>14</v>
      </c>
      <c r="K113" t="s">
        <v>172</v>
      </c>
      <c r="L113" t="s">
        <v>251</v>
      </c>
      <c r="M113" s="1">
        <v>0</v>
      </c>
      <c r="N113" s="80" t="s">
        <v>651</v>
      </c>
      <c r="O113" s="80" t="s">
        <v>359</v>
      </c>
      <c r="Q113" s="133" t="s">
        <v>359</v>
      </c>
      <c r="R113" s="134" t="s">
        <v>359</v>
      </c>
    </row>
    <row r="114" spans="1:18" x14ac:dyDescent="0.25">
      <c r="A114" t="s">
        <v>142</v>
      </c>
      <c r="B114" s="51">
        <v>506.53</v>
      </c>
      <c r="C114" s="1">
        <v>0</v>
      </c>
      <c r="D114" s="1">
        <v>0</v>
      </c>
      <c r="E114" s="51">
        <v>0</v>
      </c>
      <c r="F114" s="1">
        <v>506.53</v>
      </c>
      <c r="G114" s="1">
        <v>0</v>
      </c>
      <c r="H114" s="1">
        <v>0</v>
      </c>
      <c r="I114" s="51">
        <v>506.53</v>
      </c>
      <c r="J114" t="s">
        <v>29</v>
      </c>
      <c r="K114" t="s">
        <v>212</v>
      </c>
      <c r="L114" t="s">
        <v>325</v>
      </c>
      <c r="M114" s="1">
        <v>0</v>
      </c>
      <c r="N114" s="80" t="s">
        <v>651</v>
      </c>
      <c r="O114" s="80" t="s">
        <v>359</v>
      </c>
      <c r="Q114" s="133" t="s">
        <v>359</v>
      </c>
      <c r="R114" s="134" t="s">
        <v>359</v>
      </c>
    </row>
    <row r="115" spans="1:18" x14ac:dyDescent="0.25">
      <c r="A115" t="s">
        <v>146</v>
      </c>
      <c r="B115" s="51">
        <v>287.36</v>
      </c>
      <c r="C115" s="1">
        <v>0</v>
      </c>
      <c r="D115" s="1">
        <v>0</v>
      </c>
      <c r="E115" s="51">
        <v>0</v>
      </c>
      <c r="F115" s="1">
        <v>287.36</v>
      </c>
      <c r="G115" s="1">
        <v>0</v>
      </c>
      <c r="H115" s="1">
        <v>287.36</v>
      </c>
      <c r="I115" s="51">
        <v>0</v>
      </c>
      <c r="J115" t="s">
        <v>44</v>
      </c>
      <c r="K115" t="s">
        <v>196</v>
      </c>
      <c r="L115" t="s">
        <v>681</v>
      </c>
      <c r="M115" s="1">
        <v>0</v>
      </c>
      <c r="N115" s="80" t="s">
        <v>651</v>
      </c>
      <c r="O115" s="80" t="s">
        <v>359</v>
      </c>
      <c r="Q115" s="133" t="s">
        <v>359</v>
      </c>
      <c r="R115" s="134" t="s">
        <v>359</v>
      </c>
    </row>
    <row r="116" spans="1:18" x14ac:dyDescent="0.25">
      <c r="A116" t="s">
        <v>167</v>
      </c>
      <c r="B116" s="51">
        <v>51.47</v>
      </c>
      <c r="C116" s="1">
        <v>0</v>
      </c>
      <c r="D116" s="1">
        <v>0</v>
      </c>
      <c r="E116" s="51">
        <v>0</v>
      </c>
      <c r="F116" s="1">
        <v>51.47</v>
      </c>
      <c r="G116" s="1">
        <v>0</v>
      </c>
      <c r="H116" s="1">
        <v>0</v>
      </c>
      <c r="I116" s="51">
        <v>51.47</v>
      </c>
      <c r="J116" t="s">
        <v>44</v>
      </c>
      <c r="K116" t="s">
        <v>196</v>
      </c>
      <c r="L116" t="s">
        <v>326</v>
      </c>
      <c r="M116" s="1">
        <v>0</v>
      </c>
      <c r="N116" s="80" t="s">
        <v>651</v>
      </c>
      <c r="O116" s="80" t="s">
        <v>359</v>
      </c>
      <c r="Q116" s="133" t="s">
        <v>359</v>
      </c>
      <c r="R116" s="134" t="s">
        <v>359</v>
      </c>
    </row>
    <row r="117" spans="1:18" x14ac:dyDescent="0.25">
      <c r="A117" t="s">
        <v>423</v>
      </c>
      <c r="B117" s="51">
        <v>603.94000000000005</v>
      </c>
      <c r="C117" s="1">
        <v>0</v>
      </c>
      <c r="D117" s="1">
        <v>0</v>
      </c>
      <c r="E117" s="51">
        <v>0</v>
      </c>
      <c r="F117" s="1">
        <v>603.94000000000005</v>
      </c>
      <c r="G117" s="1">
        <v>0</v>
      </c>
      <c r="H117" s="1">
        <v>0</v>
      </c>
      <c r="I117" s="51">
        <v>603.94000000000005</v>
      </c>
      <c r="J117" t="s">
        <v>44</v>
      </c>
      <c r="K117" t="s">
        <v>196</v>
      </c>
      <c r="L117" t="s">
        <v>424</v>
      </c>
      <c r="M117" s="1">
        <v>0</v>
      </c>
      <c r="N117" s="80" t="s">
        <v>651</v>
      </c>
      <c r="O117" s="80" t="s">
        <v>359</v>
      </c>
      <c r="Q117" s="133" t="s">
        <v>359</v>
      </c>
      <c r="R117" s="134" t="s">
        <v>359</v>
      </c>
    </row>
    <row r="118" spans="1:18" x14ac:dyDescent="0.25">
      <c r="A118" t="s">
        <v>23</v>
      </c>
      <c r="B118" s="51">
        <v>538.95000000000005</v>
      </c>
      <c r="C118" s="1">
        <v>0</v>
      </c>
      <c r="D118" s="1">
        <v>0</v>
      </c>
      <c r="E118" s="51">
        <v>0</v>
      </c>
      <c r="F118" s="1">
        <v>538.95000000000005</v>
      </c>
      <c r="G118" s="1">
        <v>0</v>
      </c>
      <c r="H118" s="1">
        <v>0</v>
      </c>
      <c r="I118" s="51">
        <v>538.95000000000005</v>
      </c>
      <c r="J118" t="s">
        <v>21</v>
      </c>
      <c r="K118" t="s">
        <v>177</v>
      </c>
      <c r="L118" t="s">
        <v>194</v>
      </c>
      <c r="M118" s="1">
        <v>0</v>
      </c>
      <c r="N118" s="80" t="s">
        <v>651</v>
      </c>
      <c r="O118" s="80" t="s">
        <v>359</v>
      </c>
      <c r="Q118" s="133" t="s">
        <v>359</v>
      </c>
      <c r="R118" s="134" t="s">
        <v>359</v>
      </c>
    </row>
  </sheetData>
  <autoFilter ref="A1:R118" xr:uid="{00000000-0009-0000-0000-000016000000}"/>
  <conditionalFormatting sqref="M2:M118">
    <cfRule type="expression" dxfId="27" priority="1">
      <formula>IF($C2&gt;$M2, 1, 0)</formula>
    </cfRule>
    <cfRule type="expression" dxfId="26" priority="2">
      <formula>IF($C2&lt;$M2, 1, 0)</formula>
    </cfRule>
    <cfRule type="expression" dxfId="25" priority="3">
      <formula>IF($C2=$M2, 1, 0)</formula>
    </cfRule>
  </conditionalFormatting>
  <conditionalFormatting sqref="M18:M118">
    <cfRule type="expression" dxfId="24" priority="4">
      <formula>IF($C18&lt;$M18, 1, 0)</formula>
    </cfRule>
    <cfRule type="expression" dxfId="23" priority="5">
      <formula>IF($C18=$M18, 1, 0)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>
    <tabColor rgb="FF7030A0"/>
  </sheetPr>
  <dimension ref="A1:R123"/>
  <sheetViews>
    <sheetView workbookViewId="0"/>
  </sheetViews>
  <sheetFormatPr defaultRowHeight="15" outlineLevelCol="1" x14ac:dyDescent="0.25"/>
  <cols>
    <col min="1" max="1" width="24.7109375" bestFit="1" customWidth="1"/>
    <col min="2" max="2" width="23.42578125" style="1" bestFit="1" customWidth="1"/>
    <col min="3" max="3" width="25.140625" style="1" bestFit="1" customWidth="1"/>
    <col min="4" max="4" width="18.5703125" style="1" customWidth="1" outlineLevel="1"/>
    <col min="5" max="5" width="24.85546875" style="1" customWidth="1" outlineLevel="1"/>
    <col min="6" max="6" width="21.85546875" style="1" customWidth="1" outlineLevel="1"/>
    <col min="7" max="7" width="20.42578125" style="1" customWidth="1" outlineLevel="1"/>
    <col min="8" max="8" width="30.42578125" style="1" customWidth="1" outlineLevel="1"/>
    <col min="9" max="9" width="33.7109375" style="1" customWidth="1" outlineLevel="1"/>
    <col min="10" max="10" width="18.28515625" customWidth="1" outlineLevel="1"/>
    <col min="11" max="11" width="40.42578125" customWidth="1" outlineLevel="1"/>
    <col min="12" max="12" width="37.140625" customWidth="1" outlineLevel="1"/>
    <col min="13" max="13" width="21.140625" style="147" bestFit="1" customWidth="1"/>
    <col min="14" max="14" width="12.28515625" style="1" bestFit="1" customWidth="1"/>
    <col min="15" max="15" width="12.7109375" bestFit="1" customWidth="1"/>
    <col min="16" max="16" width="26" bestFit="1" customWidth="1"/>
    <col min="17" max="17" width="9.42578125" customWidth="1"/>
    <col min="18" max="18" width="11.140625" bestFit="1" customWidth="1"/>
  </cols>
  <sheetData>
    <row r="1" spans="1:18" x14ac:dyDescent="0.25">
      <c r="A1" s="144" t="s">
        <v>0</v>
      </c>
      <c r="B1" s="145" t="s">
        <v>1</v>
      </c>
      <c r="C1" s="145" t="s">
        <v>2</v>
      </c>
      <c r="D1" s="145" t="s">
        <v>365</v>
      </c>
      <c r="E1" s="145" t="s">
        <v>364</v>
      </c>
      <c r="F1" s="145" t="s">
        <v>4</v>
      </c>
      <c r="G1" s="145" t="s">
        <v>3</v>
      </c>
      <c r="H1" s="145" t="s">
        <v>366</v>
      </c>
      <c r="I1" s="145" t="s">
        <v>367</v>
      </c>
      <c r="J1" s="144" t="s">
        <v>5</v>
      </c>
      <c r="K1" s="144" t="s">
        <v>168</v>
      </c>
      <c r="L1" s="144" t="s">
        <v>169</v>
      </c>
      <c r="M1" s="20" t="s">
        <v>682</v>
      </c>
      <c r="N1" s="20" t="s">
        <v>583</v>
      </c>
      <c r="O1" s="27" t="s">
        <v>683</v>
      </c>
      <c r="P1" s="130" t="s">
        <v>357</v>
      </c>
      <c r="Q1" s="131" t="s">
        <v>356</v>
      </c>
      <c r="R1" s="132" t="s">
        <v>585</v>
      </c>
    </row>
    <row r="2" spans="1:18" x14ac:dyDescent="0.25">
      <c r="A2" t="s">
        <v>597</v>
      </c>
      <c r="B2" s="1">
        <v>6920.13</v>
      </c>
      <c r="C2" s="1">
        <v>6363.08</v>
      </c>
      <c r="D2" s="1">
        <v>6306.01</v>
      </c>
      <c r="E2" s="1">
        <v>57.07</v>
      </c>
      <c r="F2" s="1">
        <v>557.04999999999995</v>
      </c>
      <c r="G2" s="1">
        <v>0</v>
      </c>
      <c r="H2" s="1">
        <v>557.04999999999995</v>
      </c>
      <c r="I2" s="1">
        <v>0</v>
      </c>
      <c r="J2" t="s">
        <v>41</v>
      </c>
      <c r="K2" t="s">
        <v>179</v>
      </c>
      <c r="L2" t="s">
        <v>626</v>
      </c>
      <c r="M2" s="147">
        <f>_xlfn.IFNA(VLOOKUP(A2,'6.10.24'!$A$2:$C$96,3,0),0)</f>
        <v>57.07</v>
      </c>
      <c r="N2" s="1" t="str">
        <f>IF(ISNUMBER(MATCH(A2, '6.10.24'!$A$2:$A$16, 0)), "Exists", "Doesn't Exist")</f>
        <v>Doesn't Exist</v>
      </c>
      <c r="O2" t="str">
        <f>_xlfn.IFNA(VLOOKUP(A2,'6.10.24'!$A$2:$R$96,15,0), "No")</f>
        <v>No</v>
      </c>
      <c r="Q2" s="133" t="s">
        <v>358</v>
      </c>
      <c r="R2" s="79" t="s">
        <v>359</v>
      </c>
    </row>
    <row r="3" spans="1:18" x14ac:dyDescent="0.25">
      <c r="A3" s="2" t="s">
        <v>20</v>
      </c>
      <c r="B3" s="1">
        <v>4959.05</v>
      </c>
      <c r="C3" s="1">
        <v>4959.05</v>
      </c>
      <c r="D3" s="1">
        <v>0</v>
      </c>
      <c r="E3" s="1">
        <v>4959.05</v>
      </c>
      <c r="F3" s="1">
        <v>0</v>
      </c>
      <c r="G3" s="1">
        <v>0</v>
      </c>
      <c r="H3" s="1">
        <v>0</v>
      </c>
      <c r="I3" s="1">
        <v>0</v>
      </c>
      <c r="J3" t="s">
        <v>21</v>
      </c>
      <c r="K3" t="s">
        <v>177</v>
      </c>
      <c r="L3" t="s">
        <v>178</v>
      </c>
      <c r="M3" s="147">
        <f>_xlfn.IFNA(VLOOKUP(A3,'6.10.24'!$A$2:$C$96,3,0),0)</f>
        <v>2532.11</v>
      </c>
      <c r="N3" s="1" t="str">
        <f>IF(ISNUMBER(MATCH(A3, '6.10.24'!$A$2:$A$16, 0)), "Exists", "Doesn't Exist")</f>
        <v>Exists</v>
      </c>
      <c r="O3" t="str">
        <f>_xlfn.IFNA(VLOOKUP(A3,'6.10.24'!$A$2:$R$96,15,0), "No")</f>
        <v>Yes</v>
      </c>
      <c r="P3" t="s">
        <v>684</v>
      </c>
      <c r="Q3" s="133" t="s">
        <v>359</v>
      </c>
      <c r="R3" s="79" t="s">
        <v>685</v>
      </c>
    </row>
    <row r="4" spans="1:18" x14ac:dyDescent="0.25">
      <c r="A4" s="2" t="s">
        <v>101</v>
      </c>
      <c r="B4" s="1">
        <v>3944.65</v>
      </c>
      <c r="C4" s="1">
        <v>3944.65</v>
      </c>
      <c r="D4" s="1">
        <v>0</v>
      </c>
      <c r="E4" s="1">
        <v>3944.65</v>
      </c>
      <c r="F4" s="1">
        <v>0</v>
      </c>
      <c r="G4" s="1">
        <v>0</v>
      </c>
      <c r="H4" s="1">
        <v>0</v>
      </c>
      <c r="I4" s="1">
        <v>0</v>
      </c>
      <c r="J4" t="s">
        <v>34</v>
      </c>
      <c r="K4" t="s">
        <v>198</v>
      </c>
      <c r="L4" t="s">
        <v>261</v>
      </c>
      <c r="M4" s="147">
        <f>_xlfn.IFNA(VLOOKUP(A4,'6.10.24'!$A$2:$C$96,3,0),0)</f>
        <v>2756.39</v>
      </c>
      <c r="N4" s="1" t="str">
        <f>IF(ISNUMBER(MATCH(A4, '6.10.24'!$A$2:$A$16, 0)), "Exists", "Doesn't Exist")</f>
        <v>Exists</v>
      </c>
      <c r="O4" t="str">
        <f>_xlfn.IFNA(VLOOKUP(A4,'6.10.24'!$A$2:$R$96,15,0), "No")</f>
        <v>Yes</v>
      </c>
      <c r="P4" s="126" t="s">
        <v>686</v>
      </c>
      <c r="Q4" s="133" t="s">
        <v>359</v>
      </c>
      <c r="R4" s="79" t="s">
        <v>685</v>
      </c>
    </row>
    <row r="5" spans="1:18" x14ac:dyDescent="0.25">
      <c r="A5" t="s">
        <v>573</v>
      </c>
      <c r="B5" s="1">
        <v>3592.07</v>
      </c>
      <c r="C5" s="1">
        <v>3592.07</v>
      </c>
      <c r="D5" s="1">
        <v>0</v>
      </c>
      <c r="E5" s="1">
        <v>3592.07</v>
      </c>
      <c r="F5" s="1">
        <v>0</v>
      </c>
      <c r="G5" s="1">
        <v>0</v>
      </c>
      <c r="H5" s="1">
        <v>0</v>
      </c>
      <c r="I5" s="1">
        <v>0</v>
      </c>
      <c r="J5" t="s">
        <v>31</v>
      </c>
      <c r="K5" t="s">
        <v>183</v>
      </c>
      <c r="L5" t="s">
        <v>346</v>
      </c>
      <c r="M5" s="147">
        <f>_xlfn.IFNA(VLOOKUP(A5,'6.10.24'!$A$2:$C$96,3,0),0)</f>
        <v>3263.3</v>
      </c>
      <c r="N5" s="1" t="str">
        <f>IF(ISNUMBER(MATCH(A5, '6.10.24'!$A$2:$A$16, 0)), "Exists", "Doesn't Exist")</f>
        <v>Exists</v>
      </c>
      <c r="O5" t="str">
        <f>_xlfn.IFNA(VLOOKUP(A5,'6.10.24'!$A$2:$R$96,15,0), "No")</f>
        <v>No</v>
      </c>
      <c r="P5" t="s">
        <v>360</v>
      </c>
      <c r="Q5" s="133" t="s">
        <v>359</v>
      </c>
      <c r="R5" s="79" t="s">
        <v>359</v>
      </c>
    </row>
    <row r="6" spans="1:18" x14ac:dyDescent="0.25">
      <c r="A6" s="2" t="s">
        <v>47</v>
      </c>
      <c r="B6" s="1">
        <v>3162.69</v>
      </c>
      <c r="C6" s="1">
        <v>3162.69</v>
      </c>
      <c r="D6" s="1">
        <v>0</v>
      </c>
      <c r="E6" s="1">
        <v>3162.69</v>
      </c>
      <c r="F6" s="1">
        <v>0</v>
      </c>
      <c r="G6" s="1">
        <v>0</v>
      </c>
      <c r="H6" s="1">
        <v>0</v>
      </c>
      <c r="I6" s="1">
        <v>0</v>
      </c>
      <c r="J6" t="s">
        <v>36</v>
      </c>
      <c r="K6" t="s">
        <v>185</v>
      </c>
      <c r="L6" t="s">
        <v>200</v>
      </c>
      <c r="M6" s="147">
        <f>_xlfn.IFNA(VLOOKUP(A6,'6.10.24'!$A$2:$C$96,3,0),0)</f>
        <v>2834.89</v>
      </c>
      <c r="N6" s="1" t="str">
        <f>IF(ISNUMBER(MATCH(A6, '6.10.24'!$A$2:$A$16, 0)), "Exists", "Doesn't Exist")</f>
        <v>Exists</v>
      </c>
      <c r="O6" t="str">
        <f>_xlfn.IFNA(VLOOKUP(A6,'6.10.24'!$A$2:$R$96,15,0), "No")</f>
        <v>Yes</v>
      </c>
      <c r="P6" t="s">
        <v>687</v>
      </c>
      <c r="Q6" s="133" t="s">
        <v>359</v>
      </c>
      <c r="R6" s="79" t="s">
        <v>685</v>
      </c>
    </row>
    <row r="7" spans="1:18" x14ac:dyDescent="0.25">
      <c r="A7" t="s">
        <v>14</v>
      </c>
      <c r="B7" s="1">
        <v>2630.55</v>
      </c>
      <c r="C7" s="1">
        <v>2630.55</v>
      </c>
      <c r="D7" s="1">
        <v>2630.55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t="s">
        <v>21</v>
      </c>
      <c r="K7" t="s">
        <v>177</v>
      </c>
      <c r="L7" t="s">
        <v>172</v>
      </c>
      <c r="M7" s="147">
        <f>_xlfn.IFNA(VLOOKUP(A7,'6.10.24'!$A$2:$C$96,3,0),0)</f>
        <v>873.77</v>
      </c>
      <c r="N7" s="1" t="str">
        <f>IF(ISNUMBER(MATCH(A7, '6.10.24'!$A$2:$A$16, 0)), "Exists", "Doesn't Exist")</f>
        <v>Doesn't Exist</v>
      </c>
      <c r="O7" t="str">
        <f>_xlfn.IFNA(VLOOKUP(A7,'6.10.24'!$A$2:$R$96,15,0), "No")</f>
        <v>No</v>
      </c>
      <c r="Q7" s="133" t="s">
        <v>358</v>
      </c>
      <c r="R7" s="79" t="s">
        <v>359</v>
      </c>
    </row>
    <row r="8" spans="1:18" x14ac:dyDescent="0.25">
      <c r="A8" s="2" t="s">
        <v>578</v>
      </c>
      <c r="B8" s="1">
        <v>2578.2800000000002</v>
      </c>
      <c r="C8" s="1">
        <v>2578.2800000000002</v>
      </c>
      <c r="D8" s="1">
        <v>1820.19</v>
      </c>
      <c r="E8" s="1">
        <v>758.09</v>
      </c>
      <c r="F8" s="1">
        <v>0</v>
      </c>
      <c r="G8" s="1">
        <v>0</v>
      </c>
      <c r="H8" s="1">
        <v>0</v>
      </c>
      <c r="I8" s="1">
        <v>0</v>
      </c>
      <c r="J8" t="s">
        <v>36</v>
      </c>
      <c r="K8" t="s">
        <v>185</v>
      </c>
      <c r="L8" t="s">
        <v>579</v>
      </c>
      <c r="M8" s="147">
        <f>_xlfn.IFNA(VLOOKUP(A8,'6.10.24'!$A$2:$C$96,3,0),0)</f>
        <v>2145.17</v>
      </c>
      <c r="N8" s="1" t="str">
        <f>IF(ISNUMBER(MATCH(A8, '6.10.24'!$A$2:$A$16, 0)), "Exists", "Doesn't Exist")</f>
        <v>Exists</v>
      </c>
      <c r="O8" t="str">
        <f>_xlfn.IFNA(VLOOKUP(A8,'6.10.24'!$A$2:$R$96,15,0), "No")</f>
        <v>Yes</v>
      </c>
      <c r="P8" t="s">
        <v>688</v>
      </c>
      <c r="Q8" s="133" t="s">
        <v>359</v>
      </c>
      <c r="R8" s="79" t="s">
        <v>359</v>
      </c>
    </row>
    <row r="9" spans="1:18" x14ac:dyDescent="0.25">
      <c r="A9" t="s">
        <v>45</v>
      </c>
      <c r="B9" s="1">
        <v>2577.25</v>
      </c>
      <c r="C9" s="1">
        <v>2577.25</v>
      </c>
      <c r="D9" s="1">
        <v>79.69</v>
      </c>
      <c r="E9" s="1">
        <v>2497.56</v>
      </c>
      <c r="F9" s="1">
        <v>0</v>
      </c>
      <c r="G9" s="1">
        <v>0</v>
      </c>
      <c r="H9" s="1">
        <v>0</v>
      </c>
      <c r="I9" s="1">
        <v>0</v>
      </c>
      <c r="J9" t="s">
        <v>21</v>
      </c>
      <c r="K9" t="s">
        <v>177</v>
      </c>
      <c r="L9" t="s">
        <v>616</v>
      </c>
      <c r="M9" s="147">
        <f>_xlfn.IFNA(VLOOKUP(A9,'6.10.24'!$A$2:$C$96,3,0),0)</f>
        <v>2577.25</v>
      </c>
      <c r="N9" s="1" t="str">
        <f>IF(ISNUMBER(MATCH(A9, '6.10.24'!$A$2:$A$16, 0)), "Exists", "Doesn't Exist")</f>
        <v>Exists</v>
      </c>
      <c r="O9" t="str">
        <f>_xlfn.IFNA(VLOOKUP(A9,'6.10.24'!$A$2:$R$96,15,0), "No")</f>
        <v>No</v>
      </c>
      <c r="P9" t="s">
        <v>689</v>
      </c>
      <c r="Q9" s="133" t="s">
        <v>359</v>
      </c>
      <c r="R9" s="79" t="s">
        <v>359</v>
      </c>
    </row>
    <row r="10" spans="1:18" x14ac:dyDescent="0.25">
      <c r="A10" t="s">
        <v>63</v>
      </c>
      <c r="B10" s="1">
        <v>1657.61</v>
      </c>
      <c r="C10" s="1">
        <v>1657.61</v>
      </c>
      <c r="D10" s="1">
        <v>803.73</v>
      </c>
      <c r="E10" s="1">
        <v>853.88</v>
      </c>
      <c r="F10" s="1">
        <v>0</v>
      </c>
      <c r="G10" s="1">
        <v>0</v>
      </c>
      <c r="H10" s="1">
        <v>0</v>
      </c>
      <c r="I10" s="1">
        <v>0</v>
      </c>
      <c r="J10" t="s">
        <v>85</v>
      </c>
      <c r="K10" t="s">
        <v>219</v>
      </c>
      <c r="L10" t="s">
        <v>220</v>
      </c>
      <c r="M10" s="147">
        <f>_xlfn.IFNA(VLOOKUP(A10,'6.10.24'!$A$2:$C$96,3,0),0)</f>
        <v>858.75</v>
      </c>
      <c r="N10" s="1" t="str">
        <f>IF(ISNUMBER(MATCH(A10, '6.10.24'!$A$2:$A$16, 0)), "Exists", "Doesn't Exist")</f>
        <v>Doesn't Exist</v>
      </c>
      <c r="O10" t="str">
        <f>_xlfn.IFNA(VLOOKUP(A10,'6.10.24'!$A$2:$R$96,15,0), "No")</f>
        <v>No</v>
      </c>
      <c r="Q10" s="133" t="s">
        <v>358</v>
      </c>
      <c r="R10" s="79" t="s">
        <v>359</v>
      </c>
    </row>
    <row r="11" spans="1:18" x14ac:dyDescent="0.25">
      <c r="A11" t="s">
        <v>9</v>
      </c>
      <c r="B11" s="1">
        <v>3790.62</v>
      </c>
      <c r="C11" s="1">
        <v>1541.56</v>
      </c>
      <c r="D11" s="1">
        <v>1541.56</v>
      </c>
      <c r="E11" s="1">
        <v>0</v>
      </c>
      <c r="F11" s="1">
        <v>2249.06</v>
      </c>
      <c r="G11" s="1">
        <v>0</v>
      </c>
      <c r="H11" s="1">
        <v>2249.06</v>
      </c>
      <c r="I11" s="1">
        <v>0</v>
      </c>
      <c r="J11" t="s">
        <v>150</v>
      </c>
      <c r="K11" t="s">
        <v>175</v>
      </c>
      <c r="L11" t="s">
        <v>176</v>
      </c>
      <c r="M11" s="147">
        <f>_xlfn.IFNA(VLOOKUP(A11,'6.10.24'!$A$2:$C$96,3,0),0)</f>
        <v>1962.33</v>
      </c>
      <c r="N11" s="1" t="str">
        <f>IF(ISNUMBER(MATCH(A11, '6.10.24'!$A$2:$A$16, 0)), "Exists", "Doesn't Exist")</f>
        <v>Exists</v>
      </c>
      <c r="O11" t="str">
        <f>_xlfn.IFNA(VLOOKUP(A11,'6.10.24'!$A$2:$R$96,15,0), "No")</f>
        <v>Yes</v>
      </c>
      <c r="P11" t="s">
        <v>690</v>
      </c>
      <c r="Q11" s="133" t="s">
        <v>358</v>
      </c>
      <c r="R11" s="79" t="s">
        <v>359</v>
      </c>
    </row>
    <row r="12" spans="1:18" x14ac:dyDescent="0.25">
      <c r="A12" t="s">
        <v>602</v>
      </c>
      <c r="B12" s="1">
        <v>1422.71</v>
      </c>
      <c r="C12" s="1">
        <v>1422.71</v>
      </c>
      <c r="D12" s="1">
        <v>1422.71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t="s">
        <v>86</v>
      </c>
      <c r="K12" t="s">
        <v>241</v>
      </c>
      <c r="L12" t="s">
        <v>603</v>
      </c>
      <c r="M12" s="147">
        <f>_xlfn.IFNA(VLOOKUP(A12,'6.10.24'!$A$2:$C$96,3,0),0)</f>
        <v>0</v>
      </c>
      <c r="N12" s="1" t="str">
        <f>IF(ISNUMBER(MATCH(A12, '6.10.24'!$A$2:$A$16, 0)), "Exists", "Doesn't Exist")</f>
        <v>Doesn't Exist</v>
      </c>
      <c r="O12" t="str">
        <f>_xlfn.IFNA(VLOOKUP(A12,'6.10.24'!$A$2:$R$96,15,0), "No")</f>
        <v>No</v>
      </c>
      <c r="Q12" s="133" t="s">
        <v>359</v>
      </c>
      <c r="R12" s="79" t="s">
        <v>359</v>
      </c>
    </row>
    <row r="13" spans="1:18" x14ac:dyDescent="0.25">
      <c r="A13" s="2" t="s">
        <v>58</v>
      </c>
      <c r="B13" s="1">
        <v>1343.03</v>
      </c>
      <c r="C13" s="1">
        <v>1343.03</v>
      </c>
      <c r="D13" s="1">
        <v>1343.03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t="s">
        <v>34</v>
      </c>
      <c r="K13" t="s">
        <v>198</v>
      </c>
      <c r="L13" t="s">
        <v>199</v>
      </c>
      <c r="M13" s="147">
        <f>_xlfn.IFNA(VLOOKUP(A13,'6.10.24'!$A$2:$C$96,3,0),0)</f>
        <v>1343.03</v>
      </c>
      <c r="N13" s="1" t="str">
        <f>IF(ISNUMBER(MATCH(A13, '6.10.24'!$A$2:$A$16, 0)), "Exists", "Doesn't Exist")</f>
        <v>Exists</v>
      </c>
      <c r="O13" t="str">
        <f>_xlfn.IFNA(VLOOKUP(A13,'6.10.24'!$A$2:$R$96,15,0), "No")</f>
        <v>Yes</v>
      </c>
      <c r="P13" t="s">
        <v>691</v>
      </c>
      <c r="Q13" s="133" t="s">
        <v>359</v>
      </c>
      <c r="R13" s="79" t="s">
        <v>685</v>
      </c>
    </row>
    <row r="14" spans="1:18" x14ac:dyDescent="0.25">
      <c r="A14" t="s">
        <v>87</v>
      </c>
      <c r="B14" s="1">
        <v>578.09999999999991</v>
      </c>
      <c r="C14" s="1">
        <v>682.06</v>
      </c>
      <c r="D14" s="1">
        <v>0</v>
      </c>
      <c r="E14" s="1">
        <v>682.06</v>
      </c>
      <c r="F14" s="1">
        <v>-103.96</v>
      </c>
      <c r="G14" s="1">
        <v>0</v>
      </c>
      <c r="H14" s="1">
        <v>-103.96</v>
      </c>
      <c r="I14" s="1">
        <v>0</v>
      </c>
      <c r="J14" t="s">
        <v>44</v>
      </c>
      <c r="K14" t="s">
        <v>196</v>
      </c>
      <c r="L14" t="s">
        <v>244</v>
      </c>
      <c r="M14" s="147">
        <f>_xlfn.IFNA(VLOOKUP(A14,'6.10.24'!$A$2:$C$96,3,0),0)</f>
        <v>652.61</v>
      </c>
      <c r="N14" s="1" t="str">
        <f>IF(ISNUMBER(MATCH(A14, '6.10.24'!$A$2:$A$16, 0)), "Exists", "Doesn't Exist")</f>
        <v>Doesn't Exist</v>
      </c>
      <c r="O14" t="str">
        <f>_xlfn.IFNA(VLOOKUP(A14,'6.10.24'!$A$2:$R$96,15,0), "No")</f>
        <v>No</v>
      </c>
      <c r="Q14" s="133" t="s">
        <v>358</v>
      </c>
      <c r="R14" s="79" t="s">
        <v>359</v>
      </c>
    </row>
    <row r="15" spans="1:18" x14ac:dyDescent="0.25">
      <c r="A15" t="s">
        <v>157</v>
      </c>
      <c r="B15" s="1">
        <v>675.2700000000001</v>
      </c>
      <c r="C15" s="1">
        <v>675.2700000000001</v>
      </c>
      <c r="D15" s="1">
        <v>0</v>
      </c>
      <c r="E15" s="1">
        <v>675.2700000000001</v>
      </c>
      <c r="F15" s="1">
        <v>0</v>
      </c>
      <c r="G15" s="1">
        <v>0</v>
      </c>
      <c r="H15" s="1">
        <v>0</v>
      </c>
      <c r="I15" s="1">
        <v>0</v>
      </c>
      <c r="J15" t="s">
        <v>116</v>
      </c>
      <c r="K15" t="s">
        <v>259</v>
      </c>
      <c r="L15" t="s">
        <v>274</v>
      </c>
      <c r="M15" s="147">
        <f>_xlfn.IFNA(VLOOKUP(A15,'6.10.24'!$A$2:$C$96,3,0),0)</f>
        <v>675.2700000000001</v>
      </c>
      <c r="N15" s="1" t="str">
        <f>IF(ISNUMBER(MATCH(A15, '6.10.24'!$A$2:$A$16, 0)), "Exists", "Doesn't Exist")</f>
        <v>Doesn't Exist</v>
      </c>
      <c r="O15" t="str">
        <f>_xlfn.IFNA(VLOOKUP(A15,'6.10.24'!$A$2:$R$96,15,0), "No")</f>
        <v>No</v>
      </c>
      <c r="Q15" s="133" t="s">
        <v>358</v>
      </c>
      <c r="R15" s="79" t="s">
        <v>359</v>
      </c>
    </row>
    <row r="16" spans="1:18" ht="15.75" customHeight="1" x14ac:dyDescent="0.25">
      <c r="A16" s="122"/>
      <c r="B16" s="114"/>
      <c r="C16" s="146">
        <f>SUM(C2:C15)</f>
        <v>37129.859999999993</v>
      </c>
      <c r="D16" s="114"/>
      <c r="E16" s="114"/>
      <c r="F16" s="114"/>
      <c r="G16" s="114"/>
      <c r="H16" s="114"/>
      <c r="I16" s="114"/>
      <c r="J16" s="122"/>
      <c r="K16" s="122"/>
      <c r="L16" s="122"/>
      <c r="M16" s="148"/>
      <c r="N16" s="114"/>
      <c r="O16" s="122"/>
      <c r="P16" s="122"/>
      <c r="Q16" s="133"/>
      <c r="R16" s="79"/>
    </row>
    <row r="17" spans="1:18" x14ac:dyDescent="0.25">
      <c r="A17" t="s">
        <v>91</v>
      </c>
      <c r="B17" s="1">
        <v>585.21</v>
      </c>
      <c r="C17" s="1">
        <v>585.21</v>
      </c>
      <c r="D17" s="1">
        <v>0</v>
      </c>
      <c r="E17" s="1">
        <v>585.21</v>
      </c>
      <c r="F17" s="1">
        <v>0</v>
      </c>
      <c r="G17" s="1">
        <v>0</v>
      </c>
      <c r="H17" s="1">
        <v>0</v>
      </c>
      <c r="I17" s="1">
        <v>0</v>
      </c>
      <c r="J17" t="s">
        <v>23</v>
      </c>
      <c r="K17" t="s">
        <v>194</v>
      </c>
      <c r="L17" t="s">
        <v>253</v>
      </c>
      <c r="M17" s="147">
        <f>_xlfn.IFNA(VLOOKUP(A17,'6.10.24'!$A$2:$C$96,3,0),0)</f>
        <v>526.64</v>
      </c>
      <c r="N17" s="1" t="str">
        <f>IF(ISNUMBER(MATCH(A17, '6.10.24'!$A$2:$A$16, 0)), "Exists", "Doesn't Exist")</f>
        <v>Doesn't Exist</v>
      </c>
      <c r="O17" t="str">
        <f>_xlfn.IFNA(VLOOKUP(A17,'6.10.24'!$A$2:$R$96,15,0), "No")</f>
        <v>No</v>
      </c>
      <c r="Q17" s="133" t="s">
        <v>359</v>
      </c>
      <c r="R17" s="79" t="s">
        <v>359</v>
      </c>
    </row>
    <row r="18" spans="1:18" x14ac:dyDescent="0.25">
      <c r="A18" t="s">
        <v>71</v>
      </c>
      <c r="B18" s="1">
        <v>531.36</v>
      </c>
      <c r="C18" s="1">
        <v>531.36</v>
      </c>
      <c r="D18" s="1">
        <v>0</v>
      </c>
      <c r="E18" s="1">
        <v>531.36</v>
      </c>
      <c r="F18" s="1">
        <v>0</v>
      </c>
      <c r="G18" s="1">
        <v>0</v>
      </c>
      <c r="H18" s="1">
        <v>0</v>
      </c>
      <c r="I18" s="1">
        <v>0</v>
      </c>
      <c r="J18" t="s">
        <v>36</v>
      </c>
      <c r="K18" t="s">
        <v>185</v>
      </c>
      <c r="L18" t="s">
        <v>228</v>
      </c>
      <c r="M18" s="147">
        <f>_xlfn.IFNA(VLOOKUP(A18,'6.10.24'!$A$2:$C$96,3,0),0)</f>
        <v>531.36</v>
      </c>
      <c r="N18" s="1" t="str">
        <f>IF(ISNUMBER(MATCH(A18, '6.10.24'!$A$2:$A$16, 0)), "Exists", "Doesn't Exist")</f>
        <v>Doesn't Exist</v>
      </c>
      <c r="O18" t="str">
        <f>_xlfn.IFNA(VLOOKUP(A18,'6.10.24'!$A$2:$R$96,15,0), "No")</f>
        <v>No</v>
      </c>
      <c r="Q18" s="133" t="s">
        <v>359</v>
      </c>
      <c r="R18" s="79" t="s">
        <v>359</v>
      </c>
    </row>
    <row r="19" spans="1:18" x14ac:dyDescent="0.25">
      <c r="A19" t="s">
        <v>674</v>
      </c>
      <c r="B19" s="1">
        <v>988.12</v>
      </c>
      <c r="C19" s="1">
        <v>500</v>
      </c>
      <c r="D19" s="1">
        <v>0</v>
      </c>
      <c r="E19" s="1">
        <v>500</v>
      </c>
      <c r="F19" s="1">
        <v>488.12</v>
      </c>
      <c r="G19" s="1">
        <v>0</v>
      </c>
      <c r="H19" s="1">
        <v>0</v>
      </c>
      <c r="I19" s="1">
        <v>488.12</v>
      </c>
      <c r="J19" t="s">
        <v>60</v>
      </c>
      <c r="K19" t="s">
        <v>236</v>
      </c>
      <c r="L19" t="s">
        <v>675</v>
      </c>
      <c r="M19" s="147">
        <f>_xlfn.IFNA(VLOOKUP(A19,'6.10.24'!$A$2:$C$96,3,0),0)</f>
        <v>0</v>
      </c>
      <c r="N19" s="1" t="str">
        <f>IF(ISNUMBER(MATCH(A19, '6.10.24'!$A$2:$A$16, 0)), "Exists", "Doesn't Exist")</f>
        <v>Doesn't Exist</v>
      </c>
      <c r="O19" t="str">
        <f>_xlfn.IFNA(VLOOKUP(A19,'6.10.24'!$A$2:$R$96,15,0), "No")</f>
        <v>No</v>
      </c>
      <c r="Q19" s="133" t="s">
        <v>359</v>
      </c>
      <c r="R19" s="79" t="s">
        <v>359</v>
      </c>
    </row>
    <row r="20" spans="1:18" x14ac:dyDescent="0.25">
      <c r="A20" t="s">
        <v>520</v>
      </c>
      <c r="B20" s="1">
        <v>5783.27</v>
      </c>
      <c r="C20" s="1">
        <v>480.11</v>
      </c>
      <c r="D20" s="1">
        <v>0</v>
      </c>
      <c r="E20" s="1">
        <v>480.11</v>
      </c>
      <c r="F20" s="1">
        <v>5303.16</v>
      </c>
      <c r="G20" s="1">
        <v>0</v>
      </c>
      <c r="H20" s="1">
        <v>5303.16</v>
      </c>
      <c r="I20" s="1">
        <v>0</v>
      </c>
      <c r="J20" t="s">
        <v>96</v>
      </c>
      <c r="K20" t="s">
        <v>242</v>
      </c>
      <c r="L20" t="s">
        <v>622</v>
      </c>
      <c r="M20" s="147">
        <f>_xlfn.IFNA(VLOOKUP(A20,'6.10.24'!$A$2:$C$96,3,0),0)</f>
        <v>138.04</v>
      </c>
      <c r="N20" s="1" t="str">
        <f>IF(ISNUMBER(MATCH(A20, '6.10.24'!$A$2:$A$16, 0)), "Exists", "Doesn't Exist")</f>
        <v>Doesn't Exist</v>
      </c>
      <c r="O20" t="str">
        <f>_xlfn.IFNA(VLOOKUP(A20,'6.10.24'!$A$2:$R$96,15,0), "No")</f>
        <v>Yes</v>
      </c>
      <c r="Q20" s="133" t="s">
        <v>359</v>
      </c>
      <c r="R20" s="79" t="s">
        <v>359</v>
      </c>
    </row>
    <row r="21" spans="1:18" x14ac:dyDescent="0.25">
      <c r="A21" t="s">
        <v>93</v>
      </c>
      <c r="B21" s="1">
        <v>1639.03</v>
      </c>
      <c r="C21" s="1">
        <v>458.59</v>
      </c>
      <c r="D21" s="1">
        <v>0</v>
      </c>
      <c r="E21" s="1">
        <v>458.59</v>
      </c>
      <c r="F21" s="1">
        <v>1180.44</v>
      </c>
      <c r="G21" s="1">
        <v>0</v>
      </c>
      <c r="H21" s="1">
        <v>0</v>
      </c>
      <c r="I21" s="1">
        <v>1180.44</v>
      </c>
      <c r="J21" t="s">
        <v>36</v>
      </c>
      <c r="K21" t="s">
        <v>185</v>
      </c>
      <c r="L21" t="s">
        <v>215</v>
      </c>
      <c r="M21" s="147">
        <f>_xlfn.IFNA(VLOOKUP(A21,'6.10.24'!$A$2:$C$96,3,0),0)</f>
        <v>2019.41</v>
      </c>
      <c r="N21" s="1" t="str">
        <f>IF(ISNUMBER(MATCH(A21, '6.10.24'!$A$2:$A$16, 0)), "Exists", "Doesn't Exist")</f>
        <v>Exists</v>
      </c>
      <c r="O21" t="str">
        <f>_xlfn.IFNA(VLOOKUP(A21,'6.10.24'!$A$2:$R$96,15,0), "No")</f>
        <v>No</v>
      </c>
      <c r="Q21" s="133" t="s">
        <v>359</v>
      </c>
      <c r="R21" s="79" t="s">
        <v>359</v>
      </c>
    </row>
    <row r="22" spans="1:18" x14ac:dyDescent="0.25">
      <c r="A22" t="s">
        <v>656</v>
      </c>
      <c r="B22" s="1">
        <v>408.64</v>
      </c>
      <c r="C22" s="1">
        <v>408.64</v>
      </c>
      <c r="D22" s="1">
        <v>408.63</v>
      </c>
      <c r="E22" s="1">
        <v>0.01</v>
      </c>
      <c r="F22" s="1">
        <v>0</v>
      </c>
      <c r="G22" s="1">
        <v>0</v>
      </c>
      <c r="H22" s="1">
        <v>0</v>
      </c>
      <c r="I22" s="1">
        <v>0</v>
      </c>
      <c r="J22" t="s">
        <v>31</v>
      </c>
      <c r="K22" t="s">
        <v>183</v>
      </c>
      <c r="L22" t="s">
        <v>657</v>
      </c>
      <c r="M22" s="147">
        <f>_xlfn.IFNA(VLOOKUP(A22,'6.10.24'!$A$2:$C$96,3,0),0)</f>
        <v>408.64</v>
      </c>
      <c r="N22" s="1" t="str">
        <f>IF(ISNUMBER(MATCH(A22, '6.10.24'!$A$2:$A$16, 0)), "Exists", "Doesn't Exist")</f>
        <v>Doesn't Exist</v>
      </c>
      <c r="O22" t="str">
        <f>_xlfn.IFNA(VLOOKUP(A22,'6.10.24'!$A$2:$R$96,15,0), "No")</f>
        <v>No</v>
      </c>
      <c r="Q22" s="133" t="s">
        <v>359</v>
      </c>
      <c r="R22" s="79" t="s">
        <v>359</v>
      </c>
    </row>
    <row r="23" spans="1:18" x14ac:dyDescent="0.25">
      <c r="A23" t="s">
        <v>269</v>
      </c>
      <c r="B23" s="1">
        <v>718.19</v>
      </c>
      <c r="C23" s="1">
        <v>401.54</v>
      </c>
      <c r="D23" s="1">
        <v>0</v>
      </c>
      <c r="E23" s="1">
        <v>401.54</v>
      </c>
      <c r="F23" s="1">
        <v>316.64999999999998</v>
      </c>
      <c r="G23" s="1">
        <v>0</v>
      </c>
      <c r="H23" s="1">
        <v>316.64999999999998</v>
      </c>
      <c r="I23" s="1">
        <v>0</v>
      </c>
      <c r="J23" t="s">
        <v>44</v>
      </c>
      <c r="K23" t="s">
        <v>196</v>
      </c>
      <c r="L23" t="s">
        <v>270</v>
      </c>
      <c r="M23" s="147">
        <f>_xlfn.IFNA(VLOOKUP(A23,'6.10.24'!$A$2:$C$96,3,0),0)</f>
        <v>401.54</v>
      </c>
      <c r="N23" s="1" t="str">
        <f>IF(ISNUMBER(MATCH(A23, '6.10.24'!$A$2:$A$16, 0)), "Exists", "Doesn't Exist")</f>
        <v>Doesn't Exist</v>
      </c>
      <c r="O23" t="str">
        <f>_xlfn.IFNA(VLOOKUP(A23,'6.10.24'!$A$2:$R$96,15,0), "No")</f>
        <v>No</v>
      </c>
      <c r="Q23" s="133" t="s">
        <v>359</v>
      </c>
      <c r="R23" s="79" t="s">
        <v>359</v>
      </c>
    </row>
    <row r="24" spans="1:18" x14ac:dyDescent="0.25">
      <c r="A24" t="s">
        <v>103</v>
      </c>
      <c r="B24" s="1">
        <v>393.77</v>
      </c>
      <c r="C24" s="1">
        <v>393.77</v>
      </c>
      <c r="D24" s="1">
        <v>393.77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t="s">
        <v>10</v>
      </c>
      <c r="K24" t="s">
        <v>191</v>
      </c>
      <c r="L24" t="s">
        <v>262</v>
      </c>
      <c r="M24" s="147">
        <f>_xlfn.IFNA(VLOOKUP(A24,'6.10.24'!$A$2:$C$96,3,0),0)</f>
        <v>274.55</v>
      </c>
      <c r="N24" s="1" t="str">
        <f>IF(ISNUMBER(MATCH(A24, '6.10.24'!$A$2:$A$16, 0)), "Exists", "Doesn't Exist")</f>
        <v>Doesn't Exist</v>
      </c>
      <c r="O24" t="str">
        <f>_xlfn.IFNA(VLOOKUP(A24,'6.10.24'!$A$2:$R$96,15,0), "No")</f>
        <v>No</v>
      </c>
      <c r="Q24" s="133" t="s">
        <v>359</v>
      </c>
      <c r="R24" s="79" t="s">
        <v>359</v>
      </c>
    </row>
    <row r="25" spans="1:18" x14ac:dyDescent="0.25">
      <c r="A25" t="s">
        <v>128</v>
      </c>
      <c r="B25" s="1">
        <v>365</v>
      </c>
      <c r="C25" s="1">
        <v>365</v>
      </c>
      <c r="D25" s="1">
        <v>0</v>
      </c>
      <c r="E25" s="1">
        <v>365</v>
      </c>
      <c r="F25" s="1">
        <v>0</v>
      </c>
      <c r="G25" s="1">
        <v>0</v>
      </c>
      <c r="H25" s="1">
        <v>0</v>
      </c>
      <c r="I25" s="1">
        <v>0</v>
      </c>
      <c r="J25" t="s">
        <v>29</v>
      </c>
      <c r="K25" t="s">
        <v>212</v>
      </c>
      <c r="L25" t="s">
        <v>302</v>
      </c>
      <c r="M25" s="147">
        <f>_xlfn.IFNA(VLOOKUP(A25,'6.10.24'!$A$2:$C$96,3,0),0)</f>
        <v>0</v>
      </c>
      <c r="N25" s="1" t="str">
        <f>IF(ISNUMBER(MATCH(A25, '6.10.24'!$A$2:$A$16, 0)), "Exists", "Doesn't Exist")</f>
        <v>Doesn't Exist</v>
      </c>
      <c r="O25" t="str">
        <f>_xlfn.IFNA(VLOOKUP(A25,'6.10.24'!$A$2:$R$96,15,0), "No")</f>
        <v>No</v>
      </c>
      <c r="Q25" s="133" t="s">
        <v>359</v>
      </c>
      <c r="R25" s="79" t="s">
        <v>359</v>
      </c>
    </row>
    <row r="26" spans="1:18" x14ac:dyDescent="0.25">
      <c r="A26" t="s">
        <v>104</v>
      </c>
      <c r="B26" s="1">
        <v>337.42</v>
      </c>
      <c r="C26" s="1">
        <v>337.42</v>
      </c>
      <c r="D26" s="1">
        <v>216.97</v>
      </c>
      <c r="E26" s="1">
        <v>120.45</v>
      </c>
      <c r="F26" s="1">
        <v>0</v>
      </c>
      <c r="G26" s="1">
        <v>0</v>
      </c>
      <c r="H26" s="1">
        <v>0</v>
      </c>
      <c r="I26" s="1">
        <v>0</v>
      </c>
      <c r="J26" t="s">
        <v>105</v>
      </c>
      <c r="K26" t="s">
        <v>245</v>
      </c>
      <c r="L26" t="s">
        <v>292</v>
      </c>
      <c r="M26" s="147">
        <f>_xlfn.IFNA(VLOOKUP(A26,'6.10.24'!$A$2:$C$96,3,0),0)</f>
        <v>337.42</v>
      </c>
      <c r="N26" s="1" t="str">
        <f>IF(ISNUMBER(MATCH(A26, '6.10.24'!$A$2:$A$16, 0)), "Exists", "Doesn't Exist")</f>
        <v>Doesn't Exist</v>
      </c>
      <c r="O26" t="str">
        <f>_xlfn.IFNA(VLOOKUP(A26,'6.10.24'!$A$2:$R$96,15,0), "No")</f>
        <v>No</v>
      </c>
      <c r="Q26" s="133" t="s">
        <v>359</v>
      </c>
      <c r="R26" s="79" t="s">
        <v>359</v>
      </c>
    </row>
    <row r="27" spans="1:18" x14ac:dyDescent="0.25">
      <c r="A27" t="s">
        <v>663</v>
      </c>
      <c r="B27" s="1">
        <v>625.58999999999992</v>
      </c>
      <c r="C27" s="1">
        <v>301.77999999999997</v>
      </c>
      <c r="D27" s="1">
        <v>0</v>
      </c>
      <c r="E27" s="1">
        <v>301.77999999999997</v>
      </c>
      <c r="F27" s="1">
        <v>323.81</v>
      </c>
      <c r="G27" s="1">
        <v>0</v>
      </c>
      <c r="H27" s="1">
        <v>323.81</v>
      </c>
      <c r="I27" s="1">
        <v>0</v>
      </c>
      <c r="J27" t="s">
        <v>29</v>
      </c>
      <c r="K27" t="s">
        <v>212</v>
      </c>
      <c r="L27" t="s">
        <v>664</v>
      </c>
      <c r="M27" s="147">
        <f>_xlfn.IFNA(VLOOKUP(A27,'6.10.24'!$A$2:$C$96,3,0),0)</f>
        <v>0</v>
      </c>
      <c r="N27" s="1" t="str">
        <f>IF(ISNUMBER(MATCH(A27, '6.10.24'!$A$2:$A$16, 0)), "Exists", "Doesn't Exist")</f>
        <v>Doesn't Exist</v>
      </c>
      <c r="O27" t="str">
        <f>_xlfn.IFNA(VLOOKUP(A27,'6.10.24'!$A$2:$R$96,15,0), "No")</f>
        <v>No</v>
      </c>
      <c r="Q27" s="133" t="s">
        <v>359</v>
      </c>
      <c r="R27" s="79" t="s">
        <v>359</v>
      </c>
    </row>
    <row r="28" spans="1:18" x14ac:dyDescent="0.25">
      <c r="A28" t="s">
        <v>100</v>
      </c>
      <c r="B28" s="1">
        <v>1528.74</v>
      </c>
      <c r="C28" s="1">
        <v>299.89999999999998</v>
      </c>
      <c r="D28" s="1">
        <v>0</v>
      </c>
      <c r="E28" s="1">
        <v>299.89999999999998</v>
      </c>
      <c r="F28" s="1">
        <v>1228.8399999999999</v>
      </c>
      <c r="G28" s="1">
        <v>0</v>
      </c>
      <c r="H28" s="1">
        <v>0</v>
      </c>
      <c r="I28" s="1">
        <v>1228.8399999999999</v>
      </c>
      <c r="J28" t="s">
        <v>20</v>
      </c>
      <c r="K28" t="s">
        <v>178</v>
      </c>
      <c r="L28" t="s">
        <v>255</v>
      </c>
      <c r="M28" s="147">
        <f>_xlfn.IFNA(VLOOKUP(A28,'6.10.24'!$A$2:$C$96,3,0),0)</f>
        <v>299.89999999999998</v>
      </c>
      <c r="N28" s="1" t="str">
        <f>IF(ISNUMBER(MATCH(A28, '6.10.24'!$A$2:$A$16, 0)), "Exists", "Doesn't Exist")</f>
        <v>Doesn't Exist</v>
      </c>
      <c r="O28" t="str">
        <f>_xlfn.IFNA(VLOOKUP(A28,'6.10.24'!$A$2:$R$96,15,0), "No")</f>
        <v>No</v>
      </c>
      <c r="Q28" s="133" t="s">
        <v>359</v>
      </c>
      <c r="R28" s="79" t="s">
        <v>359</v>
      </c>
    </row>
    <row r="29" spans="1:18" x14ac:dyDescent="0.25">
      <c r="A29" t="s">
        <v>574</v>
      </c>
      <c r="B29" s="1">
        <v>949.38</v>
      </c>
      <c r="C29" s="1">
        <v>276.12</v>
      </c>
      <c r="D29" s="1">
        <v>0</v>
      </c>
      <c r="E29" s="1">
        <v>276.12</v>
      </c>
      <c r="F29" s="1">
        <v>673.26</v>
      </c>
      <c r="G29" s="1">
        <v>0</v>
      </c>
      <c r="H29" s="1">
        <v>673.26</v>
      </c>
      <c r="I29" s="1">
        <v>0</v>
      </c>
      <c r="J29" t="s">
        <v>23</v>
      </c>
      <c r="K29" t="s">
        <v>194</v>
      </c>
      <c r="L29" t="s">
        <v>575</v>
      </c>
      <c r="M29" s="147">
        <f>_xlfn.IFNA(VLOOKUP(A29,'6.10.24'!$A$2:$C$96,3,0),0)</f>
        <v>276.12</v>
      </c>
      <c r="N29" s="1" t="str">
        <f>IF(ISNUMBER(MATCH(A29, '6.10.24'!$A$2:$A$16, 0)), "Exists", "Doesn't Exist")</f>
        <v>Doesn't Exist</v>
      </c>
      <c r="O29" t="str">
        <f>_xlfn.IFNA(VLOOKUP(A29,'6.10.24'!$A$2:$R$96,15,0), "No")</f>
        <v>No</v>
      </c>
      <c r="Q29" s="133" t="s">
        <v>359</v>
      </c>
      <c r="R29" s="79" t="s">
        <v>359</v>
      </c>
    </row>
    <row r="30" spans="1:18" x14ac:dyDescent="0.25">
      <c r="A30" t="s">
        <v>51</v>
      </c>
      <c r="B30" s="1">
        <v>275</v>
      </c>
      <c r="C30" s="1">
        <v>275</v>
      </c>
      <c r="D30" s="1">
        <v>0</v>
      </c>
      <c r="E30" s="1">
        <v>275</v>
      </c>
      <c r="F30" s="1">
        <v>0</v>
      </c>
      <c r="G30" s="1">
        <v>0</v>
      </c>
      <c r="H30" s="1">
        <v>0</v>
      </c>
      <c r="I30" s="1">
        <v>0</v>
      </c>
      <c r="J30" t="s">
        <v>86</v>
      </c>
      <c r="K30" t="s">
        <v>241</v>
      </c>
      <c r="L30" t="s">
        <v>308</v>
      </c>
      <c r="M30" s="147">
        <f>_xlfn.IFNA(VLOOKUP(A30,'6.10.24'!$A$2:$C$96,3,0),0)</f>
        <v>0</v>
      </c>
      <c r="N30" s="1" t="str">
        <f>IF(ISNUMBER(MATCH(A30, '6.10.24'!$A$2:$A$16, 0)), "Exists", "Doesn't Exist")</f>
        <v>Doesn't Exist</v>
      </c>
      <c r="O30" t="str">
        <f>_xlfn.IFNA(VLOOKUP(A30,'6.10.24'!$A$2:$R$96,15,0), "No")</f>
        <v>No</v>
      </c>
      <c r="Q30" s="133" t="s">
        <v>359</v>
      </c>
      <c r="R30" s="79" t="s">
        <v>359</v>
      </c>
    </row>
    <row r="31" spans="1:18" x14ac:dyDescent="0.25">
      <c r="A31" t="s">
        <v>32</v>
      </c>
      <c r="B31" s="1">
        <v>274.93000000000012</v>
      </c>
      <c r="C31" s="1">
        <v>274.93000000000012</v>
      </c>
      <c r="D31" s="1">
        <v>119.3099999999999</v>
      </c>
      <c r="E31" s="1">
        <v>155.62</v>
      </c>
      <c r="F31" s="1">
        <v>0</v>
      </c>
      <c r="G31" s="1">
        <v>0</v>
      </c>
      <c r="H31" s="1">
        <v>0</v>
      </c>
      <c r="I31" s="1">
        <v>0</v>
      </c>
      <c r="J31" t="s">
        <v>152</v>
      </c>
      <c r="K31" t="s">
        <v>209</v>
      </c>
      <c r="L31" t="s">
        <v>210</v>
      </c>
      <c r="M31" s="147">
        <f>_xlfn.IFNA(VLOOKUP(A31,'6.10.24'!$A$2:$C$96,3,0),0)</f>
        <v>274.93000000000012</v>
      </c>
      <c r="N31" s="1" t="str">
        <f>IF(ISNUMBER(MATCH(A31, '6.10.24'!$A$2:$A$16, 0)), "Exists", "Doesn't Exist")</f>
        <v>Doesn't Exist</v>
      </c>
      <c r="O31" t="str">
        <f>_xlfn.IFNA(VLOOKUP(A31,'6.10.24'!$A$2:$R$96,15,0), "No")</f>
        <v>No</v>
      </c>
      <c r="Q31" s="133" t="s">
        <v>359</v>
      </c>
      <c r="R31" s="79" t="s">
        <v>359</v>
      </c>
    </row>
    <row r="32" spans="1:18" x14ac:dyDescent="0.25">
      <c r="A32" t="s">
        <v>692</v>
      </c>
      <c r="B32" s="1">
        <v>251.59</v>
      </c>
      <c r="C32" s="1">
        <v>251.59</v>
      </c>
      <c r="D32" s="1">
        <v>251.59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t="s">
        <v>96</v>
      </c>
      <c r="K32" t="s">
        <v>242</v>
      </c>
      <c r="L32" t="s">
        <v>693</v>
      </c>
      <c r="M32" s="147">
        <f>_xlfn.IFNA(VLOOKUP(A32,'6.10.24'!$A$2:$C$96,3,0),0)</f>
        <v>0</v>
      </c>
      <c r="N32" s="1" t="str">
        <f>IF(ISNUMBER(MATCH(A32, '6.10.24'!$A$2:$A$16, 0)), "Exists", "Doesn't Exist")</f>
        <v>Doesn't Exist</v>
      </c>
      <c r="O32" t="str">
        <f>_xlfn.IFNA(VLOOKUP(A32,'6.10.24'!$A$2:$R$96,15,0), "No")</f>
        <v>No</v>
      </c>
      <c r="Q32" s="133" t="s">
        <v>359</v>
      </c>
      <c r="R32" s="79" t="s">
        <v>359</v>
      </c>
    </row>
    <row r="33" spans="1:18" x14ac:dyDescent="0.25">
      <c r="A33" t="s">
        <v>412</v>
      </c>
      <c r="B33" s="1">
        <v>756.09999999999991</v>
      </c>
      <c r="C33" s="1">
        <v>238.47</v>
      </c>
      <c r="D33" s="1">
        <v>0</v>
      </c>
      <c r="E33" s="1">
        <v>238.47</v>
      </c>
      <c r="F33" s="1">
        <v>517.63</v>
      </c>
      <c r="G33" s="1">
        <v>0</v>
      </c>
      <c r="H33" s="1">
        <v>517.63</v>
      </c>
      <c r="I33" s="1">
        <v>0</v>
      </c>
      <c r="J33" t="s">
        <v>44</v>
      </c>
      <c r="K33" t="s">
        <v>196</v>
      </c>
      <c r="L33" t="s">
        <v>413</v>
      </c>
      <c r="M33" s="147">
        <f>_xlfn.IFNA(VLOOKUP(A33,'6.10.24'!$A$2:$C$96,3,0),0)</f>
        <v>238.47</v>
      </c>
      <c r="N33" s="1" t="str">
        <f>IF(ISNUMBER(MATCH(A33, '6.10.24'!$A$2:$A$16, 0)), "Exists", "Doesn't Exist")</f>
        <v>Doesn't Exist</v>
      </c>
      <c r="O33" t="str">
        <f>_xlfn.IFNA(VLOOKUP(A33,'6.10.24'!$A$2:$R$96,15,0), "No")</f>
        <v>No</v>
      </c>
      <c r="Q33" s="133" t="s">
        <v>359</v>
      </c>
      <c r="R33" s="79" t="s">
        <v>359</v>
      </c>
    </row>
    <row r="34" spans="1:18" x14ac:dyDescent="0.25">
      <c r="A34" t="s">
        <v>285</v>
      </c>
      <c r="B34" s="1">
        <v>217.7</v>
      </c>
      <c r="C34" s="1">
        <v>217.7</v>
      </c>
      <c r="D34" s="1">
        <v>0</v>
      </c>
      <c r="E34" s="1">
        <v>217.7</v>
      </c>
      <c r="F34" s="1">
        <v>0</v>
      </c>
      <c r="G34" s="1">
        <v>0</v>
      </c>
      <c r="H34" s="1">
        <v>0</v>
      </c>
      <c r="I34" s="1">
        <v>0</v>
      </c>
      <c r="J34" t="s">
        <v>31</v>
      </c>
      <c r="K34" t="s">
        <v>183</v>
      </c>
      <c r="L34" t="s">
        <v>286</v>
      </c>
      <c r="M34" s="147">
        <f>_xlfn.IFNA(VLOOKUP(A34,'6.10.24'!$A$2:$C$96,3,0),0)</f>
        <v>217.7</v>
      </c>
      <c r="N34" s="1" t="str">
        <f>IF(ISNUMBER(MATCH(A34, '6.10.24'!$A$2:$A$16, 0)), "Exists", "Doesn't Exist")</f>
        <v>Doesn't Exist</v>
      </c>
      <c r="O34" t="str">
        <f>_xlfn.IFNA(VLOOKUP(A34,'6.10.24'!$A$2:$R$96,15,0), "No")</f>
        <v>No</v>
      </c>
      <c r="Q34" s="133" t="s">
        <v>359</v>
      </c>
      <c r="R34" s="79" t="s">
        <v>359</v>
      </c>
    </row>
    <row r="35" spans="1:18" x14ac:dyDescent="0.25">
      <c r="A35" t="s">
        <v>44</v>
      </c>
      <c r="B35" s="1">
        <v>15037.92</v>
      </c>
      <c r="C35" s="1">
        <v>216.42</v>
      </c>
      <c r="D35" s="1">
        <v>216.42</v>
      </c>
      <c r="E35" s="1">
        <v>0</v>
      </c>
      <c r="F35" s="1">
        <v>14821.5</v>
      </c>
      <c r="G35" s="1">
        <v>14821.5</v>
      </c>
      <c r="H35" s="1">
        <v>0</v>
      </c>
      <c r="I35" s="1">
        <v>0</v>
      </c>
      <c r="J35" t="s">
        <v>21</v>
      </c>
      <c r="K35" t="s">
        <v>177</v>
      </c>
      <c r="L35" t="s">
        <v>196</v>
      </c>
      <c r="M35" s="147">
        <f>_xlfn.IFNA(VLOOKUP(A35,'6.10.24'!$A$2:$C$96,3,0),0)</f>
        <v>46.980000000000082</v>
      </c>
      <c r="N35" s="1" t="str">
        <f>IF(ISNUMBER(MATCH(A35, '6.10.24'!$A$2:$A$16, 0)), "Exists", "Doesn't Exist")</f>
        <v>Doesn't Exist</v>
      </c>
      <c r="O35" t="str">
        <f>_xlfn.IFNA(VLOOKUP(A35,'6.10.24'!$A$2:$R$96,15,0), "No")</f>
        <v>No</v>
      </c>
      <c r="Q35" s="133" t="s">
        <v>359</v>
      </c>
      <c r="R35" s="79" t="s">
        <v>359</v>
      </c>
    </row>
    <row r="36" spans="1:18" x14ac:dyDescent="0.25">
      <c r="A36" t="s">
        <v>88</v>
      </c>
      <c r="B36" s="1">
        <v>8102.8099999999986</v>
      </c>
      <c r="C36" s="1">
        <v>213.61</v>
      </c>
      <c r="D36" s="1">
        <v>0</v>
      </c>
      <c r="E36" s="1">
        <v>213.61</v>
      </c>
      <c r="F36" s="1">
        <v>7889.2</v>
      </c>
      <c r="G36" s="1">
        <v>3967.56</v>
      </c>
      <c r="H36" s="1">
        <v>3010.86</v>
      </c>
      <c r="I36" s="1">
        <v>910.77999999999986</v>
      </c>
      <c r="J36" t="s">
        <v>56</v>
      </c>
      <c r="K36" t="s">
        <v>189</v>
      </c>
      <c r="L36" t="s">
        <v>249</v>
      </c>
      <c r="M36" s="147">
        <f>_xlfn.IFNA(VLOOKUP(A36,'6.10.24'!$A$2:$C$96,3,0),0)</f>
        <v>0</v>
      </c>
      <c r="N36" s="1" t="str">
        <f>IF(ISNUMBER(MATCH(A36, '6.10.24'!$A$2:$A$16, 0)), "Exists", "Doesn't Exist")</f>
        <v>Doesn't Exist</v>
      </c>
      <c r="O36" t="str">
        <f>_xlfn.IFNA(VLOOKUP(A36,'6.10.24'!$A$2:$R$96,15,0), "No")</f>
        <v>No</v>
      </c>
      <c r="Q36" s="133" t="s">
        <v>359</v>
      </c>
      <c r="R36" s="79" t="s">
        <v>359</v>
      </c>
    </row>
    <row r="37" spans="1:18" x14ac:dyDescent="0.25">
      <c r="A37" t="s">
        <v>115</v>
      </c>
      <c r="B37" s="1">
        <v>213.55</v>
      </c>
      <c r="C37" s="1">
        <v>213.55</v>
      </c>
      <c r="D37" s="1">
        <v>0</v>
      </c>
      <c r="E37" s="1">
        <v>213.55</v>
      </c>
      <c r="F37" s="1">
        <v>0</v>
      </c>
      <c r="G37" s="1">
        <v>0</v>
      </c>
      <c r="H37" s="1">
        <v>0</v>
      </c>
      <c r="I37" s="1">
        <v>0</v>
      </c>
      <c r="J37" t="s">
        <v>116</v>
      </c>
      <c r="K37" t="s">
        <v>259</v>
      </c>
      <c r="L37" t="s">
        <v>260</v>
      </c>
      <c r="M37" s="147">
        <f>_xlfn.IFNA(VLOOKUP(A37,'6.10.24'!$A$2:$C$96,3,0),0)</f>
        <v>213.55</v>
      </c>
      <c r="N37" s="1" t="str">
        <f>IF(ISNUMBER(MATCH(A37, '6.10.24'!$A$2:$A$16, 0)), "Exists", "Doesn't Exist")</f>
        <v>Doesn't Exist</v>
      </c>
      <c r="O37" t="str">
        <f>_xlfn.IFNA(VLOOKUP(A37,'6.10.24'!$A$2:$R$96,15,0), "No")</f>
        <v>No</v>
      </c>
      <c r="Q37" s="133" t="s">
        <v>359</v>
      </c>
      <c r="R37" s="79" t="s">
        <v>359</v>
      </c>
    </row>
    <row r="38" spans="1:18" x14ac:dyDescent="0.25">
      <c r="A38" t="s">
        <v>658</v>
      </c>
      <c r="B38" s="1">
        <v>207.13</v>
      </c>
      <c r="C38" s="1">
        <v>207.13</v>
      </c>
      <c r="D38" s="1">
        <v>0</v>
      </c>
      <c r="E38" s="1">
        <v>207.13</v>
      </c>
      <c r="F38" s="1">
        <v>0</v>
      </c>
      <c r="G38" s="1">
        <v>0</v>
      </c>
      <c r="H38" s="1">
        <v>0</v>
      </c>
      <c r="I38" s="1">
        <v>0</v>
      </c>
      <c r="J38" t="s">
        <v>151</v>
      </c>
      <c r="K38" t="s">
        <v>208</v>
      </c>
      <c r="L38" t="s">
        <v>208</v>
      </c>
      <c r="M38" s="147">
        <f>_xlfn.IFNA(VLOOKUP(A38,'6.10.24'!$A$2:$C$96,3,0),0)</f>
        <v>120.81</v>
      </c>
      <c r="N38" s="1" t="str">
        <f>IF(ISNUMBER(MATCH(A38, '6.10.24'!$A$2:$A$16, 0)), "Exists", "Doesn't Exist")</f>
        <v>Doesn't Exist</v>
      </c>
      <c r="O38" t="str">
        <f>_xlfn.IFNA(VLOOKUP(A38,'6.10.24'!$A$2:$R$96,15,0), "No")</f>
        <v>No</v>
      </c>
      <c r="Q38" s="133" t="s">
        <v>359</v>
      </c>
      <c r="R38" s="79" t="s">
        <v>359</v>
      </c>
    </row>
    <row r="39" spans="1:18" x14ac:dyDescent="0.25">
      <c r="A39" t="s">
        <v>161</v>
      </c>
      <c r="B39" s="1">
        <v>1023.51</v>
      </c>
      <c r="C39" s="1">
        <v>202.68</v>
      </c>
      <c r="D39" s="1">
        <v>0</v>
      </c>
      <c r="E39" s="1">
        <v>202.68</v>
      </c>
      <c r="F39" s="1">
        <v>820.83</v>
      </c>
      <c r="G39" s="1">
        <v>0</v>
      </c>
      <c r="H39" s="1">
        <v>820.83</v>
      </c>
      <c r="I39" s="1">
        <v>0</v>
      </c>
      <c r="J39" t="s">
        <v>96</v>
      </c>
      <c r="K39" t="s">
        <v>242</v>
      </c>
      <c r="L39" t="s">
        <v>299</v>
      </c>
      <c r="M39" s="147">
        <f>_xlfn.IFNA(VLOOKUP(A39,'6.10.24'!$A$2:$C$96,3,0),0)</f>
        <v>0</v>
      </c>
      <c r="N39" s="1" t="str">
        <f>IF(ISNUMBER(MATCH(A39, '6.10.24'!$A$2:$A$16, 0)), "Exists", "Doesn't Exist")</f>
        <v>Doesn't Exist</v>
      </c>
      <c r="O39" t="str">
        <f>_xlfn.IFNA(VLOOKUP(A39,'6.10.24'!$A$2:$R$96,15,0), "No")</f>
        <v>No</v>
      </c>
      <c r="Q39" s="133" t="s">
        <v>359</v>
      </c>
      <c r="R39" s="79" t="s">
        <v>359</v>
      </c>
    </row>
    <row r="40" spans="1:18" x14ac:dyDescent="0.25">
      <c r="A40" t="s">
        <v>75</v>
      </c>
      <c r="B40" s="1">
        <v>197.09</v>
      </c>
      <c r="C40" s="1">
        <v>197.09</v>
      </c>
      <c r="D40" s="1">
        <v>0</v>
      </c>
      <c r="E40" s="1">
        <v>197.09</v>
      </c>
      <c r="F40" s="1">
        <v>0</v>
      </c>
      <c r="G40" s="1">
        <v>0</v>
      </c>
      <c r="H40" s="1">
        <v>0</v>
      </c>
      <c r="I40" s="1">
        <v>0</v>
      </c>
      <c r="J40" t="s">
        <v>31</v>
      </c>
      <c r="K40" t="s">
        <v>183</v>
      </c>
      <c r="L40" t="s">
        <v>232</v>
      </c>
      <c r="M40" s="147">
        <f>_xlfn.IFNA(VLOOKUP(A40,'6.10.24'!$A$2:$C$96,3,0),0)</f>
        <v>197.09</v>
      </c>
      <c r="N40" s="1" t="str">
        <f>IF(ISNUMBER(MATCH(A40, '6.10.24'!$A$2:$A$16, 0)), "Exists", "Doesn't Exist")</f>
        <v>Doesn't Exist</v>
      </c>
      <c r="O40" t="str">
        <f>_xlfn.IFNA(VLOOKUP(A40,'6.10.24'!$A$2:$R$96,15,0), "No")</f>
        <v>No</v>
      </c>
      <c r="Q40" s="133" t="s">
        <v>359</v>
      </c>
      <c r="R40" s="79" t="s">
        <v>359</v>
      </c>
    </row>
    <row r="41" spans="1:18" x14ac:dyDescent="0.25">
      <c r="A41" t="s">
        <v>592</v>
      </c>
      <c r="B41" s="1">
        <v>175.03</v>
      </c>
      <c r="C41" s="1">
        <v>175.03</v>
      </c>
      <c r="D41" s="1">
        <v>0</v>
      </c>
      <c r="E41" s="1">
        <v>175.03</v>
      </c>
      <c r="F41" s="1">
        <v>0</v>
      </c>
      <c r="G41" s="1">
        <v>0</v>
      </c>
      <c r="H41" s="1">
        <v>0</v>
      </c>
      <c r="I41" s="1">
        <v>0</v>
      </c>
      <c r="J41" t="s">
        <v>96</v>
      </c>
      <c r="K41" t="s">
        <v>242</v>
      </c>
      <c r="L41" t="s">
        <v>593</v>
      </c>
      <c r="M41" s="147">
        <f>_xlfn.IFNA(VLOOKUP(A41,'6.10.24'!$A$2:$C$96,3,0),0)</f>
        <v>175.03</v>
      </c>
      <c r="N41" s="1" t="str">
        <f>IF(ISNUMBER(MATCH(A41, '6.10.24'!$A$2:$A$16, 0)), "Exists", "Doesn't Exist")</f>
        <v>Doesn't Exist</v>
      </c>
      <c r="O41" t="str">
        <f>_xlfn.IFNA(VLOOKUP(A41,'6.10.24'!$A$2:$R$96,15,0), "No")</f>
        <v>No</v>
      </c>
      <c r="Q41" s="133" t="s">
        <v>359</v>
      </c>
      <c r="R41" s="79" t="s">
        <v>359</v>
      </c>
    </row>
    <row r="42" spans="1:18" x14ac:dyDescent="0.25">
      <c r="A42" t="s">
        <v>391</v>
      </c>
      <c r="B42" s="1">
        <v>144.88999999999999</v>
      </c>
      <c r="C42" s="1">
        <v>144.88999999999999</v>
      </c>
      <c r="D42" s="1">
        <v>0</v>
      </c>
      <c r="E42" s="1">
        <v>144.88999999999999</v>
      </c>
      <c r="F42" s="1">
        <v>0</v>
      </c>
      <c r="G42" s="1">
        <v>0</v>
      </c>
      <c r="H42" s="1">
        <v>0</v>
      </c>
      <c r="I42" s="1">
        <v>0</v>
      </c>
      <c r="J42" t="s">
        <v>41</v>
      </c>
      <c r="K42" t="s">
        <v>179</v>
      </c>
      <c r="L42" t="s">
        <v>392</v>
      </c>
      <c r="M42" s="147">
        <f>_xlfn.IFNA(VLOOKUP(A42,'6.10.24'!$A$2:$C$96,3,0),0)</f>
        <v>87.47</v>
      </c>
      <c r="N42" s="1" t="str">
        <f>IF(ISNUMBER(MATCH(A42, '6.10.24'!$A$2:$A$16, 0)), "Exists", "Doesn't Exist")</f>
        <v>Doesn't Exist</v>
      </c>
      <c r="O42" t="str">
        <f>_xlfn.IFNA(VLOOKUP(A42,'6.10.24'!$A$2:$R$96,15,0), "No")</f>
        <v>No</v>
      </c>
      <c r="Q42" s="133" t="s">
        <v>359</v>
      </c>
      <c r="R42" s="79" t="s">
        <v>359</v>
      </c>
    </row>
    <row r="43" spans="1:18" x14ac:dyDescent="0.25">
      <c r="A43" t="s">
        <v>42</v>
      </c>
      <c r="B43" s="1">
        <v>125.35</v>
      </c>
      <c r="C43" s="1">
        <v>125.35</v>
      </c>
      <c r="D43" s="1">
        <v>0</v>
      </c>
      <c r="E43" s="1">
        <v>125.35</v>
      </c>
      <c r="F43" s="1">
        <v>0</v>
      </c>
      <c r="G43" s="1">
        <v>0</v>
      </c>
      <c r="H43" s="1">
        <v>0</v>
      </c>
      <c r="I43" s="1">
        <v>0</v>
      </c>
      <c r="J43" t="s">
        <v>23</v>
      </c>
      <c r="K43" t="s">
        <v>194</v>
      </c>
      <c r="L43" t="s">
        <v>195</v>
      </c>
      <c r="M43" s="147">
        <f>_xlfn.IFNA(VLOOKUP(A43,'6.10.24'!$A$2:$C$96,3,0),0)</f>
        <v>125.35</v>
      </c>
      <c r="N43" s="1" t="str">
        <f>IF(ISNUMBER(MATCH(A43, '6.10.24'!$A$2:$A$16, 0)), "Exists", "Doesn't Exist")</f>
        <v>Doesn't Exist</v>
      </c>
      <c r="O43" t="str">
        <f>_xlfn.IFNA(VLOOKUP(A43,'6.10.24'!$A$2:$R$96,15,0), "No")</f>
        <v>No</v>
      </c>
      <c r="Q43" s="133" t="s">
        <v>359</v>
      </c>
      <c r="R43" s="79" t="s">
        <v>359</v>
      </c>
    </row>
    <row r="44" spans="1:18" x14ac:dyDescent="0.25">
      <c r="A44" t="s">
        <v>549</v>
      </c>
      <c r="B44" s="1">
        <v>2355.41</v>
      </c>
      <c r="C44" s="1">
        <v>120.55</v>
      </c>
      <c r="D44" s="1">
        <v>74.03</v>
      </c>
      <c r="E44" s="1">
        <v>46.52</v>
      </c>
      <c r="F44" s="1">
        <v>2234.86</v>
      </c>
      <c r="G44" s="1">
        <v>0</v>
      </c>
      <c r="H44" s="1">
        <v>2234.86</v>
      </c>
      <c r="I44" s="1">
        <v>0</v>
      </c>
      <c r="J44" t="s">
        <v>44</v>
      </c>
      <c r="K44" t="s">
        <v>196</v>
      </c>
      <c r="L44" t="s">
        <v>550</v>
      </c>
      <c r="M44" s="147">
        <f>_xlfn.IFNA(VLOOKUP(A44,'6.10.24'!$A$2:$C$96,3,0),0)</f>
        <v>46.52</v>
      </c>
      <c r="N44" s="1" t="str">
        <f>IF(ISNUMBER(MATCH(A44, '6.10.24'!$A$2:$A$16, 0)), "Exists", "Doesn't Exist")</f>
        <v>Doesn't Exist</v>
      </c>
      <c r="O44" t="str">
        <f>_xlfn.IFNA(VLOOKUP(A44,'6.10.24'!$A$2:$R$96,15,0), "No")</f>
        <v>No</v>
      </c>
      <c r="Q44" s="133" t="s">
        <v>359</v>
      </c>
      <c r="R44" s="79" t="s">
        <v>359</v>
      </c>
    </row>
    <row r="45" spans="1:18" x14ac:dyDescent="0.25">
      <c r="A45" t="s">
        <v>342</v>
      </c>
      <c r="B45" s="1">
        <v>120.32</v>
      </c>
      <c r="C45" s="1">
        <v>120.32</v>
      </c>
      <c r="D45" s="1">
        <v>120.32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t="s">
        <v>102</v>
      </c>
      <c r="K45" t="s">
        <v>282</v>
      </c>
      <c r="L45" t="s">
        <v>343</v>
      </c>
      <c r="M45" s="147">
        <f>_xlfn.IFNA(VLOOKUP(A45,'6.10.24'!$A$2:$C$96,3,0),0)</f>
        <v>0</v>
      </c>
      <c r="N45" s="1" t="str">
        <f>IF(ISNUMBER(MATCH(A45, '6.10.24'!$A$2:$A$16, 0)), "Exists", "Doesn't Exist")</f>
        <v>Doesn't Exist</v>
      </c>
      <c r="O45" t="str">
        <f>_xlfn.IFNA(VLOOKUP(A45,'6.10.24'!$A$2:$R$96,15,0), "No")</f>
        <v>No</v>
      </c>
      <c r="Q45" s="133" t="s">
        <v>359</v>
      </c>
      <c r="R45" s="79" t="s">
        <v>359</v>
      </c>
    </row>
    <row r="46" spans="1:18" x14ac:dyDescent="0.25">
      <c r="A46" t="s">
        <v>48</v>
      </c>
      <c r="B46" s="1">
        <v>5472.43</v>
      </c>
      <c r="C46" s="1">
        <v>116.89</v>
      </c>
      <c r="D46" s="1">
        <v>0</v>
      </c>
      <c r="E46" s="1">
        <v>116.89</v>
      </c>
      <c r="F46" s="1">
        <v>5355.5400000000009</v>
      </c>
      <c r="G46" s="1">
        <v>0</v>
      </c>
      <c r="H46" s="1">
        <v>0</v>
      </c>
      <c r="I46" s="1">
        <v>5355.5400000000009</v>
      </c>
      <c r="J46" t="s">
        <v>36</v>
      </c>
      <c r="K46" t="s">
        <v>185</v>
      </c>
      <c r="L46" t="s">
        <v>201</v>
      </c>
      <c r="M46" s="147">
        <f>_xlfn.IFNA(VLOOKUP(A46,'6.10.24'!$A$2:$C$96,3,0),0)</f>
        <v>1176.83</v>
      </c>
      <c r="N46" s="1" t="str">
        <f>IF(ISNUMBER(MATCH(A46, '6.10.24'!$A$2:$A$16, 0)), "Exists", "Doesn't Exist")</f>
        <v>Exists</v>
      </c>
      <c r="O46" t="str">
        <f>_xlfn.IFNA(VLOOKUP(A46,'6.10.24'!$A$2:$R$96,15,0), "No")</f>
        <v>No</v>
      </c>
      <c r="Q46" s="133" t="s">
        <v>359</v>
      </c>
      <c r="R46" s="79" t="s">
        <v>359</v>
      </c>
    </row>
    <row r="47" spans="1:18" x14ac:dyDescent="0.25">
      <c r="A47" t="s">
        <v>34</v>
      </c>
      <c r="B47" s="1">
        <v>115.26</v>
      </c>
      <c r="C47" s="1">
        <v>115.26</v>
      </c>
      <c r="D47" s="1">
        <v>0</v>
      </c>
      <c r="E47" s="1">
        <v>115.26</v>
      </c>
      <c r="F47" s="1">
        <v>0</v>
      </c>
      <c r="G47" s="1">
        <v>0</v>
      </c>
      <c r="H47" s="1">
        <v>0</v>
      </c>
      <c r="I47" s="1">
        <v>0</v>
      </c>
      <c r="J47" t="s">
        <v>21</v>
      </c>
      <c r="K47" t="s">
        <v>177</v>
      </c>
      <c r="L47" t="s">
        <v>198</v>
      </c>
      <c r="M47" s="147">
        <f>_xlfn.IFNA(VLOOKUP(A47,'6.10.24'!$A$2:$C$96,3,0),0)</f>
        <v>115.26</v>
      </c>
      <c r="N47" s="1" t="str">
        <f>IF(ISNUMBER(MATCH(A47, '6.10.24'!$A$2:$A$16, 0)), "Exists", "Doesn't Exist")</f>
        <v>Doesn't Exist</v>
      </c>
      <c r="O47" t="str">
        <f>_xlfn.IFNA(VLOOKUP(A47,'6.10.24'!$A$2:$R$96,15,0), "No")</f>
        <v>No</v>
      </c>
      <c r="Q47" s="133" t="s">
        <v>359</v>
      </c>
      <c r="R47" s="79" t="s">
        <v>359</v>
      </c>
    </row>
    <row r="48" spans="1:18" x14ac:dyDescent="0.25">
      <c r="A48" t="s">
        <v>30</v>
      </c>
      <c r="B48" s="1">
        <v>505.42</v>
      </c>
      <c r="C48" s="1">
        <v>113.34</v>
      </c>
      <c r="D48" s="1">
        <v>0</v>
      </c>
      <c r="E48" s="1">
        <v>113.34</v>
      </c>
      <c r="F48" s="1">
        <v>392.08</v>
      </c>
      <c r="G48" s="1">
        <v>0</v>
      </c>
      <c r="H48" s="1">
        <v>0</v>
      </c>
      <c r="I48" s="1">
        <v>392.08</v>
      </c>
      <c r="J48" t="s">
        <v>31</v>
      </c>
      <c r="K48" t="s">
        <v>183</v>
      </c>
      <c r="L48" t="s">
        <v>184</v>
      </c>
      <c r="M48" s="147">
        <f>_xlfn.IFNA(VLOOKUP(A48,'6.10.24'!$A$2:$C$96,3,0),0)</f>
        <v>113.34</v>
      </c>
      <c r="N48" s="1" t="str">
        <f>IF(ISNUMBER(MATCH(A48, '6.10.24'!$A$2:$A$16, 0)), "Exists", "Doesn't Exist")</f>
        <v>Doesn't Exist</v>
      </c>
      <c r="O48" t="str">
        <f>_xlfn.IFNA(VLOOKUP(A48,'6.10.24'!$A$2:$R$96,15,0), "No")</f>
        <v>No</v>
      </c>
      <c r="Q48" s="133" t="s">
        <v>359</v>
      </c>
      <c r="R48" s="79" t="s">
        <v>359</v>
      </c>
    </row>
    <row r="49" spans="1:18" x14ac:dyDescent="0.25">
      <c r="A49" t="s">
        <v>543</v>
      </c>
      <c r="B49" s="1">
        <v>95.67</v>
      </c>
      <c r="C49" s="1">
        <v>95.67</v>
      </c>
      <c r="D49" s="1">
        <v>95.67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t="s">
        <v>10</v>
      </c>
      <c r="K49" t="s">
        <v>191</v>
      </c>
      <c r="L49" t="s">
        <v>544</v>
      </c>
      <c r="M49" s="147">
        <f>_xlfn.IFNA(VLOOKUP(A49,'6.10.24'!$A$2:$C$96,3,0),0)</f>
        <v>0</v>
      </c>
      <c r="N49" s="1" t="str">
        <f>IF(ISNUMBER(MATCH(A49, '6.10.24'!$A$2:$A$16, 0)), "Exists", "Doesn't Exist")</f>
        <v>Doesn't Exist</v>
      </c>
      <c r="O49" t="str">
        <f>_xlfn.IFNA(VLOOKUP(A49,'6.10.24'!$A$2:$R$96,15,0), "No")</f>
        <v>No</v>
      </c>
      <c r="Q49" s="133" t="s">
        <v>359</v>
      </c>
      <c r="R49" s="79" t="s">
        <v>359</v>
      </c>
    </row>
    <row r="50" spans="1:18" x14ac:dyDescent="0.25">
      <c r="A50" t="s">
        <v>82</v>
      </c>
      <c r="B50" s="1">
        <v>95.389999999999986</v>
      </c>
      <c r="C50" s="1">
        <v>95.389999999999986</v>
      </c>
      <c r="D50" s="1">
        <v>95.389999999999986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t="s">
        <v>60</v>
      </c>
      <c r="K50" t="s">
        <v>236</v>
      </c>
      <c r="L50" t="s">
        <v>237</v>
      </c>
      <c r="M50" s="147">
        <f>_xlfn.IFNA(VLOOKUP(A50,'6.10.24'!$A$2:$C$96,3,0),0)</f>
        <v>0</v>
      </c>
      <c r="N50" s="1" t="str">
        <f>IF(ISNUMBER(MATCH(A50, '6.10.24'!$A$2:$A$16, 0)), "Exists", "Doesn't Exist")</f>
        <v>Doesn't Exist</v>
      </c>
      <c r="O50" t="str">
        <f>_xlfn.IFNA(VLOOKUP(A50,'6.10.24'!$A$2:$R$96,15,0), "No")</f>
        <v>No</v>
      </c>
      <c r="Q50" s="133" t="s">
        <v>359</v>
      </c>
      <c r="R50" s="79" t="s">
        <v>359</v>
      </c>
    </row>
    <row r="51" spans="1:18" x14ac:dyDescent="0.25">
      <c r="A51" t="s">
        <v>694</v>
      </c>
      <c r="B51" s="1">
        <v>83.199999999999989</v>
      </c>
      <c r="C51" s="1">
        <v>83.199999999999989</v>
      </c>
      <c r="D51" s="1">
        <v>0</v>
      </c>
      <c r="E51" s="1">
        <v>83.199999999999989</v>
      </c>
      <c r="F51" s="1">
        <v>0</v>
      </c>
      <c r="G51" s="1">
        <v>0</v>
      </c>
      <c r="H51" s="1">
        <v>0</v>
      </c>
      <c r="I51" s="1">
        <v>0</v>
      </c>
      <c r="J51" t="s">
        <v>96</v>
      </c>
      <c r="K51" t="s">
        <v>242</v>
      </c>
      <c r="L51" t="s">
        <v>695</v>
      </c>
      <c r="M51" s="147">
        <f>_xlfn.IFNA(VLOOKUP(A51,'6.10.24'!$A$2:$C$96,3,0),0)</f>
        <v>0</v>
      </c>
      <c r="N51" s="1" t="str">
        <f>IF(ISNUMBER(MATCH(A51, '6.10.24'!$A$2:$A$16, 0)), "Exists", "Doesn't Exist")</f>
        <v>Doesn't Exist</v>
      </c>
      <c r="O51" t="str">
        <f>_xlfn.IFNA(VLOOKUP(A51,'6.10.24'!$A$2:$R$96,15,0), "No")</f>
        <v>No</v>
      </c>
      <c r="Q51" s="133" t="s">
        <v>359</v>
      </c>
      <c r="R51" s="79" t="s">
        <v>359</v>
      </c>
    </row>
    <row r="52" spans="1:18" x14ac:dyDescent="0.25">
      <c r="A52" t="s">
        <v>111</v>
      </c>
      <c r="B52" s="1">
        <v>2103.36</v>
      </c>
      <c r="C52" s="1">
        <v>80.239999999999995</v>
      </c>
      <c r="D52" s="1">
        <v>0</v>
      </c>
      <c r="E52" s="1">
        <v>80.239999999999995</v>
      </c>
      <c r="F52" s="1">
        <v>2023.12</v>
      </c>
      <c r="G52" s="1">
        <v>0</v>
      </c>
      <c r="H52" s="1">
        <v>2023.12</v>
      </c>
      <c r="I52" s="1">
        <v>0</v>
      </c>
      <c r="J52" t="s">
        <v>44</v>
      </c>
      <c r="K52" t="s">
        <v>196</v>
      </c>
      <c r="L52" t="s">
        <v>267</v>
      </c>
      <c r="M52" s="147">
        <f>_xlfn.IFNA(VLOOKUP(A52,'6.10.24'!$A$2:$C$96,3,0),0)</f>
        <v>80.239999999999995</v>
      </c>
      <c r="N52" s="1" t="str">
        <f>IF(ISNUMBER(MATCH(A52, '6.10.24'!$A$2:$A$16, 0)), "Exists", "Doesn't Exist")</f>
        <v>Doesn't Exist</v>
      </c>
      <c r="O52" t="str">
        <f>_xlfn.IFNA(VLOOKUP(A52,'6.10.24'!$A$2:$R$96,15,0), "No")</f>
        <v>No</v>
      </c>
      <c r="Q52" s="133" t="s">
        <v>359</v>
      </c>
      <c r="R52" s="79" t="s">
        <v>359</v>
      </c>
    </row>
    <row r="53" spans="1:18" x14ac:dyDescent="0.25">
      <c r="A53" t="s">
        <v>696</v>
      </c>
      <c r="B53" s="1">
        <v>59.57</v>
      </c>
      <c r="C53" s="1">
        <v>59.57</v>
      </c>
      <c r="D53" s="1">
        <v>0</v>
      </c>
      <c r="E53" s="1">
        <v>59.57</v>
      </c>
      <c r="F53" s="1">
        <v>0</v>
      </c>
      <c r="G53" s="1">
        <v>0</v>
      </c>
      <c r="H53" s="1">
        <v>0</v>
      </c>
      <c r="I53" s="1">
        <v>0</v>
      </c>
      <c r="J53" t="s">
        <v>41</v>
      </c>
      <c r="K53" t="s">
        <v>179</v>
      </c>
      <c r="L53" t="s">
        <v>697</v>
      </c>
      <c r="M53" s="147">
        <f>_xlfn.IFNA(VLOOKUP(A53,'6.10.24'!$A$2:$C$96,3,0),0)</f>
        <v>0</v>
      </c>
      <c r="N53" s="1" t="str">
        <f>IF(ISNUMBER(MATCH(A53, '6.10.24'!$A$2:$A$16, 0)), "Exists", "Doesn't Exist")</f>
        <v>Doesn't Exist</v>
      </c>
      <c r="O53" t="str">
        <f>_xlfn.IFNA(VLOOKUP(A53,'6.10.24'!$A$2:$R$96,15,0), "No")</f>
        <v>No</v>
      </c>
      <c r="Q53" s="133" t="s">
        <v>359</v>
      </c>
      <c r="R53" s="79" t="s">
        <v>359</v>
      </c>
    </row>
    <row r="54" spans="1:18" x14ac:dyDescent="0.25">
      <c r="A54" t="s">
        <v>333</v>
      </c>
      <c r="B54" s="1">
        <v>55</v>
      </c>
      <c r="C54" s="1">
        <v>55</v>
      </c>
      <c r="D54" s="1">
        <v>0</v>
      </c>
      <c r="E54" s="1">
        <v>55</v>
      </c>
      <c r="F54" s="1">
        <v>0</v>
      </c>
      <c r="G54" s="1">
        <v>0</v>
      </c>
      <c r="H54" s="1">
        <v>0</v>
      </c>
      <c r="I54" s="1">
        <v>0</v>
      </c>
      <c r="J54" t="s">
        <v>29</v>
      </c>
      <c r="K54" t="s">
        <v>212</v>
      </c>
      <c r="L54" t="s">
        <v>334</v>
      </c>
      <c r="M54" s="147">
        <f>_xlfn.IFNA(VLOOKUP(A54,'6.10.24'!$A$2:$C$96,3,0),0)</f>
        <v>0</v>
      </c>
      <c r="N54" s="1" t="str">
        <f>IF(ISNUMBER(MATCH(A54, '6.10.24'!$A$2:$A$16, 0)), "Exists", "Doesn't Exist")</f>
        <v>Doesn't Exist</v>
      </c>
      <c r="O54" t="str">
        <f>_xlfn.IFNA(VLOOKUP(A54,'6.10.24'!$A$2:$R$96,15,0), "No")</f>
        <v>No</v>
      </c>
      <c r="Q54" s="133" t="s">
        <v>359</v>
      </c>
      <c r="R54" s="79" t="s">
        <v>359</v>
      </c>
    </row>
    <row r="55" spans="1:18" x14ac:dyDescent="0.25">
      <c r="A55" t="s">
        <v>514</v>
      </c>
      <c r="B55" s="1">
        <v>49.83</v>
      </c>
      <c r="C55" s="1">
        <v>49.83</v>
      </c>
      <c r="D55" s="1">
        <v>0</v>
      </c>
      <c r="E55" s="1">
        <v>49.83</v>
      </c>
      <c r="F55" s="1">
        <v>0</v>
      </c>
      <c r="G55" s="1">
        <v>0</v>
      </c>
      <c r="H55" s="1">
        <v>0</v>
      </c>
      <c r="I55" s="1">
        <v>0</v>
      </c>
      <c r="J55" t="s">
        <v>21</v>
      </c>
      <c r="K55" t="s">
        <v>177</v>
      </c>
      <c r="L55" t="s">
        <v>515</v>
      </c>
      <c r="M55" s="147">
        <f>_xlfn.IFNA(VLOOKUP(A55,'6.10.24'!$A$2:$C$96,3,0),0)</f>
        <v>49.83</v>
      </c>
      <c r="N55" s="1" t="str">
        <f>IF(ISNUMBER(MATCH(A55, '6.10.24'!$A$2:$A$16, 0)), "Exists", "Doesn't Exist")</f>
        <v>Doesn't Exist</v>
      </c>
      <c r="O55" t="str">
        <f>_xlfn.IFNA(VLOOKUP(A55,'6.10.24'!$A$2:$R$96,15,0), "No")</f>
        <v>No</v>
      </c>
      <c r="Q55" s="133" t="s">
        <v>359</v>
      </c>
      <c r="R55" s="79" t="s">
        <v>359</v>
      </c>
    </row>
    <row r="56" spans="1:18" x14ac:dyDescent="0.25">
      <c r="A56" t="s">
        <v>66</v>
      </c>
      <c r="B56" s="1">
        <v>1226.7</v>
      </c>
      <c r="C56" s="1">
        <v>43.16</v>
      </c>
      <c r="D56" s="1">
        <v>0</v>
      </c>
      <c r="E56" s="1">
        <v>43.16</v>
      </c>
      <c r="F56" s="1">
        <v>1183.54</v>
      </c>
      <c r="G56" s="1">
        <v>0</v>
      </c>
      <c r="H56" s="1">
        <v>0</v>
      </c>
      <c r="I56" s="1">
        <v>1183.54</v>
      </c>
      <c r="J56" t="s">
        <v>56</v>
      </c>
      <c r="K56" t="s">
        <v>189</v>
      </c>
      <c r="L56" t="s">
        <v>216</v>
      </c>
      <c r="M56" s="147">
        <f>_xlfn.IFNA(VLOOKUP(A56,'6.10.24'!$A$2:$C$96,3,0),0)</f>
        <v>0</v>
      </c>
      <c r="N56" s="1" t="str">
        <f>IF(ISNUMBER(MATCH(A56, '6.10.24'!$A$2:$A$16, 0)), "Exists", "Doesn't Exist")</f>
        <v>Doesn't Exist</v>
      </c>
      <c r="O56" t="str">
        <f>_xlfn.IFNA(VLOOKUP(A56,'6.10.24'!$A$2:$R$96,15,0), "No")</f>
        <v>No</v>
      </c>
      <c r="Q56" s="133" t="s">
        <v>359</v>
      </c>
      <c r="R56" s="79" t="s">
        <v>359</v>
      </c>
    </row>
    <row r="57" spans="1:18" x14ac:dyDescent="0.25">
      <c r="A57" t="s">
        <v>124</v>
      </c>
      <c r="B57" s="1">
        <v>41</v>
      </c>
      <c r="C57" s="1">
        <v>41</v>
      </c>
      <c r="D57" s="1">
        <v>41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t="s">
        <v>159</v>
      </c>
      <c r="K57" t="s">
        <v>287</v>
      </c>
      <c r="L57" t="s">
        <v>288</v>
      </c>
      <c r="M57" s="147">
        <f>_xlfn.IFNA(VLOOKUP(A57,'6.10.24'!$A$2:$C$96,3,0),0)</f>
        <v>0</v>
      </c>
      <c r="N57" s="1" t="str">
        <f>IF(ISNUMBER(MATCH(A57, '6.10.24'!$A$2:$A$16, 0)), "Exists", "Doesn't Exist")</f>
        <v>Doesn't Exist</v>
      </c>
      <c r="O57" t="str">
        <f>_xlfn.IFNA(VLOOKUP(A57,'6.10.24'!$A$2:$R$96,15,0), "No")</f>
        <v>No</v>
      </c>
      <c r="Q57" s="133" t="s">
        <v>359</v>
      </c>
      <c r="R57" s="79" t="s">
        <v>359</v>
      </c>
    </row>
    <row r="58" spans="1:18" x14ac:dyDescent="0.25">
      <c r="A58" t="s">
        <v>551</v>
      </c>
      <c r="B58" s="1">
        <v>35</v>
      </c>
      <c r="C58" s="1">
        <v>35</v>
      </c>
      <c r="D58" s="1">
        <v>0</v>
      </c>
      <c r="E58" s="1">
        <v>35</v>
      </c>
      <c r="F58" s="1">
        <v>0</v>
      </c>
      <c r="G58" s="1">
        <v>0</v>
      </c>
      <c r="H58" s="1">
        <v>0</v>
      </c>
      <c r="I58" s="1">
        <v>0</v>
      </c>
      <c r="J58" t="s">
        <v>552</v>
      </c>
      <c r="K58" t="s">
        <v>553</v>
      </c>
      <c r="L58" t="s">
        <v>553</v>
      </c>
      <c r="M58" s="147">
        <f>_xlfn.IFNA(VLOOKUP(A58,'6.10.24'!$A$2:$C$96,3,0),0)</f>
        <v>35</v>
      </c>
      <c r="N58" s="1" t="str">
        <f>IF(ISNUMBER(MATCH(A58, '6.10.24'!$A$2:$A$16, 0)), "Exists", "Doesn't Exist")</f>
        <v>Doesn't Exist</v>
      </c>
      <c r="O58" t="str">
        <f>_xlfn.IFNA(VLOOKUP(A58,'6.10.24'!$A$2:$R$96,15,0), "No")</f>
        <v>No</v>
      </c>
      <c r="Q58" s="133" t="s">
        <v>359</v>
      </c>
      <c r="R58" s="79" t="s">
        <v>359</v>
      </c>
    </row>
    <row r="59" spans="1:18" x14ac:dyDescent="0.25">
      <c r="A59" t="s">
        <v>109</v>
      </c>
      <c r="B59" s="1">
        <v>1138.8</v>
      </c>
      <c r="C59" s="1">
        <v>33.200000000000003</v>
      </c>
      <c r="D59" s="1">
        <v>0</v>
      </c>
      <c r="E59" s="1">
        <v>33.200000000000003</v>
      </c>
      <c r="F59" s="1">
        <v>1105.5999999999999</v>
      </c>
      <c r="G59" s="1">
        <v>0</v>
      </c>
      <c r="H59" s="1">
        <v>0</v>
      </c>
      <c r="I59" s="1">
        <v>1105.5999999999999</v>
      </c>
      <c r="J59" t="s">
        <v>60</v>
      </c>
      <c r="K59" t="s">
        <v>236</v>
      </c>
      <c r="L59" t="s">
        <v>252</v>
      </c>
      <c r="M59" s="147">
        <f>_xlfn.IFNA(VLOOKUP(A59,'6.10.24'!$A$2:$C$96,3,0),0)</f>
        <v>33.200000000000003</v>
      </c>
      <c r="N59" s="1" t="str">
        <f>IF(ISNUMBER(MATCH(A59, '6.10.24'!$A$2:$A$16, 0)), "Exists", "Doesn't Exist")</f>
        <v>Doesn't Exist</v>
      </c>
      <c r="O59" t="str">
        <f>_xlfn.IFNA(VLOOKUP(A59,'6.10.24'!$A$2:$R$96,15,0), "No")</f>
        <v>No</v>
      </c>
      <c r="Q59" s="133" t="s">
        <v>359</v>
      </c>
      <c r="R59" s="79" t="s">
        <v>359</v>
      </c>
    </row>
    <row r="60" spans="1:18" x14ac:dyDescent="0.25">
      <c r="A60" t="s">
        <v>80</v>
      </c>
      <c r="B60" s="1">
        <v>1383.55</v>
      </c>
      <c r="C60" s="1">
        <v>23.6</v>
      </c>
      <c r="D60" s="1">
        <v>0</v>
      </c>
      <c r="E60" s="1">
        <v>23.6</v>
      </c>
      <c r="F60" s="1">
        <v>1359.95</v>
      </c>
      <c r="G60" s="1">
        <v>0</v>
      </c>
      <c r="H60" s="1">
        <v>0</v>
      </c>
      <c r="I60" s="1">
        <v>1359.95</v>
      </c>
      <c r="J60" t="s">
        <v>99</v>
      </c>
      <c r="K60" t="s">
        <v>217</v>
      </c>
      <c r="L60" t="s">
        <v>399</v>
      </c>
      <c r="M60" s="147">
        <f>_xlfn.IFNA(VLOOKUP(A60,'6.10.24'!$A$2:$C$96,3,0),0)</f>
        <v>1331.97</v>
      </c>
      <c r="N60" s="1" t="str">
        <f>IF(ISNUMBER(MATCH(A60, '6.10.24'!$A$2:$A$16, 0)), "Exists", "Doesn't Exist")</f>
        <v>Exists</v>
      </c>
      <c r="O60" t="str">
        <f>_xlfn.IFNA(VLOOKUP(A60,'6.10.24'!$A$2:$R$96,15,0), "No")</f>
        <v>No</v>
      </c>
      <c r="Q60" s="133" t="s">
        <v>359</v>
      </c>
      <c r="R60" s="79" t="s">
        <v>359</v>
      </c>
    </row>
    <row r="61" spans="1:18" x14ac:dyDescent="0.25">
      <c r="A61" t="s">
        <v>627</v>
      </c>
      <c r="B61" s="1">
        <v>21.49</v>
      </c>
      <c r="C61" s="1">
        <v>21.49</v>
      </c>
      <c r="D61" s="1">
        <v>0</v>
      </c>
      <c r="E61" s="1">
        <v>21.49</v>
      </c>
      <c r="F61" s="1">
        <v>0</v>
      </c>
      <c r="G61" s="1">
        <v>0</v>
      </c>
      <c r="H61" s="1">
        <v>0</v>
      </c>
      <c r="I61" s="1">
        <v>0</v>
      </c>
      <c r="J61" t="s">
        <v>14</v>
      </c>
      <c r="K61" t="s">
        <v>172</v>
      </c>
      <c r="L61" t="s">
        <v>628</v>
      </c>
      <c r="M61" s="147">
        <f>_xlfn.IFNA(VLOOKUP(A61,'6.10.24'!$A$2:$C$96,3,0),0)</f>
        <v>21.49</v>
      </c>
      <c r="N61" s="1" t="str">
        <f>IF(ISNUMBER(MATCH(A61, '6.10.24'!$A$2:$A$16, 0)), "Exists", "Doesn't Exist")</f>
        <v>Doesn't Exist</v>
      </c>
      <c r="O61" t="str">
        <f>_xlfn.IFNA(VLOOKUP(A61,'6.10.24'!$A$2:$R$96,15,0), "No")</f>
        <v>No</v>
      </c>
      <c r="Q61" s="133" t="s">
        <v>359</v>
      </c>
      <c r="R61" s="79" t="s">
        <v>359</v>
      </c>
    </row>
    <row r="62" spans="1:18" x14ac:dyDescent="0.25">
      <c r="A62" t="s">
        <v>600</v>
      </c>
      <c r="B62" s="1">
        <v>16.93</v>
      </c>
      <c r="C62" s="1">
        <v>16.93</v>
      </c>
      <c r="D62" s="1">
        <v>16.93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t="s">
        <v>65</v>
      </c>
      <c r="K62" t="s">
        <v>221</v>
      </c>
      <c r="L62" t="s">
        <v>601</v>
      </c>
      <c r="M62" s="147">
        <f>_xlfn.IFNA(VLOOKUP(A62,'6.10.24'!$A$2:$C$96,3,0),0)</f>
        <v>12.7</v>
      </c>
      <c r="N62" s="1" t="str">
        <f>IF(ISNUMBER(MATCH(A62, '6.10.24'!$A$2:$A$16, 0)), "Exists", "Doesn't Exist")</f>
        <v>Doesn't Exist</v>
      </c>
      <c r="O62" t="str">
        <f>_xlfn.IFNA(VLOOKUP(A62,'6.10.24'!$A$2:$R$96,15,0), "No")</f>
        <v>No</v>
      </c>
      <c r="Q62" s="133" t="s">
        <v>359</v>
      </c>
      <c r="R62" s="79" t="s">
        <v>359</v>
      </c>
    </row>
    <row r="63" spans="1:18" x14ac:dyDescent="0.25">
      <c r="A63" t="s">
        <v>384</v>
      </c>
      <c r="B63" s="1">
        <v>10.32</v>
      </c>
      <c r="C63" s="1">
        <v>10.32</v>
      </c>
      <c r="D63" s="1">
        <v>0</v>
      </c>
      <c r="E63" s="1">
        <v>10.32</v>
      </c>
      <c r="F63" s="1">
        <v>0</v>
      </c>
      <c r="G63" s="1">
        <v>0</v>
      </c>
      <c r="H63" s="1">
        <v>0</v>
      </c>
      <c r="I63" s="1">
        <v>0</v>
      </c>
      <c r="J63" t="s">
        <v>105</v>
      </c>
      <c r="K63" t="s">
        <v>245</v>
      </c>
      <c r="L63" t="s">
        <v>385</v>
      </c>
      <c r="M63" s="147">
        <f>_xlfn.IFNA(VLOOKUP(A63,'6.10.24'!$A$2:$C$96,3,0),0)</f>
        <v>10.32</v>
      </c>
      <c r="N63" s="1" t="str">
        <f>IF(ISNUMBER(MATCH(A63, '6.10.24'!$A$2:$A$16, 0)), "Exists", "Doesn't Exist")</f>
        <v>Doesn't Exist</v>
      </c>
      <c r="O63" t="str">
        <f>_xlfn.IFNA(VLOOKUP(A63,'6.10.24'!$A$2:$R$96,15,0), "No")</f>
        <v>No</v>
      </c>
      <c r="Q63" s="133" t="s">
        <v>359</v>
      </c>
      <c r="R63" s="79" t="s">
        <v>359</v>
      </c>
    </row>
    <row r="64" spans="1:18" x14ac:dyDescent="0.25">
      <c r="A64" t="s">
        <v>125</v>
      </c>
      <c r="B64" s="1">
        <v>1420.21</v>
      </c>
      <c r="C64" s="1">
        <v>6.93</v>
      </c>
      <c r="D64" s="1">
        <v>0</v>
      </c>
      <c r="E64" s="1">
        <v>6.93</v>
      </c>
      <c r="F64" s="1">
        <v>1413.28</v>
      </c>
      <c r="G64" s="1">
        <v>0</v>
      </c>
      <c r="H64" s="1">
        <v>1413.28</v>
      </c>
      <c r="I64" s="1">
        <v>0</v>
      </c>
      <c r="J64" t="s">
        <v>56</v>
      </c>
      <c r="K64" t="s">
        <v>189</v>
      </c>
      <c r="L64" t="s">
        <v>289</v>
      </c>
      <c r="M64" s="147">
        <f>_xlfn.IFNA(VLOOKUP(A64,'6.10.24'!$A$2:$C$96,3,0),0)</f>
        <v>6.93</v>
      </c>
      <c r="N64" s="1" t="str">
        <f>IF(ISNUMBER(MATCH(A64, '6.10.24'!$A$2:$A$16, 0)), "Exists", "Doesn't Exist")</f>
        <v>Doesn't Exist</v>
      </c>
      <c r="O64" t="str">
        <f>_xlfn.IFNA(VLOOKUP(A64,'6.10.24'!$A$2:$R$96,15,0), "No")</f>
        <v>No</v>
      </c>
      <c r="Q64" s="133" t="s">
        <v>359</v>
      </c>
      <c r="R64" s="79" t="s">
        <v>359</v>
      </c>
    </row>
    <row r="65" spans="1:18" x14ac:dyDescent="0.25">
      <c r="A65" t="s">
        <v>81</v>
      </c>
      <c r="B65" s="1">
        <v>6.67</v>
      </c>
      <c r="C65" s="1">
        <v>6.67</v>
      </c>
      <c r="D65" s="1">
        <v>0</v>
      </c>
      <c r="E65" s="1">
        <v>6.67</v>
      </c>
      <c r="F65" s="1">
        <v>0</v>
      </c>
      <c r="G65" s="1">
        <v>0</v>
      </c>
      <c r="H65" s="1">
        <v>0</v>
      </c>
      <c r="I65" s="1">
        <v>0</v>
      </c>
      <c r="J65" t="s">
        <v>153</v>
      </c>
      <c r="K65" t="s">
        <v>234</v>
      </c>
      <c r="L65" t="s">
        <v>235</v>
      </c>
      <c r="M65" s="147">
        <f>_xlfn.IFNA(VLOOKUP(A65,'6.10.24'!$A$2:$C$96,3,0),0)</f>
        <v>0</v>
      </c>
      <c r="N65" s="1" t="str">
        <f>IF(ISNUMBER(MATCH(A65, '6.10.24'!$A$2:$A$16, 0)), "Exists", "Doesn't Exist")</f>
        <v>Doesn't Exist</v>
      </c>
      <c r="O65" t="str">
        <f>_xlfn.IFNA(VLOOKUP(A65,'6.10.24'!$A$2:$R$96,15,0), "No")</f>
        <v>No</v>
      </c>
      <c r="Q65" s="133" t="s">
        <v>359</v>
      </c>
      <c r="R65" s="79" t="s">
        <v>359</v>
      </c>
    </row>
    <row r="66" spans="1:18" x14ac:dyDescent="0.25">
      <c r="A66" t="s">
        <v>121</v>
      </c>
      <c r="B66" s="1">
        <v>1.38</v>
      </c>
      <c r="C66" s="1">
        <v>1.38</v>
      </c>
      <c r="D66" s="1">
        <v>0</v>
      </c>
      <c r="E66" s="1">
        <v>1.38</v>
      </c>
      <c r="F66" s="1">
        <v>0</v>
      </c>
      <c r="G66" s="1">
        <v>0</v>
      </c>
      <c r="H66" s="1">
        <v>0</v>
      </c>
      <c r="I66" s="1">
        <v>0</v>
      </c>
      <c r="J66" t="s">
        <v>158</v>
      </c>
      <c r="K66" t="s">
        <v>279</v>
      </c>
      <c r="L66" t="s">
        <v>187</v>
      </c>
      <c r="M66" s="147">
        <f>_xlfn.IFNA(VLOOKUP(A66,'6.10.24'!$A$2:$C$96,3,0),0)</f>
        <v>1.38</v>
      </c>
      <c r="N66" s="1" t="str">
        <f>IF(ISNUMBER(MATCH(A66, '6.10.24'!$A$2:$A$16, 0)), "Exists", "Doesn't Exist")</f>
        <v>Doesn't Exist</v>
      </c>
      <c r="O66" t="str">
        <f>_xlfn.IFNA(VLOOKUP(A66,'6.10.24'!$A$2:$R$96,15,0), "No")</f>
        <v>No</v>
      </c>
      <c r="Q66" s="133" t="s">
        <v>359</v>
      </c>
      <c r="R66" s="79" t="s">
        <v>359</v>
      </c>
    </row>
    <row r="67" spans="1:18" x14ac:dyDescent="0.25">
      <c r="A67" t="s">
        <v>74</v>
      </c>
      <c r="B67" s="1">
        <v>1988.09</v>
      </c>
      <c r="C67" s="1">
        <v>0</v>
      </c>
      <c r="D67" s="1">
        <v>0</v>
      </c>
      <c r="E67" s="1">
        <v>0</v>
      </c>
      <c r="F67" s="1">
        <v>1988.09</v>
      </c>
      <c r="G67" s="1">
        <v>0</v>
      </c>
      <c r="H67" s="1">
        <v>0</v>
      </c>
      <c r="I67" s="1">
        <v>1988.09</v>
      </c>
      <c r="J67" t="s">
        <v>31</v>
      </c>
      <c r="K67" t="s">
        <v>183</v>
      </c>
      <c r="L67" t="s">
        <v>231</v>
      </c>
      <c r="M67" s="147">
        <f>_xlfn.IFNA(VLOOKUP(A67,'6.10.24'!$A$2:$C$96,3,0),0)</f>
        <v>0</v>
      </c>
      <c r="N67" s="1" t="str">
        <f>IF(ISNUMBER(MATCH(A67, '6.10.24'!$A$2:$A$16, 0)), "Exists", "Doesn't Exist")</f>
        <v>Doesn't Exist</v>
      </c>
      <c r="O67" t="str">
        <f>_xlfn.IFNA(VLOOKUP(A67,'6.10.24'!$A$2:$R$96,15,0), "No")</f>
        <v>No</v>
      </c>
      <c r="Q67" s="133" t="s">
        <v>359</v>
      </c>
      <c r="R67" s="79" t="s">
        <v>359</v>
      </c>
    </row>
    <row r="68" spans="1:18" x14ac:dyDescent="0.25">
      <c r="A68" t="s">
        <v>126</v>
      </c>
      <c r="B68" s="1">
        <v>791.80000000000007</v>
      </c>
      <c r="C68" s="1">
        <v>0</v>
      </c>
      <c r="D68" s="1">
        <v>0</v>
      </c>
      <c r="E68" s="1">
        <v>0</v>
      </c>
      <c r="F68" s="1">
        <v>791.80000000000007</v>
      </c>
      <c r="G68" s="1">
        <v>0</v>
      </c>
      <c r="H68" s="1">
        <v>791.80000000000007</v>
      </c>
      <c r="I68" s="1">
        <v>0</v>
      </c>
      <c r="J68" t="s">
        <v>23</v>
      </c>
      <c r="K68" t="s">
        <v>194</v>
      </c>
      <c r="L68" t="s">
        <v>352</v>
      </c>
      <c r="M68" s="147">
        <f>_xlfn.IFNA(VLOOKUP(A68,'6.10.24'!$A$2:$C$96,3,0),0)</f>
        <v>0</v>
      </c>
      <c r="N68" s="1" t="str">
        <f>IF(ISNUMBER(MATCH(A68, '6.10.24'!$A$2:$A$16, 0)), "Exists", "Doesn't Exist")</f>
        <v>Doesn't Exist</v>
      </c>
      <c r="O68" t="str">
        <f>_xlfn.IFNA(VLOOKUP(A68,'6.10.24'!$A$2:$R$96,15,0), "No")</f>
        <v>No</v>
      </c>
      <c r="Q68" s="133" t="s">
        <v>359</v>
      </c>
      <c r="R68" s="79" t="s">
        <v>359</v>
      </c>
    </row>
    <row r="69" spans="1:18" x14ac:dyDescent="0.25">
      <c r="A69" t="s">
        <v>629</v>
      </c>
      <c r="B69" s="1">
        <v>316.22000000000003</v>
      </c>
      <c r="C69" s="1">
        <v>0</v>
      </c>
      <c r="D69" s="1">
        <v>0</v>
      </c>
      <c r="E69" s="1">
        <v>0</v>
      </c>
      <c r="F69" s="1">
        <v>316.22000000000003</v>
      </c>
      <c r="G69" s="1">
        <v>0</v>
      </c>
      <c r="H69" s="1">
        <v>0</v>
      </c>
      <c r="I69" s="1">
        <v>316.22000000000003</v>
      </c>
      <c r="J69" t="s">
        <v>36</v>
      </c>
      <c r="K69" t="s">
        <v>185</v>
      </c>
      <c r="L69" t="s">
        <v>630</v>
      </c>
      <c r="M69" s="147">
        <f>_xlfn.IFNA(VLOOKUP(A69,'6.10.24'!$A$2:$C$96,3,0),0)</f>
        <v>0</v>
      </c>
      <c r="N69" s="1" t="str">
        <f>IF(ISNUMBER(MATCH(A69, '6.10.24'!$A$2:$A$16, 0)), "Exists", "Doesn't Exist")</f>
        <v>Doesn't Exist</v>
      </c>
      <c r="O69" t="str">
        <f>_xlfn.IFNA(VLOOKUP(A69,'6.10.24'!$A$2:$R$96,15,0), "No")</f>
        <v>No</v>
      </c>
      <c r="Q69" s="133" t="s">
        <v>359</v>
      </c>
      <c r="R69" s="79" t="s">
        <v>359</v>
      </c>
    </row>
    <row r="70" spans="1:18" x14ac:dyDescent="0.25">
      <c r="A70" t="s">
        <v>160</v>
      </c>
      <c r="B70" s="1">
        <v>175.35</v>
      </c>
      <c r="C70" s="1">
        <v>0</v>
      </c>
      <c r="D70" s="1">
        <v>0</v>
      </c>
      <c r="E70" s="1">
        <v>0</v>
      </c>
      <c r="F70" s="1">
        <v>175.35</v>
      </c>
      <c r="G70" s="1">
        <v>0</v>
      </c>
      <c r="H70" s="1">
        <v>175.35</v>
      </c>
      <c r="I70" s="1">
        <v>0</v>
      </c>
      <c r="J70" t="s">
        <v>44</v>
      </c>
      <c r="K70" t="s">
        <v>196</v>
      </c>
      <c r="L70" t="s">
        <v>294</v>
      </c>
      <c r="M70" s="147">
        <f>_xlfn.IFNA(VLOOKUP(A70,'6.10.24'!$A$2:$C$96,3,0),0)</f>
        <v>0</v>
      </c>
      <c r="N70" s="1" t="str">
        <f>IF(ISNUMBER(MATCH(A70, '6.10.24'!$A$2:$A$16, 0)), "Exists", "Doesn't Exist")</f>
        <v>Doesn't Exist</v>
      </c>
      <c r="O70" t="str">
        <f>_xlfn.IFNA(VLOOKUP(A70,'6.10.24'!$A$2:$R$96,15,0), "No")</f>
        <v>No</v>
      </c>
      <c r="Q70" s="133" t="s">
        <v>359</v>
      </c>
      <c r="R70" s="79" t="s">
        <v>359</v>
      </c>
    </row>
    <row r="71" spans="1:18" x14ac:dyDescent="0.25">
      <c r="A71" t="s">
        <v>53</v>
      </c>
      <c r="B71" s="1">
        <v>1353.91</v>
      </c>
      <c r="C71" s="1">
        <v>0</v>
      </c>
      <c r="D71" s="1">
        <v>0</v>
      </c>
      <c r="E71" s="1">
        <v>0</v>
      </c>
      <c r="F71" s="1">
        <v>1353.91</v>
      </c>
      <c r="G71" s="1">
        <v>0</v>
      </c>
      <c r="H71" s="1">
        <v>1353.91</v>
      </c>
      <c r="I71" s="1">
        <v>0</v>
      </c>
      <c r="J71" t="s">
        <v>44</v>
      </c>
      <c r="K71" t="s">
        <v>196</v>
      </c>
      <c r="L71" t="s">
        <v>205</v>
      </c>
      <c r="M71" s="147">
        <f>_xlfn.IFNA(VLOOKUP(A71,'6.10.24'!$A$2:$C$96,3,0),0)</f>
        <v>0</v>
      </c>
      <c r="N71" s="1" t="str">
        <f>IF(ISNUMBER(MATCH(A71, '6.10.24'!$A$2:$A$16, 0)), "Exists", "Doesn't Exist")</f>
        <v>Doesn't Exist</v>
      </c>
      <c r="O71" t="str">
        <f>_xlfn.IFNA(VLOOKUP(A71,'6.10.24'!$A$2:$R$96,15,0), "No")</f>
        <v>No</v>
      </c>
      <c r="Q71" s="133" t="s">
        <v>359</v>
      </c>
      <c r="R71" s="79" t="s">
        <v>359</v>
      </c>
    </row>
    <row r="72" spans="1:18" x14ac:dyDescent="0.25">
      <c r="A72" t="s">
        <v>408</v>
      </c>
      <c r="B72" s="1">
        <v>1147.0999999999999</v>
      </c>
      <c r="C72" s="1">
        <v>0</v>
      </c>
      <c r="D72" s="1">
        <v>0</v>
      </c>
      <c r="E72" s="1">
        <v>0</v>
      </c>
      <c r="F72" s="1">
        <v>1147.0999999999999</v>
      </c>
      <c r="G72" s="1">
        <v>0</v>
      </c>
      <c r="H72" s="1">
        <v>0</v>
      </c>
      <c r="I72" s="1">
        <v>1147.0999999999999</v>
      </c>
      <c r="J72" t="s">
        <v>23</v>
      </c>
      <c r="K72" t="s">
        <v>194</v>
      </c>
      <c r="L72" t="s">
        <v>409</v>
      </c>
      <c r="M72" s="147">
        <f>_xlfn.IFNA(VLOOKUP(A72,'6.10.24'!$A$2:$C$96,3,0),0)</f>
        <v>0</v>
      </c>
      <c r="N72" s="1" t="str">
        <f>IF(ISNUMBER(MATCH(A72, '6.10.24'!$A$2:$A$16, 0)), "Exists", "Doesn't Exist")</f>
        <v>Doesn't Exist</v>
      </c>
      <c r="O72" t="str">
        <f>_xlfn.IFNA(VLOOKUP(A72,'6.10.24'!$A$2:$R$96,15,0), "No")</f>
        <v>No</v>
      </c>
      <c r="Q72" s="133" t="s">
        <v>359</v>
      </c>
      <c r="R72" s="79" t="s">
        <v>359</v>
      </c>
    </row>
    <row r="73" spans="1:18" x14ac:dyDescent="0.25">
      <c r="A73" t="s">
        <v>94</v>
      </c>
      <c r="B73" s="1">
        <v>475.19000000000011</v>
      </c>
      <c r="C73" s="1">
        <v>0</v>
      </c>
      <c r="D73" s="1">
        <v>0</v>
      </c>
      <c r="E73" s="1">
        <v>0</v>
      </c>
      <c r="F73" s="1">
        <v>475.19000000000011</v>
      </c>
      <c r="G73" s="1">
        <v>475.19000000000011</v>
      </c>
      <c r="H73" s="1">
        <v>0</v>
      </c>
      <c r="I73" s="1">
        <v>0</v>
      </c>
      <c r="J73" t="s">
        <v>62</v>
      </c>
      <c r="K73" t="s">
        <v>238</v>
      </c>
      <c r="L73" t="s">
        <v>239</v>
      </c>
      <c r="M73" s="147">
        <f>_xlfn.IFNA(VLOOKUP(A73,'6.10.24'!$A$2:$C$96,3,0),0)</f>
        <v>0</v>
      </c>
      <c r="N73" s="1" t="str">
        <f>IF(ISNUMBER(MATCH(A73, '6.10.24'!$A$2:$A$16, 0)), "Exists", "Doesn't Exist")</f>
        <v>Doesn't Exist</v>
      </c>
      <c r="O73" t="str">
        <f>_xlfn.IFNA(VLOOKUP(A73,'6.10.24'!$A$2:$R$96,15,0), "No")</f>
        <v>No</v>
      </c>
      <c r="Q73" s="133" t="s">
        <v>359</v>
      </c>
      <c r="R73" s="79" t="s">
        <v>359</v>
      </c>
    </row>
    <row r="74" spans="1:18" x14ac:dyDescent="0.25">
      <c r="A74" t="s">
        <v>22</v>
      </c>
      <c r="B74" s="1">
        <v>1473.03</v>
      </c>
      <c r="C74" s="1">
        <v>0</v>
      </c>
      <c r="D74" s="1">
        <v>0</v>
      </c>
      <c r="E74" s="1">
        <v>0</v>
      </c>
      <c r="F74" s="1">
        <v>1473.03</v>
      </c>
      <c r="G74" s="1">
        <v>0</v>
      </c>
      <c r="H74" s="1">
        <v>1473.03</v>
      </c>
      <c r="I74" s="1">
        <v>0</v>
      </c>
      <c r="J74" t="s">
        <v>23</v>
      </c>
      <c r="K74" t="s">
        <v>194</v>
      </c>
      <c r="L74" t="s">
        <v>226</v>
      </c>
      <c r="M74" s="147">
        <f>_xlfn.IFNA(VLOOKUP(A74,'6.10.24'!$A$2:$C$96,3,0),0)</f>
        <v>0</v>
      </c>
      <c r="N74" s="1" t="str">
        <f>IF(ISNUMBER(MATCH(A74, '6.10.24'!$A$2:$A$16, 0)), "Exists", "Doesn't Exist")</f>
        <v>Doesn't Exist</v>
      </c>
      <c r="O74" t="str">
        <f>_xlfn.IFNA(VLOOKUP(A74,'6.10.24'!$A$2:$R$96,15,0), "No")</f>
        <v>No</v>
      </c>
      <c r="Q74" s="133" t="s">
        <v>359</v>
      </c>
      <c r="R74" s="79" t="s">
        <v>359</v>
      </c>
    </row>
    <row r="75" spans="1:18" x14ac:dyDescent="0.25">
      <c r="A75" t="s">
        <v>113</v>
      </c>
      <c r="B75" s="1">
        <v>130.85</v>
      </c>
      <c r="C75" s="1">
        <v>0</v>
      </c>
      <c r="D75" s="1">
        <v>0</v>
      </c>
      <c r="E75" s="1">
        <v>0</v>
      </c>
      <c r="F75" s="1">
        <v>130.85</v>
      </c>
      <c r="G75" s="1">
        <v>0</v>
      </c>
      <c r="H75" s="1">
        <v>0</v>
      </c>
      <c r="I75" s="1">
        <v>130.85</v>
      </c>
      <c r="J75" t="s">
        <v>36</v>
      </c>
      <c r="K75" t="s">
        <v>185</v>
      </c>
      <c r="L75" t="s">
        <v>247</v>
      </c>
      <c r="M75" s="147">
        <f>_xlfn.IFNA(VLOOKUP(A75,'6.10.24'!$A$2:$C$96,3,0),0)</f>
        <v>1385.59</v>
      </c>
      <c r="N75" s="1" t="str">
        <f>IF(ISNUMBER(MATCH(A75, '6.10.24'!$A$2:$A$16, 0)), "Exists", "Doesn't Exist")</f>
        <v>Exists</v>
      </c>
      <c r="O75" t="str">
        <f>_xlfn.IFNA(VLOOKUP(A75,'6.10.24'!$A$2:$R$96,15,0), "No")</f>
        <v>No</v>
      </c>
      <c r="Q75" s="133" t="s">
        <v>359</v>
      </c>
      <c r="R75" s="79" t="s">
        <v>359</v>
      </c>
    </row>
    <row r="76" spans="1:18" x14ac:dyDescent="0.25">
      <c r="A76" t="s">
        <v>129</v>
      </c>
      <c r="B76" s="1">
        <v>149.63999999999999</v>
      </c>
      <c r="C76" s="1">
        <v>0</v>
      </c>
      <c r="D76" s="1">
        <v>0</v>
      </c>
      <c r="E76" s="1">
        <v>0</v>
      </c>
      <c r="F76" s="1">
        <v>149.63999999999999</v>
      </c>
      <c r="G76" s="1">
        <v>0</v>
      </c>
      <c r="H76" s="1">
        <v>149.63999999999999</v>
      </c>
      <c r="I76" s="1">
        <v>0</v>
      </c>
      <c r="J76" t="s">
        <v>44</v>
      </c>
      <c r="K76" t="s">
        <v>196</v>
      </c>
      <c r="L76" t="s">
        <v>303</v>
      </c>
      <c r="M76" s="147">
        <f>_xlfn.IFNA(VLOOKUP(A76,'6.10.24'!$A$2:$C$96,3,0),0)</f>
        <v>0</v>
      </c>
      <c r="N76" s="1" t="str">
        <f>IF(ISNUMBER(MATCH(A76, '6.10.24'!$A$2:$A$16, 0)), "Exists", "Doesn't Exist")</f>
        <v>Doesn't Exist</v>
      </c>
      <c r="O76" t="str">
        <f>_xlfn.IFNA(VLOOKUP(A76,'6.10.24'!$A$2:$R$96,15,0), "No")</f>
        <v>No</v>
      </c>
      <c r="Q76" s="133" t="s">
        <v>359</v>
      </c>
      <c r="R76" s="79" t="s">
        <v>359</v>
      </c>
    </row>
    <row r="77" spans="1:18" x14ac:dyDescent="0.25">
      <c r="A77" t="s">
        <v>698</v>
      </c>
      <c r="B77" s="1">
        <v>781.5</v>
      </c>
      <c r="C77" s="1">
        <v>0</v>
      </c>
      <c r="D77" s="1">
        <v>0</v>
      </c>
      <c r="E77" s="1">
        <v>0</v>
      </c>
      <c r="F77" s="1">
        <v>781.5</v>
      </c>
      <c r="G77" s="1">
        <v>0</v>
      </c>
      <c r="H77" s="1">
        <v>781.5</v>
      </c>
      <c r="I77" s="1">
        <v>0</v>
      </c>
      <c r="J77" t="s">
        <v>23</v>
      </c>
      <c r="K77" t="s">
        <v>194</v>
      </c>
      <c r="L77" t="s">
        <v>699</v>
      </c>
      <c r="M77" s="147">
        <f>_xlfn.IFNA(VLOOKUP(A77,'6.10.24'!$A$2:$C$96,3,0),0)</f>
        <v>0</v>
      </c>
      <c r="N77" s="1" t="str">
        <f>IF(ISNUMBER(MATCH(A77, '6.10.24'!$A$2:$A$16, 0)), "Exists", "Doesn't Exist")</f>
        <v>Doesn't Exist</v>
      </c>
      <c r="O77" t="str">
        <f>_xlfn.IFNA(VLOOKUP(A77,'6.10.24'!$A$2:$R$96,15,0), "No")</f>
        <v>No</v>
      </c>
      <c r="Q77" s="133" t="s">
        <v>359</v>
      </c>
      <c r="R77" s="79" t="s">
        <v>359</v>
      </c>
    </row>
    <row r="78" spans="1:18" x14ac:dyDescent="0.25">
      <c r="A78" t="s">
        <v>432</v>
      </c>
      <c r="B78" s="1">
        <v>477.16</v>
      </c>
      <c r="C78" s="1">
        <v>0</v>
      </c>
      <c r="D78" s="1">
        <v>0</v>
      </c>
      <c r="E78" s="1">
        <v>0</v>
      </c>
      <c r="F78" s="1">
        <v>477.16</v>
      </c>
      <c r="G78" s="1">
        <v>0</v>
      </c>
      <c r="H78" s="1">
        <v>477.16</v>
      </c>
      <c r="I78" s="1">
        <v>0</v>
      </c>
      <c r="J78" t="s">
        <v>41</v>
      </c>
      <c r="K78" t="s">
        <v>179</v>
      </c>
      <c r="L78" t="s">
        <v>433</v>
      </c>
      <c r="M78" s="147">
        <f>_xlfn.IFNA(VLOOKUP(A78,'6.10.24'!$A$2:$C$96,3,0),0)</f>
        <v>0</v>
      </c>
      <c r="N78" s="1" t="str">
        <f>IF(ISNUMBER(MATCH(A78, '6.10.24'!$A$2:$A$16, 0)), "Exists", "Doesn't Exist")</f>
        <v>Doesn't Exist</v>
      </c>
      <c r="O78" t="str">
        <f>_xlfn.IFNA(VLOOKUP(A78,'6.10.24'!$A$2:$R$96,15,0), "No")</f>
        <v>No</v>
      </c>
      <c r="Q78" s="133" t="s">
        <v>359</v>
      </c>
      <c r="R78" s="79" t="s">
        <v>359</v>
      </c>
    </row>
    <row r="79" spans="1:18" x14ac:dyDescent="0.25">
      <c r="A79" t="s">
        <v>700</v>
      </c>
      <c r="B79" s="1">
        <v>206.58</v>
      </c>
      <c r="C79" s="1">
        <v>0</v>
      </c>
      <c r="D79" s="1">
        <v>0</v>
      </c>
      <c r="E79" s="1">
        <v>0</v>
      </c>
      <c r="F79" s="1">
        <v>206.58</v>
      </c>
      <c r="G79" s="1">
        <v>0</v>
      </c>
      <c r="H79" s="1">
        <v>0</v>
      </c>
      <c r="I79" s="1">
        <v>206.58</v>
      </c>
      <c r="J79" t="s">
        <v>14</v>
      </c>
      <c r="K79" t="s">
        <v>172</v>
      </c>
      <c r="L79" t="s">
        <v>701</v>
      </c>
      <c r="M79" s="147">
        <f>_xlfn.IFNA(VLOOKUP(A79,'6.10.24'!$A$2:$C$96,3,0),0)</f>
        <v>0</v>
      </c>
      <c r="N79" s="1" t="str">
        <f>IF(ISNUMBER(MATCH(A79, '6.10.24'!$A$2:$A$16, 0)), "Exists", "Doesn't Exist")</f>
        <v>Doesn't Exist</v>
      </c>
      <c r="O79" t="str">
        <f>_xlfn.IFNA(VLOOKUP(A79,'6.10.24'!$A$2:$R$96,15,0), "No")</f>
        <v>No</v>
      </c>
      <c r="Q79" s="133" t="s">
        <v>359</v>
      </c>
      <c r="R79" s="79" t="s">
        <v>359</v>
      </c>
    </row>
    <row r="80" spans="1:18" x14ac:dyDescent="0.25">
      <c r="A80" t="s">
        <v>344</v>
      </c>
      <c r="B80" s="1">
        <v>2677.54</v>
      </c>
      <c r="C80" s="1">
        <v>0</v>
      </c>
      <c r="D80" s="1">
        <v>0</v>
      </c>
      <c r="E80" s="1">
        <v>0</v>
      </c>
      <c r="F80" s="1">
        <v>2677.54</v>
      </c>
      <c r="G80" s="1">
        <v>0</v>
      </c>
      <c r="H80" s="1">
        <v>2677.54</v>
      </c>
      <c r="I80" s="1">
        <v>0</v>
      </c>
      <c r="J80" t="s">
        <v>29</v>
      </c>
      <c r="K80" t="s">
        <v>212</v>
      </c>
      <c r="L80" t="s">
        <v>296</v>
      </c>
      <c r="M80" s="147">
        <f>_xlfn.IFNA(VLOOKUP(A80,'6.10.24'!$A$2:$C$96,3,0),0)</f>
        <v>0</v>
      </c>
      <c r="N80" s="1" t="str">
        <f>IF(ISNUMBER(MATCH(A80, '6.10.24'!$A$2:$A$16, 0)), "Exists", "Doesn't Exist")</f>
        <v>Doesn't Exist</v>
      </c>
      <c r="O80" t="str">
        <f>_xlfn.IFNA(VLOOKUP(A80,'6.10.24'!$A$2:$R$96,15,0), "No")</f>
        <v>No</v>
      </c>
      <c r="Q80" s="133" t="s">
        <v>359</v>
      </c>
      <c r="R80" s="79" t="s">
        <v>359</v>
      </c>
    </row>
    <row r="81" spans="1:18" x14ac:dyDescent="0.25">
      <c r="A81" t="s">
        <v>117</v>
      </c>
      <c r="B81" s="1">
        <v>527.16000000000008</v>
      </c>
      <c r="C81" s="1">
        <v>0</v>
      </c>
      <c r="D81" s="1">
        <v>0</v>
      </c>
      <c r="E81" s="1">
        <v>0</v>
      </c>
      <c r="F81" s="1">
        <v>527.16000000000008</v>
      </c>
      <c r="G81" s="1">
        <v>0</v>
      </c>
      <c r="H81" s="1">
        <v>527.16000000000008</v>
      </c>
      <c r="I81" s="1">
        <v>0</v>
      </c>
      <c r="J81" t="s">
        <v>56</v>
      </c>
      <c r="K81" t="s">
        <v>189</v>
      </c>
      <c r="L81" t="s">
        <v>305</v>
      </c>
      <c r="M81" s="147">
        <f>_xlfn.IFNA(VLOOKUP(A81,'6.10.24'!$A$2:$C$96,3,0),0)</f>
        <v>0</v>
      </c>
      <c r="N81" s="1" t="str">
        <f>IF(ISNUMBER(MATCH(A81, '6.10.24'!$A$2:$A$16, 0)), "Exists", "Doesn't Exist")</f>
        <v>Doesn't Exist</v>
      </c>
      <c r="O81" t="str">
        <f>_xlfn.IFNA(VLOOKUP(A81,'6.10.24'!$A$2:$R$96,15,0), "No")</f>
        <v>No</v>
      </c>
      <c r="Q81" s="133" t="s">
        <v>359</v>
      </c>
      <c r="R81" s="79" t="s">
        <v>359</v>
      </c>
    </row>
    <row r="82" spans="1:18" x14ac:dyDescent="0.25">
      <c r="A82" t="s">
        <v>164</v>
      </c>
      <c r="B82" s="1">
        <v>674.23</v>
      </c>
      <c r="C82" s="1">
        <v>0</v>
      </c>
      <c r="D82" s="1">
        <v>0</v>
      </c>
      <c r="E82" s="1">
        <v>0</v>
      </c>
      <c r="F82" s="1">
        <v>674.23</v>
      </c>
      <c r="G82" s="1">
        <v>0</v>
      </c>
      <c r="H82" s="1">
        <v>674.23</v>
      </c>
      <c r="I82" s="1">
        <v>0</v>
      </c>
      <c r="J82" t="s">
        <v>56</v>
      </c>
      <c r="K82" t="s">
        <v>189</v>
      </c>
      <c r="L82" t="s">
        <v>306</v>
      </c>
      <c r="M82" s="147">
        <f>_xlfn.IFNA(VLOOKUP(A82,'6.10.24'!$A$2:$C$96,3,0),0)</f>
        <v>0</v>
      </c>
      <c r="N82" s="1" t="str">
        <f>IF(ISNUMBER(MATCH(A82, '6.10.24'!$A$2:$A$16, 0)), "Exists", "Doesn't Exist")</f>
        <v>Doesn't Exist</v>
      </c>
      <c r="O82" t="str">
        <f>_xlfn.IFNA(VLOOKUP(A82,'6.10.24'!$A$2:$R$96,15,0), "No")</f>
        <v>No</v>
      </c>
      <c r="Q82" s="133" t="s">
        <v>359</v>
      </c>
      <c r="R82" s="79" t="s">
        <v>359</v>
      </c>
    </row>
    <row r="83" spans="1:18" x14ac:dyDescent="0.25">
      <c r="A83" t="s">
        <v>46</v>
      </c>
      <c r="B83" s="1">
        <v>1709.28</v>
      </c>
      <c r="C83" s="1">
        <v>0</v>
      </c>
      <c r="D83" s="1">
        <v>0</v>
      </c>
      <c r="E83" s="1">
        <v>0</v>
      </c>
      <c r="F83" s="1">
        <v>1709.28</v>
      </c>
      <c r="G83" s="1">
        <v>1709.28</v>
      </c>
      <c r="H83" s="1">
        <v>0</v>
      </c>
      <c r="I83" s="1">
        <v>0</v>
      </c>
      <c r="J83" t="s">
        <v>10</v>
      </c>
      <c r="K83" t="s">
        <v>191</v>
      </c>
      <c r="L83" t="s">
        <v>192</v>
      </c>
      <c r="M83" s="147">
        <f>_xlfn.IFNA(VLOOKUP(A83,'6.10.24'!$A$2:$C$96,3,0),0)</f>
        <v>0</v>
      </c>
      <c r="N83" s="1" t="str">
        <f>IF(ISNUMBER(MATCH(A83, '6.10.24'!$A$2:$A$16, 0)), "Exists", "Doesn't Exist")</f>
        <v>Doesn't Exist</v>
      </c>
      <c r="O83" t="str">
        <f>_xlfn.IFNA(VLOOKUP(A83,'6.10.24'!$A$2:$R$96,15,0), "No")</f>
        <v>No</v>
      </c>
      <c r="Q83" s="133" t="s">
        <v>359</v>
      </c>
      <c r="R83" s="79" t="s">
        <v>359</v>
      </c>
    </row>
    <row r="84" spans="1:18" x14ac:dyDescent="0.25">
      <c r="A84" t="s">
        <v>669</v>
      </c>
      <c r="B84" s="1">
        <v>2041.76</v>
      </c>
      <c r="C84" s="1">
        <v>0</v>
      </c>
      <c r="D84" s="1">
        <v>0</v>
      </c>
      <c r="E84" s="1">
        <v>0</v>
      </c>
      <c r="F84" s="1">
        <v>2041.76</v>
      </c>
      <c r="G84" s="1">
        <v>0</v>
      </c>
      <c r="H84" s="1">
        <v>2041.76</v>
      </c>
      <c r="I84" s="1">
        <v>0</v>
      </c>
      <c r="J84" t="s">
        <v>44</v>
      </c>
      <c r="K84" t="s">
        <v>196</v>
      </c>
      <c r="L84" t="s">
        <v>670</v>
      </c>
      <c r="M84" s="147">
        <f>_xlfn.IFNA(VLOOKUP(A84,'6.10.24'!$A$2:$C$96,3,0),0)</f>
        <v>0</v>
      </c>
      <c r="N84" s="1" t="str">
        <f>IF(ISNUMBER(MATCH(A84, '6.10.24'!$A$2:$A$16, 0)), "Exists", "Doesn't Exist")</f>
        <v>Doesn't Exist</v>
      </c>
      <c r="O84" t="str">
        <f>_xlfn.IFNA(VLOOKUP(A84,'6.10.24'!$A$2:$R$96,15,0), "No")</f>
        <v>No</v>
      </c>
      <c r="Q84" s="133" t="s">
        <v>359</v>
      </c>
      <c r="R84" s="79" t="s">
        <v>359</v>
      </c>
    </row>
    <row r="85" spans="1:18" x14ac:dyDescent="0.25">
      <c r="A85" t="s">
        <v>50</v>
      </c>
      <c r="B85" s="1">
        <v>95.69</v>
      </c>
      <c r="C85" s="1">
        <v>0</v>
      </c>
      <c r="D85" s="1">
        <v>0</v>
      </c>
      <c r="E85" s="1">
        <v>0</v>
      </c>
      <c r="F85" s="1">
        <v>95.69</v>
      </c>
      <c r="G85" s="1">
        <v>0</v>
      </c>
      <c r="H85" s="1">
        <v>95.69</v>
      </c>
      <c r="I85" s="1">
        <v>0</v>
      </c>
      <c r="J85" t="s">
        <v>51</v>
      </c>
      <c r="K85" t="s">
        <v>308</v>
      </c>
      <c r="L85" t="s">
        <v>309</v>
      </c>
      <c r="M85" s="147">
        <f>_xlfn.IFNA(VLOOKUP(A85,'6.10.24'!$A$2:$C$96,3,0),0)</f>
        <v>0</v>
      </c>
      <c r="N85" s="1" t="str">
        <f>IF(ISNUMBER(MATCH(A85, '6.10.24'!$A$2:$A$16, 0)), "Exists", "Doesn't Exist")</f>
        <v>Doesn't Exist</v>
      </c>
      <c r="O85" t="str">
        <f>_xlfn.IFNA(VLOOKUP(A85,'6.10.24'!$A$2:$R$96,15,0), "No")</f>
        <v>No</v>
      </c>
      <c r="Q85" s="133" t="s">
        <v>359</v>
      </c>
      <c r="R85" s="79" t="s">
        <v>359</v>
      </c>
    </row>
    <row r="86" spans="1:18" x14ac:dyDescent="0.25">
      <c r="A86" t="s">
        <v>133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t="s">
        <v>31</v>
      </c>
      <c r="K86" t="s">
        <v>183</v>
      </c>
      <c r="L86" t="s">
        <v>310</v>
      </c>
      <c r="M86" s="147">
        <f>_xlfn.IFNA(VLOOKUP(A86,'6.10.24'!$A$2:$C$96,3,0),0)</f>
        <v>0</v>
      </c>
      <c r="N86" s="1" t="str">
        <f>IF(ISNUMBER(MATCH(A86, '6.10.24'!$A$2:$A$16, 0)), "Exists", "Doesn't Exist")</f>
        <v>Doesn't Exist</v>
      </c>
      <c r="O86" t="str">
        <f>_xlfn.IFNA(VLOOKUP(A86,'6.10.24'!$A$2:$R$96,15,0), "No")</f>
        <v>No</v>
      </c>
      <c r="Q86" s="133" t="s">
        <v>359</v>
      </c>
      <c r="R86" s="79" t="s">
        <v>359</v>
      </c>
    </row>
    <row r="87" spans="1:18" x14ac:dyDescent="0.25">
      <c r="A87" t="s">
        <v>110</v>
      </c>
      <c r="B87" s="1">
        <v>1174.1099999999999</v>
      </c>
      <c r="C87" s="1">
        <v>0</v>
      </c>
      <c r="D87" s="1">
        <v>0</v>
      </c>
      <c r="E87" s="1">
        <v>0</v>
      </c>
      <c r="F87" s="1">
        <v>1174.1099999999999</v>
      </c>
      <c r="G87" s="1">
        <v>0</v>
      </c>
      <c r="H87" s="1">
        <v>1174.1099999999999</v>
      </c>
      <c r="I87" s="1">
        <v>0</v>
      </c>
      <c r="J87" t="s">
        <v>23</v>
      </c>
      <c r="K87" t="s">
        <v>194</v>
      </c>
      <c r="L87" t="s">
        <v>266</v>
      </c>
      <c r="M87" s="147">
        <f>_xlfn.IFNA(VLOOKUP(A87,'6.10.24'!$A$2:$C$96,3,0),0)</f>
        <v>0</v>
      </c>
      <c r="N87" s="1" t="str">
        <f>IF(ISNUMBER(MATCH(A87, '6.10.24'!$A$2:$A$16, 0)), "Exists", "Doesn't Exist")</f>
        <v>Doesn't Exist</v>
      </c>
      <c r="O87" t="str">
        <f>_xlfn.IFNA(VLOOKUP(A87,'6.10.24'!$A$2:$R$96,15,0), "No")</f>
        <v>No</v>
      </c>
      <c r="Q87" s="133" t="s">
        <v>359</v>
      </c>
      <c r="R87" s="79" t="s">
        <v>359</v>
      </c>
    </row>
    <row r="88" spans="1:18" x14ac:dyDescent="0.25">
      <c r="A88" t="s">
        <v>57</v>
      </c>
      <c r="B88" s="1">
        <v>4029.23</v>
      </c>
      <c r="C88" s="1">
        <v>0</v>
      </c>
      <c r="D88" s="1">
        <v>0</v>
      </c>
      <c r="E88" s="1">
        <v>0</v>
      </c>
      <c r="F88" s="1">
        <v>4029.23</v>
      </c>
      <c r="G88" s="1">
        <v>0</v>
      </c>
      <c r="H88" s="1">
        <v>0</v>
      </c>
      <c r="I88" s="1">
        <v>4029.23</v>
      </c>
      <c r="J88" t="s">
        <v>20</v>
      </c>
      <c r="K88" t="s">
        <v>178</v>
      </c>
      <c r="L88" t="s">
        <v>204</v>
      </c>
      <c r="M88" s="147">
        <f>_xlfn.IFNA(VLOOKUP(A88,'6.10.24'!$A$2:$C$96,3,0),0)</f>
        <v>0</v>
      </c>
      <c r="N88" s="1" t="str">
        <f>IF(ISNUMBER(MATCH(A88, '6.10.24'!$A$2:$A$16, 0)), "Exists", "Doesn't Exist")</f>
        <v>Doesn't Exist</v>
      </c>
      <c r="O88" t="str">
        <f>_xlfn.IFNA(VLOOKUP(A88,'6.10.24'!$A$2:$R$96,15,0), "No")</f>
        <v>Yes</v>
      </c>
      <c r="Q88" s="133" t="s">
        <v>359</v>
      </c>
      <c r="R88" s="79" t="s">
        <v>359</v>
      </c>
    </row>
    <row r="89" spans="1:18" x14ac:dyDescent="0.25">
      <c r="A89" t="s">
        <v>528</v>
      </c>
      <c r="B89" s="1">
        <v>728.68000000000006</v>
      </c>
      <c r="C89" s="1">
        <v>0</v>
      </c>
      <c r="D89" s="1">
        <v>0</v>
      </c>
      <c r="E89" s="1">
        <v>0</v>
      </c>
      <c r="F89" s="1">
        <v>728.68000000000006</v>
      </c>
      <c r="G89" s="1">
        <v>0</v>
      </c>
      <c r="H89" s="1">
        <v>728.68000000000006</v>
      </c>
      <c r="I89" s="1">
        <v>0</v>
      </c>
      <c r="J89" t="s">
        <v>44</v>
      </c>
      <c r="K89" t="s">
        <v>196</v>
      </c>
      <c r="L89" t="s">
        <v>529</v>
      </c>
      <c r="M89" s="147">
        <f>_xlfn.IFNA(VLOOKUP(A89,'6.10.24'!$A$2:$C$96,3,0),0)</f>
        <v>0</v>
      </c>
      <c r="N89" s="1" t="str">
        <f>IF(ISNUMBER(MATCH(A89, '6.10.24'!$A$2:$A$16, 0)), "Exists", "Doesn't Exist")</f>
        <v>Doesn't Exist</v>
      </c>
      <c r="O89" t="str">
        <f>_xlfn.IFNA(VLOOKUP(A89,'6.10.24'!$A$2:$R$96,15,0), "No")</f>
        <v>No</v>
      </c>
      <c r="Q89" s="133" t="s">
        <v>359</v>
      </c>
      <c r="R89" s="79" t="s">
        <v>359</v>
      </c>
    </row>
    <row r="90" spans="1:18" x14ac:dyDescent="0.25">
      <c r="A90" t="s">
        <v>144</v>
      </c>
      <c r="B90" s="1">
        <v>3788.26</v>
      </c>
      <c r="C90" s="1">
        <v>0</v>
      </c>
      <c r="D90" s="1">
        <v>0</v>
      </c>
      <c r="E90" s="1">
        <v>0</v>
      </c>
      <c r="F90" s="1">
        <v>3788.26</v>
      </c>
      <c r="G90" s="1">
        <v>0</v>
      </c>
      <c r="H90" s="1">
        <v>3788.26</v>
      </c>
      <c r="I90" s="1">
        <v>0</v>
      </c>
      <c r="J90" t="s">
        <v>96</v>
      </c>
      <c r="K90" t="s">
        <v>242</v>
      </c>
      <c r="L90" t="s">
        <v>248</v>
      </c>
      <c r="M90" s="147">
        <f>_xlfn.IFNA(VLOOKUP(A90,'6.10.24'!$A$2:$C$96,3,0),0)</f>
        <v>3501.48</v>
      </c>
      <c r="N90" s="1" t="str">
        <f>IF(ISNUMBER(MATCH(A90, '6.10.24'!$A$2:$A$16, 0)), "Exists", "Doesn't Exist")</f>
        <v>Exists</v>
      </c>
      <c r="O90" t="str">
        <f>_xlfn.IFNA(VLOOKUP(A90,'6.10.24'!$A$2:$R$96,15,0), "No")</f>
        <v>No</v>
      </c>
      <c r="Q90" s="133" t="s">
        <v>359</v>
      </c>
      <c r="R90" s="79" t="s">
        <v>359</v>
      </c>
    </row>
    <row r="91" spans="1:18" x14ac:dyDescent="0.25">
      <c r="A91" t="s">
        <v>136</v>
      </c>
      <c r="B91" s="1">
        <v>2244.04</v>
      </c>
      <c r="C91" s="1">
        <v>0</v>
      </c>
      <c r="D91" s="1">
        <v>0</v>
      </c>
      <c r="E91" s="1">
        <v>0</v>
      </c>
      <c r="F91" s="1">
        <v>2244.04</v>
      </c>
      <c r="G91" s="1">
        <v>0</v>
      </c>
      <c r="H91" s="1">
        <v>2244.04</v>
      </c>
      <c r="I91" s="1">
        <v>0</v>
      </c>
      <c r="J91" t="s">
        <v>56</v>
      </c>
      <c r="K91" t="s">
        <v>189</v>
      </c>
      <c r="L91" t="s">
        <v>290</v>
      </c>
      <c r="M91" s="147">
        <f>_xlfn.IFNA(VLOOKUP(A91,'6.10.24'!$A$2:$C$96,3,0),0)</f>
        <v>0</v>
      </c>
      <c r="N91" s="1" t="str">
        <f>IF(ISNUMBER(MATCH(A91, '6.10.24'!$A$2:$A$16, 0)), "Exists", "Doesn't Exist")</f>
        <v>Doesn't Exist</v>
      </c>
      <c r="O91" t="str">
        <f>_xlfn.IFNA(VLOOKUP(A91,'6.10.24'!$A$2:$R$96,15,0), "No")</f>
        <v>No</v>
      </c>
      <c r="Q91" s="133" t="s">
        <v>359</v>
      </c>
      <c r="R91" s="79" t="s">
        <v>359</v>
      </c>
    </row>
    <row r="92" spans="1:18" x14ac:dyDescent="0.25">
      <c r="A92" t="s">
        <v>702</v>
      </c>
      <c r="B92" s="1">
        <v>201.11</v>
      </c>
      <c r="C92" s="1">
        <v>0</v>
      </c>
      <c r="D92" s="1">
        <v>0</v>
      </c>
      <c r="E92" s="1">
        <v>0</v>
      </c>
      <c r="F92" s="1">
        <v>201.11</v>
      </c>
      <c r="G92" s="1">
        <v>0</v>
      </c>
      <c r="H92" s="1">
        <v>201.11</v>
      </c>
      <c r="I92" s="1">
        <v>0</v>
      </c>
      <c r="J92" t="s">
        <v>44</v>
      </c>
      <c r="K92" t="s">
        <v>196</v>
      </c>
      <c r="L92" t="s">
        <v>703</v>
      </c>
      <c r="M92" s="147">
        <f>_xlfn.IFNA(VLOOKUP(A92,'6.10.24'!$A$2:$C$96,3,0),0)</f>
        <v>0</v>
      </c>
      <c r="N92" s="1" t="str">
        <f>IF(ISNUMBER(MATCH(A92, '6.10.24'!$A$2:$A$16, 0)), "Exists", "Doesn't Exist")</f>
        <v>Doesn't Exist</v>
      </c>
      <c r="O92" t="str">
        <f>_xlfn.IFNA(VLOOKUP(A92,'6.10.24'!$A$2:$R$96,15,0), "No")</f>
        <v>No</v>
      </c>
      <c r="Q92" s="133" t="s">
        <v>359</v>
      </c>
      <c r="R92" s="79" t="s">
        <v>359</v>
      </c>
    </row>
    <row r="93" spans="1:18" x14ac:dyDescent="0.25">
      <c r="A93" t="s">
        <v>676</v>
      </c>
      <c r="B93" s="1">
        <v>909.52</v>
      </c>
      <c r="C93" s="1">
        <v>0</v>
      </c>
      <c r="D93" s="1">
        <v>0</v>
      </c>
      <c r="E93" s="1">
        <v>0</v>
      </c>
      <c r="F93" s="1">
        <v>909.52</v>
      </c>
      <c r="G93" s="1">
        <v>0</v>
      </c>
      <c r="H93" s="1">
        <v>909.52</v>
      </c>
      <c r="I93" s="1">
        <v>0</v>
      </c>
      <c r="J93" t="s">
        <v>20</v>
      </c>
      <c r="K93" t="s">
        <v>178</v>
      </c>
      <c r="L93" t="s">
        <v>193</v>
      </c>
      <c r="M93" s="147">
        <f>_xlfn.IFNA(VLOOKUP(A93,'6.10.24'!$A$2:$C$96,3,0),0)</f>
        <v>0</v>
      </c>
      <c r="N93" s="1" t="str">
        <f>IF(ISNUMBER(MATCH(A93, '6.10.24'!$A$2:$A$16, 0)), "Exists", "Doesn't Exist")</f>
        <v>Doesn't Exist</v>
      </c>
      <c r="O93" t="str">
        <f>_xlfn.IFNA(VLOOKUP(A93,'6.10.24'!$A$2:$R$96,15,0), "No")</f>
        <v>No</v>
      </c>
      <c r="Q93" s="133" t="s">
        <v>359</v>
      </c>
      <c r="R93" s="79" t="s">
        <v>359</v>
      </c>
    </row>
    <row r="94" spans="1:18" x14ac:dyDescent="0.25">
      <c r="A94" t="s">
        <v>704</v>
      </c>
      <c r="B94" s="1">
        <v>552.83000000000004</v>
      </c>
      <c r="C94" s="1">
        <v>0</v>
      </c>
      <c r="D94" s="1">
        <v>0</v>
      </c>
      <c r="E94" s="1">
        <v>0</v>
      </c>
      <c r="F94" s="1">
        <v>552.83000000000004</v>
      </c>
      <c r="G94" s="1">
        <v>0</v>
      </c>
      <c r="H94" s="1">
        <v>552.83000000000004</v>
      </c>
      <c r="I94" s="1">
        <v>0</v>
      </c>
      <c r="J94" t="s">
        <v>56</v>
      </c>
      <c r="K94" t="s">
        <v>189</v>
      </c>
      <c r="L94" t="s">
        <v>705</v>
      </c>
      <c r="M94" s="147">
        <f>_xlfn.IFNA(VLOOKUP(A94,'6.10.24'!$A$2:$C$96,3,0),0)</f>
        <v>0</v>
      </c>
      <c r="N94" s="1" t="str">
        <f>IF(ISNUMBER(MATCH(A94, '6.10.24'!$A$2:$A$16, 0)), "Exists", "Doesn't Exist")</f>
        <v>Doesn't Exist</v>
      </c>
      <c r="O94" t="str">
        <f>_xlfn.IFNA(VLOOKUP(A94,'6.10.24'!$A$2:$R$96,15,0), "No")</f>
        <v>No</v>
      </c>
      <c r="Q94" s="133" t="s">
        <v>359</v>
      </c>
      <c r="R94" s="79" t="s">
        <v>359</v>
      </c>
    </row>
    <row r="95" spans="1:18" x14ac:dyDescent="0.25">
      <c r="A95" t="s">
        <v>636</v>
      </c>
      <c r="B95" s="1">
        <v>3337.26</v>
      </c>
      <c r="C95" s="1">
        <v>0</v>
      </c>
      <c r="D95" s="1">
        <v>0</v>
      </c>
      <c r="E95" s="1">
        <v>0</v>
      </c>
      <c r="F95" s="1">
        <v>3337.26</v>
      </c>
      <c r="G95" s="1">
        <v>0</v>
      </c>
      <c r="H95" s="1">
        <v>0</v>
      </c>
      <c r="I95" s="1">
        <v>3337.26</v>
      </c>
      <c r="J95" t="s">
        <v>60</v>
      </c>
      <c r="K95" t="s">
        <v>236</v>
      </c>
      <c r="L95" t="s">
        <v>637</v>
      </c>
      <c r="M95" s="147">
        <f>_xlfn.IFNA(VLOOKUP(A95,'6.10.24'!$A$2:$C$96,3,0),0)</f>
        <v>0</v>
      </c>
      <c r="N95" s="1" t="str">
        <f>IF(ISNUMBER(MATCH(A95, '6.10.24'!$A$2:$A$16, 0)), "Exists", "Doesn't Exist")</f>
        <v>Doesn't Exist</v>
      </c>
      <c r="O95" t="str">
        <f>_xlfn.IFNA(VLOOKUP(A95,'6.10.24'!$A$2:$R$96,15,0), "No")</f>
        <v>No</v>
      </c>
      <c r="Q95" s="133" t="s">
        <v>359</v>
      </c>
      <c r="R95" s="79" t="s">
        <v>359</v>
      </c>
    </row>
    <row r="96" spans="1:18" x14ac:dyDescent="0.25">
      <c r="A96" t="s">
        <v>155</v>
      </c>
      <c r="B96" s="1">
        <v>48.81</v>
      </c>
      <c r="C96" s="1">
        <v>0</v>
      </c>
      <c r="D96" s="1">
        <v>0</v>
      </c>
      <c r="E96" s="1">
        <v>0</v>
      </c>
      <c r="F96" s="1">
        <v>48.81</v>
      </c>
      <c r="G96" s="1">
        <v>0</v>
      </c>
      <c r="H96" s="1">
        <v>48.81</v>
      </c>
      <c r="I96" s="1">
        <v>0</v>
      </c>
      <c r="J96" t="s">
        <v>23</v>
      </c>
      <c r="K96" t="s">
        <v>194</v>
      </c>
      <c r="L96" t="s">
        <v>265</v>
      </c>
      <c r="M96" s="147">
        <f>_xlfn.IFNA(VLOOKUP(A96,'6.10.24'!$A$2:$C$96,3,0),0)</f>
        <v>0</v>
      </c>
      <c r="N96" s="1" t="str">
        <f>IF(ISNUMBER(MATCH(A96, '6.10.24'!$A$2:$A$16, 0)), "Exists", "Doesn't Exist")</f>
        <v>Doesn't Exist</v>
      </c>
      <c r="O96" t="str">
        <f>_xlfn.IFNA(VLOOKUP(A96,'6.10.24'!$A$2:$R$96,15,0), "No")</f>
        <v>No</v>
      </c>
      <c r="Q96" s="133" t="s">
        <v>359</v>
      </c>
      <c r="R96" s="79" t="s">
        <v>359</v>
      </c>
    </row>
    <row r="97" spans="1:18" x14ac:dyDescent="0.25">
      <c r="A97" t="s">
        <v>137</v>
      </c>
      <c r="B97" s="1">
        <v>1566.09</v>
      </c>
      <c r="C97" s="1">
        <v>0</v>
      </c>
      <c r="D97" s="1">
        <v>0</v>
      </c>
      <c r="E97" s="1">
        <v>0</v>
      </c>
      <c r="F97" s="1">
        <v>1566.09</v>
      </c>
      <c r="G97" s="1">
        <v>0</v>
      </c>
      <c r="H97" s="1">
        <v>1566.09</v>
      </c>
      <c r="I97" s="1">
        <v>0</v>
      </c>
      <c r="J97" t="s">
        <v>56</v>
      </c>
      <c r="K97" t="s">
        <v>189</v>
      </c>
      <c r="L97" t="s">
        <v>316</v>
      </c>
      <c r="M97" s="147">
        <f>_xlfn.IFNA(VLOOKUP(A97,'6.10.24'!$A$2:$C$96,3,0),0)</f>
        <v>0</v>
      </c>
      <c r="N97" s="1" t="str">
        <f>IF(ISNUMBER(MATCH(A97, '6.10.24'!$A$2:$A$16, 0)), "Exists", "Doesn't Exist")</f>
        <v>Doesn't Exist</v>
      </c>
      <c r="O97" t="str">
        <f>_xlfn.IFNA(VLOOKUP(A97,'6.10.24'!$A$2:$R$96,15,0), "No")</f>
        <v>No</v>
      </c>
      <c r="Q97" s="133" t="s">
        <v>359</v>
      </c>
      <c r="R97" s="79" t="s">
        <v>359</v>
      </c>
    </row>
    <row r="98" spans="1:18" x14ac:dyDescent="0.25">
      <c r="A98" t="s">
        <v>378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t="s">
        <v>62</v>
      </c>
      <c r="K98" t="s">
        <v>238</v>
      </c>
      <c r="L98" t="s">
        <v>379</v>
      </c>
      <c r="M98" s="147">
        <f>_xlfn.IFNA(VLOOKUP(A98,'6.10.24'!$A$2:$C$96,3,0),0)</f>
        <v>0</v>
      </c>
      <c r="N98" s="1" t="str">
        <f>IF(ISNUMBER(MATCH(A98, '6.10.24'!$A$2:$A$16, 0)), "Exists", "Doesn't Exist")</f>
        <v>Doesn't Exist</v>
      </c>
      <c r="O98" t="str">
        <f>_xlfn.IFNA(VLOOKUP(A98,'6.10.24'!$A$2:$R$96,15,0), "No")</f>
        <v>No</v>
      </c>
      <c r="Q98" s="133" t="s">
        <v>359</v>
      </c>
      <c r="R98" s="79" t="s">
        <v>359</v>
      </c>
    </row>
    <row r="99" spans="1:18" x14ac:dyDescent="0.25">
      <c r="A99" t="s">
        <v>564</v>
      </c>
      <c r="B99" s="1">
        <v>138.49</v>
      </c>
      <c r="C99" s="1">
        <v>0</v>
      </c>
      <c r="D99" s="1">
        <v>0</v>
      </c>
      <c r="E99" s="1">
        <v>0</v>
      </c>
      <c r="F99" s="1">
        <v>138.49</v>
      </c>
      <c r="G99" s="1">
        <v>0</v>
      </c>
      <c r="H99" s="1">
        <v>138.49</v>
      </c>
      <c r="I99" s="1">
        <v>0</v>
      </c>
      <c r="J99" t="s">
        <v>29</v>
      </c>
      <c r="K99" t="s">
        <v>212</v>
      </c>
      <c r="L99" t="s">
        <v>565</v>
      </c>
      <c r="M99" s="147">
        <f>_xlfn.IFNA(VLOOKUP(A99,'6.10.24'!$A$2:$C$96,3,0),0)</f>
        <v>0</v>
      </c>
      <c r="N99" s="1" t="str">
        <f>IF(ISNUMBER(MATCH(A99, '6.10.24'!$A$2:$A$16, 0)), "Exists", "Doesn't Exist")</f>
        <v>Doesn't Exist</v>
      </c>
      <c r="O99" t="str">
        <f>_xlfn.IFNA(VLOOKUP(A99,'6.10.24'!$A$2:$R$96,15,0), "No")</f>
        <v>No</v>
      </c>
      <c r="Q99" s="133" t="s">
        <v>359</v>
      </c>
      <c r="R99" s="79" t="s">
        <v>359</v>
      </c>
    </row>
    <row r="100" spans="1:18" x14ac:dyDescent="0.25">
      <c r="A100" t="s">
        <v>706</v>
      </c>
      <c r="B100" s="1">
        <v>66.27000000000001</v>
      </c>
      <c r="C100" s="1">
        <v>0</v>
      </c>
      <c r="D100" s="1">
        <v>0</v>
      </c>
      <c r="E100" s="1">
        <v>0</v>
      </c>
      <c r="F100" s="1">
        <v>66.27000000000001</v>
      </c>
      <c r="G100" s="1">
        <v>0</v>
      </c>
      <c r="H100" s="1">
        <v>66.27000000000001</v>
      </c>
      <c r="I100" s="1">
        <v>0</v>
      </c>
      <c r="J100" t="s">
        <v>23</v>
      </c>
      <c r="K100" t="s">
        <v>194</v>
      </c>
      <c r="L100" t="s">
        <v>707</v>
      </c>
      <c r="M100" s="147">
        <f>_xlfn.IFNA(VLOOKUP(A100,'6.10.24'!$A$2:$C$96,3,0),0)</f>
        <v>0</v>
      </c>
      <c r="N100" s="1" t="str">
        <f>IF(ISNUMBER(MATCH(A100, '6.10.24'!$A$2:$A$16, 0)), "Exists", "Doesn't Exist")</f>
        <v>Doesn't Exist</v>
      </c>
      <c r="O100" t="str">
        <f>_xlfn.IFNA(VLOOKUP(A100,'6.10.24'!$A$2:$R$96,15,0), "No")</f>
        <v>No</v>
      </c>
      <c r="Q100" s="133" t="s">
        <v>359</v>
      </c>
      <c r="R100" s="79" t="s">
        <v>359</v>
      </c>
    </row>
    <row r="101" spans="1:18" x14ac:dyDescent="0.25">
      <c r="A101" t="s">
        <v>138</v>
      </c>
      <c r="B101" s="1">
        <v>919.40999999999985</v>
      </c>
      <c r="C101" s="1">
        <v>0</v>
      </c>
      <c r="D101" s="1">
        <v>0</v>
      </c>
      <c r="E101" s="1">
        <v>0</v>
      </c>
      <c r="F101" s="1">
        <v>919.40999999999985</v>
      </c>
      <c r="G101" s="1">
        <v>0</v>
      </c>
      <c r="H101" s="1">
        <v>0</v>
      </c>
      <c r="I101" s="1">
        <v>919.40999999999985</v>
      </c>
      <c r="J101" t="s">
        <v>31</v>
      </c>
      <c r="K101" t="s">
        <v>183</v>
      </c>
      <c r="L101" t="s">
        <v>318</v>
      </c>
      <c r="M101" s="147">
        <f>_xlfn.IFNA(VLOOKUP(A101,'6.10.24'!$A$2:$C$96,3,0),0)</f>
        <v>0</v>
      </c>
      <c r="N101" s="1" t="str">
        <f>IF(ISNUMBER(MATCH(A101, '6.10.24'!$A$2:$A$16, 0)), "Exists", "Doesn't Exist")</f>
        <v>Doesn't Exist</v>
      </c>
      <c r="O101" t="str">
        <f>_xlfn.IFNA(VLOOKUP(A101,'6.10.24'!$A$2:$R$96,15,0), "No")</f>
        <v>No</v>
      </c>
      <c r="Q101" s="133" t="s">
        <v>359</v>
      </c>
      <c r="R101" s="79" t="s">
        <v>359</v>
      </c>
    </row>
    <row r="102" spans="1:18" x14ac:dyDescent="0.25">
      <c r="A102" t="s">
        <v>677</v>
      </c>
      <c r="B102" s="1">
        <v>193.31</v>
      </c>
      <c r="C102" s="1">
        <v>0</v>
      </c>
      <c r="D102" s="1">
        <v>0</v>
      </c>
      <c r="E102" s="1">
        <v>0</v>
      </c>
      <c r="F102" s="1">
        <v>193.31</v>
      </c>
      <c r="G102" s="1">
        <v>0</v>
      </c>
      <c r="H102" s="1">
        <v>193.31</v>
      </c>
      <c r="I102" s="1">
        <v>0</v>
      </c>
      <c r="J102" t="s">
        <v>23</v>
      </c>
      <c r="K102" t="s">
        <v>194</v>
      </c>
      <c r="L102" t="s">
        <v>678</v>
      </c>
      <c r="M102" s="147">
        <f>_xlfn.IFNA(VLOOKUP(A102,'6.10.24'!$A$2:$C$96,3,0),0)</f>
        <v>0</v>
      </c>
      <c r="N102" s="1" t="str">
        <f>IF(ISNUMBER(MATCH(A102, '6.10.24'!$A$2:$A$16, 0)), "Exists", "Doesn't Exist")</f>
        <v>Doesn't Exist</v>
      </c>
      <c r="O102" t="str">
        <f>_xlfn.IFNA(VLOOKUP(A102,'6.10.24'!$A$2:$R$96,15,0), "No")</f>
        <v>No</v>
      </c>
      <c r="Q102" s="133" t="s">
        <v>359</v>
      </c>
      <c r="R102" s="79" t="s">
        <v>359</v>
      </c>
    </row>
    <row r="103" spans="1:18" x14ac:dyDescent="0.25">
      <c r="A103" t="s">
        <v>566</v>
      </c>
      <c r="B103" s="1">
        <v>761.33</v>
      </c>
      <c r="C103" s="1">
        <v>0</v>
      </c>
      <c r="D103" s="1">
        <v>0</v>
      </c>
      <c r="E103" s="1">
        <v>0</v>
      </c>
      <c r="F103" s="1">
        <v>761.33</v>
      </c>
      <c r="G103" s="1">
        <v>0</v>
      </c>
      <c r="H103" s="1">
        <v>761.33</v>
      </c>
      <c r="I103" s="1">
        <v>0</v>
      </c>
      <c r="J103" t="s">
        <v>23</v>
      </c>
      <c r="K103" t="s">
        <v>194</v>
      </c>
      <c r="L103" t="s">
        <v>567</v>
      </c>
      <c r="M103" s="147">
        <f>_xlfn.IFNA(VLOOKUP(A103,'6.10.24'!$A$2:$C$96,3,0),0)</f>
        <v>0</v>
      </c>
      <c r="N103" s="1" t="str">
        <f>IF(ISNUMBER(MATCH(A103, '6.10.24'!$A$2:$A$16, 0)), "Exists", "Doesn't Exist")</f>
        <v>Doesn't Exist</v>
      </c>
      <c r="O103" t="str">
        <f>_xlfn.IFNA(VLOOKUP(A103,'6.10.24'!$A$2:$R$96,15,0), "No")</f>
        <v>No</v>
      </c>
      <c r="Q103" s="133" t="s">
        <v>359</v>
      </c>
      <c r="R103" s="79" t="s">
        <v>359</v>
      </c>
    </row>
    <row r="104" spans="1:18" x14ac:dyDescent="0.25">
      <c r="A104" t="s">
        <v>580</v>
      </c>
      <c r="B104" s="1">
        <v>84.83</v>
      </c>
      <c r="C104" s="1">
        <v>0</v>
      </c>
      <c r="D104" s="1">
        <v>0</v>
      </c>
      <c r="E104" s="1">
        <v>0</v>
      </c>
      <c r="F104" s="1">
        <v>84.83</v>
      </c>
      <c r="G104" s="1">
        <v>0</v>
      </c>
      <c r="H104" s="1">
        <v>84.83</v>
      </c>
      <c r="I104" s="1">
        <v>0</v>
      </c>
      <c r="J104" t="s">
        <v>23</v>
      </c>
      <c r="K104" t="s">
        <v>194</v>
      </c>
      <c r="L104" t="s">
        <v>581</v>
      </c>
      <c r="M104" s="147">
        <f>_xlfn.IFNA(VLOOKUP(A104,'6.10.24'!$A$2:$C$96,3,0),0)</f>
        <v>0</v>
      </c>
      <c r="N104" s="1" t="str">
        <f>IF(ISNUMBER(MATCH(A104, '6.10.24'!$A$2:$A$16, 0)), "Exists", "Doesn't Exist")</f>
        <v>Doesn't Exist</v>
      </c>
      <c r="O104" t="str">
        <f>_xlfn.IFNA(VLOOKUP(A104,'6.10.24'!$A$2:$R$96,15,0), "No")</f>
        <v>No</v>
      </c>
      <c r="Q104" s="133" t="s">
        <v>359</v>
      </c>
      <c r="R104" s="79" t="s">
        <v>359</v>
      </c>
    </row>
    <row r="105" spans="1:18" x14ac:dyDescent="0.25">
      <c r="A105" t="s">
        <v>654</v>
      </c>
      <c r="B105" s="1">
        <v>1028.33</v>
      </c>
      <c r="C105" s="1">
        <v>0</v>
      </c>
      <c r="D105" s="1">
        <v>0</v>
      </c>
      <c r="E105" s="1">
        <v>0</v>
      </c>
      <c r="F105" s="1">
        <v>1028.33</v>
      </c>
      <c r="G105" s="1">
        <v>0</v>
      </c>
      <c r="H105" s="1">
        <v>444.41</v>
      </c>
      <c r="I105" s="1">
        <v>583.91999999999996</v>
      </c>
      <c r="J105" t="s">
        <v>329</v>
      </c>
      <c r="K105" t="s">
        <v>332</v>
      </c>
      <c r="L105" t="s">
        <v>655</v>
      </c>
      <c r="M105" s="147">
        <f>_xlfn.IFNA(VLOOKUP(A105,'6.10.24'!$A$2:$C$96,3,0),0)</f>
        <v>583.91999999999996</v>
      </c>
      <c r="N105" s="1" t="str">
        <f>IF(ISNUMBER(MATCH(A105, '6.10.24'!$A$2:$A$16, 0)), "Exists", "Doesn't Exist")</f>
        <v>Doesn't Exist</v>
      </c>
      <c r="O105" t="str">
        <f>_xlfn.IFNA(VLOOKUP(A105,'6.10.24'!$A$2:$R$96,15,0), "No")</f>
        <v>No</v>
      </c>
      <c r="Q105" s="133" t="s">
        <v>359</v>
      </c>
      <c r="R105" s="79" t="s">
        <v>359</v>
      </c>
    </row>
    <row r="106" spans="1:18" x14ac:dyDescent="0.25">
      <c r="A106" t="s">
        <v>79</v>
      </c>
      <c r="B106" s="1">
        <v>197.44</v>
      </c>
      <c r="C106" s="1">
        <v>0</v>
      </c>
      <c r="D106" s="1">
        <v>0</v>
      </c>
      <c r="E106" s="1">
        <v>0</v>
      </c>
      <c r="F106" s="1">
        <v>197.44</v>
      </c>
      <c r="G106" s="1">
        <v>0</v>
      </c>
      <c r="H106" s="1">
        <v>197.44</v>
      </c>
      <c r="I106" s="1">
        <v>0</v>
      </c>
      <c r="J106" t="s">
        <v>56</v>
      </c>
      <c r="K106" t="s">
        <v>189</v>
      </c>
      <c r="L106" t="s">
        <v>190</v>
      </c>
      <c r="M106" s="147">
        <f>_xlfn.IFNA(VLOOKUP(A106,'6.10.24'!$A$2:$C$96,3,0),0)</f>
        <v>0</v>
      </c>
      <c r="N106" s="1" t="str">
        <f>IF(ISNUMBER(MATCH(A106, '6.10.24'!$A$2:$A$16, 0)), "Exists", "Doesn't Exist")</f>
        <v>Doesn't Exist</v>
      </c>
      <c r="O106" t="str">
        <f>_xlfn.IFNA(VLOOKUP(A106,'6.10.24'!$A$2:$R$96,15,0), "No")</f>
        <v>No</v>
      </c>
      <c r="Q106" s="133" t="s">
        <v>359</v>
      </c>
      <c r="R106" s="79" t="s">
        <v>359</v>
      </c>
    </row>
    <row r="107" spans="1:18" x14ac:dyDescent="0.25">
      <c r="A107" t="s">
        <v>545</v>
      </c>
      <c r="B107" s="1">
        <v>2190.84</v>
      </c>
      <c r="C107" s="1">
        <v>0</v>
      </c>
      <c r="D107" s="1">
        <v>0</v>
      </c>
      <c r="E107" s="1">
        <v>0</v>
      </c>
      <c r="F107" s="1">
        <v>2190.84</v>
      </c>
      <c r="G107" s="1">
        <v>0</v>
      </c>
      <c r="H107" s="1">
        <v>2190.84</v>
      </c>
      <c r="I107" s="1">
        <v>0</v>
      </c>
      <c r="J107" t="s">
        <v>56</v>
      </c>
      <c r="K107" t="s">
        <v>189</v>
      </c>
      <c r="L107" t="s">
        <v>546</v>
      </c>
      <c r="M107" s="147">
        <f>_xlfn.IFNA(VLOOKUP(A107,'6.10.24'!$A$2:$C$96,3,0),0)</f>
        <v>0</v>
      </c>
      <c r="N107" s="1" t="str">
        <f>IF(ISNUMBER(MATCH(A107, '6.10.24'!$A$2:$A$16, 0)), "Exists", "Doesn't Exist")</f>
        <v>Doesn't Exist</v>
      </c>
      <c r="O107" t="str">
        <f>_xlfn.IFNA(VLOOKUP(A107,'6.10.24'!$A$2:$R$96,15,0), "No")</f>
        <v>No</v>
      </c>
      <c r="Q107" s="133" t="s">
        <v>359</v>
      </c>
      <c r="R107" s="79" t="s">
        <v>359</v>
      </c>
    </row>
    <row r="108" spans="1:18" x14ac:dyDescent="0.25">
      <c r="A108" t="s">
        <v>118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t="s">
        <v>29</v>
      </c>
      <c r="K108" t="s">
        <v>212</v>
      </c>
      <c r="L108" t="s">
        <v>256</v>
      </c>
      <c r="M108" s="147">
        <f>_xlfn.IFNA(VLOOKUP(A108,'6.10.24'!$A$2:$C$96,3,0),0)</f>
        <v>0</v>
      </c>
      <c r="N108" s="1" t="str">
        <f>IF(ISNUMBER(MATCH(A108, '6.10.24'!$A$2:$A$16, 0)), "Exists", "Doesn't Exist")</f>
        <v>Doesn't Exist</v>
      </c>
      <c r="O108" t="str">
        <f>_xlfn.IFNA(VLOOKUP(A108,'6.10.24'!$A$2:$R$96,15,0), "No")</f>
        <v>No</v>
      </c>
      <c r="Q108" s="133" t="s">
        <v>359</v>
      </c>
      <c r="R108" s="79" t="s">
        <v>359</v>
      </c>
    </row>
    <row r="109" spans="1:18" x14ac:dyDescent="0.25">
      <c r="A109" t="s">
        <v>516</v>
      </c>
      <c r="B109" s="1">
        <v>546.31999999999994</v>
      </c>
      <c r="C109" s="1">
        <v>0</v>
      </c>
      <c r="D109" s="1">
        <v>0</v>
      </c>
      <c r="E109" s="1">
        <v>0</v>
      </c>
      <c r="F109" s="1">
        <v>546.31999999999994</v>
      </c>
      <c r="G109" s="1">
        <v>0</v>
      </c>
      <c r="H109" s="1">
        <v>0</v>
      </c>
      <c r="I109" s="1">
        <v>546.31999999999994</v>
      </c>
      <c r="J109" t="s">
        <v>150</v>
      </c>
      <c r="K109" t="s">
        <v>175</v>
      </c>
      <c r="L109" t="s">
        <v>517</v>
      </c>
      <c r="M109" s="147">
        <f>_xlfn.IFNA(VLOOKUP(A109,'6.10.24'!$A$2:$C$96,3,0),0)</f>
        <v>0</v>
      </c>
      <c r="N109" s="1" t="str">
        <f>IF(ISNUMBER(MATCH(A109, '6.10.24'!$A$2:$A$16, 0)), "Exists", "Doesn't Exist")</f>
        <v>Doesn't Exist</v>
      </c>
      <c r="O109" t="str">
        <f>_xlfn.IFNA(VLOOKUP(A109,'6.10.24'!$A$2:$R$96,15,0), "No")</f>
        <v>No</v>
      </c>
      <c r="Q109" s="133" t="s">
        <v>359</v>
      </c>
      <c r="R109" s="79" t="s">
        <v>359</v>
      </c>
    </row>
    <row r="110" spans="1:18" x14ac:dyDescent="0.25">
      <c r="A110" t="s">
        <v>166</v>
      </c>
      <c r="B110" s="1">
        <v>537.43000000000006</v>
      </c>
      <c r="C110" s="1">
        <v>0</v>
      </c>
      <c r="D110" s="1">
        <v>0</v>
      </c>
      <c r="E110" s="1">
        <v>0</v>
      </c>
      <c r="F110" s="1">
        <v>537.43000000000006</v>
      </c>
      <c r="G110" s="1">
        <v>0</v>
      </c>
      <c r="H110" s="1">
        <v>537.43000000000006</v>
      </c>
      <c r="I110" s="1">
        <v>0</v>
      </c>
      <c r="J110" t="s">
        <v>56</v>
      </c>
      <c r="K110" t="s">
        <v>189</v>
      </c>
      <c r="L110" t="s">
        <v>319</v>
      </c>
      <c r="M110" s="147">
        <f>_xlfn.IFNA(VLOOKUP(A110,'6.10.24'!$A$2:$C$96,3,0),0)</f>
        <v>0</v>
      </c>
      <c r="N110" s="1" t="str">
        <f>IF(ISNUMBER(MATCH(A110, '6.10.24'!$A$2:$A$16, 0)), "Exists", "Doesn't Exist")</f>
        <v>Doesn't Exist</v>
      </c>
      <c r="O110" t="str">
        <f>_xlfn.IFNA(VLOOKUP(A110,'6.10.24'!$A$2:$R$96,15,0), "No")</f>
        <v>No</v>
      </c>
      <c r="Q110" s="133" t="s">
        <v>359</v>
      </c>
      <c r="R110" s="79" t="s">
        <v>359</v>
      </c>
    </row>
    <row r="111" spans="1:18" x14ac:dyDescent="0.25">
      <c r="A111" t="s">
        <v>321</v>
      </c>
      <c r="B111" s="1">
        <v>788.64</v>
      </c>
      <c r="C111" s="1">
        <v>0</v>
      </c>
      <c r="D111" s="1">
        <v>0</v>
      </c>
      <c r="E111" s="1">
        <v>0</v>
      </c>
      <c r="F111" s="1">
        <v>788.64</v>
      </c>
      <c r="G111" s="1">
        <v>0</v>
      </c>
      <c r="H111" s="1">
        <v>788.64</v>
      </c>
      <c r="I111" s="1">
        <v>0</v>
      </c>
      <c r="J111" t="s">
        <v>56</v>
      </c>
      <c r="K111" t="s">
        <v>189</v>
      </c>
      <c r="L111" t="s">
        <v>322</v>
      </c>
      <c r="M111" s="147">
        <f>_xlfn.IFNA(VLOOKUP(A111,'6.10.24'!$A$2:$C$96,3,0),0)</f>
        <v>0</v>
      </c>
      <c r="N111" s="1" t="str">
        <f>IF(ISNUMBER(MATCH(A111, '6.10.24'!$A$2:$A$16, 0)), "Exists", "Doesn't Exist")</f>
        <v>Doesn't Exist</v>
      </c>
      <c r="O111" t="str">
        <f>_xlfn.IFNA(VLOOKUP(A111,'6.10.24'!$A$2:$R$96,15,0), "No")</f>
        <v>No</v>
      </c>
      <c r="Q111" s="133" t="s">
        <v>359</v>
      </c>
      <c r="R111" s="79" t="s">
        <v>359</v>
      </c>
    </row>
    <row r="112" spans="1:18" x14ac:dyDescent="0.25">
      <c r="A112" t="s">
        <v>52</v>
      </c>
      <c r="B112" s="1">
        <v>500.64</v>
      </c>
      <c r="C112" s="1">
        <v>0</v>
      </c>
      <c r="D112" s="1">
        <v>0</v>
      </c>
      <c r="E112" s="1">
        <v>0</v>
      </c>
      <c r="F112" s="1">
        <v>500.64</v>
      </c>
      <c r="G112" s="1">
        <v>0</v>
      </c>
      <c r="H112" s="1">
        <v>0</v>
      </c>
      <c r="I112" s="1">
        <v>500.64</v>
      </c>
      <c r="J112" t="s">
        <v>150</v>
      </c>
      <c r="K112" t="s">
        <v>175</v>
      </c>
      <c r="L112" t="s">
        <v>203</v>
      </c>
      <c r="M112" s="147">
        <f>_xlfn.IFNA(VLOOKUP(A112,'6.10.24'!$A$2:$C$96,3,0),0)</f>
        <v>0</v>
      </c>
      <c r="N112" s="1" t="str">
        <f>IF(ISNUMBER(MATCH(A112, '6.10.24'!$A$2:$A$16, 0)), "Exists", "Doesn't Exist")</f>
        <v>Doesn't Exist</v>
      </c>
      <c r="O112" t="str">
        <f>_xlfn.IFNA(VLOOKUP(A112,'6.10.24'!$A$2:$R$96,15,0), "No")</f>
        <v>No</v>
      </c>
      <c r="Q112" s="133" t="s">
        <v>359</v>
      </c>
      <c r="R112" s="79" t="s">
        <v>359</v>
      </c>
    </row>
    <row r="113" spans="1:18" x14ac:dyDescent="0.25">
      <c r="A113" t="s">
        <v>38</v>
      </c>
      <c r="B113" s="1">
        <v>2480.52</v>
      </c>
      <c r="C113" s="1">
        <v>0</v>
      </c>
      <c r="D113" s="1">
        <v>0</v>
      </c>
      <c r="E113" s="1">
        <v>0</v>
      </c>
      <c r="F113" s="1">
        <v>2480.52</v>
      </c>
      <c r="G113" s="1">
        <v>0</v>
      </c>
      <c r="H113" s="1">
        <v>0</v>
      </c>
      <c r="I113" s="1">
        <v>2480.52</v>
      </c>
      <c r="J113" t="s">
        <v>36</v>
      </c>
      <c r="K113" t="s">
        <v>185</v>
      </c>
      <c r="L113" t="s">
        <v>224</v>
      </c>
      <c r="M113" s="147">
        <f>_xlfn.IFNA(VLOOKUP(A113,'6.10.24'!$A$2:$C$96,3,0),0)</f>
        <v>0</v>
      </c>
      <c r="N113" s="1" t="str">
        <f>IF(ISNUMBER(MATCH(A113, '6.10.24'!$A$2:$A$16, 0)), "Exists", "Doesn't Exist")</f>
        <v>Doesn't Exist</v>
      </c>
      <c r="O113" t="str">
        <f>_xlfn.IFNA(VLOOKUP(A113,'6.10.24'!$A$2:$R$96,15,0), "No")</f>
        <v>No</v>
      </c>
      <c r="Q113" s="133" t="s">
        <v>359</v>
      </c>
      <c r="R113" s="79" t="s">
        <v>359</v>
      </c>
    </row>
    <row r="114" spans="1:18" x14ac:dyDescent="0.25">
      <c r="A114" t="s">
        <v>418</v>
      </c>
      <c r="B114" s="1">
        <v>49.900000000000013</v>
      </c>
      <c r="C114" s="1">
        <v>0</v>
      </c>
      <c r="D114" s="1">
        <v>0</v>
      </c>
      <c r="E114" s="1">
        <v>0</v>
      </c>
      <c r="F114" s="1">
        <v>49.900000000000013</v>
      </c>
      <c r="G114" s="1">
        <v>0</v>
      </c>
      <c r="H114" s="1">
        <v>49.900000000000013</v>
      </c>
      <c r="I114" s="1">
        <v>0</v>
      </c>
      <c r="J114" t="s">
        <v>44</v>
      </c>
      <c r="K114" t="s">
        <v>196</v>
      </c>
      <c r="L114" t="s">
        <v>419</v>
      </c>
      <c r="M114" s="147">
        <f>_xlfn.IFNA(VLOOKUP(A114,'6.10.24'!$A$2:$C$96,3,0),0)</f>
        <v>0</v>
      </c>
      <c r="N114" s="1" t="str">
        <f>IF(ISNUMBER(MATCH(A114, '6.10.24'!$A$2:$A$16, 0)), "Exists", "Doesn't Exist")</f>
        <v>Doesn't Exist</v>
      </c>
      <c r="O114" t="str">
        <f>_xlfn.IFNA(VLOOKUP(A114,'6.10.24'!$A$2:$R$96,15,0), "No")</f>
        <v>No</v>
      </c>
      <c r="Q114" s="133" t="s">
        <v>359</v>
      </c>
      <c r="R114" s="79" t="s">
        <v>359</v>
      </c>
    </row>
    <row r="115" spans="1:18" x14ac:dyDescent="0.25">
      <c r="A115" t="s">
        <v>43</v>
      </c>
      <c r="B115" s="1">
        <v>4699.16</v>
      </c>
      <c r="C115" s="1">
        <v>0</v>
      </c>
      <c r="D115" s="1">
        <v>0</v>
      </c>
      <c r="E115" s="1">
        <v>0</v>
      </c>
      <c r="F115" s="1">
        <v>4699.16</v>
      </c>
      <c r="G115" s="1">
        <v>0</v>
      </c>
      <c r="H115" s="1">
        <v>4699.16</v>
      </c>
      <c r="I115" s="1">
        <v>0</v>
      </c>
      <c r="J115" t="s">
        <v>44</v>
      </c>
      <c r="K115" t="s">
        <v>196</v>
      </c>
      <c r="L115" t="s">
        <v>197</v>
      </c>
      <c r="M115" s="147">
        <f>_xlfn.IFNA(VLOOKUP(A115,'6.10.24'!$A$2:$C$96,3,0),0)</f>
        <v>0</v>
      </c>
      <c r="N115" s="1" t="str">
        <f>IF(ISNUMBER(MATCH(A115, '6.10.24'!$A$2:$A$16, 0)), "Exists", "Doesn't Exist")</f>
        <v>Doesn't Exist</v>
      </c>
      <c r="O115" t="str">
        <f>_xlfn.IFNA(VLOOKUP(A115,'6.10.24'!$A$2:$R$96,15,0), "No")</f>
        <v>No</v>
      </c>
      <c r="Q115" s="133" t="s">
        <v>359</v>
      </c>
      <c r="R115" s="79" t="s">
        <v>359</v>
      </c>
    </row>
    <row r="116" spans="1:18" x14ac:dyDescent="0.25">
      <c r="A116" t="s">
        <v>90</v>
      </c>
      <c r="B116" s="1">
        <v>1104.95</v>
      </c>
      <c r="C116" s="1">
        <v>0</v>
      </c>
      <c r="D116" s="1">
        <v>0</v>
      </c>
      <c r="E116" s="1">
        <v>0</v>
      </c>
      <c r="F116" s="1">
        <v>1104.95</v>
      </c>
      <c r="G116" s="1">
        <v>1104.95</v>
      </c>
      <c r="H116" s="1">
        <v>0</v>
      </c>
      <c r="I116" s="1">
        <v>0</v>
      </c>
      <c r="J116" t="s">
        <v>14</v>
      </c>
      <c r="K116" t="s">
        <v>172</v>
      </c>
      <c r="L116" t="s">
        <v>251</v>
      </c>
      <c r="M116" s="147">
        <f>_xlfn.IFNA(VLOOKUP(A116,'6.10.24'!$A$2:$C$96,3,0),0)</f>
        <v>0</v>
      </c>
      <c r="N116" s="1" t="str">
        <f>IF(ISNUMBER(MATCH(A116, '6.10.24'!$A$2:$A$16, 0)), "Exists", "Doesn't Exist")</f>
        <v>Doesn't Exist</v>
      </c>
      <c r="O116" t="str">
        <f>_xlfn.IFNA(VLOOKUP(A116,'6.10.24'!$A$2:$R$96,15,0), "No")</f>
        <v>No</v>
      </c>
      <c r="Q116" s="133" t="s">
        <v>359</v>
      </c>
      <c r="R116" s="79" t="s">
        <v>359</v>
      </c>
    </row>
    <row r="117" spans="1:18" x14ac:dyDescent="0.25">
      <c r="A117" t="s">
        <v>142</v>
      </c>
      <c r="B117" s="1">
        <v>541.92999999999995</v>
      </c>
      <c r="C117" s="1">
        <v>0</v>
      </c>
      <c r="D117" s="1">
        <v>0</v>
      </c>
      <c r="E117" s="1">
        <v>0</v>
      </c>
      <c r="F117" s="1">
        <v>541.92999999999995</v>
      </c>
      <c r="G117" s="1">
        <v>0</v>
      </c>
      <c r="H117" s="1">
        <v>0</v>
      </c>
      <c r="I117" s="1">
        <v>541.92999999999995</v>
      </c>
      <c r="J117" t="s">
        <v>29</v>
      </c>
      <c r="K117" t="s">
        <v>212</v>
      </c>
      <c r="L117" t="s">
        <v>325</v>
      </c>
      <c r="M117" s="147">
        <f>_xlfn.IFNA(VLOOKUP(A117,'6.10.24'!$A$2:$C$96,3,0),0)</f>
        <v>0</v>
      </c>
      <c r="N117" s="1" t="str">
        <f>IF(ISNUMBER(MATCH(A117, '6.10.24'!$A$2:$A$16, 0)), "Exists", "Doesn't Exist")</f>
        <v>Doesn't Exist</v>
      </c>
      <c r="O117" t="str">
        <f>_xlfn.IFNA(VLOOKUP(A117,'6.10.24'!$A$2:$R$96,15,0), "No")</f>
        <v>No</v>
      </c>
      <c r="Q117" s="133" t="s">
        <v>359</v>
      </c>
      <c r="R117" s="79" t="s">
        <v>359</v>
      </c>
    </row>
    <row r="118" spans="1:18" x14ac:dyDescent="0.25">
      <c r="A118" t="s">
        <v>146</v>
      </c>
      <c r="B118" s="1">
        <v>705.38000000000011</v>
      </c>
      <c r="C118" s="1">
        <v>0</v>
      </c>
      <c r="D118" s="1">
        <v>0</v>
      </c>
      <c r="E118" s="1">
        <v>0</v>
      </c>
      <c r="F118" s="1">
        <v>705.38000000000011</v>
      </c>
      <c r="G118" s="1">
        <v>0</v>
      </c>
      <c r="H118" s="1">
        <v>705.38000000000011</v>
      </c>
      <c r="I118" s="1">
        <v>0</v>
      </c>
      <c r="J118" t="s">
        <v>44</v>
      </c>
      <c r="K118" t="s">
        <v>196</v>
      </c>
      <c r="L118" t="s">
        <v>681</v>
      </c>
      <c r="M118" s="147">
        <f>_xlfn.IFNA(VLOOKUP(A118,'6.10.24'!$A$2:$C$96,3,0),0)</f>
        <v>0</v>
      </c>
      <c r="N118" s="1" t="str">
        <f>IF(ISNUMBER(MATCH(A118, '6.10.24'!$A$2:$A$16, 0)), "Exists", "Doesn't Exist")</f>
        <v>Doesn't Exist</v>
      </c>
      <c r="O118" t="str">
        <f>_xlfn.IFNA(VLOOKUP(A118,'6.10.24'!$A$2:$R$96,15,0), "No")</f>
        <v>No</v>
      </c>
      <c r="Q118" s="133" t="s">
        <v>359</v>
      </c>
      <c r="R118" s="79" t="s">
        <v>359</v>
      </c>
    </row>
    <row r="119" spans="1:18" x14ac:dyDescent="0.25">
      <c r="A119" t="s">
        <v>167</v>
      </c>
      <c r="B119" s="1">
        <v>618.03</v>
      </c>
      <c r="C119" s="1">
        <v>0</v>
      </c>
      <c r="D119" s="1">
        <v>0</v>
      </c>
      <c r="E119" s="1">
        <v>0</v>
      </c>
      <c r="F119" s="1">
        <v>618.03</v>
      </c>
      <c r="G119" s="1">
        <v>0</v>
      </c>
      <c r="H119" s="1">
        <v>618.03</v>
      </c>
      <c r="I119" s="1">
        <v>0</v>
      </c>
      <c r="J119" t="s">
        <v>44</v>
      </c>
      <c r="K119" t="s">
        <v>196</v>
      </c>
      <c r="L119" t="s">
        <v>326</v>
      </c>
      <c r="M119" s="147">
        <f>_xlfn.IFNA(VLOOKUP(A119,'6.10.24'!$A$2:$C$96,3,0),0)</f>
        <v>0</v>
      </c>
      <c r="N119" s="1" t="str">
        <f>IF(ISNUMBER(MATCH(A119, '6.10.24'!$A$2:$A$16, 0)), "Exists", "Doesn't Exist")</f>
        <v>Doesn't Exist</v>
      </c>
      <c r="O119" t="str">
        <f>_xlfn.IFNA(VLOOKUP(A119,'6.10.24'!$A$2:$R$96,15,0), "No")</f>
        <v>No</v>
      </c>
      <c r="Q119" s="133" t="s">
        <v>359</v>
      </c>
      <c r="R119" s="79" t="s">
        <v>359</v>
      </c>
    </row>
    <row r="120" spans="1:18" x14ac:dyDescent="0.25">
      <c r="A120" t="s">
        <v>708</v>
      </c>
      <c r="B120" s="1">
        <v>693.2</v>
      </c>
      <c r="C120" s="1">
        <v>0</v>
      </c>
      <c r="D120" s="1">
        <v>0</v>
      </c>
      <c r="E120" s="1">
        <v>0</v>
      </c>
      <c r="F120" s="1">
        <v>693.2</v>
      </c>
      <c r="G120" s="1">
        <v>0</v>
      </c>
      <c r="H120" s="1">
        <v>0</v>
      </c>
      <c r="I120" s="1">
        <v>693.2</v>
      </c>
      <c r="J120" t="s">
        <v>86</v>
      </c>
      <c r="K120" t="s">
        <v>241</v>
      </c>
      <c r="L120" t="s">
        <v>709</v>
      </c>
      <c r="M120" s="147">
        <f>_xlfn.IFNA(VLOOKUP(A120,'6.10.24'!$A$2:$C$96,3,0),0)</f>
        <v>0</v>
      </c>
      <c r="N120" s="1" t="str">
        <f>IF(ISNUMBER(MATCH(A120, '6.10.24'!$A$2:$A$16, 0)), "Exists", "Doesn't Exist")</f>
        <v>Doesn't Exist</v>
      </c>
      <c r="O120" t="str">
        <f>_xlfn.IFNA(VLOOKUP(A120,'6.10.24'!$A$2:$R$96,15,0), "No")</f>
        <v>No</v>
      </c>
      <c r="Q120" s="133" t="s">
        <v>359</v>
      </c>
      <c r="R120" s="79" t="s">
        <v>359</v>
      </c>
    </row>
    <row r="121" spans="1:18" x14ac:dyDescent="0.25">
      <c r="A121" t="s">
        <v>436</v>
      </c>
      <c r="B121" s="1">
        <v>985.6</v>
      </c>
      <c r="C121" s="1">
        <v>0</v>
      </c>
      <c r="D121" s="1">
        <v>0</v>
      </c>
      <c r="E121" s="1">
        <v>0</v>
      </c>
      <c r="F121" s="1">
        <v>985.6</v>
      </c>
      <c r="G121" s="1">
        <v>0</v>
      </c>
      <c r="H121" s="1">
        <v>985.6</v>
      </c>
      <c r="I121" s="1">
        <v>0</v>
      </c>
      <c r="J121" t="s">
        <v>20</v>
      </c>
      <c r="K121" t="s">
        <v>178</v>
      </c>
      <c r="L121" t="s">
        <v>437</v>
      </c>
      <c r="M121" s="147">
        <f>_xlfn.IFNA(VLOOKUP(A121,'6.10.24'!$A$2:$C$96,3,0),0)</f>
        <v>0</v>
      </c>
      <c r="N121" s="1" t="str">
        <f>IF(ISNUMBER(MATCH(A121, '6.10.24'!$A$2:$A$16, 0)), "Exists", "Doesn't Exist")</f>
        <v>Doesn't Exist</v>
      </c>
      <c r="O121" t="str">
        <f>_xlfn.IFNA(VLOOKUP(A121,'6.10.24'!$A$2:$R$96,15,0), "No")</f>
        <v>No</v>
      </c>
      <c r="Q121" s="133" t="s">
        <v>359</v>
      </c>
      <c r="R121" s="79" t="s">
        <v>359</v>
      </c>
    </row>
    <row r="122" spans="1:18" x14ac:dyDescent="0.25">
      <c r="A122" t="s">
        <v>532</v>
      </c>
      <c r="B122" s="1">
        <v>150</v>
      </c>
      <c r="C122" s="1">
        <v>0</v>
      </c>
      <c r="D122" s="1">
        <v>0</v>
      </c>
      <c r="E122" s="1">
        <v>0</v>
      </c>
      <c r="F122" s="1">
        <v>150</v>
      </c>
      <c r="G122" s="1">
        <v>0</v>
      </c>
      <c r="H122" s="1">
        <v>150</v>
      </c>
      <c r="I122" s="1">
        <v>0</v>
      </c>
      <c r="J122" t="s">
        <v>56</v>
      </c>
      <c r="K122" t="s">
        <v>189</v>
      </c>
      <c r="L122" t="s">
        <v>533</v>
      </c>
      <c r="M122" s="147">
        <f>_xlfn.IFNA(VLOOKUP(A122,'6.10.24'!$A$2:$C$96,3,0),0)</f>
        <v>0</v>
      </c>
      <c r="N122" s="1" t="str">
        <f>IF(ISNUMBER(MATCH(A122, '6.10.24'!$A$2:$A$16, 0)), "Exists", "Doesn't Exist")</f>
        <v>Doesn't Exist</v>
      </c>
      <c r="O122" t="str">
        <f>_xlfn.IFNA(VLOOKUP(A122,'6.10.24'!$A$2:$R$96,15,0), "No")</f>
        <v>No</v>
      </c>
      <c r="Q122" s="133" t="s">
        <v>359</v>
      </c>
      <c r="R122" s="79" t="s">
        <v>359</v>
      </c>
    </row>
    <row r="123" spans="1:18" x14ac:dyDescent="0.25">
      <c r="A123" t="s">
        <v>423</v>
      </c>
      <c r="B123" s="1">
        <v>896.33</v>
      </c>
      <c r="C123" s="1">
        <v>0</v>
      </c>
      <c r="D123" s="1">
        <v>0</v>
      </c>
      <c r="E123" s="1">
        <v>0</v>
      </c>
      <c r="F123" s="1">
        <v>896.33</v>
      </c>
      <c r="G123" s="1">
        <v>0</v>
      </c>
      <c r="H123" s="1">
        <v>896.33</v>
      </c>
      <c r="I123" s="1">
        <v>0</v>
      </c>
      <c r="J123" t="s">
        <v>44</v>
      </c>
      <c r="K123" t="s">
        <v>196</v>
      </c>
      <c r="L123" t="s">
        <v>424</v>
      </c>
      <c r="M123" s="147">
        <f>_xlfn.IFNA(VLOOKUP(A123,'6.10.24'!$A$2:$C$96,3,0),0)</f>
        <v>0</v>
      </c>
      <c r="N123" s="1" t="str">
        <f>IF(ISNUMBER(MATCH(A123, '6.10.24'!$A$2:$A$16, 0)), "Exists", "Doesn't Exist")</f>
        <v>Doesn't Exist</v>
      </c>
      <c r="O123" t="str">
        <f>_xlfn.IFNA(VLOOKUP(A123,'6.10.24'!$A$2:$R$96,15,0), "No")</f>
        <v>No</v>
      </c>
      <c r="Q123" s="133" t="s">
        <v>359</v>
      </c>
      <c r="R123" s="79" t="s">
        <v>359</v>
      </c>
    </row>
  </sheetData>
  <autoFilter ref="A1:O123" xr:uid="{00000000-0009-0000-0000-000017000000}">
    <sortState xmlns:xlrd2="http://schemas.microsoft.com/office/spreadsheetml/2017/richdata2" ref="A2:O123">
      <sortCondition descending="1" ref="C1:C137"/>
    </sortState>
  </autoFilter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7030A0"/>
  </sheetPr>
  <dimension ref="A1:R104"/>
  <sheetViews>
    <sheetView workbookViewId="0"/>
  </sheetViews>
  <sheetFormatPr defaultRowHeight="15" outlineLevelCol="1" x14ac:dyDescent="0.25"/>
  <cols>
    <col min="1" max="1" width="24.7109375" bestFit="1" customWidth="1"/>
    <col min="2" max="2" width="23.42578125" style="1" bestFit="1" customWidth="1"/>
    <col min="3" max="3" width="25.140625" style="1" bestFit="1" customWidth="1"/>
    <col min="4" max="4" width="18.5703125" style="1" hidden="1" customWidth="1" outlineLevel="1"/>
    <col min="5" max="5" width="24.85546875" style="1" hidden="1" customWidth="1" outlineLevel="1"/>
    <col min="6" max="6" width="21.85546875" style="1" hidden="1" customWidth="1" outlineLevel="1"/>
    <col min="7" max="7" width="20.42578125" style="1" hidden="1" customWidth="1" outlineLevel="1"/>
    <col min="8" max="8" width="30.42578125" style="1" hidden="1" customWidth="1" outlineLevel="1"/>
    <col min="9" max="9" width="33.7109375" style="1" hidden="1" customWidth="1" outlineLevel="1"/>
    <col min="10" max="10" width="16.85546875" bestFit="1" customWidth="1" collapsed="1"/>
    <col min="11" max="11" width="38.7109375" hidden="1" customWidth="1" outlineLevel="1"/>
    <col min="12" max="12" width="40.42578125" hidden="1" customWidth="1" outlineLevel="1"/>
    <col min="13" max="13" width="21.140625" bestFit="1" customWidth="1" collapsed="1"/>
    <col min="14" max="14" width="12.28515625" bestFit="1" customWidth="1"/>
    <col min="15" max="15" width="12.7109375" bestFit="1" customWidth="1"/>
    <col min="16" max="16" width="28.28515625" bestFit="1" customWidth="1"/>
    <col min="17" max="17" width="10.42578125" bestFit="1" customWidth="1"/>
    <col min="18" max="18" width="15.7109375" bestFit="1" customWidth="1"/>
  </cols>
  <sheetData>
    <row r="1" spans="1:18" x14ac:dyDescent="0.25">
      <c r="A1" s="149" t="s">
        <v>0</v>
      </c>
      <c r="B1" s="150" t="s">
        <v>1</v>
      </c>
      <c r="C1" s="150" t="s">
        <v>2</v>
      </c>
      <c r="D1" s="150" t="s">
        <v>365</v>
      </c>
      <c r="E1" s="150" t="s">
        <v>364</v>
      </c>
      <c r="F1" s="150" t="s">
        <v>4</v>
      </c>
      <c r="G1" s="150" t="s">
        <v>3</v>
      </c>
      <c r="H1" s="150" t="s">
        <v>366</v>
      </c>
      <c r="I1" s="150" t="s">
        <v>367</v>
      </c>
      <c r="J1" s="149" t="s">
        <v>5</v>
      </c>
      <c r="K1" s="149" t="s">
        <v>168</v>
      </c>
      <c r="L1" s="149" t="s">
        <v>169</v>
      </c>
      <c r="M1" s="20" t="s">
        <v>682</v>
      </c>
      <c r="N1" s="20" t="s">
        <v>583</v>
      </c>
      <c r="O1" s="27" t="s">
        <v>683</v>
      </c>
      <c r="P1" s="130" t="s">
        <v>357</v>
      </c>
      <c r="Q1" s="131" t="s">
        <v>356</v>
      </c>
      <c r="R1" s="132" t="s">
        <v>585</v>
      </c>
    </row>
    <row r="2" spans="1:18" x14ac:dyDescent="0.25">
      <c r="A2" t="s">
        <v>597</v>
      </c>
      <c r="B2" s="1">
        <v>7763.23</v>
      </c>
      <c r="C2" s="1">
        <v>7763.23</v>
      </c>
      <c r="D2" s="1">
        <v>7706.16</v>
      </c>
      <c r="E2" s="1">
        <v>57.07</v>
      </c>
      <c r="F2" s="1">
        <v>0</v>
      </c>
      <c r="G2" s="1">
        <v>0</v>
      </c>
      <c r="H2" s="1">
        <v>0</v>
      </c>
      <c r="I2" s="1">
        <v>0</v>
      </c>
      <c r="J2" t="s">
        <v>41</v>
      </c>
      <c r="K2" t="s">
        <v>179</v>
      </c>
      <c r="L2" t="s">
        <v>626</v>
      </c>
      <c r="M2" s="1">
        <f>_xlfn.IFNA(VLOOKUP(A2,'6.17.24'!$A$2:$C$96,3,0),0)</f>
        <v>6363.08</v>
      </c>
      <c r="N2" t="str">
        <f>IF(ISNUMBER(MATCH(A2, '6.17.24'!$A$2:$A$16, 0)), "Exists", "Doesn't Exist")</f>
        <v>Exists</v>
      </c>
      <c r="O2" t="str">
        <f>_xlfn.IFNA(VLOOKUP(A2,'6.17.24'!$A$2:$R$96,17,0), "No")</f>
        <v>Yes</v>
      </c>
      <c r="P2" t="s">
        <v>710</v>
      </c>
      <c r="Q2" t="s">
        <v>359</v>
      </c>
      <c r="R2" t="s">
        <v>358</v>
      </c>
    </row>
    <row r="3" spans="1:18" x14ac:dyDescent="0.25">
      <c r="A3" t="s">
        <v>573</v>
      </c>
      <c r="B3" s="1">
        <v>3592.07</v>
      </c>
      <c r="C3" s="1">
        <v>3592.07</v>
      </c>
      <c r="D3" s="1">
        <v>0</v>
      </c>
      <c r="E3" s="1">
        <v>3592.07</v>
      </c>
      <c r="F3" s="1">
        <v>0</v>
      </c>
      <c r="G3" s="1">
        <v>0</v>
      </c>
      <c r="H3" s="1">
        <v>0</v>
      </c>
      <c r="I3" s="1">
        <v>0</v>
      </c>
      <c r="J3" t="s">
        <v>31</v>
      </c>
      <c r="K3" t="s">
        <v>183</v>
      </c>
      <c r="L3" t="s">
        <v>346</v>
      </c>
      <c r="M3" s="1">
        <f>_xlfn.IFNA(VLOOKUP(A3,'6.17.24'!$A$2:$C$96,3,0),0)</f>
        <v>3592.07</v>
      </c>
      <c r="N3" t="str">
        <f>IF(ISNUMBER(MATCH(A3, '6.17.24'!$A$2:$A$16, 0)), "Exists", "Doesn't Exist")</f>
        <v>Exists</v>
      </c>
      <c r="O3" t="str">
        <f>_xlfn.IFNA(VLOOKUP(A3,'6.17.24'!$A$2:$R$96,17,0), "No")</f>
        <v>No</v>
      </c>
      <c r="P3" t="str">
        <f>IFERROR(IF(AND(O3="No",N3="Exists"),VLOOKUP(A3,'6.17.24'!A3:$P$123,16,0),""),"Not On Last Report")</f>
        <v>On Leave</v>
      </c>
      <c r="Q3" t="s">
        <v>359</v>
      </c>
      <c r="R3" t="s">
        <v>359</v>
      </c>
    </row>
    <row r="4" spans="1:18" x14ac:dyDescent="0.25">
      <c r="A4" t="s">
        <v>45</v>
      </c>
      <c r="B4" s="1">
        <v>2577.25</v>
      </c>
      <c r="C4" s="1">
        <v>2577.25</v>
      </c>
      <c r="D4" s="1">
        <v>79.69</v>
      </c>
      <c r="E4" s="1">
        <v>2497.56</v>
      </c>
      <c r="F4" s="1">
        <v>0</v>
      </c>
      <c r="G4" s="1">
        <v>0</v>
      </c>
      <c r="H4" s="1">
        <v>0</v>
      </c>
      <c r="I4" s="1">
        <v>0</v>
      </c>
      <c r="J4" t="s">
        <v>21</v>
      </c>
      <c r="K4" t="s">
        <v>177</v>
      </c>
      <c r="L4" t="s">
        <v>616</v>
      </c>
      <c r="M4" s="1">
        <f>_xlfn.IFNA(VLOOKUP(A4,'6.17.24'!$A$2:$C$96,3,0),0)</f>
        <v>2577.25</v>
      </c>
      <c r="N4" t="str">
        <f>IF(ISNUMBER(MATCH(A4, '6.17.24'!$A$2:$A$16, 0)), "Exists", "Doesn't Exist")</f>
        <v>Exists</v>
      </c>
      <c r="O4" t="str">
        <f>_xlfn.IFNA(VLOOKUP(A4,'6.17.24'!$A$2:$R$96,17,0), "No")</f>
        <v>No</v>
      </c>
      <c r="P4" t="str">
        <f>IFERROR(IF(AND(O4="No",N4="Exists"),VLOOKUP(A4,'6.17.24'!A4:$P$123,16,0),""),"Not On Last Report")</f>
        <v>Waiting on ASL to respond</v>
      </c>
      <c r="Q4" t="s">
        <v>359</v>
      </c>
      <c r="R4" t="s">
        <v>359</v>
      </c>
    </row>
    <row r="5" spans="1:18" x14ac:dyDescent="0.25">
      <c r="A5" t="s">
        <v>602</v>
      </c>
      <c r="B5" s="1">
        <v>1768.2</v>
      </c>
      <c r="C5" s="1">
        <v>1768.2</v>
      </c>
      <c r="D5" s="1">
        <v>1768.2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t="s">
        <v>86</v>
      </c>
      <c r="K5" t="s">
        <v>241</v>
      </c>
      <c r="L5" t="s">
        <v>603</v>
      </c>
      <c r="M5" s="1">
        <f>_xlfn.IFNA(VLOOKUP(A5,'6.17.24'!$A$2:$C$96,3,0),0)</f>
        <v>1422.71</v>
      </c>
      <c r="N5" t="str">
        <f>IF(ISNUMBER(MATCH(A5, '6.17.24'!$A$2:$A$16, 0)), "Exists", "Doesn't Exist")</f>
        <v>Exists</v>
      </c>
      <c r="O5" t="str">
        <f>_xlfn.IFNA(VLOOKUP(A5,'6.17.24'!$A$2:$R$96,17,0), "No")</f>
        <v>No</v>
      </c>
      <c r="P5">
        <f>IFERROR(IF(AND(O5="No",N5="Exists"),VLOOKUP(A5,'6.17.24'!A5:$P$123,16,0),""),"Not On Last Report")</f>
        <v>0</v>
      </c>
      <c r="Q5" t="s">
        <v>359</v>
      </c>
      <c r="R5" t="s">
        <v>359</v>
      </c>
    </row>
    <row r="6" spans="1:18" x14ac:dyDescent="0.25">
      <c r="A6" t="s">
        <v>23</v>
      </c>
      <c r="B6" s="1">
        <v>1735.91</v>
      </c>
      <c r="C6" s="1">
        <v>1735.91</v>
      </c>
      <c r="D6" s="1">
        <v>1735.91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t="s">
        <v>21</v>
      </c>
      <c r="K6" t="s">
        <v>177</v>
      </c>
      <c r="L6" t="s">
        <v>194</v>
      </c>
      <c r="M6" s="1">
        <f>_xlfn.IFNA(VLOOKUP(A6,'6.17.24'!$A$2:$C$96,3,0),0)</f>
        <v>0</v>
      </c>
      <c r="N6" t="str">
        <f>IF(ISNUMBER(MATCH(A6, '6.17.24'!$A$2:$A$16, 0)), "Exists", "Doesn't Exist")</f>
        <v>Doesn't Exist</v>
      </c>
      <c r="O6" t="str">
        <f>_xlfn.IFNA(VLOOKUP(A6,'6.17.24'!$A$2:$R$96,17,0), "No")</f>
        <v>No</v>
      </c>
      <c r="P6" t="str">
        <f>IFERROR(IF(AND(O6="No",N6="Exists"),VLOOKUP(A6,'6.17.24'!A6:$P$123,16,0),""),"Not On Last Report")</f>
        <v/>
      </c>
      <c r="Q6" t="s">
        <v>358</v>
      </c>
      <c r="R6" t="s">
        <v>359</v>
      </c>
    </row>
    <row r="7" spans="1:18" x14ac:dyDescent="0.25">
      <c r="A7" t="s">
        <v>87</v>
      </c>
      <c r="B7" s="1">
        <v>926.45</v>
      </c>
      <c r="C7" s="1">
        <v>926.45</v>
      </c>
      <c r="D7" s="1">
        <v>926.45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t="s">
        <v>44</v>
      </c>
      <c r="K7" t="s">
        <v>196</v>
      </c>
      <c r="L7" t="s">
        <v>244</v>
      </c>
      <c r="M7" s="1">
        <f>_xlfn.IFNA(VLOOKUP(A7,'6.17.24'!$A$2:$C$96,3,0),0)</f>
        <v>682.06</v>
      </c>
      <c r="N7" t="str">
        <f>IF(ISNUMBER(MATCH(A7, '6.17.24'!$A$2:$A$16, 0)), "Exists", "Doesn't Exist")</f>
        <v>Exists</v>
      </c>
      <c r="O7" t="str">
        <f>_xlfn.IFNA(VLOOKUP(A7,'6.17.24'!$A$2:$R$96,17,0), "No")</f>
        <v>Yes</v>
      </c>
      <c r="P7" t="s">
        <v>710</v>
      </c>
      <c r="Q7" t="s">
        <v>359</v>
      </c>
      <c r="R7" t="s">
        <v>358</v>
      </c>
    </row>
    <row r="8" spans="1:18" x14ac:dyDescent="0.25">
      <c r="A8" t="s">
        <v>391</v>
      </c>
      <c r="B8" s="1">
        <v>828.18</v>
      </c>
      <c r="C8" s="1">
        <v>828.18</v>
      </c>
      <c r="D8" s="1">
        <v>0</v>
      </c>
      <c r="E8" s="1">
        <v>828.18</v>
      </c>
      <c r="F8" s="1">
        <v>0</v>
      </c>
      <c r="G8" s="1">
        <v>0</v>
      </c>
      <c r="H8" s="1">
        <v>0</v>
      </c>
      <c r="I8" s="1">
        <v>0</v>
      </c>
      <c r="J8" t="s">
        <v>41</v>
      </c>
      <c r="K8" t="s">
        <v>179</v>
      </c>
      <c r="L8" t="s">
        <v>392</v>
      </c>
      <c r="M8" s="1">
        <f>_xlfn.IFNA(VLOOKUP(A8,'6.17.24'!$A$2:$C$96,3,0),0)</f>
        <v>144.88999999999999</v>
      </c>
      <c r="N8" t="str">
        <f>IF(ISNUMBER(MATCH(A8, '6.17.24'!$A$2:$A$16, 0)), "Exists", "Doesn't Exist")</f>
        <v>Doesn't Exist</v>
      </c>
      <c r="O8" t="str">
        <f>_xlfn.IFNA(VLOOKUP(A8,'6.17.24'!$A$2:$R$96,17,0), "No")</f>
        <v>No</v>
      </c>
      <c r="P8" t="str">
        <f>IFERROR(IF(AND(O8="No",N8="Exists"),VLOOKUP(A8,'6.17.24'!A8:$P$123,16,0),""),"Not On Last Report")</f>
        <v/>
      </c>
      <c r="Q8" t="s">
        <v>358</v>
      </c>
      <c r="R8" t="s">
        <v>359</v>
      </c>
    </row>
    <row r="9" spans="1:18" x14ac:dyDescent="0.25">
      <c r="A9" t="s">
        <v>71</v>
      </c>
      <c r="B9" s="1">
        <v>752.03</v>
      </c>
      <c r="C9" s="1">
        <v>752.03</v>
      </c>
      <c r="D9" s="1">
        <v>0</v>
      </c>
      <c r="E9" s="1">
        <v>752.03</v>
      </c>
      <c r="F9" s="1">
        <v>0</v>
      </c>
      <c r="G9" s="1">
        <v>0</v>
      </c>
      <c r="H9" s="1">
        <v>0</v>
      </c>
      <c r="I9" s="1">
        <v>0</v>
      </c>
      <c r="J9" t="s">
        <v>36</v>
      </c>
      <c r="K9" t="s">
        <v>185</v>
      </c>
      <c r="L9" t="s">
        <v>228</v>
      </c>
      <c r="M9" s="1">
        <f>_xlfn.IFNA(VLOOKUP(A9,'6.17.24'!$A$2:$C$96,3,0),0)</f>
        <v>531.36</v>
      </c>
      <c r="N9" t="str">
        <f>IF(ISNUMBER(MATCH(A9, '6.17.24'!$A$2:$A$16, 0)), "Exists", "Doesn't Exist")</f>
        <v>Doesn't Exist</v>
      </c>
      <c r="O9" t="str">
        <f>_xlfn.IFNA(VLOOKUP(A9,'6.17.24'!$A$2:$R$96,17,0), "No")</f>
        <v>No</v>
      </c>
      <c r="P9" t="str">
        <f>IFERROR(IF(AND(O9="No",N9="Exists"),VLOOKUP(A9,'6.17.24'!A9:$P$123,16,0),""),"Not On Last Report")</f>
        <v/>
      </c>
      <c r="Q9" t="s">
        <v>358</v>
      </c>
      <c r="R9" t="s">
        <v>359</v>
      </c>
    </row>
    <row r="10" spans="1:18" x14ac:dyDescent="0.25">
      <c r="A10" t="s">
        <v>120</v>
      </c>
      <c r="B10" s="1">
        <v>734.8</v>
      </c>
      <c r="C10" s="1">
        <v>734.8</v>
      </c>
      <c r="D10" s="1">
        <v>0</v>
      </c>
      <c r="E10" s="1">
        <v>734.8</v>
      </c>
      <c r="F10" s="1">
        <v>0</v>
      </c>
      <c r="G10" s="1">
        <v>0</v>
      </c>
      <c r="H10" s="1">
        <v>0</v>
      </c>
      <c r="I10" s="1">
        <v>0</v>
      </c>
      <c r="J10" t="s">
        <v>7</v>
      </c>
      <c r="K10" t="s">
        <v>170</v>
      </c>
      <c r="L10" t="s">
        <v>278</v>
      </c>
      <c r="M10" s="1">
        <f>_xlfn.IFNA(VLOOKUP(A10,'6.17.24'!$A$2:$C$96,3,0),0)</f>
        <v>0</v>
      </c>
      <c r="N10" t="str">
        <f>IF(ISNUMBER(MATCH(A10, '6.17.24'!$A$2:$A$16, 0)), "Exists", "Doesn't Exist")</f>
        <v>Doesn't Exist</v>
      </c>
      <c r="O10" t="str">
        <f>_xlfn.IFNA(VLOOKUP(A10,'6.17.24'!$A$2:$R$96,17,0), "No")</f>
        <v>No</v>
      </c>
      <c r="P10" t="str">
        <f>IFERROR(IF(AND(O10="No",N10="Exists"),VLOOKUP(A10,'6.17.24'!A10:$P$123,16,0),""),"Not On Last Report")</f>
        <v/>
      </c>
      <c r="Q10" t="s">
        <v>358</v>
      </c>
      <c r="R10" t="s">
        <v>359</v>
      </c>
    </row>
    <row r="11" spans="1:18" x14ac:dyDescent="0.25">
      <c r="A11" t="s">
        <v>674</v>
      </c>
      <c r="B11" s="1">
        <v>1068.1199999999999</v>
      </c>
      <c r="C11" s="1">
        <v>580</v>
      </c>
      <c r="D11" s="1">
        <v>0</v>
      </c>
      <c r="E11" s="1">
        <v>580</v>
      </c>
      <c r="F11" s="1">
        <v>488.12</v>
      </c>
      <c r="G11" s="1">
        <v>0</v>
      </c>
      <c r="H11" s="1">
        <v>0</v>
      </c>
      <c r="I11" s="1">
        <v>488.12</v>
      </c>
      <c r="J11" t="s">
        <v>60</v>
      </c>
      <c r="K11" t="s">
        <v>236</v>
      </c>
      <c r="L11" t="s">
        <v>675</v>
      </c>
      <c r="M11" s="1">
        <f>_xlfn.IFNA(VLOOKUP(A11,'6.17.24'!$A$2:$C$96,3,0),0)</f>
        <v>500</v>
      </c>
      <c r="N11" t="str">
        <f>IF(ISNUMBER(MATCH(A11, '6.17.24'!$A$2:$A$16, 0)), "Exists", "Doesn't Exist")</f>
        <v>Doesn't Exist</v>
      </c>
      <c r="O11" t="str">
        <f>_xlfn.IFNA(VLOOKUP(A11,'6.17.24'!$A$2:$R$96,17,0), "No")</f>
        <v>No</v>
      </c>
      <c r="P11" t="str">
        <f>IFERROR(IF(AND(O11="No",N11="Exists"),VLOOKUP(A11,'6.17.24'!A11:$P$123,16,0),""),"Not On Last Report")</f>
        <v/>
      </c>
      <c r="Q11" t="s">
        <v>358</v>
      </c>
      <c r="R11" t="s">
        <v>359</v>
      </c>
    </row>
    <row r="12" spans="1:18" x14ac:dyDescent="0.25">
      <c r="A12" t="s">
        <v>36</v>
      </c>
      <c r="B12" s="1">
        <v>481.27</v>
      </c>
      <c r="C12" s="1">
        <v>481.27</v>
      </c>
      <c r="D12" s="1">
        <v>481.27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t="s">
        <v>21</v>
      </c>
      <c r="K12" t="s">
        <v>177</v>
      </c>
      <c r="L12" t="s">
        <v>185</v>
      </c>
      <c r="M12" s="1">
        <f>_xlfn.IFNA(VLOOKUP(A12,'6.17.24'!$A$2:$C$96,3,0),0)</f>
        <v>0</v>
      </c>
      <c r="N12" t="str">
        <f>IF(ISNUMBER(MATCH(A12, '6.17.24'!$A$2:$A$16, 0)), "Exists", "Doesn't Exist")</f>
        <v>Doesn't Exist</v>
      </c>
      <c r="O12" t="str">
        <f>_xlfn.IFNA(VLOOKUP(A12,'6.17.24'!$A$2:$R$96,17,0), "No")</f>
        <v>No</v>
      </c>
      <c r="P12" t="str">
        <f>IFERROR(IF(AND(O12="No",N12="Exists"),VLOOKUP(A12,'6.17.24'!A12:$P$123,16,0),""),"Not On Last Report")</f>
        <v/>
      </c>
      <c r="Q12" t="s">
        <v>358</v>
      </c>
      <c r="R12" t="s">
        <v>359</v>
      </c>
    </row>
    <row r="13" spans="1:18" x14ac:dyDescent="0.25">
      <c r="A13" t="s">
        <v>57</v>
      </c>
      <c r="B13" s="1">
        <v>4431.7199999999993</v>
      </c>
      <c r="C13" s="1">
        <v>443.59</v>
      </c>
      <c r="D13" s="1">
        <v>0</v>
      </c>
      <c r="E13" s="1">
        <v>443.59</v>
      </c>
      <c r="F13" s="1">
        <v>3988.130000000001</v>
      </c>
      <c r="G13" s="1">
        <v>0</v>
      </c>
      <c r="H13" s="1">
        <v>3988.130000000001</v>
      </c>
      <c r="I13" s="1">
        <v>0</v>
      </c>
      <c r="J13" t="s">
        <v>20</v>
      </c>
      <c r="K13" t="s">
        <v>178</v>
      </c>
      <c r="L13" t="s">
        <v>204</v>
      </c>
      <c r="M13" s="1">
        <f>_xlfn.IFNA(VLOOKUP(A13,'6.17.24'!$A$2:$C$96,3,0),0)</f>
        <v>0</v>
      </c>
      <c r="N13" t="str">
        <f>IF(ISNUMBER(MATCH(A13, '6.17.24'!$A$2:$A$16, 0)), "Exists", "Doesn't Exist")</f>
        <v>Doesn't Exist</v>
      </c>
      <c r="O13" t="str">
        <f>_xlfn.IFNA(VLOOKUP(A13,'6.17.24'!$A$2:$R$96,17,0), "No")</f>
        <v>No</v>
      </c>
      <c r="P13" t="str">
        <f>IFERROR(IF(AND(O13="No",N13="Exists"),VLOOKUP(A13,'6.17.24'!A13:$P$123,16,0),""),"Not On Last Report")</f>
        <v/>
      </c>
      <c r="Q13" t="s">
        <v>358</v>
      </c>
      <c r="R13" t="s">
        <v>359</v>
      </c>
    </row>
    <row r="14" spans="1:18" x14ac:dyDescent="0.25">
      <c r="A14" t="s">
        <v>47</v>
      </c>
      <c r="B14" s="1">
        <v>3537.87</v>
      </c>
      <c r="C14" s="1">
        <v>413.04</v>
      </c>
      <c r="D14" s="1">
        <v>375.18</v>
      </c>
      <c r="E14" s="1">
        <v>37.86</v>
      </c>
      <c r="F14" s="1">
        <v>3124.83</v>
      </c>
      <c r="G14" s="1">
        <v>3124.83</v>
      </c>
      <c r="H14" s="1">
        <v>0</v>
      </c>
      <c r="I14" s="1">
        <v>0</v>
      </c>
      <c r="J14" t="s">
        <v>36</v>
      </c>
      <c r="K14" t="s">
        <v>185</v>
      </c>
      <c r="L14" t="s">
        <v>200</v>
      </c>
      <c r="M14" s="1">
        <f>_xlfn.IFNA(VLOOKUP(A14,'6.17.24'!$A$2:$C$96,3,0),0)</f>
        <v>3162.69</v>
      </c>
      <c r="N14" t="str">
        <f>IF(ISNUMBER(MATCH(A14, '6.17.24'!$A$2:$A$16, 0)), "Exists", "Doesn't Exist")</f>
        <v>Exists</v>
      </c>
      <c r="O14" t="str">
        <f>_xlfn.IFNA(VLOOKUP(A14,'6.17.24'!$A$2:$R$96,17,0), "No")</f>
        <v>No</v>
      </c>
      <c r="P14" t="s">
        <v>711</v>
      </c>
      <c r="Q14" t="s">
        <v>358</v>
      </c>
      <c r="R14" t="s">
        <v>359</v>
      </c>
    </row>
    <row r="15" spans="1:18" x14ac:dyDescent="0.25">
      <c r="A15" t="s">
        <v>100</v>
      </c>
      <c r="B15" s="1">
        <v>2823.03</v>
      </c>
      <c r="C15" s="1">
        <v>406.57</v>
      </c>
      <c r="D15" s="1">
        <v>0</v>
      </c>
      <c r="E15" s="1">
        <v>406.57</v>
      </c>
      <c r="F15" s="1">
        <v>2416.46</v>
      </c>
      <c r="G15" s="1">
        <v>0</v>
      </c>
      <c r="H15" s="1">
        <v>2416.46</v>
      </c>
      <c r="I15" s="1">
        <v>0</v>
      </c>
      <c r="J15" t="s">
        <v>20</v>
      </c>
      <c r="K15" t="s">
        <v>178</v>
      </c>
      <c r="L15" t="s">
        <v>255</v>
      </c>
      <c r="M15" s="1">
        <f>_xlfn.IFNA(VLOOKUP(A15,'6.17.24'!$A$2:$C$96,3,0),0)</f>
        <v>299.89999999999998</v>
      </c>
      <c r="N15" t="str">
        <f>IF(ISNUMBER(MATCH(A15, '6.17.24'!$A$2:$A$16, 0)), "Exists", "Doesn't Exist")</f>
        <v>Doesn't Exist</v>
      </c>
      <c r="O15" t="str">
        <f>_xlfn.IFNA(VLOOKUP(A15,'6.17.24'!$A$2:$R$96,17,0), "No")</f>
        <v>No</v>
      </c>
      <c r="P15" t="str">
        <f>IFERROR(IF(AND(O15="No",N15="Exists"),VLOOKUP(A15,'6.17.24'!A15:$P$123,16,0),""),"Not On Last Report")</f>
        <v/>
      </c>
      <c r="Q15" t="s">
        <v>358</v>
      </c>
      <c r="R15" t="s">
        <v>359</v>
      </c>
    </row>
    <row r="16" spans="1:18" x14ac:dyDescent="0.25">
      <c r="A16" t="s">
        <v>269</v>
      </c>
      <c r="B16" s="1">
        <v>401.54</v>
      </c>
      <c r="C16" s="1">
        <v>401.54</v>
      </c>
      <c r="D16" s="1">
        <v>0</v>
      </c>
      <c r="E16" s="1">
        <v>401.54</v>
      </c>
      <c r="F16" s="1">
        <v>0</v>
      </c>
      <c r="G16" s="1">
        <v>0</v>
      </c>
      <c r="H16" s="1">
        <v>0</v>
      </c>
      <c r="I16" s="1">
        <v>0</v>
      </c>
      <c r="J16" t="s">
        <v>44</v>
      </c>
      <c r="K16" t="s">
        <v>196</v>
      </c>
      <c r="L16" t="s">
        <v>270</v>
      </c>
      <c r="M16" s="1">
        <f>_xlfn.IFNA(VLOOKUP(A16,'6.17.24'!$A$2:$C$96,3,0),0)</f>
        <v>401.54</v>
      </c>
      <c r="N16" t="str">
        <f>IF(ISNUMBER(MATCH(A16, '6.17.24'!$A$2:$A$16, 0)), "Exists", "Doesn't Exist")</f>
        <v>Doesn't Exist</v>
      </c>
      <c r="O16" t="str">
        <f>_xlfn.IFNA(VLOOKUP(A16,'6.17.24'!$A$2:$R$96,17,0), "No")</f>
        <v>No</v>
      </c>
      <c r="P16" t="str">
        <f>IFERROR(IF(AND(O16="No",N16="Exists"),VLOOKUP(A16,'6.17.24'!A16:$P$123,16,0),""),"Not On Last Report")</f>
        <v/>
      </c>
      <c r="Q16" t="s">
        <v>358</v>
      </c>
      <c r="R16" t="s">
        <v>359</v>
      </c>
    </row>
    <row r="17" spans="1:18" ht="15.75" customHeight="1" x14ac:dyDescent="0.25">
      <c r="A17" s="122"/>
      <c r="B17" s="114"/>
      <c r="C17" s="146">
        <f>SUM(C2:C16)</f>
        <v>23404.13</v>
      </c>
      <c r="D17" s="114"/>
      <c r="E17" s="114"/>
      <c r="F17" s="114"/>
      <c r="G17" s="114"/>
      <c r="H17" s="114"/>
      <c r="I17" s="114"/>
      <c r="J17" s="122"/>
      <c r="K17" s="122"/>
      <c r="L17" s="122"/>
      <c r="M17" s="114"/>
      <c r="N17" s="122"/>
      <c r="O17" s="122"/>
      <c r="P17" s="122"/>
      <c r="Q17" s="122"/>
      <c r="R17" s="122"/>
    </row>
    <row r="18" spans="1:18" x14ac:dyDescent="0.25">
      <c r="A18" t="s">
        <v>44</v>
      </c>
      <c r="B18" s="1">
        <v>15221.98</v>
      </c>
      <c r="C18" s="1">
        <v>400.48000000000008</v>
      </c>
      <c r="D18" s="1">
        <v>301.76</v>
      </c>
      <c r="E18" s="1">
        <v>98.720000000000084</v>
      </c>
      <c r="F18" s="1">
        <v>14821.5</v>
      </c>
      <c r="G18" s="1">
        <v>14821.5</v>
      </c>
      <c r="H18" s="1">
        <v>0</v>
      </c>
      <c r="I18" s="1">
        <v>0</v>
      </c>
      <c r="J18" t="s">
        <v>21</v>
      </c>
      <c r="K18" t="s">
        <v>177</v>
      </c>
      <c r="L18" t="s">
        <v>196</v>
      </c>
      <c r="M18" s="1">
        <f>_xlfn.IFNA(VLOOKUP(A18,'6.17.24'!$A$2:$C$96,3,0),0)</f>
        <v>216.42</v>
      </c>
      <c r="N18" t="str">
        <f>IF(ISNUMBER(MATCH(A18, '6.17.24'!$A$2:$A$16, 0)), "Exists", "Doesn't Exist")</f>
        <v>Doesn't Exist</v>
      </c>
      <c r="O18" t="str">
        <f>_xlfn.IFNA(VLOOKUP(A18,'6.17.24'!$A$2:$R$96,17,0), "No")</f>
        <v>No</v>
      </c>
      <c r="P18" t="str">
        <f>IFERROR(IF(AND(O18="No",N18="Exists"),VLOOKUP(A18,'6.17.24'!A18:$P$123,16,0),""),"Not On Last Report")</f>
        <v/>
      </c>
      <c r="Q18" t="s">
        <v>359</v>
      </c>
      <c r="R18" t="s">
        <v>359</v>
      </c>
    </row>
    <row r="19" spans="1:18" x14ac:dyDescent="0.25">
      <c r="A19" t="s">
        <v>128</v>
      </c>
      <c r="B19" s="1">
        <v>365</v>
      </c>
      <c r="C19" s="1">
        <v>365</v>
      </c>
      <c r="D19" s="1">
        <v>0</v>
      </c>
      <c r="E19" s="1">
        <v>365</v>
      </c>
      <c r="F19" s="1">
        <v>0</v>
      </c>
      <c r="G19" s="1">
        <v>0</v>
      </c>
      <c r="H19" s="1">
        <v>0</v>
      </c>
      <c r="I19" s="1">
        <v>0</v>
      </c>
      <c r="J19" t="s">
        <v>29</v>
      </c>
      <c r="K19" t="s">
        <v>212</v>
      </c>
      <c r="L19" t="s">
        <v>302</v>
      </c>
      <c r="M19" s="1">
        <f>_xlfn.IFNA(VLOOKUP(A19,'6.17.24'!$A$2:$C$96,3,0),0)</f>
        <v>365</v>
      </c>
      <c r="N19" t="str">
        <f>IF(ISNUMBER(MATCH(A19, '6.17.24'!$A$2:$A$16, 0)), "Exists", "Doesn't Exist")</f>
        <v>Doesn't Exist</v>
      </c>
      <c r="O19" t="str">
        <f>_xlfn.IFNA(VLOOKUP(A19,'6.17.24'!$A$2:$R$96,17,0), "No")</f>
        <v>No</v>
      </c>
      <c r="P19" t="str">
        <f>IFERROR(IF(AND(O19="No",N19="Exists"),VLOOKUP(A19,'6.17.24'!A19:$P$123,16,0),""),"Not On Last Report")</f>
        <v/>
      </c>
      <c r="Q19" t="s">
        <v>359</v>
      </c>
      <c r="R19" t="s">
        <v>359</v>
      </c>
    </row>
    <row r="20" spans="1:18" x14ac:dyDescent="0.25">
      <c r="A20" t="s">
        <v>124</v>
      </c>
      <c r="B20" s="1">
        <v>307.83999999999997</v>
      </c>
      <c r="C20" s="1">
        <v>307.83999999999997</v>
      </c>
      <c r="D20" s="1">
        <v>206.22</v>
      </c>
      <c r="E20" s="1">
        <v>101.62</v>
      </c>
      <c r="F20" s="1">
        <v>0</v>
      </c>
      <c r="G20" s="1">
        <v>0</v>
      </c>
      <c r="H20" s="1">
        <v>0</v>
      </c>
      <c r="I20" s="1">
        <v>0</v>
      </c>
      <c r="J20" t="s">
        <v>159</v>
      </c>
      <c r="K20" t="s">
        <v>287</v>
      </c>
      <c r="L20" t="s">
        <v>288</v>
      </c>
      <c r="M20" s="1">
        <f>_xlfn.IFNA(VLOOKUP(A20,'6.17.24'!$A$2:$C$96,3,0),0)</f>
        <v>41</v>
      </c>
      <c r="N20" t="str">
        <f>IF(ISNUMBER(MATCH(A20, '6.17.24'!$A$2:$A$16, 0)), "Exists", "Doesn't Exist")</f>
        <v>Doesn't Exist</v>
      </c>
      <c r="O20" t="str">
        <f>_xlfn.IFNA(VLOOKUP(A20,'6.17.24'!$A$2:$R$96,17,0), "No")</f>
        <v>No</v>
      </c>
      <c r="P20" t="str">
        <f>IFERROR(IF(AND(O20="No",N20="Exists"),VLOOKUP(A20,'6.17.24'!A20:$P$123,16,0),""),"Not On Last Report")</f>
        <v/>
      </c>
      <c r="Q20" t="s">
        <v>359</v>
      </c>
      <c r="R20" t="s">
        <v>359</v>
      </c>
    </row>
    <row r="21" spans="1:18" x14ac:dyDescent="0.25">
      <c r="A21" t="s">
        <v>75</v>
      </c>
      <c r="B21" s="1">
        <v>297.08</v>
      </c>
      <c r="C21" s="1">
        <v>297.08</v>
      </c>
      <c r="D21" s="1">
        <v>0</v>
      </c>
      <c r="E21" s="1">
        <v>297.08</v>
      </c>
      <c r="F21" s="1">
        <v>0</v>
      </c>
      <c r="G21" s="1">
        <v>0</v>
      </c>
      <c r="H21" s="1">
        <v>0</v>
      </c>
      <c r="I21" s="1">
        <v>0</v>
      </c>
      <c r="J21" t="s">
        <v>31</v>
      </c>
      <c r="K21" t="s">
        <v>183</v>
      </c>
      <c r="L21" t="s">
        <v>232</v>
      </c>
      <c r="M21" s="1">
        <f>_xlfn.IFNA(VLOOKUP(A21,'6.17.24'!$A$2:$C$96,3,0),0)</f>
        <v>197.09</v>
      </c>
      <c r="N21" t="str">
        <f>IF(ISNUMBER(MATCH(A21, '6.17.24'!$A$2:$A$16, 0)), "Exists", "Doesn't Exist")</f>
        <v>Doesn't Exist</v>
      </c>
      <c r="O21" t="str">
        <f>_xlfn.IFNA(VLOOKUP(A21,'6.17.24'!$A$2:$R$96,17,0), "No")</f>
        <v>No</v>
      </c>
      <c r="P21" t="str">
        <f>IFERROR(IF(AND(O21="No",N21="Exists"),VLOOKUP(A21,'6.17.24'!A21:$P$123,16,0),""),"Not On Last Report")</f>
        <v/>
      </c>
      <c r="Q21" t="s">
        <v>359</v>
      </c>
      <c r="R21" t="s">
        <v>359</v>
      </c>
    </row>
    <row r="22" spans="1:18" x14ac:dyDescent="0.25">
      <c r="A22" t="s">
        <v>574</v>
      </c>
      <c r="B22" s="1">
        <v>276.12</v>
      </c>
      <c r="C22" s="1">
        <v>276.12</v>
      </c>
      <c r="D22" s="1">
        <v>0</v>
      </c>
      <c r="E22" s="1">
        <v>276.12</v>
      </c>
      <c r="F22" s="1">
        <v>0</v>
      </c>
      <c r="G22" s="1">
        <v>0</v>
      </c>
      <c r="H22" s="1">
        <v>0</v>
      </c>
      <c r="I22" s="1">
        <v>0</v>
      </c>
      <c r="J22" t="s">
        <v>23</v>
      </c>
      <c r="K22" t="s">
        <v>194</v>
      </c>
      <c r="L22" t="s">
        <v>575</v>
      </c>
      <c r="M22" s="1">
        <f>_xlfn.IFNA(VLOOKUP(A22,'6.17.24'!$A$2:$C$96,3,0),0)</f>
        <v>276.12</v>
      </c>
      <c r="N22" t="str">
        <f>IF(ISNUMBER(MATCH(A22, '6.17.24'!$A$2:$A$16, 0)), "Exists", "Doesn't Exist")</f>
        <v>Doesn't Exist</v>
      </c>
      <c r="O22" t="str">
        <f>_xlfn.IFNA(VLOOKUP(A22,'6.17.24'!$A$2:$R$96,17,0), "No")</f>
        <v>No</v>
      </c>
      <c r="P22" t="str">
        <f>IFERROR(IF(AND(O22="No",N22="Exists"),VLOOKUP(A22,'6.17.24'!A22:$P$123,16,0),""),"Not On Last Report")</f>
        <v/>
      </c>
      <c r="Q22" t="s">
        <v>359</v>
      </c>
      <c r="R22" t="s">
        <v>359</v>
      </c>
    </row>
    <row r="23" spans="1:18" x14ac:dyDescent="0.25">
      <c r="A23" t="s">
        <v>51</v>
      </c>
      <c r="B23" s="1">
        <v>275</v>
      </c>
      <c r="C23" s="1">
        <v>275</v>
      </c>
      <c r="D23" s="1">
        <v>0</v>
      </c>
      <c r="E23" s="1">
        <v>275</v>
      </c>
      <c r="F23" s="1">
        <v>0</v>
      </c>
      <c r="G23" s="1">
        <v>0</v>
      </c>
      <c r="H23" s="1">
        <v>0</v>
      </c>
      <c r="I23" s="1">
        <v>0</v>
      </c>
      <c r="J23" t="s">
        <v>86</v>
      </c>
      <c r="K23" t="s">
        <v>241</v>
      </c>
      <c r="L23" t="s">
        <v>308</v>
      </c>
      <c r="M23" s="1">
        <f>_xlfn.IFNA(VLOOKUP(A23,'6.17.24'!$A$2:$C$96,3,0),0)</f>
        <v>275</v>
      </c>
      <c r="N23" t="str">
        <f>IF(ISNUMBER(MATCH(A23, '6.17.24'!$A$2:$A$16, 0)), "Exists", "Doesn't Exist")</f>
        <v>Doesn't Exist</v>
      </c>
      <c r="O23" t="str">
        <f>_xlfn.IFNA(VLOOKUP(A23,'6.17.24'!$A$2:$R$96,17,0), "No")</f>
        <v>No</v>
      </c>
      <c r="P23" t="str">
        <f>IFERROR(IF(AND(O23="No",N23="Exists"),VLOOKUP(A23,'6.17.24'!A23:$P$123,16,0),""),"Not On Last Report")</f>
        <v/>
      </c>
      <c r="Q23" t="s">
        <v>359</v>
      </c>
      <c r="R23" t="s">
        <v>359</v>
      </c>
    </row>
    <row r="24" spans="1:18" x14ac:dyDescent="0.25">
      <c r="A24" t="s">
        <v>32</v>
      </c>
      <c r="B24" s="1">
        <v>274.93000000000012</v>
      </c>
      <c r="C24" s="1">
        <v>274.93000000000012</v>
      </c>
      <c r="D24" s="1">
        <v>119.3099999999999</v>
      </c>
      <c r="E24" s="1">
        <v>155.62</v>
      </c>
      <c r="F24" s="1">
        <v>0</v>
      </c>
      <c r="G24" s="1">
        <v>0</v>
      </c>
      <c r="H24" s="1">
        <v>0</v>
      </c>
      <c r="I24" s="1">
        <v>0</v>
      </c>
      <c r="J24" t="s">
        <v>152</v>
      </c>
      <c r="K24" t="s">
        <v>209</v>
      </c>
      <c r="L24" t="s">
        <v>210</v>
      </c>
      <c r="M24" s="1">
        <f>_xlfn.IFNA(VLOOKUP(A24,'6.17.24'!$A$2:$C$96,3,0),0)</f>
        <v>274.93000000000012</v>
      </c>
      <c r="N24" t="str">
        <f>IF(ISNUMBER(MATCH(A24, '6.17.24'!$A$2:$A$16, 0)), "Exists", "Doesn't Exist")</f>
        <v>Doesn't Exist</v>
      </c>
      <c r="O24" t="str">
        <f>_xlfn.IFNA(VLOOKUP(A24,'6.17.24'!$A$2:$R$96,17,0), "No")</f>
        <v>No</v>
      </c>
      <c r="P24" t="str">
        <f>IFERROR(IF(AND(O24="No",N24="Exists"),VLOOKUP(A24,'6.17.24'!A24:$P$123,16,0),""),"Not On Last Report")</f>
        <v/>
      </c>
      <c r="Q24" t="s">
        <v>359</v>
      </c>
      <c r="R24" t="s">
        <v>359</v>
      </c>
    </row>
    <row r="25" spans="1:18" x14ac:dyDescent="0.25">
      <c r="A25" t="s">
        <v>115</v>
      </c>
      <c r="B25" s="1">
        <v>264.49</v>
      </c>
      <c r="C25" s="1">
        <v>264.49</v>
      </c>
      <c r="D25" s="1">
        <v>0</v>
      </c>
      <c r="E25" s="1">
        <v>264.49</v>
      </c>
      <c r="F25" s="1">
        <v>0</v>
      </c>
      <c r="G25" s="1">
        <v>0</v>
      </c>
      <c r="H25" s="1">
        <v>0</v>
      </c>
      <c r="I25" s="1">
        <v>0</v>
      </c>
      <c r="J25" t="s">
        <v>116</v>
      </c>
      <c r="K25" t="s">
        <v>259</v>
      </c>
      <c r="L25" t="s">
        <v>260</v>
      </c>
      <c r="M25" s="1">
        <f>_xlfn.IFNA(VLOOKUP(A25,'6.17.24'!$A$2:$C$96,3,0),0)</f>
        <v>213.55</v>
      </c>
      <c r="N25" t="str">
        <f>IF(ISNUMBER(MATCH(A25, '6.17.24'!$A$2:$A$16, 0)), "Exists", "Doesn't Exist")</f>
        <v>Doesn't Exist</v>
      </c>
      <c r="O25" t="str">
        <f>_xlfn.IFNA(VLOOKUP(A25,'6.17.24'!$A$2:$R$96,17,0), "No")</f>
        <v>No</v>
      </c>
      <c r="P25" t="str">
        <f>IFERROR(IF(AND(O25="No",N25="Exists"),VLOOKUP(A25,'6.17.24'!A25:$P$123,16,0),""),"Not On Last Report")</f>
        <v/>
      </c>
      <c r="Q25" t="s">
        <v>359</v>
      </c>
      <c r="R25" t="s">
        <v>359</v>
      </c>
    </row>
    <row r="26" spans="1:18" x14ac:dyDescent="0.25">
      <c r="A26" t="s">
        <v>692</v>
      </c>
      <c r="B26" s="1">
        <v>251.59</v>
      </c>
      <c r="C26" s="1">
        <v>251.59</v>
      </c>
      <c r="D26" s="1">
        <v>251.59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t="s">
        <v>96</v>
      </c>
      <c r="K26" t="s">
        <v>242</v>
      </c>
      <c r="L26" t="s">
        <v>712</v>
      </c>
      <c r="M26" s="1">
        <f>_xlfn.IFNA(VLOOKUP(A26,'6.17.24'!$A$2:$C$96,3,0),0)</f>
        <v>251.59</v>
      </c>
      <c r="N26" t="str">
        <f>IF(ISNUMBER(MATCH(A26, '6.17.24'!$A$2:$A$16, 0)), "Exists", "Doesn't Exist")</f>
        <v>Doesn't Exist</v>
      </c>
      <c r="O26" t="str">
        <f>_xlfn.IFNA(VLOOKUP(A26,'6.17.24'!$A$2:$R$96,17,0), "No")</f>
        <v>No</v>
      </c>
      <c r="P26" t="str">
        <f>IFERROR(IF(AND(O26="No",N26="Exists"),VLOOKUP(A26,'6.17.24'!A26:$P$123,16,0),""),"Not On Last Report")</f>
        <v/>
      </c>
      <c r="Q26" t="s">
        <v>359</v>
      </c>
      <c r="R26" t="s">
        <v>359</v>
      </c>
    </row>
    <row r="27" spans="1:18" x14ac:dyDescent="0.25">
      <c r="A27" t="s">
        <v>285</v>
      </c>
      <c r="B27" s="1">
        <v>217.7</v>
      </c>
      <c r="C27" s="1">
        <v>217.7</v>
      </c>
      <c r="D27" s="1">
        <v>0</v>
      </c>
      <c r="E27" s="1">
        <v>217.7</v>
      </c>
      <c r="F27" s="1">
        <v>0</v>
      </c>
      <c r="G27" s="1">
        <v>0</v>
      </c>
      <c r="H27" s="1">
        <v>0</v>
      </c>
      <c r="I27" s="1">
        <v>0</v>
      </c>
      <c r="J27" t="s">
        <v>31</v>
      </c>
      <c r="K27" t="s">
        <v>183</v>
      </c>
      <c r="L27" t="s">
        <v>286</v>
      </c>
      <c r="M27" s="1">
        <f>_xlfn.IFNA(VLOOKUP(A27,'6.17.24'!$A$2:$C$96,3,0),0)</f>
        <v>217.7</v>
      </c>
      <c r="N27" t="str">
        <f>IF(ISNUMBER(MATCH(A27, '6.17.24'!$A$2:$A$16, 0)), "Exists", "Doesn't Exist")</f>
        <v>Doesn't Exist</v>
      </c>
      <c r="O27" t="str">
        <f>_xlfn.IFNA(VLOOKUP(A27,'6.17.24'!$A$2:$R$96,17,0), "No")</f>
        <v>No</v>
      </c>
      <c r="P27" t="str">
        <f>IFERROR(IF(AND(O27="No",N27="Exists"),VLOOKUP(A27,'6.17.24'!A27:$P$123,16,0),""),"Not On Last Report")</f>
        <v/>
      </c>
      <c r="Q27" t="s">
        <v>359</v>
      </c>
      <c r="R27" t="s">
        <v>359</v>
      </c>
    </row>
    <row r="28" spans="1:18" x14ac:dyDescent="0.25">
      <c r="A28" t="s">
        <v>91</v>
      </c>
      <c r="B28" s="1">
        <v>786.21</v>
      </c>
      <c r="C28" s="1">
        <v>205.34</v>
      </c>
      <c r="D28" s="1">
        <v>0</v>
      </c>
      <c r="E28" s="1">
        <v>205.34</v>
      </c>
      <c r="F28" s="1">
        <v>580.87</v>
      </c>
      <c r="G28" s="1">
        <v>0</v>
      </c>
      <c r="H28" s="1">
        <v>580.87</v>
      </c>
      <c r="I28" s="1">
        <v>0</v>
      </c>
      <c r="J28" t="s">
        <v>23</v>
      </c>
      <c r="K28" t="s">
        <v>194</v>
      </c>
      <c r="L28" t="s">
        <v>253</v>
      </c>
      <c r="M28" s="1">
        <f>_xlfn.IFNA(VLOOKUP(A28,'6.17.24'!$A$2:$C$96,3,0),0)</f>
        <v>585.21</v>
      </c>
      <c r="N28" t="str">
        <f>IF(ISNUMBER(MATCH(A28, '6.17.24'!$A$2:$A$16, 0)), "Exists", "Doesn't Exist")</f>
        <v>Doesn't Exist</v>
      </c>
      <c r="O28" t="str">
        <f>_xlfn.IFNA(VLOOKUP(A28,'6.17.24'!$A$2:$R$96,17,0), "No")</f>
        <v>No</v>
      </c>
      <c r="P28" t="str">
        <f>IFERROR(IF(AND(O28="No",N28="Exists"),VLOOKUP(A28,'6.17.24'!A28:$P$123,16,0),""),"Not On Last Report")</f>
        <v/>
      </c>
      <c r="Q28" t="s">
        <v>359</v>
      </c>
      <c r="R28" t="s">
        <v>359</v>
      </c>
    </row>
    <row r="29" spans="1:18" x14ac:dyDescent="0.25">
      <c r="A29" t="s">
        <v>161</v>
      </c>
      <c r="B29" s="1">
        <v>202.68</v>
      </c>
      <c r="C29" s="1">
        <v>202.68</v>
      </c>
      <c r="D29" s="1">
        <v>0</v>
      </c>
      <c r="E29" s="1">
        <v>202.68</v>
      </c>
      <c r="F29" s="1">
        <v>0</v>
      </c>
      <c r="G29" s="1">
        <v>0</v>
      </c>
      <c r="H29" s="1">
        <v>0</v>
      </c>
      <c r="I29" s="1">
        <v>0</v>
      </c>
      <c r="J29" t="s">
        <v>96</v>
      </c>
      <c r="K29" t="s">
        <v>242</v>
      </c>
      <c r="L29" t="s">
        <v>299</v>
      </c>
      <c r="M29" s="1">
        <f>_xlfn.IFNA(VLOOKUP(A29,'6.17.24'!$A$2:$C$96,3,0),0)</f>
        <v>202.68</v>
      </c>
      <c r="N29" t="str">
        <f>IF(ISNUMBER(MATCH(A29, '6.17.24'!$A$2:$A$16, 0)), "Exists", "Doesn't Exist")</f>
        <v>Doesn't Exist</v>
      </c>
      <c r="O29" t="str">
        <f>_xlfn.IFNA(VLOOKUP(A29,'6.17.24'!$A$2:$R$96,17,0), "No")</f>
        <v>No</v>
      </c>
      <c r="P29" t="str">
        <f>IFERROR(IF(AND(O29="No",N29="Exists"),VLOOKUP(A29,'6.17.24'!A29:$P$123,16,0),""),"Not On Last Report")</f>
        <v/>
      </c>
      <c r="Q29" t="s">
        <v>359</v>
      </c>
      <c r="R29" t="s">
        <v>359</v>
      </c>
    </row>
    <row r="30" spans="1:18" x14ac:dyDescent="0.25">
      <c r="A30" t="s">
        <v>592</v>
      </c>
      <c r="B30" s="1">
        <v>175.03</v>
      </c>
      <c r="C30" s="1">
        <v>175.03</v>
      </c>
      <c r="D30" s="1">
        <v>0</v>
      </c>
      <c r="E30" s="1">
        <v>175.03</v>
      </c>
      <c r="F30" s="1">
        <v>0</v>
      </c>
      <c r="G30" s="1">
        <v>0</v>
      </c>
      <c r="H30" s="1">
        <v>0</v>
      </c>
      <c r="I30" s="1">
        <v>0</v>
      </c>
      <c r="J30" t="s">
        <v>96</v>
      </c>
      <c r="K30" t="s">
        <v>242</v>
      </c>
      <c r="L30" t="s">
        <v>593</v>
      </c>
      <c r="M30" s="1">
        <f>_xlfn.IFNA(VLOOKUP(A30,'6.17.24'!$A$2:$C$96,3,0),0)</f>
        <v>175.03</v>
      </c>
      <c r="N30" t="str">
        <f>IF(ISNUMBER(MATCH(A30, '6.17.24'!$A$2:$A$16, 0)), "Exists", "Doesn't Exist")</f>
        <v>Doesn't Exist</v>
      </c>
      <c r="O30" t="str">
        <f>_xlfn.IFNA(VLOOKUP(A30,'6.17.24'!$A$2:$R$96,17,0), "No")</f>
        <v>No</v>
      </c>
      <c r="P30" t="str">
        <f>IFERROR(IF(AND(O30="No",N30="Exists"),VLOOKUP(A30,'6.17.24'!A30:$P$123,16,0),""),"Not On Last Report")</f>
        <v/>
      </c>
      <c r="Q30" t="s">
        <v>359</v>
      </c>
      <c r="R30" t="s">
        <v>359</v>
      </c>
    </row>
    <row r="31" spans="1:18" x14ac:dyDescent="0.25">
      <c r="A31" t="s">
        <v>578</v>
      </c>
      <c r="B31" s="1">
        <v>2643.23</v>
      </c>
      <c r="C31" s="1">
        <v>155.31</v>
      </c>
      <c r="D31" s="1">
        <v>48</v>
      </c>
      <c r="E31" s="1">
        <v>107.31</v>
      </c>
      <c r="F31" s="1">
        <v>2487.92</v>
      </c>
      <c r="G31" s="1">
        <v>0</v>
      </c>
      <c r="H31" s="1">
        <v>1889.24</v>
      </c>
      <c r="I31" s="1">
        <v>598.68000000000006</v>
      </c>
      <c r="J31" t="s">
        <v>36</v>
      </c>
      <c r="K31" t="s">
        <v>185</v>
      </c>
      <c r="L31" t="s">
        <v>579</v>
      </c>
      <c r="M31" s="1">
        <f>_xlfn.IFNA(VLOOKUP(A31,'6.17.24'!$A$2:$C$96,3,0),0)</f>
        <v>2578.2800000000002</v>
      </c>
      <c r="N31" t="str">
        <f>IF(ISNUMBER(MATCH(A31, '6.17.24'!$A$2:$A$16, 0)), "Exists", "Doesn't Exist")</f>
        <v>Exists</v>
      </c>
      <c r="O31" t="str">
        <f>_xlfn.IFNA(VLOOKUP(A31,'6.17.24'!$A$2:$R$96,17,0), "No")</f>
        <v>No</v>
      </c>
      <c r="P31" t="str">
        <f>IFERROR(IF(AND(O31="No",N31="Exists"),VLOOKUP(A31,'6.17.24'!A31:$P$123,16,0),""),"Not On Last Report")</f>
        <v>Not On Last Report</v>
      </c>
      <c r="Q31" t="s">
        <v>359</v>
      </c>
      <c r="R31" t="s">
        <v>359</v>
      </c>
    </row>
    <row r="32" spans="1:18" x14ac:dyDescent="0.25">
      <c r="A32" t="s">
        <v>549</v>
      </c>
      <c r="B32" s="1">
        <v>120.55</v>
      </c>
      <c r="C32" s="1">
        <v>120.55</v>
      </c>
      <c r="D32" s="1">
        <v>74.03</v>
      </c>
      <c r="E32" s="1">
        <v>46.52</v>
      </c>
      <c r="F32" s="1">
        <v>0</v>
      </c>
      <c r="G32" s="1">
        <v>0</v>
      </c>
      <c r="H32" s="1">
        <v>0</v>
      </c>
      <c r="I32" s="1">
        <v>0</v>
      </c>
      <c r="J32" t="s">
        <v>44</v>
      </c>
      <c r="K32" t="s">
        <v>196</v>
      </c>
      <c r="L32" t="s">
        <v>550</v>
      </c>
      <c r="M32" s="1">
        <f>_xlfn.IFNA(VLOOKUP(A32,'6.17.24'!$A$2:$C$96,3,0),0)</f>
        <v>120.55</v>
      </c>
      <c r="N32" t="str">
        <f>IF(ISNUMBER(MATCH(A32, '6.17.24'!$A$2:$A$16, 0)), "Exists", "Doesn't Exist")</f>
        <v>Doesn't Exist</v>
      </c>
      <c r="O32" t="str">
        <f>_xlfn.IFNA(VLOOKUP(A32,'6.17.24'!$A$2:$R$96,17,0), "No")</f>
        <v>No</v>
      </c>
      <c r="P32" t="str">
        <f>IFERROR(IF(AND(O32="No",N32="Exists"),VLOOKUP(A32,'6.17.24'!A32:$P$123,16,0),""),"Not On Last Report")</f>
        <v/>
      </c>
      <c r="Q32" t="s">
        <v>359</v>
      </c>
      <c r="R32" t="s">
        <v>359</v>
      </c>
    </row>
    <row r="33" spans="1:18" x14ac:dyDescent="0.25">
      <c r="A33" t="s">
        <v>48</v>
      </c>
      <c r="B33" s="1">
        <v>2609.79</v>
      </c>
      <c r="C33" s="1">
        <v>116.89</v>
      </c>
      <c r="D33" s="1">
        <v>0</v>
      </c>
      <c r="E33" s="1">
        <v>116.89</v>
      </c>
      <c r="F33" s="1">
        <v>2492.9</v>
      </c>
      <c r="G33" s="1">
        <v>0</v>
      </c>
      <c r="H33" s="1">
        <v>813.68000000000006</v>
      </c>
      <c r="I33" s="1">
        <v>1679.22</v>
      </c>
      <c r="J33" t="s">
        <v>36</v>
      </c>
      <c r="K33" t="s">
        <v>185</v>
      </c>
      <c r="L33" t="s">
        <v>201</v>
      </c>
      <c r="M33" s="1">
        <f>_xlfn.IFNA(VLOOKUP(A33,'6.17.24'!$A$2:$C$96,3,0),0)</f>
        <v>116.89</v>
      </c>
      <c r="N33" t="str">
        <f>IF(ISNUMBER(MATCH(A33, '6.17.24'!$A$2:$A$16, 0)), "Exists", "Doesn't Exist")</f>
        <v>Doesn't Exist</v>
      </c>
      <c r="O33" t="str">
        <f>_xlfn.IFNA(VLOOKUP(A33,'6.17.24'!$A$2:$R$96,17,0), "No")</f>
        <v>No</v>
      </c>
      <c r="P33" t="str">
        <f>IFERROR(IF(AND(O33="No",N33="Exists"),VLOOKUP(A33,'6.17.24'!A33:$P$123,16,0),""),"Not On Last Report")</f>
        <v/>
      </c>
      <c r="Q33" t="s">
        <v>359</v>
      </c>
      <c r="R33" t="s">
        <v>359</v>
      </c>
    </row>
    <row r="34" spans="1:18" x14ac:dyDescent="0.25">
      <c r="A34" t="s">
        <v>34</v>
      </c>
      <c r="B34" s="1">
        <v>115.26</v>
      </c>
      <c r="C34" s="1">
        <v>115.26</v>
      </c>
      <c r="D34" s="1">
        <v>0</v>
      </c>
      <c r="E34" s="1">
        <v>115.26</v>
      </c>
      <c r="F34" s="1">
        <v>0</v>
      </c>
      <c r="G34" s="1">
        <v>0</v>
      </c>
      <c r="H34" s="1">
        <v>0</v>
      </c>
      <c r="I34" s="1">
        <v>0</v>
      </c>
      <c r="J34" t="s">
        <v>21</v>
      </c>
      <c r="K34" t="s">
        <v>177</v>
      </c>
      <c r="L34" t="s">
        <v>198</v>
      </c>
      <c r="M34" s="1">
        <f>_xlfn.IFNA(VLOOKUP(A34,'6.17.24'!$A$2:$C$96,3,0),0)</f>
        <v>115.26</v>
      </c>
      <c r="N34" t="str">
        <f>IF(ISNUMBER(MATCH(A34, '6.17.24'!$A$2:$A$16, 0)), "Exists", "Doesn't Exist")</f>
        <v>Doesn't Exist</v>
      </c>
      <c r="O34" t="str">
        <f>_xlfn.IFNA(VLOOKUP(A34,'6.17.24'!$A$2:$R$96,17,0), "No")</f>
        <v>No</v>
      </c>
      <c r="P34" t="str">
        <f>IFERROR(IF(AND(O34="No",N34="Exists"),VLOOKUP(A34,'6.17.24'!A34:$P$123,16,0),""),"Not On Last Report")</f>
        <v/>
      </c>
      <c r="Q34" t="s">
        <v>359</v>
      </c>
      <c r="R34" t="s">
        <v>359</v>
      </c>
    </row>
    <row r="35" spans="1:18" x14ac:dyDescent="0.25">
      <c r="A35" t="s">
        <v>30</v>
      </c>
      <c r="B35" s="1">
        <v>113.34</v>
      </c>
      <c r="C35" s="1">
        <v>113.34</v>
      </c>
      <c r="D35" s="1">
        <v>0</v>
      </c>
      <c r="E35" s="1">
        <v>113.34</v>
      </c>
      <c r="F35" s="1">
        <v>0</v>
      </c>
      <c r="G35" s="1">
        <v>0</v>
      </c>
      <c r="H35" s="1">
        <v>0</v>
      </c>
      <c r="I35" s="1">
        <v>0</v>
      </c>
      <c r="J35" t="s">
        <v>31</v>
      </c>
      <c r="K35" t="s">
        <v>183</v>
      </c>
      <c r="L35" t="s">
        <v>184</v>
      </c>
      <c r="M35" s="1">
        <f>_xlfn.IFNA(VLOOKUP(A35,'6.17.24'!$A$2:$C$96,3,0),0)</f>
        <v>113.34</v>
      </c>
      <c r="N35" t="str">
        <f>IF(ISNUMBER(MATCH(A35, '6.17.24'!$A$2:$A$16, 0)), "Exists", "Doesn't Exist")</f>
        <v>Doesn't Exist</v>
      </c>
      <c r="O35" t="str">
        <f>_xlfn.IFNA(VLOOKUP(A35,'6.17.24'!$A$2:$R$96,17,0), "No")</f>
        <v>No</v>
      </c>
      <c r="P35" t="str">
        <f>IFERROR(IF(AND(O35="No",N35="Exists"),VLOOKUP(A35,'6.17.24'!A35:$P$123,16,0),""),"Not On Last Report")</f>
        <v/>
      </c>
      <c r="Q35" t="s">
        <v>359</v>
      </c>
      <c r="R35" t="s">
        <v>359</v>
      </c>
    </row>
    <row r="36" spans="1:18" x14ac:dyDescent="0.25">
      <c r="A36" t="s">
        <v>694</v>
      </c>
      <c r="B36" s="1">
        <v>83.199999999999989</v>
      </c>
      <c r="C36" s="1">
        <v>83.199999999999989</v>
      </c>
      <c r="D36" s="1">
        <v>0</v>
      </c>
      <c r="E36" s="1">
        <v>83.199999999999989</v>
      </c>
      <c r="F36" s="1">
        <v>0</v>
      </c>
      <c r="G36" s="1">
        <v>0</v>
      </c>
      <c r="H36" s="1">
        <v>0</v>
      </c>
      <c r="I36" s="1">
        <v>0</v>
      </c>
      <c r="J36" t="s">
        <v>96</v>
      </c>
      <c r="K36" t="s">
        <v>242</v>
      </c>
      <c r="L36" t="s">
        <v>695</v>
      </c>
      <c r="M36" s="1">
        <f>_xlfn.IFNA(VLOOKUP(A36,'6.17.24'!$A$2:$C$96,3,0),0)</f>
        <v>83.199999999999989</v>
      </c>
      <c r="N36" t="str">
        <f>IF(ISNUMBER(MATCH(A36, '6.17.24'!$A$2:$A$16, 0)), "Exists", "Doesn't Exist")</f>
        <v>Doesn't Exist</v>
      </c>
      <c r="O36" t="str">
        <f>_xlfn.IFNA(VLOOKUP(A36,'6.17.24'!$A$2:$R$96,17,0), "No")</f>
        <v>No</v>
      </c>
      <c r="P36" t="str">
        <f>IFERROR(IF(AND(O36="No",N36="Exists"),VLOOKUP(A36,'6.17.24'!A36:$P$123,16,0),""),"Not On Last Report")</f>
        <v/>
      </c>
      <c r="Q36" t="s">
        <v>359</v>
      </c>
      <c r="R36" t="s">
        <v>359</v>
      </c>
    </row>
    <row r="37" spans="1:18" x14ac:dyDescent="0.25">
      <c r="A37" t="s">
        <v>576</v>
      </c>
      <c r="B37" s="1">
        <v>80.790000000000006</v>
      </c>
      <c r="C37" s="1">
        <v>80.790000000000006</v>
      </c>
      <c r="D37" s="1">
        <v>0</v>
      </c>
      <c r="E37" s="1">
        <v>80.790000000000006</v>
      </c>
      <c r="F37" s="1">
        <v>0</v>
      </c>
      <c r="G37" s="1">
        <v>0</v>
      </c>
      <c r="H37" s="1">
        <v>0</v>
      </c>
      <c r="I37" s="1">
        <v>0</v>
      </c>
      <c r="J37" t="s">
        <v>41</v>
      </c>
      <c r="K37" t="s">
        <v>179</v>
      </c>
      <c r="L37" t="s">
        <v>577</v>
      </c>
      <c r="M37" s="1">
        <f>_xlfn.IFNA(VLOOKUP(A37,'6.17.24'!$A$2:$C$96,3,0),0)</f>
        <v>0</v>
      </c>
      <c r="N37" t="str">
        <f>IF(ISNUMBER(MATCH(A37, '6.17.24'!$A$2:$A$16, 0)), "Exists", "Doesn't Exist")</f>
        <v>Doesn't Exist</v>
      </c>
      <c r="O37" t="str">
        <f>_xlfn.IFNA(VLOOKUP(A37,'6.17.24'!$A$2:$R$96,17,0), "No")</f>
        <v>No</v>
      </c>
      <c r="P37" t="str">
        <f>IFERROR(IF(AND(O37="No",N37="Exists"),VLOOKUP(A37,'6.17.24'!A37:$P$123,16,0),""),"Not On Last Report")</f>
        <v/>
      </c>
      <c r="Q37" t="s">
        <v>359</v>
      </c>
      <c r="R37" t="s">
        <v>359</v>
      </c>
    </row>
    <row r="38" spans="1:18" x14ac:dyDescent="0.25">
      <c r="A38" t="s">
        <v>111</v>
      </c>
      <c r="B38" s="1">
        <v>80.239999999999995</v>
      </c>
      <c r="C38" s="1">
        <v>80.239999999999995</v>
      </c>
      <c r="D38" s="1">
        <v>0</v>
      </c>
      <c r="E38" s="1">
        <v>80.239999999999995</v>
      </c>
      <c r="F38" s="1">
        <v>0</v>
      </c>
      <c r="G38" s="1">
        <v>0</v>
      </c>
      <c r="H38" s="1">
        <v>0</v>
      </c>
      <c r="I38" s="1">
        <v>0</v>
      </c>
      <c r="J38" t="s">
        <v>44</v>
      </c>
      <c r="K38" t="s">
        <v>196</v>
      </c>
      <c r="L38" t="s">
        <v>267</v>
      </c>
      <c r="M38" s="1">
        <f>_xlfn.IFNA(VLOOKUP(A38,'6.17.24'!$A$2:$C$96,3,0),0)</f>
        <v>80.239999999999995</v>
      </c>
      <c r="N38" t="str">
        <f>IF(ISNUMBER(MATCH(A38, '6.17.24'!$A$2:$A$16, 0)), "Exists", "Doesn't Exist")</f>
        <v>Doesn't Exist</v>
      </c>
      <c r="O38" t="str">
        <f>_xlfn.IFNA(VLOOKUP(A38,'6.17.24'!$A$2:$R$96,17,0), "No")</f>
        <v>No</v>
      </c>
      <c r="P38" t="str">
        <f>IFERROR(IF(AND(O38="No",N38="Exists"),VLOOKUP(A38,'6.17.24'!A38:$P$123,16,0),""),"Not On Last Report")</f>
        <v/>
      </c>
      <c r="Q38" t="s">
        <v>359</v>
      </c>
      <c r="R38" t="s">
        <v>359</v>
      </c>
    </row>
    <row r="39" spans="1:18" x14ac:dyDescent="0.25">
      <c r="A39" t="s">
        <v>63</v>
      </c>
      <c r="B39" s="1">
        <v>667.65</v>
      </c>
      <c r="C39" s="1">
        <v>75.59</v>
      </c>
      <c r="D39" s="1">
        <v>0</v>
      </c>
      <c r="E39" s="1">
        <v>75.59</v>
      </c>
      <c r="F39" s="1">
        <v>592.05999999999995</v>
      </c>
      <c r="G39" s="1">
        <v>0</v>
      </c>
      <c r="H39" s="1">
        <v>592.05999999999995</v>
      </c>
      <c r="I39" s="1">
        <v>0</v>
      </c>
      <c r="J39" t="s">
        <v>85</v>
      </c>
      <c r="K39" t="s">
        <v>219</v>
      </c>
      <c r="L39" t="s">
        <v>220</v>
      </c>
      <c r="M39" s="1">
        <f>_xlfn.IFNA(VLOOKUP(A39,'6.17.24'!$A$2:$C$96,3,0),0)</f>
        <v>1657.61</v>
      </c>
      <c r="N39" t="str">
        <f>IF(ISNUMBER(MATCH(A39, '6.17.24'!$A$2:$A$16, 0)), "Exists", "Doesn't Exist")</f>
        <v>Exists</v>
      </c>
      <c r="O39" t="str">
        <f>_xlfn.IFNA(VLOOKUP(A39,'6.17.24'!$A$2:$R$96,17,0), "No")</f>
        <v>Yes</v>
      </c>
      <c r="P39" t="str">
        <f>IFERROR(IF(AND(O39="No",N39="Exists"),VLOOKUP(A39,'6.17.24'!A39:$P$123,16,0),""),"Not On Last Report")</f>
        <v/>
      </c>
      <c r="Q39" t="s">
        <v>359</v>
      </c>
      <c r="R39" t="s">
        <v>359</v>
      </c>
    </row>
    <row r="40" spans="1:18" x14ac:dyDescent="0.25">
      <c r="A40" t="s">
        <v>522</v>
      </c>
      <c r="B40" s="1">
        <v>72.319999999999993</v>
      </c>
      <c r="C40" s="1">
        <v>72.319999999999993</v>
      </c>
      <c r="D40" s="1">
        <v>0</v>
      </c>
      <c r="E40" s="1">
        <v>72.319999999999993</v>
      </c>
      <c r="F40" s="1">
        <v>0</v>
      </c>
      <c r="G40" s="1">
        <v>0</v>
      </c>
      <c r="H40" s="1">
        <v>0</v>
      </c>
      <c r="I40" s="1">
        <v>0</v>
      </c>
      <c r="J40" t="s">
        <v>50</v>
      </c>
      <c r="K40" t="s">
        <v>309</v>
      </c>
      <c r="L40" t="s">
        <v>523</v>
      </c>
      <c r="M40" s="1">
        <f>_xlfn.IFNA(VLOOKUP(A40,'6.17.24'!$A$2:$C$96,3,0),0)</f>
        <v>0</v>
      </c>
      <c r="N40" t="str">
        <f>IF(ISNUMBER(MATCH(A40, '6.17.24'!$A$2:$A$16, 0)), "Exists", "Doesn't Exist")</f>
        <v>Doesn't Exist</v>
      </c>
      <c r="O40" t="str">
        <f>_xlfn.IFNA(VLOOKUP(A40,'6.17.24'!$A$2:$R$96,17,0), "No")</f>
        <v>No</v>
      </c>
      <c r="P40" t="str">
        <f>IFERROR(IF(AND(O40="No",N40="Exists"),VLOOKUP(A40,'6.17.24'!A40:$P$123,16,0),""),"Not On Last Report")</f>
        <v/>
      </c>
      <c r="Q40" t="s">
        <v>359</v>
      </c>
      <c r="R40" t="s">
        <v>359</v>
      </c>
    </row>
    <row r="41" spans="1:18" x14ac:dyDescent="0.25">
      <c r="A41" t="s">
        <v>38</v>
      </c>
      <c r="B41" s="1">
        <v>67.27</v>
      </c>
      <c r="C41" s="1">
        <v>67.27</v>
      </c>
      <c r="D41" s="1">
        <v>0</v>
      </c>
      <c r="E41" s="1">
        <v>67.27</v>
      </c>
      <c r="F41" s="1">
        <v>0</v>
      </c>
      <c r="G41" s="1">
        <v>0</v>
      </c>
      <c r="H41" s="1">
        <v>0</v>
      </c>
      <c r="I41" s="1">
        <v>0</v>
      </c>
      <c r="J41" t="s">
        <v>36</v>
      </c>
      <c r="K41" t="s">
        <v>185</v>
      </c>
      <c r="L41" t="s">
        <v>224</v>
      </c>
      <c r="M41" s="1">
        <f>_xlfn.IFNA(VLOOKUP(A41,'6.17.24'!$A$2:$C$96,3,0),0)</f>
        <v>0</v>
      </c>
      <c r="N41" t="str">
        <f>IF(ISNUMBER(MATCH(A41, '6.17.24'!$A$2:$A$16, 0)), "Exists", "Doesn't Exist")</f>
        <v>Doesn't Exist</v>
      </c>
      <c r="O41" t="str">
        <f>_xlfn.IFNA(VLOOKUP(A41,'6.17.24'!$A$2:$R$96,17,0), "No")</f>
        <v>No</v>
      </c>
      <c r="P41" t="str">
        <f>IFERROR(IF(AND(O41="No",N41="Exists"),VLOOKUP(A41,'6.17.24'!A41:$P$123,16,0),""),"Not On Last Report")</f>
        <v/>
      </c>
      <c r="Q41" t="s">
        <v>359</v>
      </c>
      <c r="R41" t="s">
        <v>359</v>
      </c>
    </row>
    <row r="42" spans="1:18" x14ac:dyDescent="0.25">
      <c r="A42" t="s">
        <v>696</v>
      </c>
      <c r="B42" s="1">
        <v>59.57</v>
      </c>
      <c r="C42" s="1">
        <v>59.57</v>
      </c>
      <c r="D42" s="1">
        <v>0</v>
      </c>
      <c r="E42" s="1">
        <v>59.57</v>
      </c>
      <c r="F42" s="1">
        <v>0</v>
      </c>
      <c r="G42" s="1">
        <v>0</v>
      </c>
      <c r="H42" s="1">
        <v>0</v>
      </c>
      <c r="I42" s="1">
        <v>0</v>
      </c>
      <c r="J42" t="s">
        <v>41</v>
      </c>
      <c r="K42" t="s">
        <v>179</v>
      </c>
      <c r="L42" t="s">
        <v>713</v>
      </c>
      <c r="M42" s="1">
        <f>_xlfn.IFNA(VLOOKUP(A42,'6.17.24'!$A$2:$C$96,3,0),0)</f>
        <v>59.57</v>
      </c>
      <c r="N42" t="str">
        <f>IF(ISNUMBER(MATCH(A42, '6.17.24'!$A$2:$A$16, 0)), "Exists", "Doesn't Exist")</f>
        <v>Doesn't Exist</v>
      </c>
      <c r="O42" t="str">
        <f>_xlfn.IFNA(VLOOKUP(A42,'6.17.24'!$A$2:$R$96,17,0), "No")</f>
        <v>No</v>
      </c>
      <c r="P42" t="str">
        <f>IFERROR(IF(AND(O42="No",N42="Exists"),VLOOKUP(A42,'6.17.24'!A42:$P$123,16,0),""),"Not On Last Report")</f>
        <v/>
      </c>
      <c r="Q42" t="s">
        <v>359</v>
      </c>
      <c r="R42" t="s">
        <v>359</v>
      </c>
    </row>
    <row r="43" spans="1:18" x14ac:dyDescent="0.25">
      <c r="A43" t="s">
        <v>333</v>
      </c>
      <c r="B43" s="1">
        <v>55</v>
      </c>
      <c r="C43" s="1">
        <v>55</v>
      </c>
      <c r="D43" s="1">
        <v>0</v>
      </c>
      <c r="E43" s="1">
        <v>55</v>
      </c>
      <c r="F43" s="1">
        <v>0</v>
      </c>
      <c r="G43" s="1">
        <v>0</v>
      </c>
      <c r="H43" s="1">
        <v>0</v>
      </c>
      <c r="I43" s="1">
        <v>0</v>
      </c>
      <c r="J43" t="s">
        <v>29</v>
      </c>
      <c r="K43" t="s">
        <v>212</v>
      </c>
      <c r="L43" t="s">
        <v>334</v>
      </c>
      <c r="M43" s="1">
        <f>_xlfn.IFNA(VLOOKUP(A43,'6.17.24'!$A$2:$C$96,3,0),0)</f>
        <v>55</v>
      </c>
      <c r="N43" t="str">
        <f>IF(ISNUMBER(MATCH(A43, '6.17.24'!$A$2:$A$16, 0)), "Exists", "Doesn't Exist")</f>
        <v>Doesn't Exist</v>
      </c>
      <c r="O43" t="str">
        <f>_xlfn.IFNA(VLOOKUP(A43,'6.17.24'!$A$2:$R$96,17,0), "No")</f>
        <v>No</v>
      </c>
      <c r="P43" t="str">
        <f>IFERROR(IF(AND(O43="No",N43="Exists"),VLOOKUP(A43,'6.17.24'!A43:$P$123,16,0),""),"Not On Last Report")</f>
        <v/>
      </c>
      <c r="Q43" t="s">
        <v>359</v>
      </c>
      <c r="R43" t="s">
        <v>359</v>
      </c>
    </row>
    <row r="44" spans="1:18" x14ac:dyDescent="0.25">
      <c r="A44" t="s">
        <v>103</v>
      </c>
      <c r="B44" s="1">
        <v>852.97</v>
      </c>
      <c r="C44" s="1">
        <v>51.49</v>
      </c>
      <c r="D44" s="1">
        <v>51.49</v>
      </c>
      <c r="E44" s="1">
        <v>0</v>
      </c>
      <c r="F44" s="1">
        <v>801.48</v>
      </c>
      <c r="G44" s="1">
        <v>0</v>
      </c>
      <c r="H44" s="1">
        <v>801.48</v>
      </c>
      <c r="I44" s="1">
        <v>0</v>
      </c>
      <c r="J44" t="s">
        <v>10</v>
      </c>
      <c r="K44" t="s">
        <v>191</v>
      </c>
      <c r="L44" t="s">
        <v>262</v>
      </c>
      <c r="M44" s="1">
        <f>_xlfn.IFNA(VLOOKUP(A44,'6.17.24'!$A$2:$C$96,3,0),0)</f>
        <v>393.77</v>
      </c>
      <c r="N44" t="str">
        <f>IF(ISNUMBER(MATCH(A44, '6.17.24'!$A$2:$A$16, 0)), "Exists", "Doesn't Exist")</f>
        <v>Doesn't Exist</v>
      </c>
      <c r="O44" t="str">
        <f>_xlfn.IFNA(VLOOKUP(A44,'6.17.24'!$A$2:$R$96,17,0), "No")</f>
        <v>No</v>
      </c>
      <c r="P44" t="str">
        <f>IFERROR(IF(AND(O44="No",N44="Exists"),VLOOKUP(A44,'6.17.24'!A44:$P$123,16,0),""),"Not On Last Report")</f>
        <v/>
      </c>
      <c r="Q44" t="s">
        <v>359</v>
      </c>
      <c r="R44" t="s">
        <v>359</v>
      </c>
    </row>
    <row r="45" spans="1:18" x14ac:dyDescent="0.25">
      <c r="A45" t="s">
        <v>126</v>
      </c>
      <c r="B45" s="1">
        <v>48.15</v>
      </c>
      <c r="C45" s="1">
        <v>48.15</v>
      </c>
      <c r="D45" s="1">
        <v>48.15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t="s">
        <v>23</v>
      </c>
      <c r="K45" t="s">
        <v>194</v>
      </c>
      <c r="L45" t="s">
        <v>352</v>
      </c>
      <c r="M45" s="1">
        <f>_xlfn.IFNA(VLOOKUP(A45,'6.17.24'!$A$2:$C$96,3,0),0)</f>
        <v>0</v>
      </c>
      <c r="N45" t="str">
        <f>IF(ISNUMBER(MATCH(A45, '6.17.24'!$A$2:$A$16, 0)), "Exists", "Doesn't Exist")</f>
        <v>Doesn't Exist</v>
      </c>
      <c r="O45" t="str">
        <f>_xlfn.IFNA(VLOOKUP(A45,'6.17.24'!$A$2:$R$96,17,0), "No")</f>
        <v>No</v>
      </c>
      <c r="P45" t="str">
        <f>IFERROR(IF(AND(O45="No",N45="Exists"),VLOOKUP(A45,'6.17.24'!A45:$P$123,16,0),""),"Not On Last Report")</f>
        <v/>
      </c>
      <c r="Q45" t="s">
        <v>359</v>
      </c>
      <c r="R45" t="s">
        <v>359</v>
      </c>
    </row>
    <row r="46" spans="1:18" x14ac:dyDescent="0.25">
      <c r="A46" t="s">
        <v>551</v>
      </c>
      <c r="B46" s="1">
        <v>35</v>
      </c>
      <c r="C46" s="1">
        <v>35</v>
      </c>
      <c r="D46" s="1">
        <v>0</v>
      </c>
      <c r="E46" s="1">
        <v>35</v>
      </c>
      <c r="F46" s="1">
        <v>0</v>
      </c>
      <c r="G46" s="1">
        <v>0</v>
      </c>
      <c r="H46" s="1">
        <v>0</v>
      </c>
      <c r="I46" s="1">
        <v>0</v>
      </c>
      <c r="J46" t="s">
        <v>552</v>
      </c>
      <c r="K46" t="s">
        <v>553</v>
      </c>
      <c r="L46" t="s">
        <v>714</v>
      </c>
      <c r="M46" s="1">
        <f>_xlfn.IFNA(VLOOKUP(A46,'6.17.24'!$A$2:$C$96,3,0),0)</f>
        <v>35</v>
      </c>
      <c r="N46" t="str">
        <f>IF(ISNUMBER(MATCH(A46, '6.17.24'!$A$2:$A$16, 0)), "Exists", "Doesn't Exist")</f>
        <v>Doesn't Exist</v>
      </c>
      <c r="O46" t="str">
        <f>_xlfn.IFNA(VLOOKUP(A46,'6.17.24'!$A$2:$R$96,17,0), "No")</f>
        <v>No</v>
      </c>
      <c r="P46" t="str">
        <f>IFERROR(IF(AND(O46="No",N46="Exists"),VLOOKUP(A46,'6.17.24'!A46:$P$123,16,0),""),"Not On Last Report")</f>
        <v/>
      </c>
      <c r="Q46" t="s">
        <v>359</v>
      </c>
      <c r="R46" t="s">
        <v>359</v>
      </c>
    </row>
    <row r="47" spans="1:18" x14ac:dyDescent="0.25">
      <c r="A47" t="s">
        <v>80</v>
      </c>
      <c r="B47" s="1">
        <v>2156.96</v>
      </c>
      <c r="C47" s="1">
        <v>23.6</v>
      </c>
      <c r="D47" s="1">
        <v>0</v>
      </c>
      <c r="E47" s="1">
        <v>23.6</v>
      </c>
      <c r="F47" s="1">
        <v>2133.36</v>
      </c>
      <c r="G47" s="1">
        <v>0</v>
      </c>
      <c r="H47" s="1">
        <v>2133.36</v>
      </c>
      <c r="I47" s="1">
        <v>0</v>
      </c>
      <c r="J47" t="s">
        <v>99</v>
      </c>
      <c r="K47" t="s">
        <v>217</v>
      </c>
      <c r="L47" t="s">
        <v>399</v>
      </c>
      <c r="M47" s="1">
        <f>_xlfn.IFNA(VLOOKUP(A47,'6.17.24'!$A$2:$C$96,3,0),0)</f>
        <v>23.6</v>
      </c>
      <c r="N47" t="str">
        <f>IF(ISNUMBER(MATCH(A47, '6.17.24'!$A$2:$A$16, 0)), "Exists", "Doesn't Exist")</f>
        <v>Doesn't Exist</v>
      </c>
      <c r="O47" t="str">
        <f>_xlfn.IFNA(VLOOKUP(A47,'6.17.24'!$A$2:$R$96,17,0), "No")</f>
        <v>No</v>
      </c>
      <c r="P47" t="str">
        <f>IFERROR(IF(AND(O47="No",N47="Exists"),VLOOKUP(A47,'6.17.24'!A47:$P$123,16,0),""),"Not On Last Report")</f>
        <v/>
      </c>
      <c r="Q47" t="s">
        <v>359</v>
      </c>
      <c r="R47" t="s">
        <v>359</v>
      </c>
    </row>
    <row r="48" spans="1:18" x14ac:dyDescent="0.25">
      <c r="A48" t="s">
        <v>600</v>
      </c>
      <c r="B48" s="1">
        <v>23.28</v>
      </c>
      <c r="C48" s="1">
        <v>23.28</v>
      </c>
      <c r="D48" s="1">
        <v>23.28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t="s">
        <v>65</v>
      </c>
      <c r="K48" t="s">
        <v>221</v>
      </c>
      <c r="L48" t="s">
        <v>601</v>
      </c>
      <c r="M48" s="1">
        <f>_xlfn.IFNA(VLOOKUP(A48,'6.17.24'!$A$2:$C$96,3,0),0)</f>
        <v>16.93</v>
      </c>
      <c r="N48" t="str">
        <f>IF(ISNUMBER(MATCH(A48, '6.17.24'!$A$2:$A$16, 0)), "Exists", "Doesn't Exist")</f>
        <v>Doesn't Exist</v>
      </c>
      <c r="O48" t="str">
        <f>_xlfn.IFNA(VLOOKUP(A48,'6.17.24'!$A$2:$R$96,17,0), "No")</f>
        <v>No</v>
      </c>
      <c r="P48" t="str">
        <f>IFERROR(IF(AND(O48="No",N48="Exists"),VLOOKUP(A48,'6.17.24'!A48:$P$123,16,0),""),"Not On Last Report")</f>
        <v/>
      </c>
      <c r="Q48" t="s">
        <v>359</v>
      </c>
      <c r="R48" t="s">
        <v>359</v>
      </c>
    </row>
    <row r="49" spans="1:18" x14ac:dyDescent="0.25">
      <c r="A49" t="s">
        <v>627</v>
      </c>
      <c r="B49" s="1">
        <v>21.49</v>
      </c>
      <c r="C49" s="1">
        <v>21.49</v>
      </c>
      <c r="D49" s="1">
        <v>0</v>
      </c>
      <c r="E49" s="1">
        <v>21.49</v>
      </c>
      <c r="F49" s="1">
        <v>0</v>
      </c>
      <c r="G49" s="1">
        <v>0</v>
      </c>
      <c r="H49" s="1">
        <v>0</v>
      </c>
      <c r="I49" s="1">
        <v>0</v>
      </c>
      <c r="J49" t="s">
        <v>14</v>
      </c>
      <c r="K49" t="s">
        <v>172</v>
      </c>
      <c r="L49" t="s">
        <v>628</v>
      </c>
      <c r="M49" s="1">
        <f>_xlfn.IFNA(VLOOKUP(A49,'6.17.24'!$A$2:$C$96,3,0),0)</f>
        <v>21.49</v>
      </c>
      <c r="N49" t="str">
        <f>IF(ISNUMBER(MATCH(A49, '6.17.24'!$A$2:$A$16, 0)), "Exists", "Doesn't Exist")</f>
        <v>Doesn't Exist</v>
      </c>
      <c r="O49" t="str">
        <f>_xlfn.IFNA(VLOOKUP(A49,'6.17.24'!$A$2:$R$96,17,0), "No")</f>
        <v>No</v>
      </c>
      <c r="P49" t="str">
        <f>IFERROR(IF(AND(O49="No",N49="Exists"),VLOOKUP(A49,'6.17.24'!A49:$P$123,16,0),""),"Not On Last Report")</f>
        <v/>
      </c>
      <c r="Q49" t="s">
        <v>359</v>
      </c>
      <c r="R49" t="s">
        <v>359</v>
      </c>
    </row>
    <row r="50" spans="1:18" x14ac:dyDescent="0.25">
      <c r="A50" t="s">
        <v>281</v>
      </c>
      <c r="B50" s="1">
        <v>2905.6</v>
      </c>
      <c r="C50" s="1">
        <v>20.239999999999998</v>
      </c>
      <c r="D50" s="1">
        <v>0</v>
      </c>
      <c r="E50" s="1">
        <v>20.239999999999998</v>
      </c>
      <c r="F50" s="1">
        <v>2885.36</v>
      </c>
      <c r="G50" s="1">
        <v>0</v>
      </c>
      <c r="H50" s="1">
        <v>2885.36</v>
      </c>
      <c r="I50" s="1">
        <v>0</v>
      </c>
      <c r="J50" t="s">
        <v>102</v>
      </c>
      <c r="K50" t="s">
        <v>282</v>
      </c>
      <c r="L50" t="s">
        <v>283</v>
      </c>
      <c r="M50" s="1">
        <f>_xlfn.IFNA(VLOOKUP(A50,'6.17.24'!$A$2:$C$96,3,0),0)</f>
        <v>0</v>
      </c>
      <c r="N50" t="str">
        <f>IF(ISNUMBER(MATCH(A50, '6.17.24'!$A$2:$A$16, 0)), "Exists", "Doesn't Exist")</f>
        <v>Doesn't Exist</v>
      </c>
      <c r="O50" t="str">
        <f>_xlfn.IFNA(VLOOKUP(A50,'6.17.24'!$A$2:$R$96,17,0), "No")</f>
        <v>No</v>
      </c>
      <c r="P50" t="str">
        <f>IFERROR(IF(AND(O50="No",N50="Exists"),VLOOKUP(A50,'6.17.24'!A50:$P$123,16,0),""),"Not On Last Report")</f>
        <v/>
      </c>
      <c r="Q50" t="s">
        <v>359</v>
      </c>
      <c r="R50" t="s">
        <v>359</v>
      </c>
    </row>
    <row r="51" spans="1:18" x14ac:dyDescent="0.25">
      <c r="A51" t="s">
        <v>384</v>
      </c>
      <c r="B51" s="1">
        <v>10.32</v>
      </c>
      <c r="C51" s="1">
        <v>10.32</v>
      </c>
      <c r="D51" s="1">
        <v>0</v>
      </c>
      <c r="E51" s="1">
        <v>10.32</v>
      </c>
      <c r="F51" s="1">
        <v>0</v>
      </c>
      <c r="G51" s="1">
        <v>0</v>
      </c>
      <c r="H51" s="1">
        <v>0</v>
      </c>
      <c r="I51" s="1">
        <v>0</v>
      </c>
      <c r="J51" t="s">
        <v>105</v>
      </c>
      <c r="K51" t="s">
        <v>245</v>
      </c>
      <c r="L51" t="s">
        <v>385</v>
      </c>
      <c r="M51" s="1">
        <f>_xlfn.IFNA(VLOOKUP(A51,'6.17.24'!$A$2:$C$96,3,0),0)</f>
        <v>10.32</v>
      </c>
      <c r="N51" t="str">
        <f>IF(ISNUMBER(MATCH(A51, '6.17.24'!$A$2:$A$16, 0)), "Exists", "Doesn't Exist")</f>
        <v>Doesn't Exist</v>
      </c>
      <c r="O51" t="str">
        <f>_xlfn.IFNA(VLOOKUP(A51,'6.17.24'!$A$2:$R$96,17,0), "No")</f>
        <v>No</v>
      </c>
      <c r="P51" t="str">
        <f>IFERROR(IF(AND(O51="No",N51="Exists"),VLOOKUP(A51,'6.17.24'!A51:$P$123,16,0),""),"Not On Last Report")</f>
        <v/>
      </c>
      <c r="Q51" t="s">
        <v>359</v>
      </c>
      <c r="R51" t="s">
        <v>359</v>
      </c>
    </row>
    <row r="52" spans="1:18" x14ac:dyDescent="0.25">
      <c r="A52" t="s">
        <v>125</v>
      </c>
      <c r="B52" s="1">
        <v>2222.39</v>
      </c>
      <c r="C52" s="1">
        <v>6.93</v>
      </c>
      <c r="D52" s="1">
        <v>0</v>
      </c>
      <c r="E52" s="1">
        <v>6.93</v>
      </c>
      <c r="F52" s="1">
        <v>2215.46</v>
      </c>
      <c r="G52" s="1">
        <v>0</v>
      </c>
      <c r="H52" s="1">
        <v>2215.46</v>
      </c>
      <c r="I52" s="1">
        <v>0</v>
      </c>
      <c r="J52" t="s">
        <v>56</v>
      </c>
      <c r="K52" t="s">
        <v>189</v>
      </c>
      <c r="L52" t="s">
        <v>289</v>
      </c>
      <c r="M52" s="1">
        <f>_xlfn.IFNA(VLOOKUP(A52,'6.17.24'!$A$2:$C$96,3,0),0)</f>
        <v>6.93</v>
      </c>
      <c r="N52" t="str">
        <f>IF(ISNUMBER(MATCH(A52, '6.17.24'!$A$2:$A$16, 0)), "Exists", "Doesn't Exist")</f>
        <v>Doesn't Exist</v>
      </c>
      <c r="O52" t="str">
        <f>_xlfn.IFNA(VLOOKUP(A52,'6.17.24'!$A$2:$R$96,17,0), "No")</f>
        <v>No</v>
      </c>
      <c r="P52" t="str">
        <f>IFERROR(IF(AND(O52="No",N52="Exists"),VLOOKUP(A52,'6.17.24'!A52:$P$123,16,0),""),"Not On Last Report")</f>
        <v/>
      </c>
      <c r="Q52" t="s">
        <v>359</v>
      </c>
      <c r="R52" t="s">
        <v>359</v>
      </c>
    </row>
    <row r="53" spans="1:18" x14ac:dyDescent="0.25">
      <c r="A53" t="s">
        <v>81</v>
      </c>
      <c r="B53" s="1">
        <v>6.67</v>
      </c>
      <c r="C53" s="1">
        <v>6.67</v>
      </c>
      <c r="D53" s="1">
        <v>0</v>
      </c>
      <c r="E53" s="1">
        <v>6.67</v>
      </c>
      <c r="F53" s="1">
        <v>0</v>
      </c>
      <c r="G53" s="1">
        <v>0</v>
      </c>
      <c r="H53" s="1">
        <v>0</v>
      </c>
      <c r="I53" s="1">
        <v>0</v>
      </c>
      <c r="J53" t="s">
        <v>153</v>
      </c>
      <c r="K53" t="s">
        <v>234</v>
      </c>
      <c r="L53" t="s">
        <v>235</v>
      </c>
      <c r="M53" s="1">
        <f>_xlfn.IFNA(VLOOKUP(A53,'6.17.24'!$A$2:$C$96,3,0),0)</f>
        <v>6.67</v>
      </c>
      <c r="N53" t="str">
        <f>IF(ISNUMBER(MATCH(A53, '6.17.24'!$A$2:$A$16, 0)), "Exists", "Doesn't Exist")</f>
        <v>Doesn't Exist</v>
      </c>
      <c r="O53" t="str">
        <f>_xlfn.IFNA(VLOOKUP(A53,'6.17.24'!$A$2:$R$96,17,0), "No")</f>
        <v>No</v>
      </c>
      <c r="P53" t="str">
        <f>IFERROR(IF(AND(O53="No",N53="Exists"),VLOOKUP(A53,'6.17.24'!A53:$P$123,16,0),""),"Not On Last Report")</f>
        <v/>
      </c>
      <c r="Q53" t="s">
        <v>359</v>
      </c>
      <c r="R53" t="s">
        <v>359</v>
      </c>
    </row>
    <row r="54" spans="1:18" x14ac:dyDescent="0.25">
      <c r="A54" t="s">
        <v>121</v>
      </c>
      <c r="B54" s="1">
        <v>1.38</v>
      </c>
      <c r="C54" s="1">
        <v>1.38</v>
      </c>
      <c r="D54" s="1">
        <v>0</v>
      </c>
      <c r="E54" s="1">
        <v>1.38</v>
      </c>
      <c r="F54" s="1">
        <v>0</v>
      </c>
      <c r="G54" s="1">
        <v>0</v>
      </c>
      <c r="H54" s="1">
        <v>0</v>
      </c>
      <c r="I54" s="1">
        <v>0</v>
      </c>
      <c r="J54" t="s">
        <v>158</v>
      </c>
      <c r="K54" t="s">
        <v>279</v>
      </c>
      <c r="L54" t="s">
        <v>187</v>
      </c>
      <c r="M54" s="1">
        <f>_xlfn.IFNA(VLOOKUP(A54,'6.17.24'!$A$2:$C$96,3,0),0)</f>
        <v>1.38</v>
      </c>
      <c r="N54" t="str">
        <f>IF(ISNUMBER(MATCH(A54, '6.17.24'!$A$2:$A$16, 0)), "Exists", "Doesn't Exist")</f>
        <v>Doesn't Exist</v>
      </c>
      <c r="O54" t="str">
        <f>_xlfn.IFNA(VLOOKUP(A54,'6.17.24'!$A$2:$R$96,17,0), "No")</f>
        <v>No</v>
      </c>
      <c r="P54" t="str">
        <f>IFERROR(IF(AND(O54="No",N54="Exists"),VLOOKUP(A54,'6.17.24'!A54:$P$123,16,0),""),"Not On Last Report")</f>
        <v/>
      </c>
      <c r="Q54" t="s">
        <v>359</v>
      </c>
      <c r="R54" t="s">
        <v>359</v>
      </c>
    </row>
    <row r="55" spans="1:18" x14ac:dyDescent="0.25">
      <c r="A55" t="s">
        <v>656</v>
      </c>
      <c r="B55" s="1">
        <v>408.64</v>
      </c>
      <c r="C55" s="1">
        <v>0.01</v>
      </c>
      <c r="D55" s="1">
        <v>0</v>
      </c>
      <c r="E55" s="1">
        <v>0.01</v>
      </c>
      <c r="F55" s="1">
        <v>408.63</v>
      </c>
      <c r="G55" s="1">
        <v>0</v>
      </c>
      <c r="H55" s="1">
        <v>0</v>
      </c>
      <c r="I55" s="1">
        <v>408.63</v>
      </c>
      <c r="J55" t="s">
        <v>31</v>
      </c>
      <c r="K55" t="s">
        <v>183</v>
      </c>
      <c r="L55" t="s">
        <v>657</v>
      </c>
      <c r="M55" s="1">
        <f>_xlfn.IFNA(VLOOKUP(A55,'6.17.24'!$A$2:$C$96,3,0),0)</f>
        <v>408.64</v>
      </c>
      <c r="N55" t="str">
        <f>IF(ISNUMBER(MATCH(A55, '6.17.24'!$A$2:$A$16, 0)), "Exists", "Doesn't Exist")</f>
        <v>Doesn't Exist</v>
      </c>
      <c r="O55" t="str">
        <f>_xlfn.IFNA(VLOOKUP(A55,'6.17.24'!$A$2:$R$96,17,0), "No")</f>
        <v>No</v>
      </c>
      <c r="P55" t="str">
        <f>IFERROR(IF(AND(O55="No",N55="Exists"),VLOOKUP(A55,'6.17.24'!A55:$P$123,16,0),""),"Not On Last Report")</f>
        <v/>
      </c>
      <c r="Q55" t="s">
        <v>359</v>
      </c>
      <c r="R55" t="s">
        <v>359</v>
      </c>
    </row>
    <row r="56" spans="1:18" x14ac:dyDescent="0.25">
      <c r="A56" t="s">
        <v>660</v>
      </c>
      <c r="B56" s="1">
        <v>363.98</v>
      </c>
      <c r="C56" s="1">
        <v>0</v>
      </c>
      <c r="D56" s="1">
        <v>0</v>
      </c>
      <c r="E56" s="1">
        <v>0</v>
      </c>
      <c r="F56" s="1">
        <v>363.98</v>
      </c>
      <c r="G56" s="1">
        <v>0</v>
      </c>
      <c r="H56" s="1">
        <v>363.98</v>
      </c>
      <c r="I56" s="1">
        <v>0</v>
      </c>
      <c r="J56" t="s">
        <v>36</v>
      </c>
      <c r="K56" t="s">
        <v>185</v>
      </c>
      <c r="L56" t="s">
        <v>180</v>
      </c>
      <c r="M56" s="1">
        <f>_xlfn.IFNA(VLOOKUP(A56,'6.17.24'!$A$2:$C$96,3,0),0)</f>
        <v>0</v>
      </c>
      <c r="N56" t="str">
        <f>IF(ISNUMBER(MATCH(A56, '6.17.24'!$A$2:$A$16, 0)), "Exists", "Doesn't Exist")</f>
        <v>Doesn't Exist</v>
      </c>
      <c r="O56" t="str">
        <f>_xlfn.IFNA(VLOOKUP(A56,'6.17.24'!$A$2:$R$96,17,0), "No")</f>
        <v>No</v>
      </c>
      <c r="P56" t="str">
        <f>IFERROR(IF(AND(O56="No",N56="Exists"),VLOOKUP(A56,'6.17.24'!A56:$P$123,16,0),""),"Not On Last Report")</f>
        <v/>
      </c>
      <c r="Q56" t="s">
        <v>359</v>
      </c>
      <c r="R56" t="s">
        <v>359</v>
      </c>
    </row>
    <row r="57" spans="1:18" x14ac:dyDescent="0.25">
      <c r="A57" t="s">
        <v>109</v>
      </c>
      <c r="B57" s="1">
        <v>33.200000000000003</v>
      </c>
      <c r="C57" s="1">
        <v>0</v>
      </c>
      <c r="D57" s="1">
        <v>0</v>
      </c>
      <c r="E57" s="1">
        <v>0</v>
      </c>
      <c r="F57" s="1">
        <v>33.200000000000003</v>
      </c>
      <c r="G57" s="1">
        <v>0</v>
      </c>
      <c r="H57" s="1">
        <v>0</v>
      </c>
      <c r="I57" s="1">
        <v>33.200000000000003</v>
      </c>
      <c r="J57" t="s">
        <v>60</v>
      </c>
      <c r="K57" t="s">
        <v>236</v>
      </c>
      <c r="L57" t="s">
        <v>252</v>
      </c>
      <c r="M57" s="1">
        <f>_xlfn.IFNA(VLOOKUP(A57,'6.17.24'!$A$2:$C$96,3,0),0)</f>
        <v>33.200000000000003</v>
      </c>
      <c r="N57" t="str">
        <f>IF(ISNUMBER(MATCH(A57, '6.17.24'!$A$2:$A$16, 0)), "Exists", "Doesn't Exist")</f>
        <v>Doesn't Exist</v>
      </c>
      <c r="O57" t="str">
        <f>_xlfn.IFNA(VLOOKUP(A57,'6.17.24'!$A$2:$R$96,17,0), "No")</f>
        <v>No</v>
      </c>
      <c r="P57" t="str">
        <f>IFERROR(IF(AND(O57="No",N57="Exists"),VLOOKUP(A57,'6.17.24'!A57:$P$123,16,0),""),"Not On Last Report")</f>
        <v/>
      </c>
      <c r="Q57" t="s">
        <v>359</v>
      </c>
      <c r="R57" t="s">
        <v>359</v>
      </c>
    </row>
    <row r="58" spans="1:18" x14ac:dyDescent="0.25">
      <c r="A58" t="s">
        <v>74</v>
      </c>
      <c r="B58" s="1">
        <v>1988.09</v>
      </c>
      <c r="C58" s="1">
        <v>0</v>
      </c>
      <c r="D58" s="1">
        <v>0</v>
      </c>
      <c r="E58" s="1">
        <v>0</v>
      </c>
      <c r="F58" s="1">
        <v>1988.09</v>
      </c>
      <c r="G58" s="1">
        <v>0</v>
      </c>
      <c r="H58" s="1">
        <v>0</v>
      </c>
      <c r="I58" s="1">
        <v>1988.09</v>
      </c>
      <c r="J58" t="s">
        <v>31</v>
      </c>
      <c r="K58" t="s">
        <v>183</v>
      </c>
      <c r="L58" t="s">
        <v>231</v>
      </c>
      <c r="M58" s="1">
        <f>_xlfn.IFNA(VLOOKUP(A58,'6.17.24'!$A$2:$C$96,3,0),0)</f>
        <v>0</v>
      </c>
      <c r="N58" t="str">
        <f>IF(ISNUMBER(MATCH(A58, '6.17.24'!$A$2:$A$16, 0)), "Exists", "Doesn't Exist")</f>
        <v>Doesn't Exist</v>
      </c>
      <c r="O58" t="str">
        <f>_xlfn.IFNA(VLOOKUP(A58,'6.17.24'!$A$2:$R$96,17,0), "No")</f>
        <v>No</v>
      </c>
      <c r="P58" t="str">
        <f>IFERROR(IF(AND(O58="No",N58="Exists"),VLOOKUP(A58,'6.17.24'!A58:$P$123,16,0),""),"Not On Last Report")</f>
        <v/>
      </c>
      <c r="Q58" t="s">
        <v>359</v>
      </c>
      <c r="R58" t="s">
        <v>359</v>
      </c>
    </row>
    <row r="59" spans="1:18" x14ac:dyDescent="0.25">
      <c r="A59" t="s">
        <v>520</v>
      </c>
      <c r="B59" s="1">
        <v>480.11</v>
      </c>
      <c r="C59" s="1">
        <v>0</v>
      </c>
      <c r="D59" s="1">
        <v>0</v>
      </c>
      <c r="E59" s="1">
        <v>0</v>
      </c>
      <c r="F59" s="1">
        <v>480.11</v>
      </c>
      <c r="G59" s="1">
        <v>0</v>
      </c>
      <c r="H59" s="1">
        <v>480.11</v>
      </c>
      <c r="I59" s="1">
        <v>0</v>
      </c>
      <c r="J59" t="s">
        <v>96</v>
      </c>
      <c r="K59" t="s">
        <v>242</v>
      </c>
      <c r="L59" t="s">
        <v>622</v>
      </c>
      <c r="M59" s="1">
        <f>_xlfn.IFNA(VLOOKUP(A59,'6.17.24'!$A$2:$C$96,3,0),0)</f>
        <v>480.11</v>
      </c>
      <c r="N59" t="str">
        <f>IF(ISNUMBER(MATCH(A59, '6.17.24'!$A$2:$A$16, 0)), "Exists", "Doesn't Exist")</f>
        <v>Doesn't Exist</v>
      </c>
      <c r="O59" t="str">
        <f>_xlfn.IFNA(VLOOKUP(A59,'6.17.24'!$A$2:$R$96,17,0), "No")</f>
        <v>No</v>
      </c>
      <c r="P59" t="str">
        <f>IFERROR(IF(AND(O59="No",N59="Exists"),VLOOKUP(A59,'6.17.24'!A59:$P$123,16,0),""),"Not On Last Report")</f>
        <v/>
      </c>
      <c r="Q59" t="s">
        <v>359</v>
      </c>
      <c r="R59" t="s">
        <v>359</v>
      </c>
    </row>
    <row r="60" spans="1:18" x14ac:dyDescent="0.25">
      <c r="A60" t="s">
        <v>663</v>
      </c>
      <c r="B60" s="1">
        <v>301.77999999999997</v>
      </c>
      <c r="C60" s="1">
        <v>0</v>
      </c>
      <c r="D60" s="1">
        <v>0</v>
      </c>
      <c r="E60" s="1">
        <v>0</v>
      </c>
      <c r="F60" s="1">
        <v>301.77999999999997</v>
      </c>
      <c r="G60" s="1">
        <v>0</v>
      </c>
      <c r="H60" s="1">
        <v>301.77999999999997</v>
      </c>
      <c r="I60" s="1">
        <v>0</v>
      </c>
      <c r="J60" t="s">
        <v>29</v>
      </c>
      <c r="K60" t="s">
        <v>212</v>
      </c>
      <c r="L60" t="s">
        <v>664</v>
      </c>
      <c r="M60" s="1">
        <f>_xlfn.IFNA(VLOOKUP(A60,'6.17.24'!$A$2:$C$96,3,0),0)</f>
        <v>301.77999999999997</v>
      </c>
      <c r="N60" t="str">
        <f>IF(ISNUMBER(MATCH(A60, '6.17.24'!$A$2:$A$16, 0)), "Exists", "Doesn't Exist")</f>
        <v>Doesn't Exist</v>
      </c>
      <c r="O60" t="str">
        <f>_xlfn.IFNA(VLOOKUP(A60,'6.17.24'!$A$2:$R$96,17,0), "No")</f>
        <v>No</v>
      </c>
      <c r="P60" t="str">
        <f>IFERROR(IF(AND(O60="No",N60="Exists"),VLOOKUP(A60,'6.17.24'!A60:$P$123,16,0),""),"Not On Last Report")</f>
        <v/>
      </c>
      <c r="Q60" t="s">
        <v>359</v>
      </c>
      <c r="R60" t="s">
        <v>359</v>
      </c>
    </row>
    <row r="61" spans="1:18" x14ac:dyDescent="0.25">
      <c r="A61" t="s">
        <v>53</v>
      </c>
      <c r="B61" s="1">
        <v>654.79000000000008</v>
      </c>
      <c r="C61" s="1">
        <v>0</v>
      </c>
      <c r="D61" s="1">
        <v>0</v>
      </c>
      <c r="E61" s="1">
        <v>0</v>
      </c>
      <c r="F61" s="1">
        <v>654.79000000000008</v>
      </c>
      <c r="G61" s="1">
        <v>0</v>
      </c>
      <c r="H61" s="1">
        <v>0</v>
      </c>
      <c r="I61" s="1">
        <v>654.79000000000008</v>
      </c>
      <c r="J61" t="s">
        <v>44</v>
      </c>
      <c r="K61" t="s">
        <v>196</v>
      </c>
      <c r="L61" t="s">
        <v>205</v>
      </c>
      <c r="M61" s="1">
        <f>_xlfn.IFNA(VLOOKUP(A61,'6.17.24'!$A$2:$C$96,3,0),0)</f>
        <v>0</v>
      </c>
      <c r="N61" t="str">
        <f>IF(ISNUMBER(MATCH(A61, '6.17.24'!$A$2:$A$16, 0)), "Exists", "Doesn't Exist")</f>
        <v>Doesn't Exist</v>
      </c>
      <c r="O61" t="str">
        <f>_xlfn.IFNA(VLOOKUP(A61,'6.17.24'!$A$2:$R$96,17,0), "No")</f>
        <v>No</v>
      </c>
      <c r="P61" t="str">
        <f>IFERROR(IF(AND(O61="No",N61="Exists"),VLOOKUP(A61,'6.17.24'!A61:$P$123,16,0),""),"Not On Last Report")</f>
        <v/>
      </c>
      <c r="Q61" t="s">
        <v>359</v>
      </c>
      <c r="R61" t="s">
        <v>359</v>
      </c>
    </row>
    <row r="62" spans="1:18" x14ac:dyDescent="0.25">
      <c r="A62" t="s">
        <v>101</v>
      </c>
      <c r="B62" s="1">
        <v>4068.67</v>
      </c>
      <c r="C62" s="1">
        <v>0</v>
      </c>
      <c r="D62" s="1">
        <v>0</v>
      </c>
      <c r="E62" s="1">
        <v>0</v>
      </c>
      <c r="F62" s="1">
        <v>4068.67</v>
      </c>
      <c r="G62" s="1">
        <v>0</v>
      </c>
      <c r="H62" s="1">
        <v>4068.67</v>
      </c>
      <c r="I62" s="1">
        <v>0</v>
      </c>
      <c r="J62" t="s">
        <v>34</v>
      </c>
      <c r="K62" t="s">
        <v>198</v>
      </c>
      <c r="L62" t="s">
        <v>261</v>
      </c>
      <c r="M62" s="1">
        <f>_xlfn.IFNA(VLOOKUP(A62,'6.17.24'!$A$2:$C$96,3,0),0)</f>
        <v>3944.65</v>
      </c>
      <c r="N62" t="str">
        <f>IF(ISNUMBER(MATCH(A62, '6.17.24'!$A$2:$A$16, 0)), "Exists", "Doesn't Exist")</f>
        <v>Exists</v>
      </c>
      <c r="O62" t="str">
        <f>_xlfn.IFNA(VLOOKUP(A62,'6.17.24'!$A$2:$R$96,17,0), "No")</f>
        <v>No</v>
      </c>
      <c r="P62" t="str">
        <f>IFERROR(IF(AND(O62="No",N62="Exists"),VLOOKUP(A62,'6.17.24'!A62:$P$123,16,0),""),"Not On Last Report")</f>
        <v>Not On Last Report</v>
      </c>
      <c r="Q62" t="s">
        <v>359</v>
      </c>
      <c r="R62" t="s">
        <v>359</v>
      </c>
    </row>
    <row r="63" spans="1:18" x14ac:dyDescent="0.25">
      <c r="A63" t="s">
        <v>408</v>
      </c>
      <c r="B63" s="1">
        <v>2010.71</v>
      </c>
      <c r="C63" s="1">
        <v>0</v>
      </c>
      <c r="D63" s="1">
        <v>0</v>
      </c>
      <c r="E63" s="1">
        <v>0</v>
      </c>
      <c r="F63" s="1">
        <v>2010.71</v>
      </c>
      <c r="G63" s="1">
        <v>2010.71</v>
      </c>
      <c r="H63" s="1">
        <v>0</v>
      </c>
      <c r="I63" s="1">
        <v>0</v>
      </c>
      <c r="J63" t="s">
        <v>23</v>
      </c>
      <c r="K63" t="s">
        <v>194</v>
      </c>
      <c r="L63" t="s">
        <v>409</v>
      </c>
      <c r="M63" s="1">
        <f>_xlfn.IFNA(VLOOKUP(A63,'6.17.24'!$A$2:$C$96,3,0),0)</f>
        <v>0</v>
      </c>
      <c r="N63" t="str">
        <f>IF(ISNUMBER(MATCH(A63, '6.17.24'!$A$2:$A$16, 0)), "Exists", "Doesn't Exist")</f>
        <v>Doesn't Exist</v>
      </c>
      <c r="O63" t="str">
        <f>_xlfn.IFNA(VLOOKUP(A63,'6.17.24'!$A$2:$R$96,17,0), "No")</f>
        <v>No</v>
      </c>
      <c r="P63" t="str">
        <f>IFERROR(IF(AND(O63="No",N63="Exists"),VLOOKUP(A63,'6.17.24'!A63:$P$123,16,0),""),"Not On Last Report")</f>
        <v/>
      </c>
      <c r="Q63" t="s">
        <v>359</v>
      </c>
      <c r="R63" t="s">
        <v>359</v>
      </c>
    </row>
    <row r="64" spans="1:18" x14ac:dyDescent="0.25">
      <c r="A64" t="s">
        <v>715</v>
      </c>
      <c r="B64" s="1">
        <v>15.96</v>
      </c>
      <c r="C64" s="1">
        <v>0</v>
      </c>
      <c r="D64" s="1">
        <v>0</v>
      </c>
      <c r="E64" s="1">
        <v>0</v>
      </c>
      <c r="F64" s="1">
        <v>15.96</v>
      </c>
      <c r="G64" s="1">
        <v>0</v>
      </c>
      <c r="H64" s="1">
        <v>0</v>
      </c>
      <c r="I64" s="1">
        <v>15.96</v>
      </c>
      <c r="J64" t="s">
        <v>31</v>
      </c>
      <c r="K64" t="s">
        <v>183</v>
      </c>
      <c r="L64" t="s">
        <v>716</v>
      </c>
      <c r="M64" s="1">
        <f>_xlfn.IFNA(VLOOKUP(A64,'6.17.24'!$A$2:$C$96,3,0),0)</f>
        <v>0</v>
      </c>
      <c r="N64" t="str">
        <f>IF(ISNUMBER(MATCH(A64, '6.17.24'!$A$2:$A$16, 0)), "Exists", "Doesn't Exist")</f>
        <v>Doesn't Exist</v>
      </c>
      <c r="O64" t="str">
        <f>_xlfn.IFNA(VLOOKUP(A64,'6.17.24'!$A$2:$R$96,17,0), "No")</f>
        <v>No</v>
      </c>
      <c r="P64" t="str">
        <f>IFERROR(IF(AND(O64="No",N64="Exists"),VLOOKUP(A64,'6.17.24'!A64:$P$123,16,0),""),"Not On Last Report")</f>
        <v/>
      </c>
      <c r="Q64" t="s">
        <v>359</v>
      </c>
      <c r="R64" t="s">
        <v>359</v>
      </c>
    </row>
    <row r="65" spans="1:18" x14ac:dyDescent="0.25">
      <c r="A65" t="s">
        <v>94</v>
      </c>
      <c r="B65" s="1">
        <v>475.19000000000011</v>
      </c>
      <c r="C65" s="1">
        <v>0</v>
      </c>
      <c r="D65" s="1">
        <v>0</v>
      </c>
      <c r="E65" s="1">
        <v>0</v>
      </c>
      <c r="F65" s="1">
        <v>475.19000000000011</v>
      </c>
      <c r="G65" s="1">
        <v>475.19000000000011</v>
      </c>
      <c r="H65" s="1">
        <v>0</v>
      </c>
      <c r="I65" s="1">
        <v>0</v>
      </c>
      <c r="J65" t="s">
        <v>62</v>
      </c>
      <c r="K65" t="s">
        <v>238</v>
      </c>
      <c r="L65" t="s">
        <v>239</v>
      </c>
      <c r="M65" s="1">
        <f>_xlfn.IFNA(VLOOKUP(A65,'6.17.24'!$A$2:$C$96,3,0),0)</f>
        <v>0</v>
      </c>
      <c r="N65" t="str">
        <f>IF(ISNUMBER(MATCH(A65, '6.17.24'!$A$2:$A$16, 0)), "Exists", "Doesn't Exist")</f>
        <v>Doesn't Exist</v>
      </c>
      <c r="O65" t="str">
        <f>_xlfn.IFNA(VLOOKUP(A65,'6.17.24'!$A$2:$R$96,17,0), "No")</f>
        <v>No</v>
      </c>
      <c r="P65" t="str">
        <f>IFERROR(IF(AND(O65="No",N65="Exists"),VLOOKUP(A65,'6.17.24'!A65:$P$123,16,0),""),"Not On Last Report")</f>
        <v/>
      </c>
      <c r="Q65" t="s">
        <v>359</v>
      </c>
      <c r="R65" t="s">
        <v>359</v>
      </c>
    </row>
    <row r="66" spans="1:18" x14ac:dyDescent="0.25">
      <c r="A66" t="s">
        <v>9</v>
      </c>
      <c r="B66" s="1">
        <v>2568.2600000000002</v>
      </c>
      <c r="C66" s="1">
        <v>0</v>
      </c>
      <c r="D66" s="1">
        <v>0</v>
      </c>
      <c r="E66" s="1">
        <v>0</v>
      </c>
      <c r="F66" s="1">
        <v>2568.2600000000002</v>
      </c>
      <c r="G66" s="1">
        <v>0</v>
      </c>
      <c r="H66" s="1">
        <v>0</v>
      </c>
      <c r="I66" s="1">
        <v>2568.2600000000002</v>
      </c>
      <c r="J66" t="s">
        <v>150</v>
      </c>
      <c r="K66" t="s">
        <v>175</v>
      </c>
      <c r="L66" t="s">
        <v>176</v>
      </c>
      <c r="M66" s="1">
        <f>_xlfn.IFNA(VLOOKUP(A66,'6.17.24'!$A$2:$C$96,3,0),0)</f>
        <v>1541.56</v>
      </c>
      <c r="N66" t="str">
        <f>IF(ISNUMBER(MATCH(A66, '6.17.24'!$A$2:$A$16, 0)), "Exists", "Doesn't Exist")</f>
        <v>Exists</v>
      </c>
      <c r="O66" t="str">
        <f>_xlfn.IFNA(VLOOKUP(A66,'6.17.24'!$A$2:$R$96,17,0), "No")</f>
        <v>Yes</v>
      </c>
      <c r="P66" t="str">
        <f>IFERROR(IF(AND(O66="No",N66="Exists"),VLOOKUP(A66,'6.17.24'!A66:$P$123,16,0),""),"Not On Last Report")</f>
        <v/>
      </c>
      <c r="Q66" t="s">
        <v>359</v>
      </c>
      <c r="R66" t="s">
        <v>359</v>
      </c>
    </row>
    <row r="67" spans="1:18" x14ac:dyDescent="0.25">
      <c r="A67" t="s">
        <v>717</v>
      </c>
      <c r="B67" s="1">
        <v>290.72000000000003</v>
      </c>
      <c r="C67" s="1">
        <v>0</v>
      </c>
      <c r="D67" s="1">
        <v>0</v>
      </c>
      <c r="E67" s="1">
        <v>0</v>
      </c>
      <c r="F67" s="1">
        <v>290.72000000000003</v>
      </c>
      <c r="G67" s="1">
        <v>0</v>
      </c>
      <c r="H67" s="1">
        <v>290.72000000000003</v>
      </c>
      <c r="I67" s="1">
        <v>0</v>
      </c>
      <c r="J67" t="s">
        <v>29</v>
      </c>
      <c r="K67" t="s">
        <v>212</v>
      </c>
      <c r="L67" t="s">
        <v>718</v>
      </c>
      <c r="M67" s="1">
        <f>_xlfn.IFNA(VLOOKUP(A67,'6.17.24'!$A$2:$C$96,3,0),0)</f>
        <v>0</v>
      </c>
      <c r="N67" t="str">
        <f>IF(ISNUMBER(MATCH(A67, '6.17.24'!$A$2:$A$16, 0)), "Exists", "Doesn't Exist")</f>
        <v>Doesn't Exist</v>
      </c>
      <c r="O67" t="str">
        <f>_xlfn.IFNA(VLOOKUP(A67,'6.17.24'!$A$2:$R$96,17,0), "No")</f>
        <v>No</v>
      </c>
      <c r="P67" t="str">
        <f>IFERROR(IF(AND(O67="No",N67="Exists"),VLOOKUP(A67,'6.17.24'!A67:$P$123,16,0),""),"Not On Last Report")</f>
        <v/>
      </c>
      <c r="Q67" t="s">
        <v>359</v>
      </c>
      <c r="R67" t="s">
        <v>359</v>
      </c>
    </row>
    <row r="68" spans="1:18" x14ac:dyDescent="0.25">
      <c r="A68" t="s">
        <v>412</v>
      </c>
      <c r="B68" s="1">
        <v>238.47</v>
      </c>
      <c r="C68" s="1">
        <v>0</v>
      </c>
      <c r="D68" s="1">
        <v>0</v>
      </c>
      <c r="E68" s="1">
        <v>0</v>
      </c>
      <c r="F68" s="1">
        <v>238.47</v>
      </c>
      <c r="G68" s="1">
        <v>0</v>
      </c>
      <c r="H68" s="1">
        <v>0</v>
      </c>
      <c r="I68" s="1">
        <v>238.47</v>
      </c>
      <c r="J68" t="s">
        <v>44</v>
      </c>
      <c r="K68" t="s">
        <v>196</v>
      </c>
      <c r="L68" t="s">
        <v>413</v>
      </c>
      <c r="M68" s="1">
        <f>_xlfn.IFNA(VLOOKUP(A68,'6.17.24'!$A$2:$C$96,3,0),0)</f>
        <v>238.47</v>
      </c>
      <c r="N68" t="str">
        <f>IF(ISNUMBER(MATCH(A68, '6.17.24'!$A$2:$A$16, 0)), "Exists", "Doesn't Exist")</f>
        <v>Doesn't Exist</v>
      </c>
      <c r="O68" t="str">
        <f>_xlfn.IFNA(VLOOKUP(A68,'6.17.24'!$A$2:$R$96,17,0), "No")</f>
        <v>No</v>
      </c>
      <c r="P68" t="str">
        <f>IFERROR(IF(AND(O68="No",N68="Exists"),VLOOKUP(A68,'6.17.24'!A68:$P$123,16,0),""),"Not On Last Report")</f>
        <v/>
      </c>
      <c r="Q68" t="s">
        <v>359</v>
      </c>
      <c r="R68" t="s">
        <v>359</v>
      </c>
    </row>
    <row r="69" spans="1:18" x14ac:dyDescent="0.25">
      <c r="A69" t="s">
        <v>658</v>
      </c>
      <c r="B69" s="1">
        <v>207.13</v>
      </c>
      <c r="C69" s="1">
        <v>0</v>
      </c>
      <c r="D69" s="1">
        <v>0</v>
      </c>
      <c r="E69" s="1">
        <v>0</v>
      </c>
      <c r="F69" s="1">
        <v>207.13</v>
      </c>
      <c r="G69" s="1">
        <v>0</v>
      </c>
      <c r="H69" s="1">
        <v>0</v>
      </c>
      <c r="I69" s="1">
        <v>207.13</v>
      </c>
      <c r="J69" t="s">
        <v>151</v>
      </c>
      <c r="K69" t="s">
        <v>208</v>
      </c>
      <c r="L69" t="s">
        <v>719</v>
      </c>
      <c r="M69" s="1">
        <f>_xlfn.IFNA(VLOOKUP(A69,'6.17.24'!$A$2:$C$96,3,0),0)</f>
        <v>207.13</v>
      </c>
      <c r="N69" t="str">
        <f>IF(ISNUMBER(MATCH(A69, '6.17.24'!$A$2:$A$16, 0)), "Exists", "Doesn't Exist")</f>
        <v>Doesn't Exist</v>
      </c>
      <c r="O69" t="str">
        <f>_xlfn.IFNA(VLOOKUP(A69,'6.17.24'!$A$2:$R$96,17,0), "No")</f>
        <v>No</v>
      </c>
      <c r="P69" t="str">
        <f>IFERROR(IF(AND(O69="No",N69="Exists"),VLOOKUP(A69,'6.17.24'!A69:$P$123,16,0),""),"Not On Last Report")</f>
        <v/>
      </c>
      <c r="Q69" t="s">
        <v>359</v>
      </c>
      <c r="R69" t="s">
        <v>359</v>
      </c>
    </row>
    <row r="70" spans="1:18" x14ac:dyDescent="0.25">
      <c r="A70" t="s">
        <v>113</v>
      </c>
      <c r="B70" s="1">
        <v>130.85</v>
      </c>
      <c r="C70" s="1">
        <v>0</v>
      </c>
      <c r="D70" s="1">
        <v>0</v>
      </c>
      <c r="E70" s="1">
        <v>0</v>
      </c>
      <c r="F70" s="1">
        <v>130.85</v>
      </c>
      <c r="G70" s="1">
        <v>0</v>
      </c>
      <c r="H70" s="1">
        <v>130.85</v>
      </c>
      <c r="I70" s="1">
        <v>0</v>
      </c>
      <c r="J70" t="s">
        <v>36</v>
      </c>
      <c r="K70" t="s">
        <v>185</v>
      </c>
      <c r="L70" t="s">
        <v>247</v>
      </c>
      <c r="M70" s="1">
        <f>_xlfn.IFNA(VLOOKUP(A70,'6.17.24'!$A$2:$C$96,3,0),0)</f>
        <v>0</v>
      </c>
      <c r="N70" t="str">
        <f>IF(ISNUMBER(MATCH(A70, '6.17.24'!$A$2:$A$16, 0)), "Exists", "Doesn't Exist")</f>
        <v>Doesn't Exist</v>
      </c>
      <c r="O70" t="str">
        <f>_xlfn.IFNA(VLOOKUP(A70,'6.17.24'!$A$2:$R$96,17,0), "No")</f>
        <v>No</v>
      </c>
      <c r="P70" t="str">
        <f>IFERROR(IF(AND(O70="No",N70="Exists"),VLOOKUP(A70,'6.17.24'!A70:$P$123,16,0),""),"Not On Last Report")</f>
        <v/>
      </c>
      <c r="Q70" t="s">
        <v>359</v>
      </c>
      <c r="R70" t="s">
        <v>359</v>
      </c>
    </row>
    <row r="71" spans="1:18" x14ac:dyDescent="0.25">
      <c r="A71" t="s">
        <v>129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t="s">
        <v>44</v>
      </c>
      <c r="K71" t="s">
        <v>196</v>
      </c>
      <c r="L71" t="s">
        <v>303</v>
      </c>
      <c r="M71" s="1">
        <f>_xlfn.IFNA(VLOOKUP(A71,'6.17.24'!$A$2:$C$96,3,0),0)</f>
        <v>0</v>
      </c>
      <c r="N71" t="str">
        <f>IF(ISNUMBER(MATCH(A71, '6.17.24'!$A$2:$A$16, 0)), "Exists", "Doesn't Exist")</f>
        <v>Doesn't Exist</v>
      </c>
      <c r="O71" t="str">
        <f>_xlfn.IFNA(VLOOKUP(A71,'6.17.24'!$A$2:$R$96,17,0), "No")</f>
        <v>No</v>
      </c>
      <c r="P71" t="str">
        <f>IFERROR(IF(AND(O71="No",N71="Exists"),VLOOKUP(A71,'6.17.24'!A71:$P$123,16,0),""),"Not On Last Report")</f>
        <v/>
      </c>
      <c r="Q71" t="s">
        <v>359</v>
      </c>
      <c r="R71" t="s">
        <v>359</v>
      </c>
    </row>
    <row r="72" spans="1:18" x14ac:dyDescent="0.25">
      <c r="A72" t="s">
        <v>20</v>
      </c>
      <c r="B72" s="1">
        <v>7199.1</v>
      </c>
      <c r="C72" s="1">
        <v>0</v>
      </c>
      <c r="D72" s="1">
        <v>0</v>
      </c>
      <c r="E72" s="1">
        <v>0</v>
      </c>
      <c r="F72" s="1">
        <v>7199.1</v>
      </c>
      <c r="G72" s="1">
        <v>5582.21</v>
      </c>
      <c r="H72" s="1">
        <v>1616.89</v>
      </c>
      <c r="I72" s="1">
        <v>0</v>
      </c>
      <c r="J72" t="s">
        <v>21</v>
      </c>
      <c r="K72" t="s">
        <v>177</v>
      </c>
      <c r="L72" t="s">
        <v>178</v>
      </c>
      <c r="M72" s="1">
        <f>_xlfn.IFNA(VLOOKUP(A72,'6.17.24'!$A$2:$C$96,3,0),0)</f>
        <v>4959.05</v>
      </c>
      <c r="N72" t="str">
        <f>IF(ISNUMBER(MATCH(A72, '6.17.24'!$A$2:$A$16, 0)), "Exists", "Doesn't Exist")</f>
        <v>Exists</v>
      </c>
      <c r="O72" t="str">
        <f>_xlfn.IFNA(VLOOKUP(A72,'6.17.24'!$A$2:$R$96,17,0), "No")</f>
        <v>No</v>
      </c>
      <c r="P72" t="str">
        <f>IFERROR(IF(AND(O72="No",N72="Exists"),VLOOKUP(A72,'6.17.24'!A72:$P$123,16,0),""),"Not On Last Report")</f>
        <v>Not On Last Report</v>
      </c>
      <c r="Q72" t="s">
        <v>359</v>
      </c>
      <c r="R72" t="s">
        <v>359</v>
      </c>
    </row>
    <row r="73" spans="1:18" x14ac:dyDescent="0.25">
      <c r="A73" t="s">
        <v>117</v>
      </c>
      <c r="B73" s="1">
        <v>878.79</v>
      </c>
      <c r="C73" s="1">
        <v>0</v>
      </c>
      <c r="D73" s="1">
        <v>0</v>
      </c>
      <c r="E73" s="1">
        <v>0</v>
      </c>
      <c r="F73" s="1">
        <v>878.79</v>
      </c>
      <c r="G73" s="1">
        <v>0</v>
      </c>
      <c r="H73" s="1">
        <v>878.79</v>
      </c>
      <c r="I73" s="1">
        <v>0</v>
      </c>
      <c r="J73" t="s">
        <v>56</v>
      </c>
      <c r="K73" t="s">
        <v>189</v>
      </c>
      <c r="L73" t="s">
        <v>305</v>
      </c>
      <c r="M73" s="1">
        <f>_xlfn.IFNA(VLOOKUP(A73,'6.17.24'!$A$2:$C$96,3,0),0)</f>
        <v>0</v>
      </c>
      <c r="N73" t="str">
        <f>IF(ISNUMBER(MATCH(A73, '6.17.24'!$A$2:$A$16, 0)), "Exists", "Doesn't Exist")</f>
        <v>Doesn't Exist</v>
      </c>
      <c r="O73" t="str">
        <f>_xlfn.IFNA(VLOOKUP(A73,'6.17.24'!$A$2:$R$96,17,0), "No")</f>
        <v>No</v>
      </c>
      <c r="P73" t="str">
        <f>IFERROR(IF(AND(O73="No",N73="Exists"),VLOOKUP(A73,'6.17.24'!A73:$P$123,16,0),""),"Not On Last Report")</f>
        <v/>
      </c>
      <c r="Q73" t="s">
        <v>359</v>
      </c>
      <c r="R73" t="s">
        <v>359</v>
      </c>
    </row>
    <row r="74" spans="1:18" x14ac:dyDescent="0.25">
      <c r="A74" t="s">
        <v>164</v>
      </c>
      <c r="B74" s="1">
        <v>1006.38</v>
      </c>
      <c r="C74" s="1">
        <v>0</v>
      </c>
      <c r="D74" s="1">
        <v>0</v>
      </c>
      <c r="E74" s="1">
        <v>0</v>
      </c>
      <c r="F74" s="1">
        <v>1006.38</v>
      </c>
      <c r="G74" s="1">
        <v>0</v>
      </c>
      <c r="H74" s="1">
        <v>1006.38</v>
      </c>
      <c r="I74" s="1">
        <v>0</v>
      </c>
      <c r="J74" t="s">
        <v>56</v>
      </c>
      <c r="K74" t="s">
        <v>189</v>
      </c>
      <c r="L74" t="s">
        <v>306</v>
      </c>
      <c r="M74" s="1">
        <f>_xlfn.IFNA(VLOOKUP(A74,'6.17.24'!$A$2:$C$96,3,0),0)</f>
        <v>0</v>
      </c>
      <c r="N74" t="str">
        <f>IF(ISNUMBER(MATCH(A74, '6.17.24'!$A$2:$A$16, 0)), "Exists", "Doesn't Exist")</f>
        <v>Doesn't Exist</v>
      </c>
      <c r="O74" t="str">
        <f>_xlfn.IFNA(VLOOKUP(A74,'6.17.24'!$A$2:$R$96,17,0), "No")</f>
        <v>No</v>
      </c>
      <c r="P74" t="str">
        <f>IFERROR(IF(AND(O74="No",N74="Exists"),VLOOKUP(A74,'6.17.24'!A74:$P$123,16,0),""),"Not On Last Report")</f>
        <v/>
      </c>
      <c r="Q74" t="s">
        <v>359</v>
      </c>
      <c r="R74" t="s">
        <v>359</v>
      </c>
    </row>
    <row r="75" spans="1:18" x14ac:dyDescent="0.25">
      <c r="A75" t="s">
        <v>88</v>
      </c>
      <c r="B75" s="1">
        <v>9329.32</v>
      </c>
      <c r="C75" s="1">
        <v>0</v>
      </c>
      <c r="D75" s="1">
        <v>0</v>
      </c>
      <c r="E75" s="1">
        <v>0</v>
      </c>
      <c r="F75" s="1">
        <v>9329.32</v>
      </c>
      <c r="G75" s="1">
        <v>0</v>
      </c>
      <c r="H75" s="1">
        <v>9329.32</v>
      </c>
      <c r="I75" s="1">
        <v>0</v>
      </c>
      <c r="J75" t="s">
        <v>56</v>
      </c>
      <c r="K75" t="s">
        <v>189</v>
      </c>
      <c r="L75" t="s">
        <v>249</v>
      </c>
      <c r="M75" s="1">
        <f>_xlfn.IFNA(VLOOKUP(A75,'6.17.24'!$A$2:$C$96,3,0),0)</f>
        <v>213.61</v>
      </c>
      <c r="N75" t="str">
        <f>IF(ISNUMBER(MATCH(A75, '6.17.24'!$A$2:$A$16, 0)), "Exists", "Doesn't Exist")</f>
        <v>Doesn't Exist</v>
      </c>
      <c r="O75" t="str">
        <f>_xlfn.IFNA(VLOOKUP(A75,'6.17.24'!$A$2:$R$96,17,0), "No")</f>
        <v>No</v>
      </c>
      <c r="P75" t="str">
        <f>IFERROR(IF(AND(O75="No",N75="Exists"),VLOOKUP(A75,'6.17.24'!A75:$P$123,16,0),""),"Not On Last Report")</f>
        <v/>
      </c>
      <c r="Q75" t="s">
        <v>359</v>
      </c>
      <c r="R75" t="s">
        <v>359</v>
      </c>
    </row>
    <row r="76" spans="1:18" x14ac:dyDescent="0.25">
      <c r="A76" t="s">
        <v>46</v>
      </c>
      <c r="B76" s="1">
        <v>1709.28</v>
      </c>
      <c r="C76" s="1">
        <v>0</v>
      </c>
      <c r="D76" s="1">
        <v>0</v>
      </c>
      <c r="E76" s="1">
        <v>0</v>
      </c>
      <c r="F76" s="1">
        <v>1709.28</v>
      </c>
      <c r="G76" s="1">
        <v>1709.28</v>
      </c>
      <c r="H76" s="1">
        <v>0</v>
      </c>
      <c r="I76" s="1">
        <v>0</v>
      </c>
      <c r="J76" t="s">
        <v>10</v>
      </c>
      <c r="K76" t="s">
        <v>191</v>
      </c>
      <c r="L76" t="s">
        <v>192</v>
      </c>
      <c r="M76" s="1">
        <f>_xlfn.IFNA(VLOOKUP(A76,'6.17.24'!$A$2:$C$96,3,0),0)</f>
        <v>0</v>
      </c>
      <c r="N76" t="str">
        <f>IF(ISNUMBER(MATCH(A76, '6.17.24'!$A$2:$A$16, 0)), "Exists", "Doesn't Exist")</f>
        <v>Doesn't Exist</v>
      </c>
      <c r="O76" t="str">
        <f>_xlfn.IFNA(VLOOKUP(A76,'6.17.24'!$A$2:$R$96,17,0), "No")</f>
        <v>No</v>
      </c>
      <c r="P76" t="str">
        <f>IFERROR(IF(AND(O76="No",N76="Exists"),VLOOKUP(A76,'6.17.24'!A76:$P$123,16,0),""),"Not On Last Report")</f>
        <v/>
      </c>
      <c r="Q76" t="s">
        <v>359</v>
      </c>
      <c r="R76" t="s">
        <v>359</v>
      </c>
    </row>
    <row r="77" spans="1:18" x14ac:dyDescent="0.25">
      <c r="A77" t="s">
        <v>58</v>
      </c>
      <c r="B77" s="1">
        <v>1343.03</v>
      </c>
      <c r="C77" s="1">
        <v>0</v>
      </c>
      <c r="D77" s="1">
        <v>0</v>
      </c>
      <c r="E77" s="1">
        <v>0</v>
      </c>
      <c r="F77" s="1">
        <v>1343.03</v>
      </c>
      <c r="G77" s="1">
        <v>0</v>
      </c>
      <c r="H77" s="1">
        <v>1343.03</v>
      </c>
      <c r="I77" s="1">
        <v>0</v>
      </c>
      <c r="J77" t="s">
        <v>34</v>
      </c>
      <c r="K77" t="s">
        <v>198</v>
      </c>
      <c r="L77" t="s">
        <v>199</v>
      </c>
      <c r="M77" s="1">
        <f>_xlfn.IFNA(VLOOKUP(A77,'6.17.24'!$A$2:$C$96,3,0),0)</f>
        <v>1343.03</v>
      </c>
      <c r="N77" t="str">
        <f>IF(ISNUMBER(MATCH(A77, '6.17.24'!$A$2:$A$16, 0)), "Exists", "Doesn't Exist")</f>
        <v>Exists</v>
      </c>
      <c r="O77" t="str">
        <f>_xlfn.IFNA(VLOOKUP(A77,'6.17.24'!$A$2:$R$96,17,0), "No")</f>
        <v>No</v>
      </c>
      <c r="P77" t="str">
        <f>IFERROR(IF(AND(O77="No",N77="Exists"),VLOOKUP(A77,'6.17.24'!A77:$P$123,16,0),""),"Not On Last Report")</f>
        <v>Not On Last Report</v>
      </c>
      <c r="Q77" t="s">
        <v>359</v>
      </c>
      <c r="R77" t="s">
        <v>359</v>
      </c>
    </row>
    <row r="78" spans="1:18" x14ac:dyDescent="0.25">
      <c r="A78" t="s">
        <v>720</v>
      </c>
      <c r="B78" s="1">
        <v>2192.04</v>
      </c>
      <c r="C78" s="1">
        <v>0</v>
      </c>
      <c r="D78" s="1">
        <v>0</v>
      </c>
      <c r="E78" s="1">
        <v>0</v>
      </c>
      <c r="F78" s="1">
        <v>2192.04</v>
      </c>
      <c r="G78" s="1">
        <v>0</v>
      </c>
      <c r="H78" s="1">
        <v>2192.04</v>
      </c>
      <c r="I78" s="1">
        <v>0</v>
      </c>
      <c r="J78" t="s">
        <v>34</v>
      </c>
      <c r="K78" t="s">
        <v>198</v>
      </c>
      <c r="L78" t="s">
        <v>721</v>
      </c>
      <c r="M78" s="1">
        <f>_xlfn.IFNA(VLOOKUP(A78,'6.17.24'!$A$2:$C$96,3,0),0)</f>
        <v>0</v>
      </c>
      <c r="N78" t="str">
        <f>IF(ISNUMBER(MATCH(A78, '6.17.24'!$A$2:$A$16, 0)), "Exists", "Doesn't Exist")</f>
        <v>Doesn't Exist</v>
      </c>
      <c r="O78" t="str">
        <f>_xlfn.IFNA(VLOOKUP(A78,'6.17.24'!$A$2:$R$96,17,0), "No")</f>
        <v>No</v>
      </c>
      <c r="P78" t="str">
        <f>IFERROR(IF(AND(O78="No",N78="Exists"),VLOOKUP(A78,'6.17.24'!A78:$P$123,16,0),""),"Not On Last Report")</f>
        <v/>
      </c>
      <c r="Q78" t="s">
        <v>359</v>
      </c>
      <c r="R78" t="s">
        <v>359</v>
      </c>
    </row>
    <row r="79" spans="1:18" x14ac:dyDescent="0.25">
      <c r="A79" t="s">
        <v>133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t="s">
        <v>31</v>
      </c>
      <c r="K79" t="s">
        <v>183</v>
      </c>
      <c r="L79" t="s">
        <v>310</v>
      </c>
      <c r="M79" s="1">
        <f>_xlfn.IFNA(VLOOKUP(A79,'6.17.24'!$A$2:$C$96,3,0),0)</f>
        <v>0</v>
      </c>
      <c r="N79" t="str">
        <f>IF(ISNUMBER(MATCH(A79, '6.17.24'!$A$2:$A$16, 0)), "Exists", "Doesn't Exist")</f>
        <v>Doesn't Exist</v>
      </c>
      <c r="O79" t="str">
        <f>_xlfn.IFNA(VLOOKUP(A79,'6.17.24'!$A$2:$R$96,17,0), "No")</f>
        <v>No</v>
      </c>
      <c r="P79" t="str">
        <f>IFERROR(IF(AND(O79="No",N79="Exists"),VLOOKUP(A79,'6.17.24'!A79:$P$123,16,0),""),"Not On Last Report")</f>
        <v/>
      </c>
      <c r="Q79" t="s">
        <v>359</v>
      </c>
      <c r="R79" t="s">
        <v>359</v>
      </c>
    </row>
    <row r="80" spans="1:18" x14ac:dyDescent="0.25">
      <c r="A80" t="s">
        <v>66</v>
      </c>
      <c r="B80" s="1">
        <v>1606.01</v>
      </c>
      <c r="C80" s="1">
        <v>0</v>
      </c>
      <c r="D80" s="1">
        <v>0</v>
      </c>
      <c r="E80" s="1">
        <v>0</v>
      </c>
      <c r="F80" s="1">
        <v>1606.01</v>
      </c>
      <c r="G80" s="1">
        <v>0</v>
      </c>
      <c r="H80" s="1">
        <v>1606.01</v>
      </c>
      <c r="I80" s="1">
        <v>0</v>
      </c>
      <c r="J80" t="s">
        <v>56</v>
      </c>
      <c r="K80" t="s">
        <v>189</v>
      </c>
      <c r="L80" t="s">
        <v>216</v>
      </c>
      <c r="M80" s="1">
        <f>_xlfn.IFNA(VLOOKUP(A80,'6.17.24'!$A$2:$C$96,3,0),0)</f>
        <v>43.16</v>
      </c>
      <c r="N80" t="str">
        <f>IF(ISNUMBER(MATCH(A80, '6.17.24'!$A$2:$A$16, 0)), "Exists", "Doesn't Exist")</f>
        <v>Doesn't Exist</v>
      </c>
      <c r="O80" t="str">
        <f>_xlfn.IFNA(VLOOKUP(A80,'6.17.24'!$A$2:$R$96,17,0), "No")</f>
        <v>No</v>
      </c>
      <c r="P80" t="str">
        <f>IFERROR(IF(AND(O80="No",N80="Exists"),VLOOKUP(A80,'6.17.24'!A80:$P$123,16,0),""),"Not On Last Report")</f>
        <v/>
      </c>
      <c r="Q80" t="s">
        <v>359</v>
      </c>
      <c r="R80" t="s">
        <v>359</v>
      </c>
    </row>
    <row r="81" spans="1:18" x14ac:dyDescent="0.25">
      <c r="A81" t="s">
        <v>136</v>
      </c>
      <c r="B81" s="1">
        <v>2714.16</v>
      </c>
      <c r="C81" s="1">
        <v>0</v>
      </c>
      <c r="D81" s="1">
        <v>0</v>
      </c>
      <c r="E81" s="1">
        <v>0</v>
      </c>
      <c r="F81" s="1">
        <v>2714.16</v>
      </c>
      <c r="G81" s="1">
        <v>0</v>
      </c>
      <c r="H81" s="1">
        <v>2714.16</v>
      </c>
      <c r="I81" s="1">
        <v>0</v>
      </c>
      <c r="J81" t="s">
        <v>56</v>
      </c>
      <c r="K81" t="s">
        <v>189</v>
      </c>
      <c r="L81" t="s">
        <v>290</v>
      </c>
      <c r="M81" s="1">
        <f>_xlfn.IFNA(VLOOKUP(A81,'6.17.24'!$A$2:$C$96,3,0),0)</f>
        <v>0</v>
      </c>
      <c r="N81" t="str">
        <f>IF(ISNUMBER(MATCH(A81, '6.17.24'!$A$2:$A$16, 0)), "Exists", "Doesn't Exist")</f>
        <v>Doesn't Exist</v>
      </c>
      <c r="O81" t="str">
        <f>_xlfn.IFNA(VLOOKUP(A81,'6.17.24'!$A$2:$R$96,17,0), "No")</f>
        <v>No</v>
      </c>
      <c r="P81" t="str">
        <f>IFERROR(IF(AND(O81="No",N81="Exists"),VLOOKUP(A81,'6.17.24'!A81:$P$123,16,0),""),"Not On Last Report")</f>
        <v/>
      </c>
      <c r="Q81" t="s">
        <v>359</v>
      </c>
      <c r="R81" t="s">
        <v>359</v>
      </c>
    </row>
    <row r="82" spans="1:18" x14ac:dyDescent="0.25">
      <c r="A82" t="s">
        <v>676</v>
      </c>
      <c r="B82" s="1">
        <v>1713.68</v>
      </c>
      <c r="C82" s="1">
        <v>0</v>
      </c>
      <c r="D82" s="1">
        <v>0</v>
      </c>
      <c r="E82" s="1">
        <v>0</v>
      </c>
      <c r="F82" s="1">
        <v>1713.68</v>
      </c>
      <c r="G82" s="1">
        <v>0</v>
      </c>
      <c r="H82" s="1">
        <v>1713.68</v>
      </c>
      <c r="I82" s="1">
        <v>0</v>
      </c>
      <c r="J82" t="s">
        <v>20</v>
      </c>
      <c r="K82" t="s">
        <v>178</v>
      </c>
      <c r="L82" t="s">
        <v>193</v>
      </c>
      <c r="M82" s="1">
        <f>_xlfn.IFNA(VLOOKUP(A82,'6.17.24'!$A$2:$C$96,3,0),0)</f>
        <v>0</v>
      </c>
      <c r="N82" t="str">
        <f>IF(ISNUMBER(MATCH(A82, '6.17.24'!$A$2:$A$16, 0)), "Exists", "Doesn't Exist")</f>
        <v>Doesn't Exist</v>
      </c>
      <c r="O82" t="str">
        <f>_xlfn.IFNA(VLOOKUP(A82,'6.17.24'!$A$2:$R$96,17,0), "No")</f>
        <v>No</v>
      </c>
      <c r="P82" t="str">
        <f>IFERROR(IF(AND(O82="No",N82="Exists"),VLOOKUP(A82,'6.17.24'!A82:$P$123,16,0),""),"Not On Last Report")</f>
        <v/>
      </c>
      <c r="Q82" t="s">
        <v>359</v>
      </c>
      <c r="R82" t="s">
        <v>359</v>
      </c>
    </row>
    <row r="83" spans="1:18" x14ac:dyDescent="0.25">
      <c r="A83" t="s">
        <v>704</v>
      </c>
      <c r="B83" s="1">
        <v>705.21</v>
      </c>
      <c r="C83" s="1">
        <v>0</v>
      </c>
      <c r="D83" s="1">
        <v>0</v>
      </c>
      <c r="E83" s="1">
        <v>0</v>
      </c>
      <c r="F83" s="1">
        <v>705.21</v>
      </c>
      <c r="G83" s="1">
        <v>0</v>
      </c>
      <c r="H83" s="1">
        <v>705.21</v>
      </c>
      <c r="I83" s="1">
        <v>0</v>
      </c>
      <c r="J83" t="s">
        <v>56</v>
      </c>
      <c r="K83" t="s">
        <v>189</v>
      </c>
      <c r="L83" t="s">
        <v>705</v>
      </c>
      <c r="M83" s="1">
        <f>_xlfn.IFNA(VLOOKUP(A83,'6.17.24'!$A$2:$C$96,3,0),0)</f>
        <v>0</v>
      </c>
      <c r="N83" t="str">
        <f>IF(ISNUMBER(MATCH(A83, '6.17.24'!$A$2:$A$16, 0)), "Exists", "Doesn't Exist")</f>
        <v>Doesn't Exist</v>
      </c>
      <c r="O83" t="str">
        <f>_xlfn.IFNA(VLOOKUP(A83,'6.17.24'!$A$2:$R$96,17,0), "No")</f>
        <v>No</v>
      </c>
      <c r="P83" t="str">
        <f>IFERROR(IF(AND(O83="No",N83="Exists"),VLOOKUP(A83,'6.17.24'!A83:$P$123,16,0),""),"Not On Last Report")</f>
        <v/>
      </c>
      <c r="Q83" t="s">
        <v>359</v>
      </c>
      <c r="R83" t="s">
        <v>359</v>
      </c>
    </row>
    <row r="84" spans="1:18" x14ac:dyDescent="0.25">
      <c r="A84" t="s">
        <v>636</v>
      </c>
      <c r="B84" s="1">
        <v>4719.71</v>
      </c>
      <c r="C84" s="1">
        <v>0</v>
      </c>
      <c r="D84" s="1">
        <v>0</v>
      </c>
      <c r="E84" s="1">
        <v>0</v>
      </c>
      <c r="F84" s="1">
        <v>4719.71</v>
      </c>
      <c r="G84" s="1">
        <v>0</v>
      </c>
      <c r="H84" s="1">
        <v>0</v>
      </c>
      <c r="I84" s="1">
        <v>4719.71</v>
      </c>
      <c r="J84" t="s">
        <v>60</v>
      </c>
      <c r="K84" t="s">
        <v>236</v>
      </c>
      <c r="L84" t="s">
        <v>637</v>
      </c>
      <c r="M84" s="1">
        <f>_xlfn.IFNA(VLOOKUP(A84,'6.17.24'!$A$2:$C$96,3,0),0)</f>
        <v>0</v>
      </c>
      <c r="N84" t="str">
        <f>IF(ISNUMBER(MATCH(A84, '6.17.24'!$A$2:$A$16, 0)), "Exists", "Doesn't Exist")</f>
        <v>Doesn't Exist</v>
      </c>
      <c r="O84" t="str">
        <f>_xlfn.IFNA(VLOOKUP(A84,'6.17.24'!$A$2:$R$96,17,0), "No")</f>
        <v>No</v>
      </c>
      <c r="P84" t="str">
        <f>IFERROR(IF(AND(O84="No",N84="Exists"),VLOOKUP(A84,'6.17.24'!A84:$P$123,16,0),""),"Not On Last Report")</f>
        <v/>
      </c>
      <c r="Q84" t="s">
        <v>359</v>
      </c>
      <c r="R84" t="s">
        <v>359</v>
      </c>
    </row>
    <row r="85" spans="1:18" x14ac:dyDescent="0.25">
      <c r="A85" t="s">
        <v>61</v>
      </c>
      <c r="B85" s="1">
        <v>41.02</v>
      </c>
      <c r="C85" s="1">
        <v>0</v>
      </c>
      <c r="D85" s="1">
        <v>0</v>
      </c>
      <c r="E85" s="1">
        <v>0</v>
      </c>
      <c r="F85" s="1">
        <v>41.02</v>
      </c>
      <c r="G85" s="1">
        <v>0</v>
      </c>
      <c r="H85" s="1">
        <v>0</v>
      </c>
      <c r="I85" s="1">
        <v>41.02</v>
      </c>
      <c r="J85" t="s">
        <v>62</v>
      </c>
      <c r="K85" t="s">
        <v>238</v>
      </c>
      <c r="L85" t="s">
        <v>315</v>
      </c>
      <c r="M85" s="1">
        <f>_xlfn.IFNA(VLOOKUP(A85,'6.17.24'!$A$2:$C$96,3,0),0)</f>
        <v>0</v>
      </c>
      <c r="N85" t="str">
        <f>IF(ISNUMBER(MATCH(A85, '6.17.24'!$A$2:$A$16, 0)), "Exists", "Doesn't Exist")</f>
        <v>Doesn't Exist</v>
      </c>
      <c r="O85" t="str">
        <f>_xlfn.IFNA(VLOOKUP(A85,'6.17.24'!$A$2:$R$96,17,0), "No")</f>
        <v>No</v>
      </c>
      <c r="P85" t="str">
        <f>IFERROR(IF(AND(O85="No",N85="Exists"),VLOOKUP(A85,'6.17.24'!A85:$P$123,16,0),""),"Not On Last Report")</f>
        <v/>
      </c>
      <c r="Q85" t="s">
        <v>359</v>
      </c>
      <c r="R85" t="s">
        <v>359</v>
      </c>
    </row>
    <row r="86" spans="1:18" x14ac:dyDescent="0.25">
      <c r="A86" t="s">
        <v>82</v>
      </c>
      <c r="B86" s="1">
        <v>246.28</v>
      </c>
      <c r="C86" s="1">
        <v>0</v>
      </c>
      <c r="D86" s="1">
        <v>0</v>
      </c>
      <c r="E86" s="1">
        <v>0</v>
      </c>
      <c r="F86" s="1">
        <v>246.28</v>
      </c>
      <c r="G86" s="1">
        <v>0</v>
      </c>
      <c r="H86" s="1">
        <v>0</v>
      </c>
      <c r="I86" s="1">
        <v>246.28</v>
      </c>
      <c r="J86" t="s">
        <v>60</v>
      </c>
      <c r="K86" t="s">
        <v>236</v>
      </c>
      <c r="L86" t="s">
        <v>237</v>
      </c>
      <c r="M86" s="1">
        <f>_xlfn.IFNA(VLOOKUP(A86,'6.17.24'!$A$2:$C$96,3,0),0)</f>
        <v>95.389999999999986</v>
      </c>
      <c r="N86" t="str">
        <f>IF(ISNUMBER(MATCH(A86, '6.17.24'!$A$2:$A$16, 0)), "Exists", "Doesn't Exist")</f>
        <v>Doesn't Exist</v>
      </c>
      <c r="O86" t="str">
        <f>_xlfn.IFNA(VLOOKUP(A86,'6.17.24'!$A$2:$R$96,17,0), "No")</f>
        <v>No</v>
      </c>
      <c r="P86" t="str">
        <f>IFERROR(IF(AND(O86="No",N86="Exists"),VLOOKUP(A86,'6.17.24'!A86:$P$123,16,0),""),"Not On Last Report")</f>
        <v/>
      </c>
      <c r="Q86" t="s">
        <v>359</v>
      </c>
      <c r="R86" t="s">
        <v>359</v>
      </c>
    </row>
    <row r="87" spans="1:18" x14ac:dyDescent="0.25">
      <c r="A87" t="s">
        <v>137</v>
      </c>
      <c r="B87" s="1">
        <v>2995.940000000001</v>
      </c>
      <c r="C87" s="1">
        <v>0</v>
      </c>
      <c r="D87" s="1">
        <v>0</v>
      </c>
      <c r="E87" s="1">
        <v>0</v>
      </c>
      <c r="F87" s="1">
        <v>2995.940000000001</v>
      </c>
      <c r="G87" s="1">
        <v>0</v>
      </c>
      <c r="H87" s="1">
        <v>2995.940000000001</v>
      </c>
      <c r="I87" s="1">
        <v>0</v>
      </c>
      <c r="J87" t="s">
        <v>56</v>
      </c>
      <c r="K87" t="s">
        <v>189</v>
      </c>
      <c r="L87" t="s">
        <v>316</v>
      </c>
      <c r="M87" s="1">
        <f>_xlfn.IFNA(VLOOKUP(A87,'6.17.24'!$A$2:$C$96,3,0),0)</f>
        <v>0</v>
      </c>
      <c r="N87" t="str">
        <f>IF(ISNUMBER(MATCH(A87, '6.17.24'!$A$2:$A$16, 0)), "Exists", "Doesn't Exist")</f>
        <v>Doesn't Exist</v>
      </c>
      <c r="O87" t="str">
        <f>_xlfn.IFNA(VLOOKUP(A87,'6.17.24'!$A$2:$R$96,17,0), "No")</f>
        <v>No</v>
      </c>
      <c r="P87" t="str">
        <f>IFERROR(IF(AND(O87="No",N87="Exists"),VLOOKUP(A87,'6.17.24'!A87:$P$123,16,0),""),"Not On Last Report")</f>
        <v/>
      </c>
      <c r="Q87" t="s">
        <v>359</v>
      </c>
      <c r="R87" t="s">
        <v>359</v>
      </c>
    </row>
    <row r="88" spans="1:18" x14ac:dyDescent="0.25">
      <c r="A88" t="s">
        <v>378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t="s">
        <v>62</v>
      </c>
      <c r="K88" t="s">
        <v>238</v>
      </c>
      <c r="L88" t="s">
        <v>379</v>
      </c>
      <c r="M88" s="1">
        <f>_xlfn.IFNA(VLOOKUP(A88,'6.17.24'!$A$2:$C$96,3,0),0)</f>
        <v>0</v>
      </c>
      <c r="N88" t="str">
        <f>IF(ISNUMBER(MATCH(A88, '6.17.24'!$A$2:$A$16, 0)), "Exists", "Doesn't Exist")</f>
        <v>Doesn't Exist</v>
      </c>
      <c r="O88" t="str">
        <f>_xlfn.IFNA(VLOOKUP(A88,'6.17.24'!$A$2:$R$96,17,0), "No")</f>
        <v>No</v>
      </c>
      <c r="P88" t="str">
        <f>IFERROR(IF(AND(O88="No",N88="Exists"),VLOOKUP(A88,'6.17.24'!A88:$P$123,16,0),""),"Not On Last Report")</f>
        <v/>
      </c>
      <c r="Q88" t="s">
        <v>359</v>
      </c>
      <c r="R88" t="s">
        <v>359</v>
      </c>
    </row>
    <row r="89" spans="1:18" x14ac:dyDescent="0.25">
      <c r="A89" t="s">
        <v>402</v>
      </c>
      <c r="B89" s="1">
        <v>16</v>
      </c>
      <c r="C89" s="1">
        <v>0</v>
      </c>
      <c r="D89" s="1">
        <v>0</v>
      </c>
      <c r="E89" s="1">
        <v>0</v>
      </c>
      <c r="F89" s="1">
        <v>16</v>
      </c>
      <c r="G89" s="1">
        <v>0</v>
      </c>
      <c r="H89" s="1">
        <v>16</v>
      </c>
      <c r="I89" s="1">
        <v>0</v>
      </c>
      <c r="J89" t="s">
        <v>102</v>
      </c>
      <c r="K89" t="s">
        <v>282</v>
      </c>
      <c r="L89" t="s">
        <v>403</v>
      </c>
      <c r="M89" s="1">
        <f>_xlfn.IFNA(VLOOKUP(A89,'6.17.24'!$A$2:$C$96,3,0),0)</f>
        <v>0</v>
      </c>
      <c r="N89" t="str">
        <f>IF(ISNUMBER(MATCH(A89, '6.17.24'!$A$2:$A$16, 0)), "Exists", "Doesn't Exist")</f>
        <v>Doesn't Exist</v>
      </c>
      <c r="O89" t="str">
        <f>_xlfn.IFNA(VLOOKUP(A89,'6.17.24'!$A$2:$R$96,17,0), "No")</f>
        <v>No</v>
      </c>
      <c r="P89" t="str">
        <f>IFERROR(IF(AND(O89="No",N89="Exists"),VLOOKUP(A89,'6.17.24'!A89:$P$123,16,0),""),"Not On Last Report")</f>
        <v/>
      </c>
      <c r="Q89" t="s">
        <v>359</v>
      </c>
      <c r="R89" t="s">
        <v>359</v>
      </c>
    </row>
    <row r="90" spans="1:18" x14ac:dyDescent="0.25">
      <c r="A90" t="s">
        <v>138</v>
      </c>
      <c r="B90" s="1">
        <v>1235.96</v>
      </c>
      <c r="C90" s="1">
        <v>0</v>
      </c>
      <c r="D90" s="1">
        <v>0</v>
      </c>
      <c r="E90" s="1">
        <v>0</v>
      </c>
      <c r="F90" s="1">
        <v>1235.96</v>
      </c>
      <c r="G90" s="1">
        <v>0</v>
      </c>
      <c r="H90" s="1">
        <v>0</v>
      </c>
      <c r="I90" s="1">
        <v>1235.96</v>
      </c>
      <c r="J90" t="s">
        <v>31</v>
      </c>
      <c r="K90" t="s">
        <v>183</v>
      </c>
      <c r="L90" t="s">
        <v>318</v>
      </c>
      <c r="M90" s="1">
        <f>_xlfn.IFNA(VLOOKUP(A90,'6.17.24'!$A$2:$C$96,3,0),0)</f>
        <v>0</v>
      </c>
      <c r="N90" t="str">
        <f>IF(ISNUMBER(MATCH(A90, '6.17.24'!$A$2:$A$16, 0)), "Exists", "Doesn't Exist")</f>
        <v>Doesn't Exist</v>
      </c>
      <c r="O90" t="str">
        <f>_xlfn.IFNA(VLOOKUP(A90,'6.17.24'!$A$2:$R$96,17,0), "No")</f>
        <v>No</v>
      </c>
      <c r="P90" t="str">
        <f>IFERROR(IF(AND(O90="No",N90="Exists"),VLOOKUP(A90,'6.17.24'!A90:$P$123,16,0),""),"Not On Last Report")</f>
        <v/>
      </c>
      <c r="Q90" t="s">
        <v>359</v>
      </c>
      <c r="R90" t="s">
        <v>359</v>
      </c>
    </row>
    <row r="91" spans="1:18" x14ac:dyDescent="0.25">
      <c r="A91" t="s">
        <v>722</v>
      </c>
      <c r="B91" s="1">
        <v>162.69999999999999</v>
      </c>
      <c r="C91" s="1">
        <v>0</v>
      </c>
      <c r="D91" s="1">
        <v>0</v>
      </c>
      <c r="E91" s="1">
        <v>0</v>
      </c>
      <c r="F91" s="1">
        <v>162.69999999999999</v>
      </c>
      <c r="G91" s="1">
        <v>0</v>
      </c>
      <c r="H91" s="1">
        <v>162.69999999999999</v>
      </c>
      <c r="I91" s="1">
        <v>0</v>
      </c>
      <c r="J91" t="s">
        <v>96</v>
      </c>
      <c r="K91" t="s">
        <v>242</v>
      </c>
      <c r="L91" t="s">
        <v>723</v>
      </c>
      <c r="M91" s="1">
        <f>_xlfn.IFNA(VLOOKUP(A91,'6.17.24'!$A$2:$C$96,3,0),0)</f>
        <v>0</v>
      </c>
      <c r="N91" t="str">
        <f>IF(ISNUMBER(MATCH(A91, '6.17.24'!$A$2:$A$16, 0)), "Exists", "Doesn't Exist")</f>
        <v>Doesn't Exist</v>
      </c>
      <c r="O91" t="str">
        <f>_xlfn.IFNA(VLOOKUP(A91,'6.17.24'!$A$2:$R$96,17,0), "No")</f>
        <v>No</v>
      </c>
      <c r="P91" t="str">
        <f>IFERROR(IF(AND(O91="No",N91="Exists"),VLOOKUP(A91,'6.17.24'!A91:$P$123,16,0),""),"Not On Last Report")</f>
        <v/>
      </c>
      <c r="Q91" t="s">
        <v>359</v>
      </c>
      <c r="R91" t="s">
        <v>359</v>
      </c>
    </row>
    <row r="92" spans="1:18" x14ac:dyDescent="0.25">
      <c r="A92" t="s">
        <v>79</v>
      </c>
      <c r="B92" s="1">
        <v>647.20000000000005</v>
      </c>
      <c r="C92" s="1">
        <v>0</v>
      </c>
      <c r="D92" s="1">
        <v>0</v>
      </c>
      <c r="E92" s="1">
        <v>0</v>
      </c>
      <c r="F92" s="1">
        <v>647.20000000000005</v>
      </c>
      <c r="G92" s="1">
        <v>0</v>
      </c>
      <c r="H92" s="1">
        <v>647.20000000000005</v>
      </c>
      <c r="I92" s="1">
        <v>0</v>
      </c>
      <c r="J92" t="s">
        <v>56</v>
      </c>
      <c r="K92" t="s">
        <v>189</v>
      </c>
      <c r="L92" t="s">
        <v>190</v>
      </c>
      <c r="M92" s="1">
        <f>_xlfn.IFNA(VLOOKUP(A92,'6.17.24'!$A$2:$C$96,3,0),0)</f>
        <v>0</v>
      </c>
      <c r="N92" t="str">
        <f>IF(ISNUMBER(MATCH(A92, '6.17.24'!$A$2:$A$16, 0)), "Exists", "Doesn't Exist")</f>
        <v>Doesn't Exist</v>
      </c>
      <c r="O92" t="str">
        <f>_xlfn.IFNA(VLOOKUP(A92,'6.17.24'!$A$2:$R$96,17,0), "No")</f>
        <v>No</v>
      </c>
      <c r="P92" t="str">
        <f>IFERROR(IF(AND(O92="No",N92="Exists"),VLOOKUP(A92,'6.17.24'!A92:$P$123,16,0),""),"Not On Last Report")</f>
        <v/>
      </c>
      <c r="Q92" t="s">
        <v>359</v>
      </c>
      <c r="R92" t="s">
        <v>359</v>
      </c>
    </row>
    <row r="93" spans="1:18" x14ac:dyDescent="0.25">
      <c r="A93" t="s">
        <v>545</v>
      </c>
      <c r="B93" s="1">
        <v>2384.41</v>
      </c>
      <c r="C93" s="1">
        <v>0</v>
      </c>
      <c r="D93" s="1">
        <v>0</v>
      </c>
      <c r="E93" s="1">
        <v>0</v>
      </c>
      <c r="F93" s="1">
        <v>2384.41</v>
      </c>
      <c r="G93" s="1">
        <v>0</v>
      </c>
      <c r="H93" s="1">
        <v>2384.41</v>
      </c>
      <c r="I93" s="1">
        <v>0</v>
      </c>
      <c r="J93" t="s">
        <v>56</v>
      </c>
      <c r="K93" t="s">
        <v>189</v>
      </c>
      <c r="L93" t="s">
        <v>546</v>
      </c>
      <c r="M93" s="1">
        <f>_xlfn.IFNA(VLOOKUP(A93,'6.17.24'!$A$2:$C$96,3,0),0)</f>
        <v>0</v>
      </c>
      <c r="N93" t="str">
        <f>IF(ISNUMBER(MATCH(A93, '6.17.24'!$A$2:$A$16, 0)), "Exists", "Doesn't Exist")</f>
        <v>Doesn't Exist</v>
      </c>
      <c r="O93" t="str">
        <f>_xlfn.IFNA(VLOOKUP(A93,'6.17.24'!$A$2:$R$96,17,0), "No")</f>
        <v>No</v>
      </c>
      <c r="P93" t="str">
        <f>IFERROR(IF(AND(O93="No",N93="Exists"),VLOOKUP(A93,'6.17.24'!A93:$P$123,16,0),""),"Not On Last Report")</f>
        <v/>
      </c>
      <c r="Q93" t="s">
        <v>359</v>
      </c>
      <c r="R93" t="s">
        <v>359</v>
      </c>
    </row>
    <row r="94" spans="1:18" x14ac:dyDescent="0.25">
      <c r="A94" t="s">
        <v>543</v>
      </c>
      <c r="B94" s="1">
        <v>95.67</v>
      </c>
      <c r="C94" s="1">
        <v>0</v>
      </c>
      <c r="D94" s="1">
        <v>0</v>
      </c>
      <c r="E94" s="1">
        <v>0</v>
      </c>
      <c r="F94" s="1">
        <v>95.67</v>
      </c>
      <c r="G94" s="1">
        <v>95.67</v>
      </c>
      <c r="H94" s="1">
        <v>0</v>
      </c>
      <c r="I94" s="1">
        <v>0</v>
      </c>
      <c r="J94" t="s">
        <v>10</v>
      </c>
      <c r="K94" t="s">
        <v>191</v>
      </c>
      <c r="L94" t="s">
        <v>544</v>
      </c>
      <c r="M94" s="1">
        <f>_xlfn.IFNA(VLOOKUP(A94,'6.17.24'!$A$2:$C$96,3,0),0)</f>
        <v>95.67</v>
      </c>
      <c r="N94" t="str">
        <f>IF(ISNUMBER(MATCH(A94, '6.17.24'!$A$2:$A$16, 0)), "Exists", "Doesn't Exist")</f>
        <v>Doesn't Exist</v>
      </c>
      <c r="O94" t="str">
        <f>_xlfn.IFNA(VLOOKUP(A94,'6.17.24'!$A$2:$R$96,17,0), "No")</f>
        <v>No</v>
      </c>
      <c r="P94" t="str">
        <f>IFERROR(IF(AND(O94="No",N94="Exists"),VLOOKUP(A94,'6.17.24'!A94:$P$123,16,0),""),"Not On Last Report")</f>
        <v/>
      </c>
      <c r="Q94" t="s">
        <v>359</v>
      </c>
      <c r="R94" t="s">
        <v>359</v>
      </c>
    </row>
    <row r="95" spans="1:18" x14ac:dyDescent="0.25">
      <c r="A95" t="s">
        <v>118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t="s">
        <v>29</v>
      </c>
      <c r="K95" t="s">
        <v>212</v>
      </c>
      <c r="L95" t="s">
        <v>256</v>
      </c>
      <c r="M95" s="1">
        <f>_xlfn.IFNA(VLOOKUP(A95,'6.17.24'!$A$2:$C$96,3,0),0)</f>
        <v>0</v>
      </c>
      <c r="N95" t="str">
        <f>IF(ISNUMBER(MATCH(A95, '6.17.24'!$A$2:$A$16, 0)), "Exists", "Doesn't Exist")</f>
        <v>Doesn't Exist</v>
      </c>
      <c r="O95" t="str">
        <f>_xlfn.IFNA(VLOOKUP(A95,'6.17.24'!$A$2:$R$96,17,0), "No")</f>
        <v>No</v>
      </c>
      <c r="P95" t="str">
        <f>IFERROR(IF(AND(O95="No",N95="Exists"),VLOOKUP(A95,'6.17.24'!A95:$P$123,16,0),""),"Not On Last Report")</f>
        <v/>
      </c>
      <c r="Q95" t="s">
        <v>359</v>
      </c>
      <c r="R95" t="s">
        <v>359</v>
      </c>
    </row>
    <row r="96" spans="1:18" x14ac:dyDescent="0.25">
      <c r="A96" t="s">
        <v>166</v>
      </c>
      <c r="B96" s="1">
        <v>553.06999999999994</v>
      </c>
      <c r="C96" s="1">
        <v>0</v>
      </c>
      <c r="D96" s="1">
        <v>0</v>
      </c>
      <c r="E96" s="1">
        <v>0</v>
      </c>
      <c r="F96" s="1">
        <v>553.06999999999994</v>
      </c>
      <c r="G96" s="1">
        <v>0</v>
      </c>
      <c r="H96" s="1">
        <v>553.06999999999994</v>
      </c>
      <c r="I96" s="1">
        <v>0</v>
      </c>
      <c r="J96" t="s">
        <v>56</v>
      </c>
      <c r="K96" t="s">
        <v>189</v>
      </c>
      <c r="L96" t="s">
        <v>319</v>
      </c>
      <c r="M96" s="1">
        <f>_xlfn.IFNA(VLOOKUP(A96,'6.17.24'!$A$2:$C$96,3,0),0)</f>
        <v>0</v>
      </c>
      <c r="N96" t="str">
        <f>IF(ISNUMBER(MATCH(A96, '6.17.24'!$A$2:$A$16, 0)), "Exists", "Doesn't Exist")</f>
        <v>Doesn't Exist</v>
      </c>
      <c r="O96" t="str">
        <f>_xlfn.IFNA(VLOOKUP(A96,'6.17.24'!$A$2:$R$96,17,0), "No")</f>
        <v>No</v>
      </c>
      <c r="P96" t="str">
        <f>IFERROR(IF(AND(O96="No",N96="Exists"),VLOOKUP(A96,'6.17.24'!A96:$P$123,16,0),""),"Not On Last Report")</f>
        <v/>
      </c>
      <c r="Q96" t="s">
        <v>359</v>
      </c>
      <c r="R96" t="s">
        <v>359</v>
      </c>
    </row>
    <row r="97" spans="1:18" x14ac:dyDescent="0.25">
      <c r="A97" t="s">
        <v>14</v>
      </c>
      <c r="B97" s="1">
        <v>3665.78</v>
      </c>
      <c r="C97" s="1">
        <v>0</v>
      </c>
      <c r="D97" s="1">
        <v>0</v>
      </c>
      <c r="E97" s="1">
        <v>0</v>
      </c>
      <c r="F97" s="1">
        <v>3665.78</v>
      </c>
      <c r="G97" s="1">
        <v>0</v>
      </c>
      <c r="H97" s="1">
        <v>0</v>
      </c>
      <c r="I97" s="1">
        <v>3665.78</v>
      </c>
      <c r="J97" t="s">
        <v>21</v>
      </c>
      <c r="K97" t="s">
        <v>177</v>
      </c>
      <c r="L97" t="s">
        <v>172</v>
      </c>
      <c r="M97" s="1">
        <f>_xlfn.IFNA(VLOOKUP(A97,'6.17.24'!$A$2:$C$96,3,0),0)</f>
        <v>2630.55</v>
      </c>
      <c r="N97" t="str">
        <f>IF(ISNUMBER(MATCH(A97, '6.17.24'!$A$2:$A$16, 0)), "Exists", "Doesn't Exist")</f>
        <v>Exists</v>
      </c>
      <c r="O97" t="str">
        <f>_xlfn.IFNA(VLOOKUP(A97,'6.17.24'!$A$2:$R$96,17,0), "No")</f>
        <v>Yes</v>
      </c>
      <c r="P97" t="str">
        <f>IFERROR(IF(AND(O97="No",N97="Exists"),VLOOKUP(A97,'6.17.24'!A97:$P$123,16,0),""),"Not On Last Report")</f>
        <v/>
      </c>
      <c r="Q97" t="s">
        <v>359</v>
      </c>
      <c r="R97" t="s">
        <v>359</v>
      </c>
    </row>
    <row r="98" spans="1:18" x14ac:dyDescent="0.25">
      <c r="A98" t="s">
        <v>321</v>
      </c>
      <c r="B98" s="1">
        <v>1193.78</v>
      </c>
      <c r="C98" s="1">
        <v>0</v>
      </c>
      <c r="D98" s="1">
        <v>0</v>
      </c>
      <c r="E98" s="1">
        <v>0</v>
      </c>
      <c r="F98" s="1">
        <v>1193.78</v>
      </c>
      <c r="G98" s="1">
        <v>0</v>
      </c>
      <c r="H98" s="1">
        <v>1193.78</v>
      </c>
      <c r="I98" s="1">
        <v>0</v>
      </c>
      <c r="J98" t="s">
        <v>56</v>
      </c>
      <c r="K98" t="s">
        <v>189</v>
      </c>
      <c r="L98" t="s">
        <v>322</v>
      </c>
      <c r="M98" s="1">
        <f>_xlfn.IFNA(VLOOKUP(A98,'6.17.24'!$A$2:$C$96,3,0),0)</f>
        <v>0</v>
      </c>
      <c r="N98" t="str">
        <f>IF(ISNUMBER(MATCH(A98, '6.17.24'!$A$2:$A$16, 0)), "Exists", "Doesn't Exist")</f>
        <v>Doesn't Exist</v>
      </c>
      <c r="O98" t="str">
        <f>_xlfn.IFNA(VLOOKUP(A98,'6.17.24'!$A$2:$R$96,17,0), "No")</f>
        <v>No</v>
      </c>
      <c r="P98" t="str">
        <f>IFERROR(IF(AND(O98="No",N98="Exists"),VLOOKUP(A98,'6.17.24'!A98:$P$123,16,0),""),"Not On Last Report")</f>
        <v/>
      </c>
      <c r="Q98" t="s">
        <v>359</v>
      </c>
      <c r="R98" t="s">
        <v>359</v>
      </c>
    </row>
    <row r="99" spans="1:18" x14ac:dyDescent="0.25">
      <c r="A99" t="s">
        <v>724</v>
      </c>
      <c r="B99" s="1">
        <v>16.95</v>
      </c>
      <c r="C99" s="1">
        <v>0</v>
      </c>
      <c r="D99" s="1">
        <v>0</v>
      </c>
      <c r="E99" s="1">
        <v>0</v>
      </c>
      <c r="F99" s="1">
        <v>16.95</v>
      </c>
      <c r="G99" s="1">
        <v>0</v>
      </c>
      <c r="H99" s="1">
        <v>0</v>
      </c>
      <c r="I99" s="1">
        <v>16.95</v>
      </c>
      <c r="J99" t="s">
        <v>62</v>
      </c>
      <c r="K99" t="s">
        <v>238</v>
      </c>
      <c r="L99" t="s">
        <v>725</v>
      </c>
      <c r="M99" s="1">
        <f>_xlfn.IFNA(VLOOKUP(A99,'6.17.24'!$A$2:$C$96,3,0),0)</f>
        <v>0</v>
      </c>
      <c r="N99" t="str">
        <f>IF(ISNUMBER(MATCH(A99, '6.17.24'!$A$2:$A$16, 0)), "Exists", "Doesn't Exist")</f>
        <v>Doesn't Exist</v>
      </c>
      <c r="O99" t="str">
        <f>_xlfn.IFNA(VLOOKUP(A99,'6.17.24'!$A$2:$R$96,17,0), "No")</f>
        <v>No</v>
      </c>
      <c r="P99" t="str">
        <f>IFERROR(IF(AND(O99="No",N99="Exists"),VLOOKUP(A99,'6.17.24'!A99:$P$123,16,0),""),"Not On Last Report")</f>
        <v/>
      </c>
      <c r="Q99" t="s">
        <v>359</v>
      </c>
      <c r="R99" t="s">
        <v>359</v>
      </c>
    </row>
    <row r="100" spans="1:18" x14ac:dyDescent="0.25">
      <c r="A100" t="s">
        <v>43</v>
      </c>
      <c r="B100" s="1">
        <v>4809.3099999999986</v>
      </c>
      <c r="C100" s="1">
        <v>0</v>
      </c>
      <c r="D100" s="1">
        <v>0</v>
      </c>
      <c r="E100" s="1">
        <v>0</v>
      </c>
      <c r="F100" s="1">
        <v>4809.3099999999986</v>
      </c>
      <c r="G100" s="1">
        <v>0</v>
      </c>
      <c r="H100" s="1">
        <v>0</v>
      </c>
      <c r="I100" s="1">
        <v>4809.3099999999986</v>
      </c>
      <c r="J100" t="s">
        <v>44</v>
      </c>
      <c r="K100" t="s">
        <v>196</v>
      </c>
      <c r="L100" t="s">
        <v>197</v>
      </c>
      <c r="M100" s="1">
        <f>_xlfn.IFNA(VLOOKUP(A100,'6.17.24'!$A$2:$C$96,3,0),0)</f>
        <v>0</v>
      </c>
      <c r="N100" t="str">
        <f>IF(ISNUMBER(MATCH(A100, '6.17.24'!$A$2:$A$16, 0)), "Exists", "Doesn't Exist")</f>
        <v>Doesn't Exist</v>
      </c>
      <c r="O100" t="str">
        <f>_xlfn.IFNA(VLOOKUP(A100,'6.17.24'!$A$2:$R$96,17,0), "No")</f>
        <v>No</v>
      </c>
      <c r="P100" t="str">
        <f>IFERROR(IF(AND(O100="No",N100="Exists"),VLOOKUP(A100,'6.17.24'!A100:$P$123,16,0),""),"Not On Last Report")</f>
        <v/>
      </c>
      <c r="Q100" t="s">
        <v>359</v>
      </c>
      <c r="R100" t="s">
        <v>359</v>
      </c>
    </row>
    <row r="101" spans="1:18" x14ac:dyDescent="0.25">
      <c r="A101" t="s">
        <v>90</v>
      </c>
      <c r="B101" s="1">
        <v>1125.26</v>
      </c>
      <c r="C101" s="1">
        <v>0</v>
      </c>
      <c r="D101" s="1">
        <v>0</v>
      </c>
      <c r="E101" s="1">
        <v>0</v>
      </c>
      <c r="F101" s="1">
        <v>1125.26</v>
      </c>
      <c r="G101" s="1">
        <v>1125.26</v>
      </c>
      <c r="H101" s="1">
        <v>0</v>
      </c>
      <c r="I101" s="1">
        <v>0</v>
      </c>
      <c r="J101" t="s">
        <v>14</v>
      </c>
      <c r="K101" t="s">
        <v>172</v>
      </c>
      <c r="L101" t="s">
        <v>251</v>
      </c>
      <c r="M101" s="1">
        <f>_xlfn.IFNA(VLOOKUP(A101,'6.17.24'!$A$2:$C$96,3,0),0)</f>
        <v>0</v>
      </c>
      <c r="N101" t="str">
        <f>IF(ISNUMBER(MATCH(A101, '6.17.24'!$A$2:$A$16, 0)), "Exists", "Doesn't Exist")</f>
        <v>Doesn't Exist</v>
      </c>
      <c r="O101" t="str">
        <f>_xlfn.IFNA(VLOOKUP(A101,'6.17.24'!$A$2:$R$96,17,0), "No")</f>
        <v>No</v>
      </c>
      <c r="P101" t="str">
        <f>IFERROR(IF(AND(O101="No",N101="Exists"),VLOOKUP(A101,'6.17.24'!A101:$P$123,16,0),""),"Not On Last Report")</f>
        <v/>
      </c>
      <c r="Q101" t="s">
        <v>359</v>
      </c>
      <c r="R101" t="s">
        <v>359</v>
      </c>
    </row>
    <row r="102" spans="1:18" x14ac:dyDescent="0.25">
      <c r="A102" t="s">
        <v>142</v>
      </c>
      <c r="B102" s="1">
        <v>1015.03</v>
      </c>
      <c r="C102" s="1">
        <v>0</v>
      </c>
      <c r="D102" s="1">
        <v>0</v>
      </c>
      <c r="E102" s="1">
        <v>0</v>
      </c>
      <c r="F102" s="1">
        <v>1015.03</v>
      </c>
      <c r="G102" s="1">
        <v>0</v>
      </c>
      <c r="H102" s="1">
        <v>0</v>
      </c>
      <c r="I102" s="1">
        <v>1015.03</v>
      </c>
      <c r="J102" t="s">
        <v>29</v>
      </c>
      <c r="K102" t="s">
        <v>212</v>
      </c>
      <c r="L102" t="s">
        <v>325</v>
      </c>
      <c r="M102" s="1">
        <f>_xlfn.IFNA(VLOOKUP(A102,'6.17.24'!$A$2:$C$96,3,0),0)</f>
        <v>0</v>
      </c>
      <c r="N102" t="str">
        <f>IF(ISNUMBER(MATCH(A102, '6.17.24'!$A$2:$A$16, 0)), "Exists", "Doesn't Exist")</f>
        <v>Doesn't Exist</v>
      </c>
      <c r="O102" t="str">
        <f>_xlfn.IFNA(VLOOKUP(A102,'6.17.24'!$A$2:$R$96,17,0), "No")</f>
        <v>No</v>
      </c>
      <c r="P102" t="str">
        <f>IFERROR(IF(AND(O102="No",N102="Exists"),VLOOKUP(A102,'6.17.24'!A102:$P$123,16,0),""),"Not On Last Report")</f>
        <v/>
      </c>
      <c r="Q102" t="s">
        <v>359</v>
      </c>
      <c r="R102" t="s">
        <v>359</v>
      </c>
    </row>
    <row r="103" spans="1:18" x14ac:dyDescent="0.25">
      <c r="A103" t="s">
        <v>436</v>
      </c>
      <c r="B103" s="1">
        <v>985.6</v>
      </c>
      <c r="C103" s="1">
        <v>0</v>
      </c>
      <c r="D103" s="1">
        <v>0</v>
      </c>
      <c r="E103" s="1">
        <v>0</v>
      </c>
      <c r="F103" s="1">
        <v>985.6</v>
      </c>
      <c r="G103" s="1">
        <v>0</v>
      </c>
      <c r="H103" s="1">
        <v>985.6</v>
      </c>
      <c r="I103" s="1">
        <v>0</v>
      </c>
      <c r="J103" t="s">
        <v>20</v>
      </c>
      <c r="K103" t="s">
        <v>178</v>
      </c>
      <c r="L103" t="s">
        <v>437</v>
      </c>
      <c r="M103" s="1">
        <f>_xlfn.IFNA(VLOOKUP(A103,'6.17.24'!$A$2:$C$96,3,0),0)</f>
        <v>0</v>
      </c>
      <c r="N103" t="str">
        <f>IF(ISNUMBER(MATCH(A103, '6.17.24'!$A$2:$A$16, 0)), "Exists", "Doesn't Exist")</f>
        <v>Doesn't Exist</v>
      </c>
      <c r="O103" t="str">
        <f>_xlfn.IFNA(VLOOKUP(A103,'6.17.24'!$A$2:$R$96,17,0), "No")</f>
        <v>No</v>
      </c>
      <c r="P103" t="str">
        <f>IFERROR(IF(AND(O103="No",N103="Exists"),VLOOKUP(A103,'6.17.24'!A103:$P$123,16,0),""),"Not On Last Report")</f>
        <v/>
      </c>
      <c r="Q103" t="s">
        <v>359</v>
      </c>
      <c r="R103" t="s">
        <v>359</v>
      </c>
    </row>
    <row r="104" spans="1:18" x14ac:dyDescent="0.25">
      <c r="A104" t="s">
        <v>532</v>
      </c>
      <c r="B104" s="1">
        <v>1046.44</v>
      </c>
      <c r="C104" s="1">
        <v>0</v>
      </c>
      <c r="D104" s="1">
        <v>0</v>
      </c>
      <c r="E104" s="1">
        <v>0</v>
      </c>
      <c r="F104" s="1">
        <v>1046.44</v>
      </c>
      <c r="G104" s="1">
        <v>0</v>
      </c>
      <c r="H104" s="1">
        <v>1046.44</v>
      </c>
      <c r="I104" s="1">
        <v>0</v>
      </c>
      <c r="J104" t="s">
        <v>56</v>
      </c>
      <c r="K104" t="s">
        <v>189</v>
      </c>
      <c r="L104" t="s">
        <v>533</v>
      </c>
      <c r="M104" s="1">
        <f>_xlfn.IFNA(VLOOKUP(A104,'6.17.24'!$A$2:$C$96,3,0),0)</f>
        <v>0</v>
      </c>
      <c r="N104" t="str">
        <f>IF(ISNUMBER(MATCH(A104, '6.17.24'!$A$2:$A$16, 0)), "Exists", "Doesn't Exist")</f>
        <v>Doesn't Exist</v>
      </c>
      <c r="O104" t="str">
        <f>_xlfn.IFNA(VLOOKUP(A104,'6.17.24'!$A$2:$R$96,17,0), "No")</f>
        <v>No</v>
      </c>
      <c r="P104" t="str">
        <f>IFERROR(IF(AND(O104="No",N104="Exists"),VLOOKUP(A104,'6.17.24'!A104:$P$123,16,0),""),"Not On Last Report")</f>
        <v/>
      </c>
      <c r="Q104" t="s">
        <v>359</v>
      </c>
      <c r="R104" t="s">
        <v>359</v>
      </c>
    </row>
  </sheetData>
  <autoFilter ref="A1:R104" xr:uid="{00000000-0009-0000-0000-000018000000}"/>
  <conditionalFormatting sqref="M2:M104">
    <cfRule type="expression" dxfId="22" priority="1">
      <formula>IF($C2&gt;$M2, 1, 0)</formula>
    </cfRule>
    <cfRule type="expression" dxfId="21" priority="2">
      <formula>IF($C2&lt;$M2, 1, 0)</formula>
    </cfRule>
    <cfRule type="expression" dxfId="20" priority="3">
      <formula>IF($C2=$M2, 1, 0)</formula>
    </cfRule>
  </conditionalFormatting>
  <conditionalFormatting sqref="M19:M104">
    <cfRule type="expression" dxfId="19" priority="4">
      <formula>IF($C19&lt;$M19, 1, 0)</formula>
    </cfRule>
    <cfRule type="expression" dxfId="18" priority="5">
      <formula>IF($C19=$M19, 1, 0)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5"/>
  </sheetPr>
  <dimension ref="A1:R105"/>
  <sheetViews>
    <sheetView workbookViewId="0">
      <selection activeCell="A2" sqref="A2:A16"/>
    </sheetView>
  </sheetViews>
  <sheetFormatPr defaultRowHeight="15" outlineLevelCol="1" x14ac:dyDescent="0.25"/>
  <cols>
    <col min="1" max="1" width="26.7109375" bestFit="1" customWidth="1"/>
    <col min="2" max="2" width="23.42578125" style="1" bestFit="1" customWidth="1"/>
    <col min="3" max="3" width="25.140625" style="1" bestFit="1" customWidth="1"/>
    <col min="4" max="4" width="18.5703125" style="1" hidden="1" customWidth="1" outlineLevel="1"/>
    <col min="5" max="5" width="24.85546875" style="1" hidden="1" customWidth="1" outlineLevel="1"/>
    <col min="6" max="6" width="21.85546875" style="1" hidden="1" customWidth="1" outlineLevel="1"/>
    <col min="7" max="7" width="20.42578125" style="1" hidden="1" customWidth="1" outlineLevel="1"/>
    <col min="8" max="8" width="30.42578125" style="1" hidden="1" customWidth="1" outlineLevel="1"/>
    <col min="9" max="9" width="33.7109375" style="1" hidden="1" customWidth="1" outlineLevel="1"/>
    <col min="10" max="10" width="16.85546875" bestFit="1" customWidth="1" collapsed="1"/>
    <col min="11" max="11" width="38.7109375" hidden="1" customWidth="1" outlineLevel="1"/>
    <col min="12" max="12" width="40.42578125" hidden="1" customWidth="1" outlineLevel="1"/>
    <col min="13" max="13" width="21.140625" style="153" bestFit="1" customWidth="1" collapsed="1"/>
    <col min="14" max="14" width="12.28515625" bestFit="1" customWidth="1"/>
    <col min="15" max="15" width="12.7109375" bestFit="1" customWidth="1"/>
    <col min="16" max="16" width="49.42578125" bestFit="1" customWidth="1"/>
    <col min="17" max="17" width="10.42578125" style="124" bestFit="1" customWidth="1"/>
    <col min="18" max="18" width="15.7109375" style="79" bestFit="1" customWidth="1"/>
    <col min="19" max="19" width="9.140625" customWidth="1"/>
  </cols>
  <sheetData>
    <row r="1" spans="1:18" x14ac:dyDescent="0.25">
      <c r="A1" s="151" t="s">
        <v>0</v>
      </c>
      <c r="B1" s="152" t="s">
        <v>1</v>
      </c>
      <c r="C1" s="152" t="s">
        <v>2</v>
      </c>
      <c r="D1" s="152" t="s">
        <v>365</v>
      </c>
      <c r="E1" s="152" t="s">
        <v>364</v>
      </c>
      <c r="F1" s="152" t="s">
        <v>4</v>
      </c>
      <c r="G1" s="152" t="s">
        <v>3</v>
      </c>
      <c r="H1" s="152" t="s">
        <v>366</v>
      </c>
      <c r="I1" s="152" t="s">
        <v>367</v>
      </c>
      <c r="J1" s="151" t="s">
        <v>5</v>
      </c>
      <c r="K1" s="151" t="s">
        <v>168</v>
      </c>
      <c r="L1" s="151" t="s">
        <v>169</v>
      </c>
      <c r="M1" s="154" t="s">
        <v>682</v>
      </c>
      <c r="N1" s="20" t="s">
        <v>583</v>
      </c>
      <c r="O1" s="27" t="s">
        <v>683</v>
      </c>
      <c r="P1" s="130" t="s">
        <v>357</v>
      </c>
      <c r="Q1" s="131" t="s">
        <v>356</v>
      </c>
      <c r="R1" s="132" t="s">
        <v>585</v>
      </c>
    </row>
    <row r="2" spans="1:18" x14ac:dyDescent="0.25">
      <c r="A2" t="s">
        <v>597</v>
      </c>
      <c r="B2" s="1">
        <v>13702.04</v>
      </c>
      <c r="C2" s="1">
        <v>13702.04</v>
      </c>
      <c r="D2" s="1">
        <v>0</v>
      </c>
      <c r="E2" s="1">
        <v>13702.04</v>
      </c>
      <c r="F2" s="1">
        <v>0</v>
      </c>
      <c r="G2" s="1">
        <v>0</v>
      </c>
      <c r="H2" s="1">
        <v>0</v>
      </c>
      <c r="I2" s="1">
        <v>0</v>
      </c>
      <c r="J2" t="s">
        <v>41</v>
      </c>
      <c r="K2" t="s">
        <v>179</v>
      </c>
      <c r="L2" t="s">
        <v>626</v>
      </c>
      <c r="M2" s="1">
        <f>_xlfn.IFNA(VLOOKUP(A2,'6.17.24'!$A$2:$C$96,3,0),0)</f>
        <v>6363.08</v>
      </c>
      <c r="N2" t="str">
        <f>IF(ISNUMBER(MATCH(A2, '6.17.24'!$A$2:$A$16, 0)), "Exists", "Doesn't Exist")</f>
        <v>Exists</v>
      </c>
      <c r="O2" t="str">
        <f>_xlfn.IFNA(VLOOKUP(A2,'6.17.24'!$A$2:$R$96,17,0), "No")</f>
        <v>Yes</v>
      </c>
      <c r="Q2" s="124" t="s">
        <v>359</v>
      </c>
      <c r="R2" s="79" t="s">
        <v>358</v>
      </c>
    </row>
    <row r="3" spans="1:18" x14ac:dyDescent="0.25">
      <c r="A3" t="s">
        <v>602</v>
      </c>
      <c r="B3" s="1">
        <v>5115.1900000000014</v>
      </c>
      <c r="C3" s="1">
        <v>5115.1900000000014</v>
      </c>
      <c r="D3" s="1">
        <v>4814.82</v>
      </c>
      <c r="E3" s="1">
        <v>300.37</v>
      </c>
      <c r="F3" s="1">
        <v>0</v>
      </c>
      <c r="G3" s="1">
        <v>0</v>
      </c>
      <c r="H3" s="1">
        <v>0</v>
      </c>
      <c r="I3" s="1">
        <v>0</v>
      </c>
      <c r="J3" t="s">
        <v>86</v>
      </c>
      <c r="K3" t="s">
        <v>241</v>
      </c>
      <c r="L3" t="s">
        <v>603</v>
      </c>
      <c r="M3" s="1">
        <f>_xlfn.IFNA(VLOOKUP(A3,'6.17.24'!$A$2:$C$96,3,0),0)</f>
        <v>1422.71</v>
      </c>
      <c r="N3" t="str">
        <f>IF(ISNUMBER(MATCH(A3, '6.17.24'!$A$2:$A$16, 0)), "Exists", "Doesn't Exist")</f>
        <v>Exists</v>
      </c>
      <c r="O3" t="str">
        <f>_xlfn.IFNA(VLOOKUP(A3,'6.17.24'!$A$2:$R$96,17,0), "No")</f>
        <v>No</v>
      </c>
      <c r="Q3" s="124" t="s">
        <v>359</v>
      </c>
      <c r="R3" s="79" t="s">
        <v>359</v>
      </c>
    </row>
    <row r="4" spans="1:18" x14ac:dyDescent="0.25">
      <c r="A4" t="s">
        <v>573</v>
      </c>
      <c r="B4" s="1">
        <v>3592.07</v>
      </c>
      <c r="C4" s="1">
        <v>3592.07</v>
      </c>
      <c r="D4" s="1">
        <v>0</v>
      </c>
      <c r="E4" s="1">
        <v>3592.07</v>
      </c>
      <c r="F4" s="1">
        <v>0</v>
      </c>
      <c r="G4" s="1">
        <v>0</v>
      </c>
      <c r="H4" s="1">
        <v>0</v>
      </c>
      <c r="I4" s="1">
        <v>0</v>
      </c>
      <c r="J4" t="s">
        <v>31</v>
      </c>
      <c r="K4" t="s">
        <v>183</v>
      </c>
      <c r="L4" t="s">
        <v>346</v>
      </c>
      <c r="M4" s="1">
        <f>_xlfn.IFNA(VLOOKUP(A4,'6.17.24'!$A$2:$C$96,3,0),0)</f>
        <v>3592.07</v>
      </c>
      <c r="N4" t="str">
        <f>IF(ISNUMBER(MATCH(A4, '6.17.24'!$A$2:$A$16, 0)), "Exists", "Doesn't Exist")</f>
        <v>Exists</v>
      </c>
      <c r="O4" t="str">
        <f>_xlfn.IFNA(VLOOKUP(A4,'6.17.24'!$A$2:$R$96,17,0), "No")</f>
        <v>No</v>
      </c>
      <c r="P4" t="s">
        <v>360</v>
      </c>
      <c r="Q4" s="124" t="s">
        <v>359</v>
      </c>
      <c r="R4" s="79" t="s">
        <v>359</v>
      </c>
    </row>
    <row r="5" spans="1:18" x14ac:dyDescent="0.25">
      <c r="A5" t="s">
        <v>45</v>
      </c>
      <c r="B5" s="1">
        <v>2577.25</v>
      </c>
      <c r="C5" s="1">
        <v>2577.25</v>
      </c>
      <c r="D5" s="1">
        <v>79.69</v>
      </c>
      <c r="E5" s="1">
        <v>2497.56</v>
      </c>
      <c r="F5" s="1">
        <v>0</v>
      </c>
      <c r="G5" s="1">
        <v>0</v>
      </c>
      <c r="H5" s="1">
        <v>0</v>
      </c>
      <c r="I5" s="1">
        <v>0</v>
      </c>
      <c r="J5" t="s">
        <v>21</v>
      </c>
      <c r="K5" t="s">
        <v>177</v>
      </c>
      <c r="L5" t="s">
        <v>616</v>
      </c>
      <c r="M5" s="1">
        <f>_xlfn.IFNA(VLOOKUP(A5,'6.17.24'!$A$2:$C$96,3,0),0)</f>
        <v>2577.25</v>
      </c>
      <c r="N5" t="str">
        <f>IF(ISNUMBER(MATCH(A5, '6.17.24'!$A$2:$A$16, 0)), "Exists", "Doesn't Exist")</f>
        <v>Exists</v>
      </c>
      <c r="O5" t="str">
        <f>_xlfn.IFNA(VLOOKUP(A5,'6.17.24'!$A$2:$R$96,17,0), "No")</f>
        <v>No</v>
      </c>
      <c r="P5" t="s">
        <v>726</v>
      </c>
      <c r="Q5" s="124" t="s">
        <v>359</v>
      </c>
      <c r="R5" s="79" t="s">
        <v>359</v>
      </c>
    </row>
    <row r="6" spans="1:18" x14ac:dyDescent="0.25">
      <c r="A6" t="s">
        <v>23</v>
      </c>
      <c r="B6" s="1">
        <v>1735.91</v>
      </c>
      <c r="C6" s="1">
        <v>1735.91</v>
      </c>
      <c r="D6" s="1">
        <v>1735.91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t="s">
        <v>21</v>
      </c>
      <c r="K6" t="s">
        <v>177</v>
      </c>
      <c r="L6" t="s">
        <v>194</v>
      </c>
      <c r="M6" s="1">
        <f>_xlfn.IFNA(VLOOKUP(A6,'6.17.24'!$A$2:$C$96,3,0),0)</f>
        <v>0</v>
      </c>
      <c r="N6" t="str">
        <f>IF(ISNUMBER(MATCH(A6, '6.17.24'!$A$2:$A$16, 0)), "Exists", "Doesn't Exist")</f>
        <v>Doesn't Exist</v>
      </c>
      <c r="O6" t="str">
        <f>_xlfn.IFNA(VLOOKUP(A6,'6.17.24'!$A$2:$R$96,17,0), "No")</f>
        <v>No</v>
      </c>
      <c r="Q6" s="124" t="s">
        <v>358</v>
      </c>
      <c r="R6" s="79" t="s">
        <v>359</v>
      </c>
    </row>
    <row r="7" spans="1:18" x14ac:dyDescent="0.25">
      <c r="A7" t="s">
        <v>71</v>
      </c>
      <c r="B7" s="1">
        <v>1435.58</v>
      </c>
      <c r="C7" s="1">
        <v>1435.58</v>
      </c>
      <c r="D7" s="1">
        <v>0</v>
      </c>
      <c r="E7" s="1">
        <v>1435.58</v>
      </c>
      <c r="F7" s="1">
        <v>0</v>
      </c>
      <c r="G7" s="1">
        <v>0</v>
      </c>
      <c r="H7" s="1">
        <v>0</v>
      </c>
      <c r="I7" s="1">
        <v>0</v>
      </c>
      <c r="J7" t="s">
        <v>36</v>
      </c>
      <c r="K7" t="s">
        <v>185</v>
      </c>
      <c r="L7" t="s">
        <v>228</v>
      </c>
      <c r="M7" s="1">
        <f>_xlfn.IFNA(VLOOKUP(A7,'6.17.24'!$A$2:$C$96,3,0),0)</f>
        <v>531.36</v>
      </c>
      <c r="N7" t="str">
        <f>IF(ISNUMBER(MATCH(A7, '6.17.24'!$A$2:$A$16, 0)), "Exists", "Doesn't Exist")</f>
        <v>Doesn't Exist</v>
      </c>
      <c r="O7" t="str">
        <f>_xlfn.IFNA(VLOOKUP(A7,'6.17.24'!$A$2:$R$96,17,0), "No")</f>
        <v>No</v>
      </c>
      <c r="P7" t="s">
        <v>727</v>
      </c>
      <c r="Q7" s="124" t="s">
        <v>358</v>
      </c>
      <c r="R7" s="79" t="s">
        <v>359</v>
      </c>
    </row>
    <row r="8" spans="1:18" x14ac:dyDescent="0.25">
      <c r="A8" t="s">
        <v>692</v>
      </c>
      <c r="B8" s="1">
        <v>1324.55</v>
      </c>
      <c r="C8" s="1">
        <v>1324.55</v>
      </c>
      <c r="D8" s="1">
        <v>1324.55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t="s">
        <v>96</v>
      </c>
      <c r="K8" t="s">
        <v>242</v>
      </c>
      <c r="L8" t="s">
        <v>712</v>
      </c>
      <c r="M8" s="1">
        <f>_xlfn.IFNA(VLOOKUP(A8,'6.17.24'!$A$2:$C$96,3,0),0)</f>
        <v>251.59</v>
      </c>
      <c r="N8" t="str">
        <f>IF(ISNUMBER(MATCH(A8, '6.17.24'!$A$2:$A$16, 0)), "Exists", "Doesn't Exist")</f>
        <v>Doesn't Exist</v>
      </c>
      <c r="O8" t="str">
        <f>_xlfn.IFNA(VLOOKUP(A8,'6.17.24'!$A$2:$R$96,17,0), "No")</f>
        <v>No</v>
      </c>
      <c r="Q8" s="124" t="s">
        <v>358</v>
      </c>
      <c r="R8" s="79" t="s">
        <v>359</v>
      </c>
    </row>
    <row r="9" spans="1:18" x14ac:dyDescent="0.25">
      <c r="A9" t="s">
        <v>369</v>
      </c>
      <c r="B9" s="1">
        <v>1050.82</v>
      </c>
      <c r="C9" s="1">
        <v>1050.82</v>
      </c>
      <c r="D9" s="1">
        <v>0</v>
      </c>
      <c r="E9" s="1">
        <v>1050.82</v>
      </c>
      <c r="F9" s="1">
        <v>0</v>
      </c>
      <c r="G9" s="1">
        <v>0</v>
      </c>
      <c r="H9" s="1">
        <v>0</v>
      </c>
      <c r="I9" s="1">
        <v>0</v>
      </c>
      <c r="J9" t="s">
        <v>14</v>
      </c>
      <c r="K9" t="s">
        <v>172</v>
      </c>
      <c r="L9" t="s">
        <v>370</v>
      </c>
      <c r="M9" s="1">
        <f>_xlfn.IFNA(VLOOKUP(A9,'6.17.24'!$A$2:$C$96,3,0),0)</f>
        <v>0</v>
      </c>
      <c r="N9" t="str">
        <f>IF(ISNUMBER(MATCH(A9, '6.17.24'!$A$2:$A$16, 0)), "Exists", "Doesn't Exist")</f>
        <v>Doesn't Exist</v>
      </c>
      <c r="O9" t="str">
        <f>_xlfn.IFNA(VLOOKUP(A9,'6.17.24'!$A$2:$R$96,17,0), "No")</f>
        <v>No</v>
      </c>
      <c r="Q9" s="124" t="s">
        <v>358</v>
      </c>
      <c r="R9" s="79" t="s">
        <v>359</v>
      </c>
    </row>
    <row r="10" spans="1:18" x14ac:dyDescent="0.25">
      <c r="A10" t="s">
        <v>87</v>
      </c>
      <c r="B10" s="1">
        <v>937.43000000000006</v>
      </c>
      <c r="C10" s="1">
        <v>937.43000000000006</v>
      </c>
      <c r="D10" s="1">
        <v>937.43000000000006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t="s">
        <v>44</v>
      </c>
      <c r="K10" t="s">
        <v>196</v>
      </c>
      <c r="L10" t="s">
        <v>244</v>
      </c>
      <c r="M10" s="1">
        <f>_xlfn.IFNA(VLOOKUP(A10,'6.17.24'!$A$2:$C$96,3,0),0)</f>
        <v>682.06</v>
      </c>
      <c r="N10" t="str">
        <f>IF(ISNUMBER(MATCH(A10, '6.17.24'!$A$2:$A$16, 0)), "Exists", "Doesn't Exist")</f>
        <v>Exists</v>
      </c>
      <c r="O10" t="str">
        <f>_xlfn.IFNA(VLOOKUP(A10,'6.17.24'!$A$2:$R$96,17,0), "No")</f>
        <v>Yes</v>
      </c>
      <c r="Q10" s="124" t="s">
        <v>359</v>
      </c>
      <c r="R10" s="79" t="s">
        <v>358</v>
      </c>
    </row>
    <row r="11" spans="1:18" x14ac:dyDescent="0.25">
      <c r="A11" t="s">
        <v>522</v>
      </c>
      <c r="B11" s="1">
        <v>570.38</v>
      </c>
      <c r="C11" s="1">
        <v>570.38</v>
      </c>
      <c r="D11" s="1">
        <v>102.76</v>
      </c>
      <c r="E11" s="1">
        <v>467.62</v>
      </c>
      <c r="F11" s="1">
        <v>0</v>
      </c>
      <c r="G11" s="1">
        <v>0</v>
      </c>
      <c r="H11" s="1">
        <v>0</v>
      </c>
      <c r="I11" s="1">
        <v>0</v>
      </c>
      <c r="J11" t="s">
        <v>50</v>
      </c>
      <c r="K11" t="s">
        <v>309</v>
      </c>
      <c r="L11" t="s">
        <v>523</v>
      </c>
      <c r="M11" s="1">
        <f>_xlfn.IFNA(VLOOKUP(A11,'6.17.24'!$A$2:$C$96,3,0),0)</f>
        <v>0</v>
      </c>
      <c r="N11" t="str">
        <f>IF(ISNUMBER(MATCH(A11, '6.17.24'!$A$2:$A$16, 0)), "Exists", "Doesn't Exist")</f>
        <v>Doesn't Exist</v>
      </c>
      <c r="O11" t="str">
        <f>_xlfn.IFNA(VLOOKUP(A11,'6.17.24'!$A$2:$R$96,17,0), "No")</f>
        <v>No</v>
      </c>
      <c r="Q11" s="124" t="s">
        <v>358</v>
      </c>
      <c r="R11" s="79" t="s">
        <v>359</v>
      </c>
    </row>
    <row r="12" spans="1:18" x14ac:dyDescent="0.25">
      <c r="A12" t="s">
        <v>47</v>
      </c>
      <c r="B12" s="1">
        <v>3676.76</v>
      </c>
      <c r="C12" s="1">
        <v>551.93000000000006</v>
      </c>
      <c r="D12" s="1">
        <v>514.06999999999994</v>
      </c>
      <c r="E12" s="1">
        <v>37.86</v>
      </c>
      <c r="F12" s="1">
        <v>3124.83</v>
      </c>
      <c r="G12" s="1">
        <v>0</v>
      </c>
      <c r="H12" s="1">
        <v>3124.83</v>
      </c>
      <c r="I12" s="1">
        <v>0</v>
      </c>
      <c r="J12" t="s">
        <v>36</v>
      </c>
      <c r="K12" t="s">
        <v>185</v>
      </c>
      <c r="L12" t="s">
        <v>200</v>
      </c>
      <c r="M12" s="1">
        <f>_xlfn.IFNA(VLOOKUP(A12,'6.17.24'!$A$2:$C$96,3,0),0)</f>
        <v>3162.69</v>
      </c>
      <c r="N12" t="str">
        <f>IF(ISNUMBER(MATCH(A12, '6.17.24'!$A$2:$A$16, 0)), "Exists", "Doesn't Exist")</f>
        <v>Exists</v>
      </c>
      <c r="O12" t="str">
        <f>_xlfn.IFNA(VLOOKUP(A12,'6.17.24'!$A$2:$R$96,17,0), "No")</f>
        <v>No</v>
      </c>
      <c r="Q12" s="124" t="s">
        <v>358</v>
      </c>
      <c r="R12" s="79" t="s">
        <v>359</v>
      </c>
    </row>
    <row r="13" spans="1:18" x14ac:dyDescent="0.25">
      <c r="A13" t="s">
        <v>44</v>
      </c>
      <c r="B13" s="1">
        <v>15365</v>
      </c>
      <c r="C13" s="1">
        <v>543.5</v>
      </c>
      <c r="D13" s="1">
        <v>444.78</v>
      </c>
      <c r="E13" s="1">
        <v>98.720000000000084</v>
      </c>
      <c r="F13" s="1">
        <v>14821.5</v>
      </c>
      <c r="G13" s="1">
        <v>14821.5</v>
      </c>
      <c r="H13" s="1">
        <v>0</v>
      </c>
      <c r="I13" s="1">
        <v>0</v>
      </c>
      <c r="J13" t="s">
        <v>21</v>
      </c>
      <c r="K13" t="s">
        <v>177</v>
      </c>
      <c r="L13" t="s">
        <v>196</v>
      </c>
      <c r="M13" s="1">
        <f>_xlfn.IFNA(VLOOKUP(A13,'6.17.24'!$A$2:$C$96,3,0),0)</f>
        <v>216.42</v>
      </c>
      <c r="N13" t="str">
        <f>IF(ISNUMBER(MATCH(A13, '6.17.24'!$A$2:$A$16, 0)), "Exists", "Doesn't Exist")</f>
        <v>Doesn't Exist</v>
      </c>
      <c r="O13" t="str">
        <f>_xlfn.IFNA(VLOOKUP(A13,'6.17.24'!$A$2:$R$96,17,0), "No")</f>
        <v>No</v>
      </c>
      <c r="Q13" s="124" t="s">
        <v>358</v>
      </c>
      <c r="R13" s="79" t="s">
        <v>359</v>
      </c>
    </row>
    <row r="14" spans="1:18" x14ac:dyDescent="0.25">
      <c r="A14" t="s">
        <v>36</v>
      </c>
      <c r="B14" s="1">
        <v>481.27</v>
      </c>
      <c r="C14" s="1">
        <v>481.27</v>
      </c>
      <c r="D14" s="1">
        <v>481.27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t="s">
        <v>21</v>
      </c>
      <c r="K14" t="s">
        <v>177</v>
      </c>
      <c r="L14" t="s">
        <v>185</v>
      </c>
      <c r="M14" s="1">
        <f>_xlfn.IFNA(VLOOKUP(A14,'6.17.24'!$A$2:$C$96,3,0),0)</f>
        <v>0</v>
      </c>
      <c r="N14" t="str">
        <f>IF(ISNUMBER(MATCH(A14, '6.17.24'!$A$2:$A$16, 0)), "Exists", "Doesn't Exist")</f>
        <v>Doesn't Exist</v>
      </c>
      <c r="O14" t="str">
        <f>_xlfn.IFNA(VLOOKUP(A14,'6.17.24'!$A$2:$R$96,17,0), "No")</f>
        <v>No</v>
      </c>
      <c r="Q14" s="124" t="s">
        <v>358</v>
      </c>
      <c r="R14" s="79" t="s">
        <v>359</v>
      </c>
    </row>
    <row r="15" spans="1:18" x14ac:dyDescent="0.25">
      <c r="A15" t="s">
        <v>57</v>
      </c>
      <c r="B15" s="1">
        <v>4431.7199999999993</v>
      </c>
      <c r="C15" s="1">
        <v>443.59</v>
      </c>
      <c r="D15" s="1">
        <v>0</v>
      </c>
      <c r="E15" s="1">
        <v>443.59</v>
      </c>
      <c r="F15" s="1">
        <v>3988.130000000001</v>
      </c>
      <c r="G15" s="1">
        <v>0</v>
      </c>
      <c r="H15" s="1">
        <v>3988.130000000001</v>
      </c>
      <c r="I15" s="1">
        <v>0</v>
      </c>
      <c r="J15" t="s">
        <v>20</v>
      </c>
      <c r="K15" t="s">
        <v>178</v>
      </c>
      <c r="L15" t="s">
        <v>204</v>
      </c>
      <c r="M15" s="1">
        <f>_xlfn.IFNA(VLOOKUP(A15,'6.17.24'!$A$2:$C$96,3,0),0)</f>
        <v>0</v>
      </c>
      <c r="N15" t="str">
        <f>IF(ISNUMBER(MATCH(A15, '6.17.24'!$A$2:$A$16, 0)), "Exists", "Doesn't Exist")</f>
        <v>Doesn't Exist</v>
      </c>
      <c r="O15" t="str">
        <f>_xlfn.IFNA(VLOOKUP(A15,'6.17.24'!$A$2:$R$96,17,0), "No")</f>
        <v>No</v>
      </c>
      <c r="Q15" s="124" t="s">
        <v>358</v>
      </c>
      <c r="R15" s="79" t="s">
        <v>359</v>
      </c>
    </row>
    <row r="16" spans="1:18" x14ac:dyDescent="0.25">
      <c r="A16" t="s">
        <v>100</v>
      </c>
      <c r="B16" s="1">
        <v>3206.8</v>
      </c>
      <c r="C16" s="1">
        <v>406.57</v>
      </c>
      <c r="D16" s="1">
        <v>0</v>
      </c>
      <c r="E16" s="1">
        <v>406.57</v>
      </c>
      <c r="F16" s="1">
        <v>2800.23</v>
      </c>
      <c r="G16" s="1">
        <v>0</v>
      </c>
      <c r="H16" s="1">
        <v>2800.23</v>
      </c>
      <c r="I16" s="1">
        <v>0</v>
      </c>
      <c r="J16" t="s">
        <v>20</v>
      </c>
      <c r="K16" t="s">
        <v>178</v>
      </c>
      <c r="L16" t="s">
        <v>255</v>
      </c>
      <c r="M16" s="1">
        <f>_xlfn.IFNA(VLOOKUP(A16,'6.17.24'!$A$2:$C$96,3,0),0)</f>
        <v>299.89999999999998</v>
      </c>
      <c r="N16" t="str">
        <f>IF(ISNUMBER(MATCH(A16, '6.17.24'!$A$2:$A$16, 0)), "Exists", "Doesn't Exist")</f>
        <v>Doesn't Exist</v>
      </c>
      <c r="O16" t="str">
        <f>_xlfn.IFNA(VLOOKUP(A16,'6.17.24'!$A$2:$R$96,17,0), "No")</f>
        <v>No</v>
      </c>
      <c r="Q16" s="124" t="s">
        <v>358</v>
      </c>
      <c r="R16" s="79" t="s">
        <v>359</v>
      </c>
    </row>
    <row r="17" spans="1:18" ht="15.75" customHeight="1" x14ac:dyDescent="0.25">
      <c r="A17" s="122"/>
      <c r="B17" s="114"/>
      <c r="C17" s="146">
        <f>SUM(C2:C16)</f>
        <v>34468.079999999994</v>
      </c>
      <c r="D17" s="114"/>
      <c r="E17" s="114"/>
      <c r="F17" s="114"/>
      <c r="G17" s="114"/>
      <c r="H17" s="114"/>
      <c r="I17" s="114"/>
      <c r="J17" s="122"/>
      <c r="K17" s="122"/>
      <c r="L17" s="122"/>
      <c r="M17" s="114"/>
      <c r="N17" s="122"/>
      <c r="O17" s="122"/>
      <c r="P17" s="122"/>
      <c r="Q17" s="122"/>
      <c r="R17" s="122"/>
    </row>
    <row r="18" spans="1:18" x14ac:dyDescent="0.25">
      <c r="A18" t="s">
        <v>269</v>
      </c>
      <c r="B18" s="1">
        <v>516.5</v>
      </c>
      <c r="C18" s="1">
        <v>401.54</v>
      </c>
      <c r="D18" s="1">
        <v>0</v>
      </c>
      <c r="E18" s="1">
        <v>401.54</v>
      </c>
      <c r="F18" s="1">
        <v>114.96</v>
      </c>
      <c r="G18" s="1">
        <v>0</v>
      </c>
      <c r="H18" s="1">
        <v>114.96</v>
      </c>
      <c r="I18" s="1">
        <v>0</v>
      </c>
      <c r="J18" t="s">
        <v>44</v>
      </c>
      <c r="K18" t="s">
        <v>196</v>
      </c>
      <c r="L18" t="s">
        <v>270</v>
      </c>
      <c r="M18" s="1">
        <f>_xlfn.IFNA(VLOOKUP(A18,'6.17.24'!$A$2:$C$96,3,0),0)</f>
        <v>401.54</v>
      </c>
      <c r="N18" t="str">
        <f>IF(ISNUMBER(MATCH(A18, '6.17.24'!$A$2:$A$16, 0)), "Exists", "Doesn't Exist")</f>
        <v>Doesn't Exist</v>
      </c>
      <c r="O18" t="str">
        <f>_xlfn.IFNA(VLOOKUP(A18,'6.17.24'!$A$2:$R$96,17,0), "No")</f>
        <v>No</v>
      </c>
      <c r="Q18" s="124" t="s">
        <v>359</v>
      </c>
      <c r="R18" s="79" t="s">
        <v>359</v>
      </c>
    </row>
    <row r="19" spans="1:18" x14ac:dyDescent="0.25">
      <c r="A19" t="s">
        <v>38</v>
      </c>
      <c r="B19" s="1">
        <v>396.32</v>
      </c>
      <c r="C19" s="1">
        <v>396.32</v>
      </c>
      <c r="D19" s="1">
        <v>0</v>
      </c>
      <c r="E19" s="1">
        <v>396.32</v>
      </c>
      <c r="F19" s="1">
        <v>0</v>
      </c>
      <c r="G19" s="1">
        <v>0</v>
      </c>
      <c r="H19" s="1">
        <v>0</v>
      </c>
      <c r="I19" s="1">
        <v>0</v>
      </c>
      <c r="J19" t="s">
        <v>36</v>
      </c>
      <c r="K19" t="s">
        <v>185</v>
      </c>
      <c r="L19" t="s">
        <v>224</v>
      </c>
      <c r="M19" s="1">
        <f>_xlfn.IFNA(VLOOKUP(A19,'6.17.24'!$A$2:$C$96,3,0),0)</f>
        <v>0</v>
      </c>
      <c r="N19" t="str">
        <f>IF(ISNUMBER(MATCH(A19, '6.17.24'!$A$2:$A$16, 0)), "Exists", "Doesn't Exist")</f>
        <v>Doesn't Exist</v>
      </c>
      <c r="O19" t="str">
        <f>_xlfn.IFNA(VLOOKUP(A19,'6.17.24'!$A$2:$R$96,17,0), "No")</f>
        <v>No</v>
      </c>
      <c r="Q19" s="124" t="s">
        <v>359</v>
      </c>
      <c r="R19" s="79" t="s">
        <v>359</v>
      </c>
    </row>
    <row r="20" spans="1:18" x14ac:dyDescent="0.25">
      <c r="A20" t="s">
        <v>128</v>
      </c>
      <c r="B20" s="1">
        <v>365</v>
      </c>
      <c r="C20" s="1">
        <v>365</v>
      </c>
      <c r="D20" s="1">
        <v>0</v>
      </c>
      <c r="E20" s="1">
        <v>365</v>
      </c>
      <c r="F20" s="1">
        <v>0</v>
      </c>
      <c r="G20" s="1">
        <v>0</v>
      </c>
      <c r="H20" s="1">
        <v>0</v>
      </c>
      <c r="I20" s="1">
        <v>0</v>
      </c>
      <c r="J20" t="s">
        <v>29</v>
      </c>
      <c r="K20" t="s">
        <v>212</v>
      </c>
      <c r="L20" t="s">
        <v>302</v>
      </c>
      <c r="M20" s="1">
        <f>_xlfn.IFNA(VLOOKUP(A20,'6.17.24'!$A$2:$C$96,3,0),0)</f>
        <v>365</v>
      </c>
      <c r="N20" t="str">
        <f>IF(ISNUMBER(MATCH(A20, '6.17.24'!$A$2:$A$16, 0)), "Exists", "Doesn't Exist")</f>
        <v>Doesn't Exist</v>
      </c>
      <c r="O20" t="str">
        <f>_xlfn.IFNA(VLOOKUP(A20,'6.17.24'!$A$2:$R$96,17,0), "No")</f>
        <v>No</v>
      </c>
      <c r="Q20" s="124" t="s">
        <v>359</v>
      </c>
      <c r="R20" s="79" t="s">
        <v>359</v>
      </c>
    </row>
    <row r="21" spans="1:18" x14ac:dyDescent="0.25">
      <c r="A21" t="s">
        <v>104</v>
      </c>
      <c r="B21" s="1">
        <v>337.42</v>
      </c>
      <c r="C21" s="1">
        <v>337.42</v>
      </c>
      <c r="D21" s="1">
        <v>216.97</v>
      </c>
      <c r="E21" s="1">
        <v>120.45</v>
      </c>
      <c r="F21" s="1">
        <v>0</v>
      </c>
      <c r="G21" s="1">
        <v>0</v>
      </c>
      <c r="H21" s="1">
        <v>0</v>
      </c>
      <c r="I21" s="1">
        <v>0</v>
      </c>
      <c r="J21" t="s">
        <v>105</v>
      </c>
      <c r="K21" t="s">
        <v>245</v>
      </c>
      <c r="L21" t="s">
        <v>292</v>
      </c>
      <c r="M21" s="1">
        <f>_xlfn.IFNA(VLOOKUP(A21,'6.17.24'!$A$2:$C$96,3,0),0)</f>
        <v>337.42</v>
      </c>
      <c r="N21" t="str">
        <f>IF(ISNUMBER(MATCH(A21, '6.17.24'!$A$2:$A$16, 0)), "Exists", "Doesn't Exist")</f>
        <v>Doesn't Exist</v>
      </c>
      <c r="O21" t="str">
        <f>_xlfn.IFNA(VLOOKUP(A21,'6.17.24'!$A$2:$R$96,17,0), "No")</f>
        <v>No</v>
      </c>
      <c r="Q21" s="124" t="s">
        <v>359</v>
      </c>
      <c r="R21" s="79" t="s">
        <v>359</v>
      </c>
    </row>
    <row r="22" spans="1:18" x14ac:dyDescent="0.25">
      <c r="A22" t="s">
        <v>113</v>
      </c>
      <c r="B22" s="1">
        <v>453.39</v>
      </c>
      <c r="C22" s="1">
        <v>322.54000000000002</v>
      </c>
      <c r="D22" s="1">
        <v>0</v>
      </c>
      <c r="E22" s="1">
        <v>322.54000000000002</v>
      </c>
      <c r="F22" s="1">
        <v>130.85</v>
      </c>
      <c r="G22" s="1">
        <v>0</v>
      </c>
      <c r="H22" s="1">
        <v>130.85</v>
      </c>
      <c r="I22" s="1">
        <v>0</v>
      </c>
      <c r="J22" t="s">
        <v>36</v>
      </c>
      <c r="K22" t="s">
        <v>185</v>
      </c>
      <c r="L22" t="s">
        <v>247</v>
      </c>
      <c r="M22" s="1">
        <f>_xlfn.IFNA(VLOOKUP(A22,'6.17.24'!$A$2:$C$96,3,0),0)</f>
        <v>0</v>
      </c>
      <c r="N22" t="str">
        <f>IF(ISNUMBER(MATCH(A22, '6.17.24'!$A$2:$A$16, 0)), "Exists", "Doesn't Exist")</f>
        <v>Doesn't Exist</v>
      </c>
      <c r="O22" t="str">
        <f>_xlfn.IFNA(VLOOKUP(A22,'6.17.24'!$A$2:$R$96,17,0), "No")</f>
        <v>No</v>
      </c>
      <c r="Q22" s="124" t="s">
        <v>359</v>
      </c>
      <c r="R22" s="79" t="s">
        <v>359</v>
      </c>
    </row>
    <row r="23" spans="1:18" x14ac:dyDescent="0.25">
      <c r="A23" t="s">
        <v>75</v>
      </c>
      <c r="B23" s="1">
        <v>355.93</v>
      </c>
      <c r="C23" s="1">
        <v>297.08</v>
      </c>
      <c r="D23" s="1">
        <v>0</v>
      </c>
      <c r="E23" s="1">
        <v>297.08</v>
      </c>
      <c r="F23" s="1">
        <v>58.85</v>
      </c>
      <c r="G23" s="1">
        <v>0</v>
      </c>
      <c r="H23" s="1">
        <v>0</v>
      </c>
      <c r="I23" s="1">
        <v>58.85</v>
      </c>
      <c r="J23" t="s">
        <v>31</v>
      </c>
      <c r="K23" t="s">
        <v>183</v>
      </c>
      <c r="L23" t="s">
        <v>232</v>
      </c>
      <c r="M23" s="1">
        <f>_xlfn.IFNA(VLOOKUP(A23,'6.17.24'!$A$2:$C$96,3,0),0)</f>
        <v>197.09</v>
      </c>
      <c r="N23" t="str">
        <f>IF(ISNUMBER(MATCH(A23, '6.17.24'!$A$2:$A$16, 0)), "Exists", "Doesn't Exist")</f>
        <v>Doesn't Exist</v>
      </c>
      <c r="O23" t="str">
        <f>_xlfn.IFNA(VLOOKUP(A23,'6.17.24'!$A$2:$R$96,17,0), "No")</f>
        <v>No</v>
      </c>
      <c r="Q23" s="124" t="s">
        <v>359</v>
      </c>
      <c r="R23" s="79" t="s">
        <v>359</v>
      </c>
    </row>
    <row r="24" spans="1:18" x14ac:dyDescent="0.25">
      <c r="A24" t="s">
        <v>574</v>
      </c>
      <c r="B24" s="1">
        <v>276.12</v>
      </c>
      <c r="C24" s="1">
        <v>276.12</v>
      </c>
      <c r="D24" s="1">
        <v>0</v>
      </c>
      <c r="E24" s="1">
        <v>276.12</v>
      </c>
      <c r="F24" s="1">
        <v>0</v>
      </c>
      <c r="G24" s="1">
        <v>0</v>
      </c>
      <c r="H24" s="1">
        <v>0</v>
      </c>
      <c r="I24" s="1">
        <v>0</v>
      </c>
      <c r="J24" t="s">
        <v>23</v>
      </c>
      <c r="K24" t="s">
        <v>194</v>
      </c>
      <c r="L24" t="s">
        <v>575</v>
      </c>
      <c r="M24" s="1">
        <f>_xlfn.IFNA(VLOOKUP(A24,'6.17.24'!$A$2:$C$96,3,0),0)</f>
        <v>276.12</v>
      </c>
      <c r="N24" t="str">
        <f>IF(ISNUMBER(MATCH(A24, '6.17.24'!$A$2:$A$16, 0)), "Exists", "Doesn't Exist")</f>
        <v>Doesn't Exist</v>
      </c>
      <c r="O24" t="str">
        <f>_xlfn.IFNA(VLOOKUP(A24,'6.17.24'!$A$2:$R$96,17,0), "No")</f>
        <v>No</v>
      </c>
      <c r="Q24" s="124" t="s">
        <v>359</v>
      </c>
      <c r="R24" s="79" t="s">
        <v>359</v>
      </c>
    </row>
    <row r="25" spans="1:18" x14ac:dyDescent="0.25">
      <c r="A25" t="s">
        <v>51</v>
      </c>
      <c r="B25" s="1">
        <v>275</v>
      </c>
      <c r="C25" s="1">
        <v>275</v>
      </c>
      <c r="D25" s="1">
        <v>0</v>
      </c>
      <c r="E25" s="1">
        <v>275</v>
      </c>
      <c r="F25" s="1">
        <v>0</v>
      </c>
      <c r="G25" s="1">
        <v>0</v>
      </c>
      <c r="H25" s="1">
        <v>0</v>
      </c>
      <c r="I25" s="1">
        <v>0</v>
      </c>
      <c r="J25" t="s">
        <v>86</v>
      </c>
      <c r="K25" t="s">
        <v>241</v>
      </c>
      <c r="L25" t="s">
        <v>308</v>
      </c>
      <c r="M25" s="1">
        <f>_xlfn.IFNA(VLOOKUP(A25,'6.17.24'!$A$2:$C$96,3,0),0)</f>
        <v>275</v>
      </c>
      <c r="N25" t="str">
        <f>IF(ISNUMBER(MATCH(A25, '6.17.24'!$A$2:$A$16, 0)), "Exists", "Doesn't Exist")</f>
        <v>Doesn't Exist</v>
      </c>
      <c r="O25" t="str">
        <f>_xlfn.IFNA(VLOOKUP(A25,'6.17.24'!$A$2:$R$96,17,0), "No")</f>
        <v>No</v>
      </c>
      <c r="Q25" s="124" t="s">
        <v>359</v>
      </c>
      <c r="R25" s="79" t="s">
        <v>359</v>
      </c>
    </row>
    <row r="26" spans="1:18" x14ac:dyDescent="0.25">
      <c r="A26" t="s">
        <v>32</v>
      </c>
      <c r="B26" s="1">
        <v>274.93000000000012</v>
      </c>
      <c r="C26" s="1">
        <v>274.93000000000012</v>
      </c>
      <c r="D26" s="1">
        <v>119.3099999999999</v>
      </c>
      <c r="E26" s="1">
        <v>155.62</v>
      </c>
      <c r="F26" s="1">
        <v>0</v>
      </c>
      <c r="G26" s="1">
        <v>0</v>
      </c>
      <c r="H26" s="1">
        <v>0</v>
      </c>
      <c r="I26" s="1">
        <v>0</v>
      </c>
      <c r="J26" t="s">
        <v>152</v>
      </c>
      <c r="K26" t="s">
        <v>209</v>
      </c>
      <c r="L26" t="s">
        <v>210</v>
      </c>
      <c r="M26" s="1">
        <f>_xlfn.IFNA(VLOOKUP(A26,'6.17.24'!$A$2:$C$96,3,0),0)</f>
        <v>274.93000000000012</v>
      </c>
      <c r="N26" t="str">
        <f>IF(ISNUMBER(MATCH(A26, '6.17.24'!$A$2:$A$16, 0)), "Exists", "Doesn't Exist")</f>
        <v>Doesn't Exist</v>
      </c>
      <c r="O26" t="str">
        <f>_xlfn.IFNA(VLOOKUP(A26,'6.17.24'!$A$2:$R$96,17,0), "No")</f>
        <v>No</v>
      </c>
      <c r="Q26" s="124" t="s">
        <v>359</v>
      </c>
      <c r="R26" s="79" t="s">
        <v>359</v>
      </c>
    </row>
    <row r="27" spans="1:18" x14ac:dyDescent="0.25">
      <c r="A27" t="s">
        <v>115</v>
      </c>
      <c r="B27" s="1">
        <v>264.49</v>
      </c>
      <c r="C27" s="1">
        <v>264.49</v>
      </c>
      <c r="D27" s="1">
        <v>0</v>
      </c>
      <c r="E27" s="1">
        <v>264.49</v>
      </c>
      <c r="F27" s="1">
        <v>0</v>
      </c>
      <c r="G27" s="1">
        <v>0</v>
      </c>
      <c r="H27" s="1">
        <v>0</v>
      </c>
      <c r="I27" s="1">
        <v>0</v>
      </c>
      <c r="J27" t="s">
        <v>116</v>
      </c>
      <c r="K27" t="s">
        <v>259</v>
      </c>
      <c r="L27" t="s">
        <v>260</v>
      </c>
      <c r="M27" s="1">
        <f>_xlfn.IFNA(VLOOKUP(A27,'6.17.24'!$A$2:$C$96,3,0),0)</f>
        <v>213.55</v>
      </c>
      <c r="N27" t="str">
        <f>IF(ISNUMBER(MATCH(A27, '6.17.24'!$A$2:$A$16, 0)), "Exists", "Doesn't Exist")</f>
        <v>Doesn't Exist</v>
      </c>
      <c r="O27" t="str">
        <f>_xlfn.IFNA(VLOOKUP(A27,'6.17.24'!$A$2:$R$96,17,0), "No")</f>
        <v>No</v>
      </c>
      <c r="Q27" s="124" t="s">
        <v>359</v>
      </c>
      <c r="R27" s="79" t="s">
        <v>359</v>
      </c>
    </row>
    <row r="28" spans="1:18" x14ac:dyDescent="0.25">
      <c r="A28" t="s">
        <v>19</v>
      </c>
      <c r="B28" s="1">
        <v>244.42</v>
      </c>
      <c r="C28" s="1">
        <v>244.42</v>
      </c>
      <c r="D28" s="1">
        <v>244.42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t="s">
        <v>14</v>
      </c>
      <c r="K28" t="s">
        <v>172</v>
      </c>
      <c r="L28" t="s">
        <v>174</v>
      </c>
      <c r="M28" s="1">
        <f>_xlfn.IFNA(VLOOKUP(A28,'6.17.24'!$A$2:$C$96,3,0),0)</f>
        <v>0</v>
      </c>
      <c r="N28" t="str">
        <f>IF(ISNUMBER(MATCH(A28, '6.17.24'!$A$2:$A$16, 0)), "Exists", "Doesn't Exist")</f>
        <v>Doesn't Exist</v>
      </c>
      <c r="O28" t="str">
        <f>_xlfn.IFNA(VLOOKUP(A28,'6.17.24'!$A$2:$R$96,17,0), "No")</f>
        <v>No</v>
      </c>
      <c r="Q28" s="124" t="s">
        <v>359</v>
      </c>
      <c r="R28" s="79" t="s">
        <v>359</v>
      </c>
    </row>
    <row r="29" spans="1:18" x14ac:dyDescent="0.25">
      <c r="A29" t="s">
        <v>103</v>
      </c>
      <c r="B29" s="1">
        <v>1036.99</v>
      </c>
      <c r="C29" s="1">
        <v>235.51</v>
      </c>
      <c r="D29" s="1">
        <v>235.51</v>
      </c>
      <c r="E29" s="1">
        <v>0</v>
      </c>
      <c r="F29" s="1">
        <v>801.48</v>
      </c>
      <c r="G29" s="1">
        <v>0</v>
      </c>
      <c r="H29" s="1">
        <v>0</v>
      </c>
      <c r="I29" s="1">
        <v>801.48</v>
      </c>
      <c r="J29" t="s">
        <v>10</v>
      </c>
      <c r="K29" t="s">
        <v>191</v>
      </c>
      <c r="L29" t="s">
        <v>262</v>
      </c>
      <c r="M29" s="1">
        <f>_xlfn.IFNA(VLOOKUP(A29,'6.17.24'!$A$2:$C$96,3,0),0)</f>
        <v>393.77</v>
      </c>
      <c r="N29" t="str">
        <f>IF(ISNUMBER(MATCH(A29, '6.17.24'!$A$2:$A$16, 0)), "Exists", "Doesn't Exist")</f>
        <v>Doesn't Exist</v>
      </c>
      <c r="O29" t="str">
        <f>_xlfn.IFNA(VLOOKUP(A29,'6.17.24'!$A$2:$R$96,17,0), "No")</f>
        <v>No</v>
      </c>
      <c r="Q29" s="124" t="s">
        <v>359</v>
      </c>
      <c r="R29" s="79" t="s">
        <v>359</v>
      </c>
    </row>
    <row r="30" spans="1:18" x14ac:dyDescent="0.25">
      <c r="A30" t="s">
        <v>91</v>
      </c>
      <c r="B30" s="1">
        <v>1070.07</v>
      </c>
      <c r="C30" s="1">
        <v>205.34</v>
      </c>
      <c r="D30" s="1">
        <v>0</v>
      </c>
      <c r="E30" s="1">
        <v>205.34</v>
      </c>
      <c r="F30" s="1">
        <v>864.73</v>
      </c>
      <c r="G30" s="1">
        <v>0</v>
      </c>
      <c r="H30" s="1">
        <v>864.73</v>
      </c>
      <c r="I30" s="1">
        <v>0</v>
      </c>
      <c r="J30" t="s">
        <v>23</v>
      </c>
      <c r="K30" t="s">
        <v>194</v>
      </c>
      <c r="L30" t="s">
        <v>253</v>
      </c>
      <c r="M30" s="1">
        <f>_xlfn.IFNA(VLOOKUP(A30,'6.17.24'!$A$2:$C$96,3,0),0)</f>
        <v>585.21</v>
      </c>
      <c r="N30" t="str">
        <f>IF(ISNUMBER(MATCH(A30, '6.17.24'!$A$2:$A$16, 0)), "Exists", "Doesn't Exist")</f>
        <v>Doesn't Exist</v>
      </c>
      <c r="O30" t="str">
        <f>_xlfn.IFNA(VLOOKUP(A30,'6.17.24'!$A$2:$R$96,17,0), "No")</f>
        <v>No</v>
      </c>
      <c r="Q30" s="124" t="s">
        <v>359</v>
      </c>
      <c r="R30" s="79" t="s">
        <v>359</v>
      </c>
    </row>
    <row r="31" spans="1:18" x14ac:dyDescent="0.25">
      <c r="A31" t="s">
        <v>592</v>
      </c>
      <c r="B31" s="1">
        <v>175.03</v>
      </c>
      <c r="C31" s="1">
        <v>175.03</v>
      </c>
      <c r="D31" s="1">
        <v>0</v>
      </c>
      <c r="E31" s="1">
        <v>175.03</v>
      </c>
      <c r="F31" s="1">
        <v>0</v>
      </c>
      <c r="G31" s="1">
        <v>0</v>
      </c>
      <c r="H31" s="1">
        <v>0</v>
      </c>
      <c r="I31" s="1">
        <v>0</v>
      </c>
      <c r="J31" t="s">
        <v>96</v>
      </c>
      <c r="K31" t="s">
        <v>242</v>
      </c>
      <c r="L31" t="s">
        <v>593</v>
      </c>
      <c r="M31" s="1">
        <f>_xlfn.IFNA(VLOOKUP(A31,'6.17.24'!$A$2:$C$96,3,0),0)</f>
        <v>175.03</v>
      </c>
      <c r="N31" t="str">
        <f>IF(ISNUMBER(MATCH(A31, '6.17.24'!$A$2:$A$16, 0)), "Exists", "Doesn't Exist")</f>
        <v>Doesn't Exist</v>
      </c>
      <c r="O31" t="str">
        <f>_xlfn.IFNA(VLOOKUP(A31,'6.17.24'!$A$2:$R$96,17,0), "No")</f>
        <v>No</v>
      </c>
      <c r="Q31" s="124" t="s">
        <v>359</v>
      </c>
      <c r="R31" s="79" t="s">
        <v>359</v>
      </c>
    </row>
    <row r="32" spans="1:18" x14ac:dyDescent="0.25">
      <c r="A32" t="s">
        <v>578</v>
      </c>
      <c r="B32" s="1">
        <v>4812.619999999999</v>
      </c>
      <c r="C32" s="1">
        <v>169.67</v>
      </c>
      <c r="D32" s="1">
        <v>48</v>
      </c>
      <c r="E32" s="1">
        <v>121.67</v>
      </c>
      <c r="F32" s="1">
        <v>4642.9500000000007</v>
      </c>
      <c r="G32" s="1">
        <v>0</v>
      </c>
      <c r="H32" s="1">
        <v>4642.9500000000007</v>
      </c>
      <c r="I32" s="1">
        <v>0</v>
      </c>
      <c r="J32" t="s">
        <v>36</v>
      </c>
      <c r="K32" t="s">
        <v>185</v>
      </c>
      <c r="L32" t="s">
        <v>579</v>
      </c>
      <c r="M32" s="1">
        <f>_xlfn.IFNA(VLOOKUP(A32,'6.17.24'!$A$2:$C$96,3,0),0)</f>
        <v>2578.2800000000002</v>
      </c>
      <c r="N32" t="str">
        <f>IF(ISNUMBER(MATCH(A32, '6.17.24'!$A$2:$A$16, 0)), "Exists", "Doesn't Exist")</f>
        <v>Exists</v>
      </c>
      <c r="O32" t="str">
        <f>_xlfn.IFNA(VLOOKUP(A32,'6.17.24'!$A$2:$R$96,17,0), "No")</f>
        <v>No</v>
      </c>
      <c r="Q32" s="124" t="s">
        <v>359</v>
      </c>
      <c r="R32" s="79" t="s">
        <v>359</v>
      </c>
    </row>
    <row r="33" spans="1:18" x14ac:dyDescent="0.25">
      <c r="A33" t="s">
        <v>728</v>
      </c>
      <c r="B33" s="1">
        <v>156.37</v>
      </c>
      <c r="C33" s="1">
        <v>156.37</v>
      </c>
      <c r="D33" s="1">
        <v>0</v>
      </c>
      <c r="E33" s="1">
        <v>156.37</v>
      </c>
      <c r="F33" s="1">
        <v>0</v>
      </c>
      <c r="G33" s="1">
        <v>0</v>
      </c>
      <c r="H33" s="1">
        <v>0</v>
      </c>
      <c r="I33" s="1">
        <v>0</v>
      </c>
      <c r="J33" t="s">
        <v>34</v>
      </c>
      <c r="K33" t="s">
        <v>198</v>
      </c>
      <c r="L33" t="s">
        <v>729</v>
      </c>
      <c r="M33" s="1">
        <f>_xlfn.IFNA(VLOOKUP(A33,'6.17.24'!$A$2:$C$96,3,0),0)</f>
        <v>0</v>
      </c>
      <c r="N33" t="str">
        <f>IF(ISNUMBER(MATCH(A33, '6.17.24'!$A$2:$A$16, 0)), "Exists", "Doesn't Exist")</f>
        <v>Doesn't Exist</v>
      </c>
      <c r="O33" t="str">
        <f>_xlfn.IFNA(VLOOKUP(A33,'6.17.24'!$A$2:$R$96,17,0), "No")</f>
        <v>No</v>
      </c>
      <c r="Q33" s="124" t="s">
        <v>359</v>
      </c>
      <c r="R33" s="79" t="s">
        <v>359</v>
      </c>
    </row>
    <row r="34" spans="1:18" x14ac:dyDescent="0.25">
      <c r="A34" t="s">
        <v>9</v>
      </c>
      <c r="B34" s="1">
        <v>124.2</v>
      </c>
      <c r="C34" s="1">
        <v>124.2</v>
      </c>
      <c r="D34" s="1">
        <v>0</v>
      </c>
      <c r="E34" s="1">
        <v>124.2</v>
      </c>
      <c r="F34" s="1">
        <v>0</v>
      </c>
      <c r="G34" s="1">
        <v>0</v>
      </c>
      <c r="H34" s="1">
        <v>0</v>
      </c>
      <c r="I34" s="1">
        <v>0</v>
      </c>
      <c r="J34" t="s">
        <v>150</v>
      </c>
      <c r="K34" t="s">
        <v>175</v>
      </c>
      <c r="L34" t="s">
        <v>176</v>
      </c>
      <c r="M34" s="1">
        <f>_xlfn.IFNA(VLOOKUP(A34,'6.17.24'!$A$2:$C$96,3,0),0)</f>
        <v>1541.56</v>
      </c>
      <c r="N34" t="str">
        <f>IF(ISNUMBER(MATCH(A34, '6.17.24'!$A$2:$A$16, 0)), "Exists", "Doesn't Exist")</f>
        <v>Exists</v>
      </c>
      <c r="O34" t="str">
        <f>_xlfn.IFNA(VLOOKUP(A34,'6.17.24'!$A$2:$R$96,17,0), "No")</f>
        <v>Yes</v>
      </c>
      <c r="Q34" s="124" t="s">
        <v>359</v>
      </c>
      <c r="R34" s="79" t="s">
        <v>359</v>
      </c>
    </row>
    <row r="35" spans="1:18" x14ac:dyDescent="0.25">
      <c r="A35" t="s">
        <v>549</v>
      </c>
      <c r="B35" s="1">
        <v>182.2</v>
      </c>
      <c r="C35" s="1">
        <v>120.55</v>
      </c>
      <c r="D35" s="1">
        <v>74.03</v>
      </c>
      <c r="E35" s="1">
        <v>46.52</v>
      </c>
      <c r="F35" s="1">
        <v>61.65</v>
      </c>
      <c r="G35" s="1">
        <v>0</v>
      </c>
      <c r="H35" s="1">
        <v>0</v>
      </c>
      <c r="I35" s="1">
        <v>61.65</v>
      </c>
      <c r="J35" t="s">
        <v>44</v>
      </c>
      <c r="K35" t="s">
        <v>196</v>
      </c>
      <c r="L35" t="s">
        <v>550</v>
      </c>
      <c r="M35" s="1">
        <f>_xlfn.IFNA(VLOOKUP(A35,'6.17.24'!$A$2:$C$96,3,0),0)</f>
        <v>120.55</v>
      </c>
      <c r="N35" t="str">
        <f>IF(ISNUMBER(MATCH(A35, '6.17.24'!$A$2:$A$16, 0)), "Exists", "Doesn't Exist")</f>
        <v>Doesn't Exist</v>
      </c>
      <c r="O35" t="str">
        <f>_xlfn.IFNA(VLOOKUP(A35,'6.17.24'!$A$2:$R$96,17,0), "No")</f>
        <v>No</v>
      </c>
      <c r="Q35" s="124" t="s">
        <v>359</v>
      </c>
      <c r="R35" s="79" t="s">
        <v>359</v>
      </c>
    </row>
    <row r="36" spans="1:18" x14ac:dyDescent="0.25">
      <c r="A36" t="s">
        <v>48</v>
      </c>
      <c r="B36" s="1">
        <v>3022.35</v>
      </c>
      <c r="C36" s="1">
        <v>116.89</v>
      </c>
      <c r="D36" s="1">
        <v>0</v>
      </c>
      <c r="E36" s="1">
        <v>116.89</v>
      </c>
      <c r="F36" s="1">
        <v>2905.46</v>
      </c>
      <c r="G36" s="1">
        <v>0</v>
      </c>
      <c r="H36" s="1">
        <v>2905.46</v>
      </c>
      <c r="I36" s="1">
        <v>0</v>
      </c>
      <c r="J36" t="s">
        <v>36</v>
      </c>
      <c r="K36" t="s">
        <v>185</v>
      </c>
      <c r="L36" t="s">
        <v>201</v>
      </c>
      <c r="M36" s="1">
        <f>_xlfn.IFNA(VLOOKUP(A36,'6.17.24'!$A$2:$C$96,3,0),0)</f>
        <v>116.89</v>
      </c>
      <c r="N36" t="str">
        <f>IF(ISNUMBER(MATCH(A36, '6.17.24'!$A$2:$A$16, 0)), "Exists", "Doesn't Exist")</f>
        <v>Doesn't Exist</v>
      </c>
      <c r="O36" t="str">
        <f>_xlfn.IFNA(VLOOKUP(A36,'6.17.24'!$A$2:$R$96,17,0), "No")</f>
        <v>No</v>
      </c>
      <c r="Q36" s="124" t="s">
        <v>359</v>
      </c>
      <c r="R36" s="79" t="s">
        <v>359</v>
      </c>
    </row>
    <row r="37" spans="1:18" x14ac:dyDescent="0.25">
      <c r="A37" t="s">
        <v>34</v>
      </c>
      <c r="B37" s="1">
        <v>115.26</v>
      </c>
      <c r="C37" s="1">
        <v>115.26</v>
      </c>
      <c r="D37" s="1">
        <v>0</v>
      </c>
      <c r="E37" s="1">
        <v>115.26</v>
      </c>
      <c r="F37" s="1">
        <v>0</v>
      </c>
      <c r="G37" s="1">
        <v>0</v>
      </c>
      <c r="H37" s="1">
        <v>0</v>
      </c>
      <c r="I37" s="1">
        <v>0</v>
      </c>
      <c r="J37" t="s">
        <v>21</v>
      </c>
      <c r="K37" t="s">
        <v>177</v>
      </c>
      <c r="L37" t="s">
        <v>198</v>
      </c>
      <c r="M37" s="1">
        <f>_xlfn.IFNA(VLOOKUP(A37,'6.17.24'!$A$2:$C$96,3,0),0)</f>
        <v>115.26</v>
      </c>
      <c r="N37" t="str">
        <f>IF(ISNUMBER(MATCH(A37, '6.17.24'!$A$2:$A$16, 0)), "Exists", "Doesn't Exist")</f>
        <v>Doesn't Exist</v>
      </c>
      <c r="O37" t="str">
        <f>_xlfn.IFNA(VLOOKUP(A37,'6.17.24'!$A$2:$R$96,17,0), "No")</f>
        <v>No</v>
      </c>
      <c r="Q37" s="124" t="s">
        <v>359</v>
      </c>
      <c r="R37" s="79" t="s">
        <v>359</v>
      </c>
    </row>
    <row r="38" spans="1:18" x14ac:dyDescent="0.25">
      <c r="A38" t="s">
        <v>30</v>
      </c>
      <c r="B38" s="1">
        <v>113.34</v>
      </c>
      <c r="C38" s="1">
        <v>113.34</v>
      </c>
      <c r="D38" s="1">
        <v>0</v>
      </c>
      <c r="E38" s="1">
        <v>113.34</v>
      </c>
      <c r="F38" s="1">
        <v>0</v>
      </c>
      <c r="G38" s="1">
        <v>0</v>
      </c>
      <c r="H38" s="1">
        <v>0</v>
      </c>
      <c r="I38" s="1">
        <v>0</v>
      </c>
      <c r="J38" t="s">
        <v>31</v>
      </c>
      <c r="K38" t="s">
        <v>183</v>
      </c>
      <c r="L38" t="s">
        <v>184</v>
      </c>
      <c r="M38" s="1">
        <f>_xlfn.IFNA(VLOOKUP(A38,'6.17.24'!$A$2:$C$96,3,0),0)</f>
        <v>113.34</v>
      </c>
      <c r="N38" t="str">
        <f>IF(ISNUMBER(MATCH(A38, '6.17.24'!$A$2:$A$16, 0)), "Exists", "Doesn't Exist")</f>
        <v>Doesn't Exist</v>
      </c>
      <c r="O38" t="str">
        <f>_xlfn.IFNA(VLOOKUP(A38,'6.17.24'!$A$2:$R$96,17,0), "No")</f>
        <v>No</v>
      </c>
      <c r="Q38" s="124" t="s">
        <v>359</v>
      </c>
      <c r="R38" s="79" t="s">
        <v>359</v>
      </c>
    </row>
    <row r="39" spans="1:18" x14ac:dyDescent="0.25">
      <c r="A39" t="s">
        <v>124</v>
      </c>
      <c r="B39" s="1">
        <v>307.83999999999997</v>
      </c>
      <c r="C39" s="1">
        <v>101.62</v>
      </c>
      <c r="D39" s="1">
        <v>0</v>
      </c>
      <c r="E39" s="1">
        <v>101.62</v>
      </c>
      <c r="F39" s="1">
        <v>206.22</v>
      </c>
      <c r="G39" s="1">
        <v>0</v>
      </c>
      <c r="H39" s="1">
        <v>0</v>
      </c>
      <c r="I39" s="1">
        <v>206.22</v>
      </c>
      <c r="J39" t="s">
        <v>159</v>
      </c>
      <c r="K39" t="s">
        <v>287</v>
      </c>
      <c r="L39" t="s">
        <v>288</v>
      </c>
      <c r="M39" s="1">
        <f>_xlfn.IFNA(VLOOKUP(A39,'6.17.24'!$A$2:$C$96,3,0),0)</f>
        <v>41</v>
      </c>
      <c r="N39" t="str">
        <f>IF(ISNUMBER(MATCH(A39, '6.17.24'!$A$2:$A$16, 0)), "Exists", "Doesn't Exist")</f>
        <v>Doesn't Exist</v>
      </c>
      <c r="O39" t="str">
        <f>_xlfn.IFNA(VLOOKUP(A39,'6.17.24'!$A$2:$R$96,17,0), "No")</f>
        <v>No</v>
      </c>
      <c r="Q39" s="124" t="s">
        <v>359</v>
      </c>
      <c r="R39" s="79" t="s">
        <v>359</v>
      </c>
    </row>
    <row r="40" spans="1:18" x14ac:dyDescent="0.25">
      <c r="A40" t="s">
        <v>333</v>
      </c>
      <c r="B40" s="1">
        <v>87.9</v>
      </c>
      <c r="C40" s="1">
        <v>87.9</v>
      </c>
      <c r="D40" s="1">
        <v>0</v>
      </c>
      <c r="E40" s="1">
        <v>87.9</v>
      </c>
      <c r="F40" s="1">
        <v>0</v>
      </c>
      <c r="G40" s="1">
        <v>0</v>
      </c>
      <c r="H40" s="1">
        <v>0</v>
      </c>
      <c r="I40" s="1">
        <v>0</v>
      </c>
      <c r="J40" t="s">
        <v>29</v>
      </c>
      <c r="K40" t="s">
        <v>212</v>
      </c>
      <c r="L40" t="s">
        <v>334</v>
      </c>
      <c r="M40" s="1">
        <f>_xlfn.IFNA(VLOOKUP(A40,'6.17.24'!$A$2:$C$96,3,0),0)</f>
        <v>55</v>
      </c>
      <c r="N40" t="str">
        <f>IF(ISNUMBER(MATCH(A40, '6.17.24'!$A$2:$A$16, 0)), "Exists", "Doesn't Exist")</f>
        <v>Doesn't Exist</v>
      </c>
      <c r="O40" t="str">
        <f>_xlfn.IFNA(VLOOKUP(A40,'6.17.24'!$A$2:$R$96,17,0), "No")</f>
        <v>No</v>
      </c>
      <c r="Q40" s="124" t="s">
        <v>359</v>
      </c>
      <c r="R40" s="79" t="s">
        <v>359</v>
      </c>
    </row>
    <row r="41" spans="1:18" x14ac:dyDescent="0.25">
      <c r="A41" t="s">
        <v>391</v>
      </c>
      <c r="B41" s="1">
        <v>828.18</v>
      </c>
      <c r="C41" s="1">
        <v>87.47</v>
      </c>
      <c r="D41" s="1">
        <v>0</v>
      </c>
      <c r="E41" s="1">
        <v>87.47</v>
      </c>
      <c r="F41" s="1">
        <v>740.70999999999992</v>
      </c>
      <c r="G41" s="1">
        <v>0</v>
      </c>
      <c r="H41" s="1">
        <v>0</v>
      </c>
      <c r="I41" s="1">
        <v>740.70999999999992</v>
      </c>
      <c r="J41" t="s">
        <v>41</v>
      </c>
      <c r="K41" t="s">
        <v>179</v>
      </c>
      <c r="L41" t="s">
        <v>392</v>
      </c>
      <c r="M41" s="1">
        <f>_xlfn.IFNA(VLOOKUP(A41,'6.17.24'!$A$2:$C$96,3,0),0)</f>
        <v>144.88999999999999</v>
      </c>
      <c r="N41" t="str">
        <f>IF(ISNUMBER(MATCH(A41, '6.17.24'!$A$2:$A$16, 0)), "Exists", "Doesn't Exist")</f>
        <v>Doesn't Exist</v>
      </c>
      <c r="O41" t="str">
        <f>_xlfn.IFNA(VLOOKUP(A41,'6.17.24'!$A$2:$R$96,17,0), "No")</f>
        <v>No</v>
      </c>
      <c r="Q41" s="124" t="s">
        <v>359</v>
      </c>
      <c r="R41" s="79" t="s">
        <v>359</v>
      </c>
    </row>
    <row r="42" spans="1:18" x14ac:dyDescent="0.25">
      <c r="A42" t="s">
        <v>694</v>
      </c>
      <c r="B42" s="1">
        <v>127.12</v>
      </c>
      <c r="C42" s="1">
        <v>83.199999999999989</v>
      </c>
      <c r="D42" s="1">
        <v>0</v>
      </c>
      <c r="E42" s="1">
        <v>83.199999999999989</v>
      </c>
      <c r="F42" s="1">
        <v>43.92</v>
      </c>
      <c r="G42" s="1">
        <v>0</v>
      </c>
      <c r="H42" s="1">
        <v>0</v>
      </c>
      <c r="I42" s="1">
        <v>43.92</v>
      </c>
      <c r="J42" t="s">
        <v>96</v>
      </c>
      <c r="K42" t="s">
        <v>242</v>
      </c>
      <c r="L42" t="s">
        <v>695</v>
      </c>
      <c r="M42" s="1">
        <f>_xlfn.IFNA(VLOOKUP(A42,'6.17.24'!$A$2:$C$96,3,0),0)</f>
        <v>83.199999999999989</v>
      </c>
      <c r="N42" t="str">
        <f>IF(ISNUMBER(MATCH(A42, '6.17.24'!$A$2:$A$16, 0)), "Exists", "Doesn't Exist")</f>
        <v>Doesn't Exist</v>
      </c>
      <c r="O42" t="str">
        <f>_xlfn.IFNA(VLOOKUP(A42,'6.17.24'!$A$2:$R$96,17,0), "No")</f>
        <v>No</v>
      </c>
      <c r="Q42" s="124" t="s">
        <v>359</v>
      </c>
      <c r="R42" s="79" t="s">
        <v>359</v>
      </c>
    </row>
    <row r="43" spans="1:18" x14ac:dyDescent="0.25">
      <c r="A43" t="s">
        <v>576</v>
      </c>
      <c r="B43" s="1">
        <v>136.47999999999999</v>
      </c>
      <c r="C43" s="1">
        <v>80.790000000000006</v>
      </c>
      <c r="D43" s="1">
        <v>0</v>
      </c>
      <c r="E43" s="1">
        <v>80.790000000000006</v>
      </c>
      <c r="F43" s="1">
        <v>55.69</v>
      </c>
      <c r="G43" s="1">
        <v>0</v>
      </c>
      <c r="H43" s="1">
        <v>0</v>
      </c>
      <c r="I43" s="1">
        <v>55.69</v>
      </c>
      <c r="J43" t="s">
        <v>41</v>
      </c>
      <c r="K43" t="s">
        <v>179</v>
      </c>
      <c r="L43" t="s">
        <v>577</v>
      </c>
      <c r="M43" s="1">
        <f>_xlfn.IFNA(VLOOKUP(A43,'6.17.24'!$A$2:$C$96,3,0),0)</f>
        <v>0</v>
      </c>
      <c r="N43" t="str">
        <f>IF(ISNUMBER(MATCH(A43, '6.17.24'!$A$2:$A$16, 0)), "Exists", "Doesn't Exist")</f>
        <v>Doesn't Exist</v>
      </c>
      <c r="O43" t="str">
        <f>_xlfn.IFNA(VLOOKUP(A43,'6.17.24'!$A$2:$R$96,17,0), "No")</f>
        <v>No</v>
      </c>
      <c r="Q43" s="124" t="s">
        <v>359</v>
      </c>
      <c r="R43" s="79" t="s">
        <v>359</v>
      </c>
    </row>
    <row r="44" spans="1:18" x14ac:dyDescent="0.25">
      <c r="A44" t="s">
        <v>111</v>
      </c>
      <c r="B44" s="1">
        <v>618</v>
      </c>
      <c r="C44" s="1">
        <v>80.239999999999995</v>
      </c>
      <c r="D44" s="1">
        <v>0</v>
      </c>
      <c r="E44" s="1">
        <v>80.239999999999995</v>
      </c>
      <c r="F44" s="1">
        <v>537.76</v>
      </c>
      <c r="G44" s="1">
        <v>0</v>
      </c>
      <c r="H44" s="1">
        <v>0</v>
      </c>
      <c r="I44" s="1">
        <v>537.76</v>
      </c>
      <c r="J44" t="s">
        <v>44</v>
      </c>
      <c r="K44" t="s">
        <v>196</v>
      </c>
      <c r="L44" t="s">
        <v>267</v>
      </c>
      <c r="M44" s="1">
        <f>_xlfn.IFNA(VLOOKUP(A44,'6.17.24'!$A$2:$C$96,3,0),0)</f>
        <v>80.239999999999995</v>
      </c>
      <c r="N44" t="str">
        <f>IF(ISNUMBER(MATCH(A44, '6.17.24'!$A$2:$A$16, 0)), "Exists", "Doesn't Exist")</f>
        <v>Doesn't Exist</v>
      </c>
      <c r="O44" t="str">
        <f>_xlfn.IFNA(VLOOKUP(A44,'6.17.24'!$A$2:$R$96,17,0), "No")</f>
        <v>No</v>
      </c>
      <c r="Q44" s="124" t="s">
        <v>359</v>
      </c>
      <c r="R44" s="79" t="s">
        <v>359</v>
      </c>
    </row>
    <row r="45" spans="1:18" x14ac:dyDescent="0.25">
      <c r="A45" t="s">
        <v>63</v>
      </c>
      <c r="B45" s="1">
        <v>667.65</v>
      </c>
      <c r="C45" s="1">
        <v>75.59</v>
      </c>
      <c r="D45" s="1">
        <v>0</v>
      </c>
      <c r="E45" s="1">
        <v>75.59</v>
      </c>
      <c r="F45" s="1">
        <v>592.05999999999995</v>
      </c>
      <c r="G45" s="1">
        <v>0</v>
      </c>
      <c r="H45" s="1">
        <v>592.05999999999995</v>
      </c>
      <c r="I45" s="1">
        <v>0</v>
      </c>
      <c r="J45" t="s">
        <v>85</v>
      </c>
      <c r="K45" t="s">
        <v>219</v>
      </c>
      <c r="L45" t="s">
        <v>220</v>
      </c>
      <c r="M45" s="1">
        <f>_xlfn.IFNA(VLOOKUP(A45,'6.17.24'!$A$2:$C$96,3,0),0)</f>
        <v>1657.61</v>
      </c>
      <c r="N45" t="str">
        <f>IF(ISNUMBER(MATCH(A45, '6.17.24'!$A$2:$A$16, 0)), "Exists", "Doesn't Exist")</f>
        <v>Exists</v>
      </c>
      <c r="O45" t="str">
        <f>_xlfn.IFNA(VLOOKUP(A45,'6.17.24'!$A$2:$R$96,17,0), "No")</f>
        <v>Yes</v>
      </c>
      <c r="Q45" s="124" t="s">
        <v>359</v>
      </c>
      <c r="R45" s="79" t="s">
        <v>359</v>
      </c>
    </row>
    <row r="46" spans="1:18" x14ac:dyDescent="0.25">
      <c r="A46" t="s">
        <v>730</v>
      </c>
      <c r="B46" s="1">
        <v>488.81</v>
      </c>
      <c r="C46" s="1">
        <v>66.66</v>
      </c>
      <c r="D46" s="1">
        <v>0</v>
      </c>
      <c r="E46" s="1">
        <v>66.66</v>
      </c>
      <c r="F46" s="1">
        <v>422.15</v>
      </c>
      <c r="G46" s="1">
        <v>0</v>
      </c>
      <c r="H46" s="1">
        <v>422.15</v>
      </c>
      <c r="I46" s="1">
        <v>0</v>
      </c>
      <c r="J46" t="s">
        <v>80</v>
      </c>
      <c r="K46" t="s">
        <v>399</v>
      </c>
      <c r="L46" t="s">
        <v>731</v>
      </c>
      <c r="M46" s="1">
        <f>_xlfn.IFNA(VLOOKUP(A46,'6.17.24'!$A$2:$C$96,3,0),0)</f>
        <v>0</v>
      </c>
      <c r="N46" t="str">
        <f>IF(ISNUMBER(MATCH(A46, '6.17.24'!$A$2:$A$16, 0)), "Exists", "Doesn't Exist")</f>
        <v>Doesn't Exist</v>
      </c>
      <c r="O46" t="str">
        <f>_xlfn.IFNA(VLOOKUP(A46,'6.17.24'!$A$2:$R$96,17,0), "No")</f>
        <v>No</v>
      </c>
      <c r="Q46" s="124" t="s">
        <v>359</v>
      </c>
      <c r="R46" s="79" t="s">
        <v>359</v>
      </c>
    </row>
    <row r="47" spans="1:18" x14ac:dyDescent="0.25">
      <c r="A47" t="s">
        <v>126</v>
      </c>
      <c r="B47" s="1">
        <v>48.15</v>
      </c>
      <c r="C47" s="1">
        <v>48.15</v>
      </c>
      <c r="D47" s="1">
        <v>48.15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t="s">
        <v>23</v>
      </c>
      <c r="K47" t="s">
        <v>194</v>
      </c>
      <c r="L47" t="s">
        <v>352</v>
      </c>
      <c r="M47" s="1">
        <f>_xlfn.IFNA(VLOOKUP(A47,'6.17.24'!$A$2:$C$96,3,0),0)</f>
        <v>0</v>
      </c>
      <c r="N47" t="str">
        <f>IF(ISNUMBER(MATCH(A47, '6.17.24'!$A$2:$A$16, 0)), "Exists", "Doesn't Exist")</f>
        <v>Doesn't Exist</v>
      </c>
      <c r="O47" t="str">
        <f>_xlfn.IFNA(VLOOKUP(A47,'6.17.24'!$A$2:$R$96,17,0), "No")</f>
        <v>No</v>
      </c>
      <c r="Q47" s="124" t="s">
        <v>359</v>
      </c>
      <c r="R47" s="79" t="s">
        <v>359</v>
      </c>
    </row>
    <row r="48" spans="1:18" x14ac:dyDescent="0.25">
      <c r="A48" t="s">
        <v>600</v>
      </c>
      <c r="B48" s="1">
        <v>35.99</v>
      </c>
      <c r="C48" s="1">
        <v>35.99</v>
      </c>
      <c r="D48" s="1">
        <v>0</v>
      </c>
      <c r="E48" s="1">
        <v>35.99</v>
      </c>
      <c r="F48" s="1">
        <v>0</v>
      </c>
      <c r="G48" s="1">
        <v>0</v>
      </c>
      <c r="H48" s="1">
        <v>0</v>
      </c>
      <c r="I48" s="1">
        <v>0</v>
      </c>
      <c r="J48" t="s">
        <v>65</v>
      </c>
      <c r="K48" t="s">
        <v>221</v>
      </c>
      <c r="L48" t="s">
        <v>601</v>
      </c>
      <c r="M48" s="1">
        <f>_xlfn.IFNA(VLOOKUP(A48,'6.17.24'!$A$2:$C$96,3,0),0)</f>
        <v>16.93</v>
      </c>
      <c r="N48" t="str">
        <f>IF(ISNUMBER(MATCH(A48, '6.17.24'!$A$2:$A$16, 0)), "Exists", "Doesn't Exist")</f>
        <v>Doesn't Exist</v>
      </c>
      <c r="O48" t="str">
        <f>_xlfn.IFNA(VLOOKUP(A48,'6.17.24'!$A$2:$R$96,17,0), "No")</f>
        <v>No</v>
      </c>
      <c r="Q48" s="124" t="s">
        <v>359</v>
      </c>
      <c r="R48" s="79" t="s">
        <v>359</v>
      </c>
    </row>
    <row r="49" spans="1:18" x14ac:dyDescent="0.25">
      <c r="A49" t="s">
        <v>551</v>
      </c>
      <c r="B49" s="1">
        <v>35</v>
      </c>
      <c r="C49" s="1">
        <v>35</v>
      </c>
      <c r="D49" s="1">
        <v>0</v>
      </c>
      <c r="E49" s="1">
        <v>35</v>
      </c>
      <c r="F49" s="1">
        <v>0</v>
      </c>
      <c r="G49" s="1">
        <v>0</v>
      </c>
      <c r="H49" s="1">
        <v>0</v>
      </c>
      <c r="I49" s="1">
        <v>0</v>
      </c>
      <c r="J49" t="s">
        <v>552</v>
      </c>
      <c r="K49" t="s">
        <v>553</v>
      </c>
      <c r="L49" t="s">
        <v>714</v>
      </c>
      <c r="M49" s="1">
        <f>_xlfn.IFNA(VLOOKUP(A49,'6.17.24'!$A$2:$C$96,3,0),0)</f>
        <v>35</v>
      </c>
      <c r="N49" t="str">
        <f>IF(ISNUMBER(MATCH(A49, '6.17.24'!$A$2:$A$16, 0)), "Exists", "Doesn't Exist")</f>
        <v>Doesn't Exist</v>
      </c>
      <c r="O49" t="str">
        <f>_xlfn.IFNA(VLOOKUP(A49,'6.17.24'!$A$2:$R$96,17,0), "No")</f>
        <v>No</v>
      </c>
      <c r="Q49" s="124" t="s">
        <v>359</v>
      </c>
      <c r="R49" s="79" t="s">
        <v>359</v>
      </c>
    </row>
    <row r="50" spans="1:18" x14ac:dyDescent="0.25">
      <c r="A50" t="s">
        <v>80</v>
      </c>
      <c r="B50" s="1">
        <v>2156.96</v>
      </c>
      <c r="C50" s="1">
        <v>23.6</v>
      </c>
      <c r="D50" s="1">
        <v>0</v>
      </c>
      <c r="E50" s="1">
        <v>23.6</v>
      </c>
      <c r="F50" s="1">
        <v>2133.36</v>
      </c>
      <c r="G50" s="1">
        <v>0</v>
      </c>
      <c r="H50" s="1">
        <v>2133.36</v>
      </c>
      <c r="I50" s="1">
        <v>0</v>
      </c>
      <c r="J50" t="s">
        <v>99</v>
      </c>
      <c r="K50" t="s">
        <v>217</v>
      </c>
      <c r="L50" t="s">
        <v>399</v>
      </c>
      <c r="M50" s="1">
        <f>_xlfn.IFNA(VLOOKUP(A50,'6.17.24'!$A$2:$C$96,3,0),0)</f>
        <v>23.6</v>
      </c>
      <c r="N50" t="str">
        <f>IF(ISNUMBER(MATCH(A50, '6.17.24'!$A$2:$A$16, 0)), "Exists", "Doesn't Exist")</f>
        <v>Doesn't Exist</v>
      </c>
      <c r="O50" t="str">
        <f>_xlfn.IFNA(VLOOKUP(A50,'6.17.24'!$A$2:$R$96,17,0), "No")</f>
        <v>No</v>
      </c>
      <c r="Q50" s="124" t="s">
        <v>359</v>
      </c>
      <c r="R50" s="79" t="s">
        <v>359</v>
      </c>
    </row>
    <row r="51" spans="1:18" x14ac:dyDescent="0.25">
      <c r="A51" t="s">
        <v>627</v>
      </c>
      <c r="B51" s="1">
        <v>21.49</v>
      </c>
      <c r="C51" s="1">
        <v>21.49</v>
      </c>
      <c r="D51" s="1">
        <v>0</v>
      </c>
      <c r="E51" s="1">
        <v>21.49</v>
      </c>
      <c r="F51" s="1">
        <v>0</v>
      </c>
      <c r="G51" s="1">
        <v>0</v>
      </c>
      <c r="H51" s="1">
        <v>0</v>
      </c>
      <c r="I51" s="1">
        <v>0</v>
      </c>
      <c r="J51" t="s">
        <v>14</v>
      </c>
      <c r="K51" t="s">
        <v>172</v>
      </c>
      <c r="L51" t="s">
        <v>628</v>
      </c>
      <c r="M51" s="1">
        <f>_xlfn.IFNA(VLOOKUP(A51,'6.17.24'!$A$2:$C$96,3,0),0)</f>
        <v>21.49</v>
      </c>
      <c r="N51" t="str">
        <f>IF(ISNUMBER(MATCH(A51, '6.17.24'!$A$2:$A$16, 0)), "Exists", "Doesn't Exist")</f>
        <v>Doesn't Exist</v>
      </c>
      <c r="O51" t="str">
        <f>_xlfn.IFNA(VLOOKUP(A51,'6.17.24'!$A$2:$R$96,17,0), "No")</f>
        <v>No</v>
      </c>
      <c r="Q51" s="124" t="s">
        <v>359</v>
      </c>
      <c r="R51" s="79" t="s">
        <v>359</v>
      </c>
    </row>
    <row r="52" spans="1:18" x14ac:dyDescent="0.25">
      <c r="A52" t="s">
        <v>281</v>
      </c>
      <c r="B52" s="1">
        <v>2905.6</v>
      </c>
      <c r="C52" s="1">
        <v>20.239999999999998</v>
      </c>
      <c r="D52" s="1">
        <v>0</v>
      </c>
      <c r="E52" s="1">
        <v>20.239999999999998</v>
      </c>
      <c r="F52" s="1">
        <v>2885.36</v>
      </c>
      <c r="G52" s="1">
        <v>0</v>
      </c>
      <c r="H52" s="1">
        <v>0</v>
      </c>
      <c r="I52" s="1">
        <v>2885.36</v>
      </c>
      <c r="J52" t="s">
        <v>102</v>
      </c>
      <c r="K52" t="s">
        <v>282</v>
      </c>
      <c r="L52" t="s">
        <v>283</v>
      </c>
      <c r="M52" s="1">
        <f>_xlfn.IFNA(VLOOKUP(A52,'6.17.24'!$A$2:$C$96,3,0),0)</f>
        <v>0</v>
      </c>
      <c r="N52" t="str">
        <f>IF(ISNUMBER(MATCH(A52, '6.17.24'!$A$2:$A$16, 0)), "Exists", "Doesn't Exist")</f>
        <v>Doesn't Exist</v>
      </c>
      <c r="O52" t="str">
        <f>_xlfn.IFNA(VLOOKUP(A52,'6.17.24'!$A$2:$R$96,17,0), "No")</f>
        <v>No</v>
      </c>
      <c r="Q52" s="124" t="s">
        <v>359</v>
      </c>
      <c r="R52" s="79" t="s">
        <v>359</v>
      </c>
    </row>
    <row r="53" spans="1:18" x14ac:dyDescent="0.25">
      <c r="A53" t="s">
        <v>384</v>
      </c>
      <c r="B53" s="1">
        <v>10.32</v>
      </c>
      <c r="C53" s="1">
        <v>10.32</v>
      </c>
      <c r="D53" s="1">
        <v>0</v>
      </c>
      <c r="E53" s="1">
        <v>10.32</v>
      </c>
      <c r="F53" s="1">
        <v>0</v>
      </c>
      <c r="G53" s="1">
        <v>0</v>
      </c>
      <c r="H53" s="1">
        <v>0</v>
      </c>
      <c r="I53" s="1">
        <v>0</v>
      </c>
      <c r="J53" t="s">
        <v>105</v>
      </c>
      <c r="K53" t="s">
        <v>245</v>
      </c>
      <c r="L53" t="s">
        <v>385</v>
      </c>
      <c r="M53" s="1">
        <f>_xlfn.IFNA(VLOOKUP(A53,'6.17.24'!$A$2:$C$96,3,0),0)</f>
        <v>10.32</v>
      </c>
      <c r="N53" t="str">
        <f>IF(ISNUMBER(MATCH(A53, '6.17.24'!$A$2:$A$16, 0)), "Exists", "Doesn't Exist")</f>
        <v>Doesn't Exist</v>
      </c>
      <c r="O53" t="str">
        <f>_xlfn.IFNA(VLOOKUP(A53,'6.17.24'!$A$2:$R$96,17,0), "No")</f>
        <v>No</v>
      </c>
      <c r="Q53" s="124" t="s">
        <v>359</v>
      </c>
      <c r="R53" s="79" t="s">
        <v>359</v>
      </c>
    </row>
    <row r="54" spans="1:18" x14ac:dyDescent="0.25">
      <c r="A54" t="s">
        <v>125</v>
      </c>
      <c r="B54" s="1">
        <v>6.93</v>
      </c>
      <c r="C54" s="1">
        <v>6.93</v>
      </c>
      <c r="D54" s="1">
        <v>0</v>
      </c>
      <c r="E54" s="1">
        <v>6.93</v>
      </c>
      <c r="F54" s="1">
        <v>0</v>
      </c>
      <c r="G54" s="1">
        <v>0</v>
      </c>
      <c r="H54" s="1">
        <v>0</v>
      </c>
      <c r="I54" s="1">
        <v>0</v>
      </c>
      <c r="J54" t="s">
        <v>56</v>
      </c>
      <c r="K54" t="s">
        <v>189</v>
      </c>
      <c r="L54" t="s">
        <v>289</v>
      </c>
      <c r="M54" s="1">
        <f>_xlfn.IFNA(VLOOKUP(A54,'6.17.24'!$A$2:$C$96,3,0),0)</f>
        <v>6.93</v>
      </c>
      <c r="N54" t="str">
        <f>IF(ISNUMBER(MATCH(A54, '6.17.24'!$A$2:$A$16, 0)), "Exists", "Doesn't Exist")</f>
        <v>Doesn't Exist</v>
      </c>
      <c r="O54" t="str">
        <f>_xlfn.IFNA(VLOOKUP(A54,'6.17.24'!$A$2:$R$96,17,0), "No")</f>
        <v>No</v>
      </c>
      <c r="Q54" s="124" t="s">
        <v>359</v>
      </c>
      <c r="R54" s="79" t="s">
        <v>359</v>
      </c>
    </row>
    <row r="55" spans="1:18" x14ac:dyDescent="0.25">
      <c r="A55" t="s">
        <v>81</v>
      </c>
      <c r="B55" s="1">
        <v>6.67</v>
      </c>
      <c r="C55" s="1">
        <v>6.67</v>
      </c>
      <c r="D55" s="1">
        <v>0</v>
      </c>
      <c r="E55" s="1">
        <v>6.67</v>
      </c>
      <c r="F55" s="1">
        <v>0</v>
      </c>
      <c r="G55" s="1">
        <v>0</v>
      </c>
      <c r="H55" s="1">
        <v>0</v>
      </c>
      <c r="I55" s="1">
        <v>0</v>
      </c>
      <c r="J55" t="s">
        <v>153</v>
      </c>
      <c r="K55" t="s">
        <v>234</v>
      </c>
      <c r="L55" t="s">
        <v>235</v>
      </c>
      <c r="M55" s="1">
        <f>_xlfn.IFNA(VLOOKUP(A55,'6.17.24'!$A$2:$C$96,3,0),0)</f>
        <v>6.67</v>
      </c>
      <c r="N55" t="str">
        <f>IF(ISNUMBER(MATCH(A55, '6.17.24'!$A$2:$A$16, 0)), "Exists", "Doesn't Exist")</f>
        <v>Doesn't Exist</v>
      </c>
      <c r="O55" t="str">
        <f>_xlfn.IFNA(VLOOKUP(A55,'6.17.24'!$A$2:$R$96,17,0), "No")</f>
        <v>No</v>
      </c>
      <c r="Q55" s="124" t="s">
        <v>359</v>
      </c>
      <c r="R55" s="79" t="s">
        <v>359</v>
      </c>
    </row>
    <row r="56" spans="1:18" x14ac:dyDescent="0.25">
      <c r="A56" t="s">
        <v>732</v>
      </c>
      <c r="B56" s="1">
        <v>1.38</v>
      </c>
      <c r="C56" s="1">
        <v>1.38</v>
      </c>
      <c r="D56" s="1">
        <v>0</v>
      </c>
      <c r="E56" s="1">
        <v>1.38</v>
      </c>
      <c r="F56" s="1">
        <v>0</v>
      </c>
      <c r="G56" s="1">
        <v>0</v>
      </c>
      <c r="H56" s="1">
        <v>0</v>
      </c>
      <c r="I56" s="1">
        <v>0</v>
      </c>
      <c r="J56" t="s">
        <v>158</v>
      </c>
      <c r="K56" t="s">
        <v>279</v>
      </c>
      <c r="L56" t="s">
        <v>187</v>
      </c>
      <c r="M56" s="1">
        <f>_xlfn.IFNA(VLOOKUP(A56,'6.17.24'!$A$2:$C$96,3,0),0)</f>
        <v>1.38</v>
      </c>
      <c r="N56" t="str">
        <f>IF(ISNUMBER(MATCH(A56, '6.17.24'!$A$2:$A$16, 0)), "Exists", "Doesn't Exist")</f>
        <v>Doesn't Exist</v>
      </c>
      <c r="O56" t="str">
        <f>_xlfn.IFNA(VLOOKUP(A56,'6.17.24'!$A$2:$R$96,17,0), "No")</f>
        <v>No</v>
      </c>
      <c r="Q56" s="124" t="s">
        <v>359</v>
      </c>
      <c r="R56" s="79" t="s">
        <v>359</v>
      </c>
    </row>
    <row r="57" spans="1:18" x14ac:dyDescent="0.25">
      <c r="A57" t="s">
        <v>656</v>
      </c>
      <c r="B57" s="1">
        <v>408.64</v>
      </c>
      <c r="C57" s="1">
        <v>0.01</v>
      </c>
      <c r="D57" s="1">
        <v>0</v>
      </c>
      <c r="E57" s="1">
        <v>0.01</v>
      </c>
      <c r="F57" s="1">
        <v>408.63</v>
      </c>
      <c r="G57" s="1">
        <v>0</v>
      </c>
      <c r="H57" s="1">
        <v>0</v>
      </c>
      <c r="I57" s="1">
        <v>408.63</v>
      </c>
      <c r="J57" t="s">
        <v>31</v>
      </c>
      <c r="K57" t="s">
        <v>183</v>
      </c>
      <c r="L57" t="s">
        <v>657</v>
      </c>
      <c r="M57" s="1">
        <f>_xlfn.IFNA(VLOOKUP(A57,'6.17.24'!$A$2:$C$96,3,0),0)</f>
        <v>408.64</v>
      </c>
      <c r="N57" t="str">
        <f>IF(ISNUMBER(MATCH(A57, '6.17.24'!$A$2:$A$16, 0)), "Exists", "Doesn't Exist")</f>
        <v>Doesn't Exist</v>
      </c>
      <c r="O57" t="str">
        <f>_xlfn.IFNA(VLOOKUP(A57,'6.17.24'!$A$2:$R$96,17,0), "No")</f>
        <v>No</v>
      </c>
      <c r="Q57" s="124" t="s">
        <v>359</v>
      </c>
      <c r="R57" s="79" t="s">
        <v>359</v>
      </c>
    </row>
    <row r="58" spans="1:18" x14ac:dyDescent="0.25">
      <c r="A58" t="s">
        <v>109</v>
      </c>
      <c r="B58" s="1">
        <v>33.200000000000003</v>
      </c>
      <c r="C58" s="1">
        <v>0</v>
      </c>
      <c r="D58" s="1">
        <v>0</v>
      </c>
      <c r="E58" s="1">
        <v>0</v>
      </c>
      <c r="F58" s="1">
        <v>33.200000000000003</v>
      </c>
      <c r="G58" s="1">
        <v>0</v>
      </c>
      <c r="H58" s="1">
        <v>0</v>
      </c>
      <c r="I58" s="1">
        <v>33.200000000000003</v>
      </c>
      <c r="J58" t="s">
        <v>60</v>
      </c>
      <c r="K58" t="s">
        <v>236</v>
      </c>
      <c r="L58" t="s">
        <v>252</v>
      </c>
      <c r="M58" s="1">
        <f>_xlfn.IFNA(VLOOKUP(A58,'6.17.24'!$A$2:$C$96,3,0),0)</f>
        <v>33.200000000000003</v>
      </c>
      <c r="N58" t="str">
        <f>IF(ISNUMBER(MATCH(A58, '6.17.24'!$A$2:$A$16, 0)), "Exists", "Doesn't Exist")</f>
        <v>Doesn't Exist</v>
      </c>
      <c r="O58" t="str">
        <f>_xlfn.IFNA(VLOOKUP(A58,'6.17.24'!$A$2:$R$96,17,0), "No")</f>
        <v>No</v>
      </c>
      <c r="Q58" s="124" t="s">
        <v>359</v>
      </c>
      <c r="R58" s="79" t="s">
        <v>359</v>
      </c>
    </row>
    <row r="59" spans="1:18" x14ac:dyDescent="0.25">
      <c r="A59" t="s">
        <v>520</v>
      </c>
      <c r="B59" s="1">
        <v>480.11</v>
      </c>
      <c r="C59" s="1">
        <v>0</v>
      </c>
      <c r="D59" s="1">
        <v>0</v>
      </c>
      <c r="E59" s="1">
        <v>0</v>
      </c>
      <c r="F59" s="1">
        <v>480.11</v>
      </c>
      <c r="G59" s="1">
        <v>0</v>
      </c>
      <c r="H59" s="1">
        <v>0</v>
      </c>
      <c r="I59" s="1">
        <v>480.11</v>
      </c>
      <c r="J59" t="s">
        <v>96</v>
      </c>
      <c r="K59" t="s">
        <v>242</v>
      </c>
      <c r="L59" t="s">
        <v>622</v>
      </c>
      <c r="M59" s="1">
        <f>_xlfn.IFNA(VLOOKUP(A59,'6.17.24'!$A$2:$C$96,3,0),0)</f>
        <v>480.11</v>
      </c>
      <c r="N59" t="str">
        <f>IF(ISNUMBER(MATCH(A59, '6.17.24'!$A$2:$A$16, 0)), "Exists", "Doesn't Exist")</f>
        <v>Doesn't Exist</v>
      </c>
      <c r="O59" t="str">
        <f>_xlfn.IFNA(VLOOKUP(A59,'6.17.24'!$A$2:$R$96,17,0), "No")</f>
        <v>No</v>
      </c>
      <c r="Q59" s="124" t="s">
        <v>359</v>
      </c>
      <c r="R59" s="79" t="s">
        <v>359</v>
      </c>
    </row>
    <row r="60" spans="1:18" x14ac:dyDescent="0.25">
      <c r="A60" t="s">
        <v>663</v>
      </c>
      <c r="B60" s="1">
        <v>301.77999999999997</v>
      </c>
      <c r="C60" s="1">
        <v>0</v>
      </c>
      <c r="D60" s="1">
        <v>0</v>
      </c>
      <c r="E60" s="1">
        <v>0</v>
      </c>
      <c r="F60" s="1">
        <v>301.77999999999997</v>
      </c>
      <c r="G60" s="1">
        <v>0</v>
      </c>
      <c r="H60" s="1">
        <v>0</v>
      </c>
      <c r="I60" s="1">
        <v>301.77999999999997</v>
      </c>
      <c r="J60" t="s">
        <v>29</v>
      </c>
      <c r="K60" t="s">
        <v>212</v>
      </c>
      <c r="L60" t="s">
        <v>664</v>
      </c>
      <c r="M60" s="1">
        <f>_xlfn.IFNA(VLOOKUP(A60,'6.17.24'!$A$2:$C$96,3,0),0)</f>
        <v>301.77999999999997</v>
      </c>
      <c r="N60" t="str">
        <f>IF(ISNUMBER(MATCH(A60, '6.17.24'!$A$2:$A$16, 0)), "Exists", "Doesn't Exist")</f>
        <v>Doesn't Exist</v>
      </c>
      <c r="O60" t="str">
        <f>_xlfn.IFNA(VLOOKUP(A60,'6.17.24'!$A$2:$R$96,17,0), "No")</f>
        <v>No</v>
      </c>
      <c r="Q60" s="124" t="s">
        <v>359</v>
      </c>
      <c r="R60" s="79" t="s">
        <v>359</v>
      </c>
    </row>
    <row r="61" spans="1:18" x14ac:dyDescent="0.25">
      <c r="A61" t="s">
        <v>53</v>
      </c>
      <c r="B61" s="1">
        <v>654.79000000000008</v>
      </c>
      <c r="C61" s="1">
        <v>0</v>
      </c>
      <c r="D61" s="1">
        <v>0</v>
      </c>
      <c r="E61" s="1">
        <v>0</v>
      </c>
      <c r="F61" s="1">
        <v>654.79000000000008</v>
      </c>
      <c r="G61" s="1">
        <v>0</v>
      </c>
      <c r="H61" s="1">
        <v>0</v>
      </c>
      <c r="I61" s="1">
        <v>654.79000000000008</v>
      </c>
      <c r="J61" t="s">
        <v>44</v>
      </c>
      <c r="K61" t="s">
        <v>196</v>
      </c>
      <c r="L61" t="s">
        <v>205</v>
      </c>
      <c r="M61" s="1">
        <f>_xlfn.IFNA(VLOOKUP(A61,'6.17.24'!$A$2:$C$96,3,0),0)</f>
        <v>0</v>
      </c>
      <c r="N61" t="str">
        <f>IF(ISNUMBER(MATCH(A61, '6.17.24'!$A$2:$A$16, 0)), "Exists", "Doesn't Exist")</f>
        <v>Doesn't Exist</v>
      </c>
      <c r="O61" t="str">
        <f>_xlfn.IFNA(VLOOKUP(A61,'6.17.24'!$A$2:$R$96,17,0), "No")</f>
        <v>No</v>
      </c>
      <c r="Q61" s="124" t="s">
        <v>359</v>
      </c>
      <c r="R61" s="79" t="s">
        <v>359</v>
      </c>
    </row>
    <row r="62" spans="1:18" x14ac:dyDescent="0.25">
      <c r="A62" t="s">
        <v>347</v>
      </c>
      <c r="B62" s="1">
        <v>46.56</v>
      </c>
      <c r="C62" s="1">
        <v>0</v>
      </c>
      <c r="D62" s="1">
        <v>0</v>
      </c>
      <c r="E62" s="1">
        <v>0</v>
      </c>
      <c r="F62" s="1">
        <v>46.56</v>
      </c>
      <c r="G62" s="1">
        <v>0</v>
      </c>
      <c r="H62" s="1">
        <v>0</v>
      </c>
      <c r="I62" s="1">
        <v>46.56</v>
      </c>
      <c r="J62" t="s">
        <v>41</v>
      </c>
      <c r="K62" t="s">
        <v>179</v>
      </c>
      <c r="L62" t="s">
        <v>348</v>
      </c>
      <c r="M62" s="1">
        <f>_xlfn.IFNA(VLOOKUP(A62,'6.17.24'!$A$2:$C$96,3,0),0)</f>
        <v>0</v>
      </c>
      <c r="N62" t="str">
        <f>IF(ISNUMBER(MATCH(A62, '6.17.24'!$A$2:$A$16, 0)), "Exists", "Doesn't Exist")</f>
        <v>Doesn't Exist</v>
      </c>
      <c r="O62" t="str">
        <f>_xlfn.IFNA(VLOOKUP(A62,'6.17.24'!$A$2:$R$96,17,0), "No")</f>
        <v>No</v>
      </c>
      <c r="Q62" s="124" t="s">
        <v>359</v>
      </c>
      <c r="R62" s="79" t="s">
        <v>359</v>
      </c>
    </row>
    <row r="63" spans="1:18" x14ac:dyDescent="0.25">
      <c r="A63" t="s">
        <v>101</v>
      </c>
      <c r="B63" s="1">
        <v>4231.6499999999996</v>
      </c>
      <c r="C63" s="1">
        <v>0</v>
      </c>
      <c r="D63" s="1">
        <v>0</v>
      </c>
      <c r="E63" s="1">
        <v>0</v>
      </c>
      <c r="F63" s="1">
        <v>4231.6499999999996</v>
      </c>
      <c r="G63" s="1">
        <v>0</v>
      </c>
      <c r="H63" s="1">
        <v>0</v>
      </c>
      <c r="I63" s="1">
        <v>4231.6499999999996</v>
      </c>
      <c r="J63" t="s">
        <v>34</v>
      </c>
      <c r="K63" t="s">
        <v>198</v>
      </c>
      <c r="L63" t="s">
        <v>261</v>
      </c>
      <c r="M63" s="1">
        <f>_xlfn.IFNA(VLOOKUP(A63,'6.17.24'!$A$2:$C$96,3,0),0)</f>
        <v>3944.65</v>
      </c>
      <c r="N63" t="str">
        <f>IF(ISNUMBER(MATCH(A63, '6.17.24'!$A$2:$A$16, 0)), "Exists", "Doesn't Exist")</f>
        <v>Exists</v>
      </c>
      <c r="O63" t="str">
        <f>_xlfn.IFNA(VLOOKUP(A63,'6.17.24'!$A$2:$R$96,17,0), "No")</f>
        <v>No</v>
      </c>
      <c r="Q63" s="124" t="s">
        <v>359</v>
      </c>
      <c r="R63" s="79" t="s">
        <v>359</v>
      </c>
    </row>
    <row r="64" spans="1:18" x14ac:dyDescent="0.25">
      <c r="A64" t="s">
        <v>408</v>
      </c>
      <c r="B64" s="1">
        <v>2081.15</v>
      </c>
      <c r="C64" s="1">
        <v>0</v>
      </c>
      <c r="D64" s="1">
        <v>0</v>
      </c>
      <c r="E64" s="1">
        <v>0</v>
      </c>
      <c r="F64" s="1">
        <v>2081.15</v>
      </c>
      <c r="G64" s="1">
        <v>2081.15</v>
      </c>
      <c r="H64" s="1">
        <v>0</v>
      </c>
      <c r="I64" s="1">
        <v>0</v>
      </c>
      <c r="J64" t="s">
        <v>23</v>
      </c>
      <c r="K64" t="s">
        <v>194</v>
      </c>
      <c r="L64" t="s">
        <v>409</v>
      </c>
      <c r="M64" s="1">
        <f>_xlfn.IFNA(VLOOKUP(A64,'6.17.24'!$A$2:$C$96,3,0),0)</f>
        <v>0</v>
      </c>
      <c r="N64" t="str">
        <f>IF(ISNUMBER(MATCH(A64, '6.17.24'!$A$2:$A$16, 0)), "Exists", "Doesn't Exist")</f>
        <v>Doesn't Exist</v>
      </c>
      <c r="O64" t="str">
        <f>_xlfn.IFNA(VLOOKUP(A64,'6.17.24'!$A$2:$R$96,17,0), "No")</f>
        <v>No</v>
      </c>
      <c r="Q64" s="124" t="s">
        <v>359</v>
      </c>
      <c r="R64" s="79" t="s">
        <v>359</v>
      </c>
    </row>
    <row r="65" spans="1:18" x14ac:dyDescent="0.25">
      <c r="A65" t="s">
        <v>733</v>
      </c>
      <c r="B65" s="1">
        <v>1076.24</v>
      </c>
      <c r="C65" s="1">
        <v>0</v>
      </c>
      <c r="D65" s="1">
        <v>0</v>
      </c>
      <c r="E65" s="1">
        <v>0</v>
      </c>
      <c r="F65" s="1">
        <v>1076.24</v>
      </c>
      <c r="G65" s="1">
        <v>0</v>
      </c>
      <c r="H65" s="1">
        <v>0</v>
      </c>
      <c r="I65" s="1">
        <v>1076.24</v>
      </c>
      <c r="J65" t="s">
        <v>7</v>
      </c>
      <c r="K65" t="s">
        <v>170</v>
      </c>
      <c r="L65" t="s">
        <v>734</v>
      </c>
      <c r="M65" s="1">
        <f>_xlfn.IFNA(VLOOKUP(A65,'6.17.24'!$A$2:$C$96,3,0),0)</f>
        <v>0</v>
      </c>
      <c r="N65" t="str">
        <f>IF(ISNUMBER(MATCH(A65, '6.17.24'!$A$2:$A$16, 0)), "Exists", "Doesn't Exist")</f>
        <v>Doesn't Exist</v>
      </c>
      <c r="O65" t="str">
        <f>_xlfn.IFNA(VLOOKUP(A65,'6.17.24'!$A$2:$R$96,17,0), "No")</f>
        <v>No</v>
      </c>
      <c r="Q65" s="124" t="s">
        <v>359</v>
      </c>
      <c r="R65" s="79" t="s">
        <v>359</v>
      </c>
    </row>
    <row r="66" spans="1:18" x14ac:dyDescent="0.25">
      <c r="A66" t="s">
        <v>31</v>
      </c>
      <c r="B66" s="1">
        <v>89.35</v>
      </c>
      <c r="C66" s="1">
        <v>0</v>
      </c>
      <c r="D66" s="1">
        <v>0</v>
      </c>
      <c r="E66" s="1">
        <v>0</v>
      </c>
      <c r="F66" s="1">
        <v>89.35</v>
      </c>
      <c r="G66" s="1">
        <v>0</v>
      </c>
      <c r="H66" s="1">
        <v>0</v>
      </c>
      <c r="I66" s="1">
        <v>89.35</v>
      </c>
      <c r="J66" t="s">
        <v>21</v>
      </c>
      <c r="K66" t="s">
        <v>177</v>
      </c>
      <c r="L66" t="s">
        <v>183</v>
      </c>
      <c r="M66" s="1">
        <f>_xlfn.IFNA(VLOOKUP(A66,'6.17.24'!$A$2:$C$96,3,0),0)</f>
        <v>0</v>
      </c>
      <c r="N66" t="str">
        <f>IF(ISNUMBER(MATCH(A66, '6.17.24'!$A$2:$A$16, 0)), "Exists", "Doesn't Exist")</f>
        <v>Doesn't Exist</v>
      </c>
      <c r="O66" t="str">
        <f>_xlfn.IFNA(VLOOKUP(A66,'6.17.24'!$A$2:$R$96,17,0), "No")</f>
        <v>No</v>
      </c>
      <c r="Q66" s="124" t="s">
        <v>359</v>
      </c>
      <c r="R66" s="79" t="s">
        <v>359</v>
      </c>
    </row>
    <row r="67" spans="1:18" x14ac:dyDescent="0.25">
      <c r="A67" t="s">
        <v>94</v>
      </c>
      <c r="B67" s="1">
        <v>546.91000000000008</v>
      </c>
      <c r="C67" s="1">
        <v>0</v>
      </c>
      <c r="D67" s="1">
        <v>0</v>
      </c>
      <c r="E67" s="1">
        <v>0</v>
      </c>
      <c r="F67" s="1">
        <v>546.91000000000008</v>
      </c>
      <c r="G67" s="1">
        <v>475.19000000000011</v>
      </c>
      <c r="H67" s="1">
        <v>0</v>
      </c>
      <c r="I67" s="1">
        <v>71.72</v>
      </c>
      <c r="J67" t="s">
        <v>62</v>
      </c>
      <c r="K67" t="s">
        <v>238</v>
      </c>
      <c r="L67" t="s">
        <v>239</v>
      </c>
      <c r="M67" s="1">
        <f>_xlfn.IFNA(VLOOKUP(A67,'6.17.24'!$A$2:$C$96,3,0),0)</f>
        <v>0</v>
      </c>
      <c r="N67" t="str">
        <f>IF(ISNUMBER(MATCH(A67, '6.17.24'!$A$2:$A$16, 0)), "Exists", "Doesn't Exist")</f>
        <v>Doesn't Exist</v>
      </c>
      <c r="O67" t="str">
        <f>_xlfn.IFNA(VLOOKUP(A67,'6.17.24'!$A$2:$R$96,17,0), "No")</f>
        <v>No</v>
      </c>
      <c r="Q67" s="124" t="s">
        <v>359</v>
      </c>
      <c r="R67" s="79" t="s">
        <v>359</v>
      </c>
    </row>
    <row r="68" spans="1:18" x14ac:dyDescent="0.25">
      <c r="A68" t="s">
        <v>412</v>
      </c>
      <c r="B68" s="1">
        <v>238.47</v>
      </c>
      <c r="C68" s="1">
        <v>0</v>
      </c>
      <c r="D68" s="1">
        <v>0</v>
      </c>
      <c r="E68" s="1">
        <v>0</v>
      </c>
      <c r="F68" s="1">
        <v>238.47</v>
      </c>
      <c r="G68" s="1">
        <v>0</v>
      </c>
      <c r="H68" s="1">
        <v>0</v>
      </c>
      <c r="I68" s="1">
        <v>238.47</v>
      </c>
      <c r="J68" t="s">
        <v>44</v>
      </c>
      <c r="K68" t="s">
        <v>196</v>
      </c>
      <c r="L68" t="s">
        <v>413</v>
      </c>
      <c r="M68" s="1">
        <f>_xlfn.IFNA(VLOOKUP(A68,'6.17.24'!$A$2:$C$96,3,0),0)</f>
        <v>238.47</v>
      </c>
      <c r="N68" t="str">
        <f>IF(ISNUMBER(MATCH(A68, '6.17.24'!$A$2:$A$16, 0)), "Exists", "Doesn't Exist")</f>
        <v>Doesn't Exist</v>
      </c>
      <c r="O68" t="str">
        <f>_xlfn.IFNA(VLOOKUP(A68,'6.17.24'!$A$2:$R$96,17,0), "No")</f>
        <v>No</v>
      </c>
      <c r="Q68" s="124" t="s">
        <v>359</v>
      </c>
      <c r="R68" s="79" t="s">
        <v>359</v>
      </c>
    </row>
    <row r="69" spans="1:18" x14ac:dyDescent="0.25">
      <c r="A69" t="s">
        <v>161</v>
      </c>
      <c r="B69" s="1">
        <v>690.34</v>
      </c>
      <c r="C69" s="1">
        <v>0</v>
      </c>
      <c r="D69" s="1">
        <v>0</v>
      </c>
      <c r="E69" s="1">
        <v>0</v>
      </c>
      <c r="F69" s="1">
        <v>690.34</v>
      </c>
      <c r="G69" s="1">
        <v>0</v>
      </c>
      <c r="H69" s="1">
        <v>0</v>
      </c>
      <c r="I69" s="1">
        <v>690.34</v>
      </c>
      <c r="J69" t="s">
        <v>96</v>
      </c>
      <c r="K69" t="s">
        <v>242</v>
      </c>
      <c r="L69" t="s">
        <v>299</v>
      </c>
      <c r="M69" s="1">
        <f>_xlfn.IFNA(VLOOKUP(A69,'6.17.24'!$A$2:$C$96,3,0),0)</f>
        <v>202.68</v>
      </c>
      <c r="N69" t="str">
        <f>IF(ISNUMBER(MATCH(A69, '6.17.24'!$A$2:$A$16, 0)), "Exists", "Doesn't Exist")</f>
        <v>Doesn't Exist</v>
      </c>
      <c r="O69" t="str">
        <f>_xlfn.IFNA(VLOOKUP(A69,'6.17.24'!$A$2:$R$96,17,0), "No")</f>
        <v>No</v>
      </c>
      <c r="Q69" s="124" t="s">
        <v>359</v>
      </c>
      <c r="R69" s="79" t="s">
        <v>359</v>
      </c>
    </row>
    <row r="70" spans="1:18" x14ac:dyDescent="0.25">
      <c r="A70" t="s">
        <v>609</v>
      </c>
      <c r="B70" s="1">
        <v>95.49</v>
      </c>
      <c r="C70" s="1">
        <v>0</v>
      </c>
      <c r="D70" s="1">
        <v>0</v>
      </c>
      <c r="E70" s="1">
        <v>0</v>
      </c>
      <c r="F70" s="1">
        <v>95.49</v>
      </c>
      <c r="G70" s="1">
        <v>0</v>
      </c>
      <c r="H70" s="1">
        <v>0</v>
      </c>
      <c r="I70" s="1">
        <v>95.49</v>
      </c>
      <c r="J70" t="s">
        <v>56</v>
      </c>
      <c r="K70" t="s">
        <v>189</v>
      </c>
      <c r="L70" t="s">
        <v>610</v>
      </c>
      <c r="M70" s="1">
        <f>_xlfn.IFNA(VLOOKUP(A70,'6.17.24'!$A$2:$C$96,3,0),0)</f>
        <v>0</v>
      </c>
      <c r="N70" t="str">
        <f>IF(ISNUMBER(MATCH(A70, '6.17.24'!$A$2:$A$16, 0)), "Exists", "Doesn't Exist")</f>
        <v>Doesn't Exist</v>
      </c>
      <c r="O70" t="str">
        <f>_xlfn.IFNA(VLOOKUP(A70,'6.17.24'!$A$2:$R$96,17,0), "No")</f>
        <v>No</v>
      </c>
      <c r="Q70" s="124" t="s">
        <v>359</v>
      </c>
      <c r="R70" s="79" t="s">
        <v>359</v>
      </c>
    </row>
    <row r="71" spans="1:18" x14ac:dyDescent="0.25">
      <c r="A71" t="s">
        <v>735</v>
      </c>
      <c r="B71" s="1">
        <v>262.64</v>
      </c>
      <c r="C71" s="1">
        <v>0</v>
      </c>
      <c r="D71" s="1">
        <v>0</v>
      </c>
      <c r="E71" s="1">
        <v>0</v>
      </c>
      <c r="F71" s="1">
        <v>262.64</v>
      </c>
      <c r="G71" s="1">
        <v>0</v>
      </c>
      <c r="H71" s="1">
        <v>0</v>
      </c>
      <c r="I71" s="1">
        <v>262.64</v>
      </c>
      <c r="J71" t="s">
        <v>10</v>
      </c>
      <c r="K71" t="s">
        <v>191</v>
      </c>
      <c r="L71" t="s">
        <v>736</v>
      </c>
      <c r="M71" s="1">
        <f>_xlfn.IFNA(VLOOKUP(A71,'6.17.24'!$A$2:$C$96,3,0),0)</f>
        <v>0</v>
      </c>
      <c r="N71" t="str">
        <f>IF(ISNUMBER(MATCH(A71, '6.17.24'!$A$2:$A$16, 0)), "Exists", "Doesn't Exist")</f>
        <v>Doesn't Exist</v>
      </c>
      <c r="O71" t="str">
        <f>_xlfn.IFNA(VLOOKUP(A71,'6.17.24'!$A$2:$R$96,17,0), "No")</f>
        <v>No</v>
      </c>
      <c r="Q71" s="124" t="s">
        <v>359</v>
      </c>
      <c r="R71" s="79" t="s">
        <v>359</v>
      </c>
    </row>
    <row r="72" spans="1:18" x14ac:dyDescent="0.25">
      <c r="A72" t="s">
        <v>658</v>
      </c>
      <c r="B72" s="1">
        <v>207.13</v>
      </c>
      <c r="C72" s="1">
        <v>0</v>
      </c>
      <c r="D72" s="1">
        <v>0</v>
      </c>
      <c r="E72" s="1">
        <v>0</v>
      </c>
      <c r="F72" s="1">
        <v>207.13</v>
      </c>
      <c r="G72" s="1">
        <v>0</v>
      </c>
      <c r="H72" s="1">
        <v>0</v>
      </c>
      <c r="I72" s="1">
        <v>207.13</v>
      </c>
      <c r="J72" t="s">
        <v>151</v>
      </c>
      <c r="K72" t="s">
        <v>208</v>
      </c>
      <c r="L72" t="s">
        <v>719</v>
      </c>
      <c r="M72" s="1">
        <f>_xlfn.IFNA(VLOOKUP(A72,'6.17.24'!$A$2:$C$96,3,0),0)</f>
        <v>207.13</v>
      </c>
      <c r="N72" t="str">
        <f>IF(ISNUMBER(MATCH(A72, '6.17.24'!$A$2:$A$16, 0)), "Exists", "Doesn't Exist")</f>
        <v>Doesn't Exist</v>
      </c>
      <c r="O72" t="str">
        <f>_xlfn.IFNA(VLOOKUP(A72,'6.17.24'!$A$2:$R$96,17,0), "No")</f>
        <v>No</v>
      </c>
      <c r="Q72" s="124" t="s">
        <v>359</v>
      </c>
      <c r="R72" s="79" t="s">
        <v>359</v>
      </c>
    </row>
    <row r="73" spans="1:18" x14ac:dyDescent="0.25">
      <c r="A73" t="s">
        <v>129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t="s">
        <v>44</v>
      </c>
      <c r="K73" t="s">
        <v>196</v>
      </c>
      <c r="L73" t="s">
        <v>303</v>
      </c>
      <c r="M73" s="1">
        <f>_xlfn.IFNA(VLOOKUP(A73,'6.17.24'!$A$2:$C$96,3,0),0)</f>
        <v>0</v>
      </c>
      <c r="N73" t="str">
        <f>IF(ISNUMBER(MATCH(A73, '6.17.24'!$A$2:$A$16, 0)), "Exists", "Doesn't Exist")</f>
        <v>Doesn't Exist</v>
      </c>
      <c r="O73" t="str">
        <f>_xlfn.IFNA(VLOOKUP(A73,'6.17.24'!$A$2:$R$96,17,0), "No")</f>
        <v>No</v>
      </c>
      <c r="Q73" s="124" t="s">
        <v>359</v>
      </c>
      <c r="R73" s="79" t="s">
        <v>359</v>
      </c>
    </row>
    <row r="74" spans="1:18" x14ac:dyDescent="0.25">
      <c r="A74" t="s">
        <v>20</v>
      </c>
      <c r="B74" s="1">
        <v>7246.34</v>
      </c>
      <c r="C74" s="1">
        <v>0</v>
      </c>
      <c r="D74" s="1">
        <v>0</v>
      </c>
      <c r="E74" s="1">
        <v>0</v>
      </c>
      <c r="F74" s="1">
        <v>7246.34</v>
      </c>
      <c r="G74" s="1">
        <v>7246.34</v>
      </c>
      <c r="H74" s="1">
        <v>0</v>
      </c>
      <c r="I74" s="1">
        <v>0</v>
      </c>
      <c r="J74" t="s">
        <v>21</v>
      </c>
      <c r="K74" t="s">
        <v>177</v>
      </c>
      <c r="L74" t="s">
        <v>178</v>
      </c>
      <c r="M74" s="1">
        <f>_xlfn.IFNA(VLOOKUP(A74,'6.17.24'!$A$2:$C$96,3,0),0)</f>
        <v>4959.05</v>
      </c>
      <c r="N74" t="str">
        <f>IF(ISNUMBER(MATCH(A74, '6.17.24'!$A$2:$A$16, 0)), "Exists", "Doesn't Exist")</f>
        <v>Exists</v>
      </c>
      <c r="O74" t="str">
        <f>_xlfn.IFNA(VLOOKUP(A74,'6.17.24'!$A$2:$R$96,17,0), "No")</f>
        <v>No</v>
      </c>
      <c r="Q74" s="124" t="s">
        <v>359</v>
      </c>
      <c r="R74" s="79" t="s">
        <v>359</v>
      </c>
    </row>
    <row r="75" spans="1:18" x14ac:dyDescent="0.25">
      <c r="A75" t="s">
        <v>73</v>
      </c>
      <c r="B75" s="1">
        <v>328.15</v>
      </c>
      <c r="C75" s="1">
        <v>0</v>
      </c>
      <c r="D75" s="1">
        <v>0</v>
      </c>
      <c r="E75" s="1">
        <v>0</v>
      </c>
      <c r="F75" s="1">
        <v>328.15</v>
      </c>
      <c r="G75" s="1">
        <v>0</v>
      </c>
      <c r="H75" s="1">
        <v>0</v>
      </c>
      <c r="I75" s="1">
        <v>328.15</v>
      </c>
      <c r="J75" t="s">
        <v>14</v>
      </c>
      <c r="K75" t="s">
        <v>172</v>
      </c>
      <c r="L75" t="s">
        <v>230</v>
      </c>
      <c r="M75" s="1">
        <f>_xlfn.IFNA(VLOOKUP(A75,'6.17.24'!$A$2:$C$96,3,0),0)</f>
        <v>0</v>
      </c>
      <c r="N75" t="str">
        <f>IF(ISNUMBER(MATCH(A75, '6.17.24'!$A$2:$A$16, 0)), "Exists", "Doesn't Exist")</f>
        <v>Doesn't Exist</v>
      </c>
      <c r="O75" t="str">
        <f>_xlfn.IFNA(VLOOKUP(A75,'6.17.24'!$A$2:$R$96,17,0), "No")</f>
        <v>No</v>
      </c>
      <c r="Q75" s="124" t="s">
        <v>359</v>
      </c>
      <c r="R75" s="79" t="s">
        <v>359</v>
      </c>
    </row>
    <row r="76" spans="1:18" x14ac:dyDescent="0.25">
      <c r="A76" t="s">
        <v>164</v>
      </c>
      <c r="B76" s="1">
        <v>228.12</v>
      </c>
      <c r="C76" s="1">
        <v>0</v>
      </c>
      <c r="D76" s="1">
        <v>0</v>
      </c>
      <c r="E76" s="1">
        <v>0</v>
      </c>
      <c r="F76" s="1">
        <v>228.12</v>
      </c>
      <c r="G76" s="1">
        <v>0</v>
      </c>
      <c r="H76" s="1">
        <v>0</v>
      </c>
      <c r="I76" s="1">
        <v>228.12</v>
      </c>
      <c r="J76" t="s">
        <v>56</v>
      </c>
      <c r="K76" t="s">
        <v>189</v>
      </c>
      <c r="L76" t="s">
        <v>306</v>
      </c>
      <c r="M76" s="1">
        <f>_xlfn.IFNA(VLOOKUP(A76,'6.17.24'!$A$2:$C$96,3,0),0)</f>
        <v>0</v>
      </c>
      <c r="N76" t="str">
        <f>IF(ISNUMBER(MATCH(A76, '6.17.24'!$A$2:$A$16, 0)), "Exists", "Doesn't Exist")</f>
        <v>Doesn't Exist</v>
      </c>
      <c r="O76" t="str">
        <f>_xlfn.IFNA(VLOOKUP(A76,'6.17.24'!$A$2:$R$96,17,0), "No")</f>
        <v>No</v>
      </c>
      <c r="Q76" s="124" t="s">
        <v>359</v>
      </c>
      <c r="R76" s="79" t="s">
        <v>359</v>
      </c>
    </row>
    <row r="77" spans="1:18" x14ac:dyDescent="0.25">
      <c r="A77" t="s">
        <v>88</v>
      </c>
      <c r="B77" s="1">
        <v>5549.5</v>
      </c>
      <c r="C77" s="1">
        <v>0</v>
      </c>
      <c r="D77" s="1">
        <v>0</v>
      </c>
      <c r="E77" s="1">
        <v>0</v>
      </c>
      <c r="F77" s="1">
        <v>5549.5</v>
      </c>
      <c r="G77" s="1">
        <v>0</v>
      </c>
      <c r="H77" s="1">
        <v>0</v>
      </c>
      <c r="I77" s="1">
        <v>5549.5</v>
      </c>
      <c r="J77" t="s">
        <v>56</v>
      </c>
      <c r="K77" t="s">
        <v>189</v>
      </c>
      <c r="L77" t="s">
        <v>249</v>
      </c>
      <c r="M77" s="1">
        <f>_xlfn.IFNA(VLOOKUP(A77,'6.17.24'!$A$2:$C$96,3,0),0)</f>
        <v>213.61</v>
      </c>
      <c r="N77" t="str">
        <f>IF(ISNUMBER(MATCH(A77, '6.17.24'!$A$2:$A$16, 0)), "Exists", "Doesn't Exist")</f>
        <v>Doesn't Exist</v>
      </c>
      <c r="O77" t="str">
        <f>_xlfn.IFNA(VLOOKUP(A77,'6.17.24'!$A$2:$R$96,17,0), "No")</f>
        <v>No</v>
      </c>
      <c r="Q77" s="124" t="s">
        <v>359</v>
      </c>
      <c r="R77" s="79" t="s">
        <v>359</v>
      </c>
    </row>
    <row r="78" spans="1:18" x14ac:dyDescent="0.25">
      <c r="A78" t="s">
        <v>46</v>
      </c>
      <c r="B78" s="1">
        <v>1709.28</v>
      </c>
      <c r="C78" s="1">
        <v>0</v>
      </c>
      <c r="D78" s="1">
        <v>0</v>
      </c>
      <c r="E78" s="1">
        <v>0</v>
      </c>
      <c r="F78" s="1">
        <v>1709.28</v>
      </c>
      <c r="G78" s="1">
        <v>1709.28</v>
      </c>
      <c r="H78" s="1">
        <v>0</v>
      </c>
      <c r="I78" s="1">
        <v>0</v>
      </c>
      <c r="J78" t="s">
        <v>10</v>
      </c>
      <c r="K78" t="s">
        <v>191</v>
      </c>
      <c r="L78" t="s">
        <v>192</v>
      </c>
      <c r="M78" s="1">
        <f>_xlfn.IFNA(VLOOKUP(A78,'6.17.24'!$A$2:$C$96,3,0),0)</f>
        <v>0</v>
      </c>
      <c r="N78" t="str">
        <f>IF(ISNUMBER(MATCH(A78, '6.17.24'!$A$2:$A$16, 0)), "Exists", "Doesn't Exist")</f>
        <v>Doesn't Exist</v>
      </c>
      <c r="O78" t="str">
        <f>_xlfn.IFNA(VLOOKUP(A78,'6.17.24'!$A$2:$R$96,17,0), "No")</f>
        <v>No</v>
      </c>
      <c r="Q78" s="124" t="s">
        <v>359</v>
      </c>
      <c r="R78" s="79" t="s">
        <v>359</v>
      </c>
    </row>
    <row r="79" spans="1:18" x14ac:dyDescent="0.25">
      <c r="A79" t="s">
        <v>414</v>
      </c>
      <c r="B79" s="1">
        <v>22.33</v>
      </c>
      <c r="C79" s="1">
        <v>0</v>
      </c>
      <c r="D79" s="1">
        <v>0</v>
      </c>
      <c r="E79" s="1">
        <v>0</v>
      </c>
      <c r="F79" s="1">
        <v>22.33</v>
      </c>
      <c r="G79" s="1">
        <v>0</v>
      </c>
      <c r="H79" s="1">
        <v>22.33</v>
      </c>
      <c r="I79" s="1">
        <v>0</v>
      </c>
      <c r="J79" t="s">
        <v>415</v>
      </c>
      <c r="K79" t="s">
        <v>8</v>
      </c>
      <c r="L79" t="s">
        <v>417</v>
      </c>
      <c r="M79" s="1">
        <f>_xlfn.IFNA(VLOOKUP(A79,'6.17.24'!$A$2:$C$96,3,0),0)</f>
        <v>0</v>
      </c>
      <c r="N79" t="str">
        <f>IF(ISNUMBER(MATCH(A79, '6.17.24'!$A$2:$A$16, 0)), "Exists", "Doesn't Exist")</f>
        <v>Doesn't Exist</v>
      </c>
      <c r="O79" t="str">
        <f>_xlfn.IFNA(VLOOKUP(A79,'6.17.24'!$A$2:$R$96,17,0), "No")</f>
        <v>No</v>
      </c>
      <c r="Q79" s="124" t="s">
        <v>359</v>
      </c>
      <c r="R79" s="79" t="s">
        <v>359</v>
      </c>
    </row>
    <row r="80" spans="1:18" x14ac:dyDescent="0.25">
      <c r="A80" t="s">
        <v>285</v>
      </c>
      <c r="B80" s="1">
        <v>217.7</v>
      </c>
      <c r="C80" s="1">
        <v>0</v>
      </c>
      <c r="D80" s="1">
        <v>0</v>
      </c>
      <c r="E80" s="1">
        <v>0</v>
      </c>
      <c r="F80" s="1">
        <v>217.7</v>
      </c>
      <c r="G80" s="1">
        <v>0</v>
      </c>
      <c r="H80" s="1">
        <v>0</v>
      </c>
      <c r="I80" s="1">
        <v>217.7</v>
      </c>
      <c r="J80" t="s">
        <v>31</v>
      </c>
      <c r="K80" t="s">
        <v>183</v>
      </c>
      <c r="L80" t="s">
        <v>286</v>
      </c>
      <c r="M80" s="1">
        <f>_xlfn.IFNA(VLOOKUP(A80,'6.17.24'!$A$2:$C$96,3,0),0)</f>
        <v>217.7</v>
      </c>
      <c r="N80" t="str">
        <f>IF(ISNUMBER(MATCH(A80, '6.17.24'!$A$2:$A$16, 0)), "Exists", "Doesn't Exist")</f>
        <v>Doesn't Exist</v>
      </c>
      <c r="O80" t="str">
        <f>_xlfn.IFNA(VLOOKUP(A80,'6.17.24'!$A$2:$R$96,17,0), "No")</f>
        <v>No</v>
      </c>
      <c r="Q80" s="124" t="s">
        <v>359</v>
      </c>
      <c r="R80" s="79" t="s">
        <v>359</v>
      </c>
    </row>
    <row r="81" spans="1:18" x14ac:dyDescent="0.25">
      <c r="A81" t="s">
        <v>58</v>
      </c>
      <c r="B81" s="1">
        <v>1343.03</v>
      </c>
      <c r="C81" s="1">
        <v>0</v>
      </c>
      <c r="D81" s="1">
        <v>0</v>
      </c>
      <c r="E81" s="1">
        <v>0</v>
      </c>
      <c r="F81" s="1">
        <v>1343.03</v>
      </c>
      <c r="G81" s="1">
        <v>0</v>
      </c>
      <c r="H81" s="1">
        <v>0</v>
      </c>
      <c r="I81" s="1">
        <v>1343.03</v>
      </c>
      <c r="J81" t="s">
        <v>34</v>
      </c>
      <c r="K81" t="s">
        <v>198</v>
      </c>
      <c r="L81" t="s">
        <v>199</v>
      </c>
      <c r="M81" s="1">
        <f>_xlfn.IFNA(VLOOKUP(A81,'6.17.24'!$A$2:$C$96,3,0),0)</f>
        <v>1343.03</v>
      </c>
      <c r="N81" t="str">
        <f>IF(ISNUMBER(MATCH(A81, '6.17.24'!$A$2:$A$16, 0)), "Exists", "Doesn't Exist")</f>
        <v>Exists</v>
      </c>
      <c r="O81" t="str">
        <f>_xlfn.IFNA(VLOOKUP(A81,'6.17.24'!$A$2:$R$96,17,0), "No")</f>
        <v>No</v>
      </c>
      <c r="Q81" s="124" t="s">
        <v>359</v>
      </c>
      <c r="R81" s="79" t="s">
        <v>359</v>
      </c>
    </row>
    <row r="82" spans="1:18" x14ac:dyDescent="0.25">
      <c r="A82" t="s">
        <v>720</v>
      </c>
      <c r="B82" s="1">
        <v>2192.04</v>
      </c>
      <c r="C82" s="1">
        <v>0</v>
      </c>
      <c r="D82" s="1">
        <v>0</v>
      </c>
      <c r="E82" s="1">
        <v>0</v>
      </c>
      <c r="F82" s="1">
        <v>2192.04</v>
      </c>
      <c r="G82" s="1">
        <v>0</v>
      </c>
      <c r="H82" s="1">
        <v>0</v>
      </c>
      <c r="I82" s="1">
        <v>2192.04</v>
      </c>
      <c r="J82" t="s">
        <v>34</v>
      </c>
      <c r="K82" t="s">
        <v>198</v>
      </c>
      <c r="L82" t="s">
        <v>721</v>
      </c>
      <c r="M82" s="1">
        <f>_xlfn.IFNA(VLOOKUP(A82,'6.17.24'!$A$2:$C$96,3,0),0)</f>
        <v>0</v>
      </c>
      <c r="N82" t="str">
        <f>IF(ISNUMBER(MATCH(A82, '6.17.24'!$A$2:$A$16, 0)), "Exists", "Doesn't Exist")</f>
        <v>Doesn't Exist</v>
      </c>
      <c r="O82" t="str">
        <f>_xlfn.IFNA(VLOOKUP(A82,'6.17.24'!$A$2:$R$96,17,0), "No")</f>
        <v>No</v>
      </c>
      <c r="Q82" s="124" t="s">
        <v>359</v>
      </c>
      <c r="R82" s="79" t="s">
        <v>359</v>
      </c>
    </row>
    <row r="83" spans="1:18" x14ac:dyDescent="0.25">
      <c r="A83" t="s">
        <v>133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t="s">
        <v>31</v>
      </c>
      <c r="K83" t="s">
        <v>183</v>
      </c>
      <c r="L83" t="s">
        <v>310</v>
      </c>
      <c r="M83" s="1">
        <f>_xlfn.IFNA(VLOOKUP(A83,'6.17.24'!$A$2:$C$96,3,0),0)</f>
        <v>0</v>
      </c>
      <c r="N83" t="str">
        <f>IF(ISNUMBER(MATCH(A83, '6.17.24'!$A$2:$A$16, 0)), "Exists", "Doesn't Exist")</f>
        <v>Doesn't Exist</v>
      </c>
      <c r="O83" t="str">
        <f>_xlfn.IFNA(VLOOKUP(A83,'6.17.24'!$A$2:$R$96,17,0), "No")</f>
        <v>No</v>
      </c>
      <c r="Q83" s="124" t="s">
        <v>359</v>
      </c>
      <c r="R83" s="79" t="s">
        <v>359</v>
      </c>
    </row>
    <row r="84" spans="1:18" x14ac:dyDescent="0.25">
      <c r="A84" t="s">
        <v>66</v>
      </c>
      <c r="B84" s="1">
        <v>760.11</v>
      </c>
      <c r="C84" s="1">
        <v>0</v>
      </c>
      <c r="D84" s="1">
        <v>0</v>
      </c>
      <c r="E84" s="1">
        <v>0</v>
      </c>
      <c r="F84" s="1">
        <v>760.11</v>
      </c>
      <c r="G84" s="1">
        <v>0</v>
      </c>
      <c r="H84" s="1">
        <v>0</v>
      </c>
      <c r="I84" s="1">
        <v>760.11</v>
      </c>
      <c r="J84" t="s">
        <v>56</v>
      </c>
      <c r="K84" t="s">
        <v>189</v>
      </c>
      <c r="L84" t="s">
        <v>216</v>
      </c>
      <c r="M84" s="1">
        <f>_xlfn.IFNA(VLOOKUP(A84,'6.17.24'!$A$2:$C$96,3,0),0)</f>
        <v>43.16</v>
      </c>
      <c r="N84" t="str">
        <f>IF(ISNUMBER(MATCH(A84, '6.17.24'!$A$2:$A$16, 0)), "Exists", "Doesn't Exist")</f>
        <v>Doesn't Exist</v>
      </c>
      <c r="O84" t="str">
        <f>_xlfn.IFNA(VLOOKUP(A84,'6.17.24'!$A$2:$R$96,17,0), "No")</f>
        <v>No</v>
      </c>
      <c r="Q84" s="124" t="s">
        <v>359</v>
      </c>
      <c r="R84" s="79" t="s">
        <v>359</v>
      </c>
    </row>
    <row r="85" spans="1:18" x14ac:dyDescent="0.25">
      <c r="A85" t="s">
        <v>528</v>
      </c>
      <c r="B85" s="1">
        <v>88.21</v>
      </c>
      <c r="C85" s="1">
        <v>0</v>
      </c>
      <c r="D85" s="1">
        <v>0</v>
      </c>
      <c r="E85" s="1">
        <v>0</v>
      </c>
      <c r="F85" s="1">
        <v>88.21</v>
      </c>
      <c r="G85" s="1">
        <v>0</v>
      </c>
      <c r="H85" s="1">
        <v>0</v>
      </c>
      <c r="I85" s="1">
        <v>88.21</v>
      </c>
      <c r="J85" t="s">
        <v>44</v>
      </c>
      <c r="K85" t="s">
        <v>196</v>
      </c>
      <c r="L85" t="s">
        <v>529</v>
      </c>
      <c r="M85" s="1">
        <f>_xlfn.IFNA(VLOOKUP(A85,'6.17.24'!$A$2:$C$96,3,0),0)</f>
        <v>0</v>
      </c>
      <c r="N85" t="str">
        <f>IF(ISNUMBER(MATCH(A85, '6.17.24'!$A$2:$A$16, 0)), "Exists", "Doesn't Exist")</f>
        <v>Doesn't Exist</v>
      </c>
      <c r="O85" t="str">
        <f>_xlfn.IFNA(VLOOKUP(A85,'6.17.24'!$A$2:$R$96,17,0), "No")</f>
        <v>No</v>
      </c>
      <c r="Q85" s="124" t="s">
        <v>359</v>
      </c>
      <c r="R85" s="79" t="s">
        <v>359</v>
      </c>
    </row>
    <row r="86" spans="1:18" x14ac:dyDescent="0.25">
      <c r="A86" t="s">
        <v>144</v>
      </c>
      <c r="B86" s="1">
        <v>4489.29</v>
      </c>
      <c r="C86" s="1">
        <v>0</v>
      </c>
      <c r="D86" s="1">
        <v>0</v>
      </c>
      <c r="E86" s="1">
        <v>0</v>
      </c>
      <c r="F86" s="1">
        <v>4489.29</v>
      </c>
      <c r="G86" s="1">
        <v>0</v>
      </c>
      <c r="H86" s="1">
        <v>0</v>
      </c>
      <c r="I86" s="1">
        <v>4489.29</v>
      </c>
      <c r="J86" t="s">
        <v>96</v>
      </c>
      <c r="K86" t="s">
        <v>242</v>
      </c>
      <c r="L86" t="s">
        <v>248</v>
      </c>
      <c r="M86" s="1">
        <f>_xlfn.IFNA(VLOOKUP(A86,'6.17.24'!$A$2:$C$96,3,0),0)</f>
        <v>0</v>
      </c>
      <c r="N86" t="str">
        <f>IF(ISNUMBER(MATCH(A86, '6.17.24'!$A$2:$A$16, 0)), "Exists", "Doesn't Exist")</f>
        <v>Doesn't Exist</v>
      </c>
      <c r="O86" t="str">
        <f>_xlfn.IFNA(VLOOKUP(A86,'6.17.24'!$A$2:$R$96,17,0), "No")</f>
        <v>No</v>
      </c>
      <c r="Q86" s="124" t="s">
        <v>359</v>
      </c>
      <c r="R86" s="79" t="s">
        <v>359</v>
      </c>
    </row>
    <row r="87" spans="1:18" x14ac:dyDescent="0.25">
      <c r="A87" t="s">
        <v>136</v>
      </c>
      <c r="B87" s="1">
        <v>72</v>
      </c>
      <c r="C87" s="1">
        <v>0</v>
      </c>
      <c r="D87" s="1">
        <v>0</v>
      </c>
      <c r="E87" s="1">
        <v>0</v>
      </c>
      <c r="F87" s="1">
        <v>72</v>
      </c>
      <c r="G87" s="1">
        <v>0</v>
      </c>
      <c r="H87" s="1">
        <v>0</v>
      </c>
      <c r="I87" s="1">
        <v>72</v>
      </c>
      <c r="J87" t="s">
        <v>56</v>
      </c>
      <c r="K87" t="s">
        <v>189</v>
      </c>
      <c r="L87" t="s">
        <v>290</v>
      </c>
      <c r="M87" s="1">
        <f>_xlfn.IFNA(VLOOKUP(A87,'6.17.24'!$A$2:$C$96,3,0),0)</f>
        <v>0</v>
      </c>
      <c r="N87" t="str">
        <f>IF(ISNUMBER(MATCH(A87, '6.17.24'!$A$2:$A$16, 0)), "Exists", "Doesn't Exist")</f>
        <v>Doesn't Exist</v>
      </c>
      <c r="O87" t="str">
        <f>_xlfn.IFNA(VLOOKUP(A87,'6.17.24'!$A$2:$R$96,17,0), "No")</f>
        <v>No</v>
      </c>
      <c r="Q87" s="124" t="s">
        <v>359</v>
      </c>
      <c r="R87" s="79" t="s">
        <v>359</v>
      </c>
    </row>
    <row r="88" spans="1:18" x14ac:dyDescent="0.25">
      <c r="A88" t="s">
        <v>676</v>
      </c>
      <c r="B88" s="1">
        <v>2172.36</v>
      </c>
      <c r="C88" s="1">
        <v>0</v>
      </c>
      <c r="D88" s="1">
        <v>0</v>
      </c>
      <c r="E88" s="1">
        <v>0</v>
      </c>
      <c r="F88" s="1">
        <v>2172.36</v>
      </c>
      <c r="G88" s="1">
        <v>0</v>
      </c>
      <c r="H88" s="1">
        <v>2172.36</v>
      </c>
      <c r="I88" s="1">
        <v>0</v>
      </c>
      <c r="J88" t="s">
        <v>20</v>
      </c>
      <c r="K88" t="s">
        <v>178</v>
      </c>
      <c r="L88" t="s">
        <v>193</v>
      </c>
      <c r="M88" s="1">
        <f>_xlfn.IFNA(VLOOKUP(A88,'6.17.24'!$A$2:$C$96,3,0),0)</f>
        <v>0</v>
      </c>
      <c r="N88" t="str">
        <f>IF(ISNUMBER(MATCH(A88, '6.17.24'!$A$2:$A$16, 0)), "Exists", "Doesn't Exist")</f>
        <v>Doesn't Exist</v>
      </c>
      <c r="O88" t="str">
        <f>_xlfn.IFNA(VLOOKUP(A88,'6.17.24'!$A$2:$R$96,17,0), "No")</f>
        <v>No</v>
      </c>
      <c r="Q88" s="124" t="s">
        <v>359</v>
      </c>
      <c r="R88" s="79" t="s">
        <v>359</v>
      </c>
    </row>
    <row r="89" spans="1:18" x14ac:dyDescent="0.25">
      <c r="A89" t="s">
        <v>82</v>
      </c>
      <c r="B89" s="1">
        <v>894.72</v>
      </c>
      <c r="C89" s="1">
        <v>0</v>
      </c>
      <c r="D89" s="1">
        <v>0</v>
      </c>
      <c r="E89" s="1">
        <v>0</v>
      </c>
      <c r="F89" s="1">
        <v>894.72</v>
      </c>
      <c r="G89" s="1">
        <v>0</v>
      </c>
      <c r="H89" s="1">
        <v>0</v>
      </c>
      <c r="I89" s="1">
        <v>894.72</v>
      </c>
      <c r="J89" t="s">
        <v>60</v>
      </c>
      <c r="K89" t="s">
        <v>236</v>
      </c>
      <c r="L89" t="s">
        <v>237</v>
      </c>
      <c r="M89" s="1">
        <f>_xlfn.IFNA(VLOOKUP(A89,'6.17.24'!$A$2:$C$96,3,0),0)</f>
        <v>95.389999999999986</v>
      </c>
      <c r="N89" t="str">
        <f>IF(ISNUMBER(MATCH(A89, '6.17.24'!$A$2:$A$16, 0)), "Exists", "Doesn't Exist")</f>
        <v>Doesn't Exist</v>
      </c>
      <c r="O89" t="str">
        <f>_xlfn.IFNA(VLOOKUP(A89,'6.17.24'!$A$2:$R$96,17,0), "No")</f>
        <v>No</v>
      </c>
      <c r="Q89" s="124" t="s">
        <v>359</v>
      </c>
      <c r="R89" s="79" t="s">
        <v>359</v>
      </c>
    </row>
    <row r="90" spans="1:18" x14ac:dyDescent="0.25">
      <c r="A90" t="s">
        <v>696</v>
      </c>
      <c r="B90" s="1">
        <v>59.57</v>
      </c>
      <c r="C90" s="1">
        <v>0</v>
      </c>
      <c r="D90" s="1">
        <v>0</v>
      </c>
      <c r="E90" s="1">
        <v>0</v>
      </c>
      <c r="F90" s="1">
        <v>59.57</v>
      </c>
      <c r="G90" s="1">
        <v>0</v>
      </c>
      <c r="H90" s="1">
        <v>0</v>
      </c>
      <c r="I90" s="1">
        <v>59.57</v>
      </c>
      <c r="J90" t="s">
        <v>41</v>
      </c>
      <c r="K90" t="s">
        <v>179</v>
      </c>
      <c r="L90" t="s">
        <v>713</v>
      </c>
      <c r="M90" s="1">
        <f>_xlfn.IFNA(VLOOKUP(A90,'6.17.24'!$A$2:$C$96,3,0),0)</f>
        <v>59.57</v>
      </c>
      <c r="N90" t="str">
        <f>IF(ISNUMBER(MATCH(A90, '6.17.24'!$A$2:$A$16, 0)), "Exists", "Doesn't Exist")</f>
        <v>Doesn't Exist</v>
      </c>
      <c r="O90" t="str">
        <f>_xlfn.IFNA(VLOOKUP(A90,'6.17.24'!$A$2:$R$96,17,0), "No")</f>
        <v>No</v>
      </c>
      <c r="Q90" s="124" t="s">
        <v>359</v>
      </c>
      <c r="R90" s="79" t="s">
        <v>359</v>
      </c>
    </row>
    <row r="91" spans="1:18" x14ac:dyDescent="0.25">
      <c r="A91" t="s">
        <v>378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t="s">
        <v>62</v>
      </c>
      <c r="K91" t="s">
        <v>238</v>
      </c>
      <c r="L91" t="s">
        <v>379</v>
      </c>
      <c r="M91" s="1">
        <f>_xlfn.IFNA(VLOOKUP(A91,'6.17.24'!$A$2:$C$96,3,0),0)</f>
        <v>0</v>
      </c>
      <c r="N91" t="str">
        <f>IF(ISNUMBER(MATCH(A91, '6.17.24'!$A$2:$A$16, 0)), "Exists", "Doesn't Exist")</f>
        <v>Doesn't Exist</v>
      </c>
      <c r="O91" t="str">
        <f>_xlfn.IFNA(VLOOKUP(A91,'6.17.24'!$A$2:$R$96,17,0), "No")</f>
        <v>No</v>
      </c>
      <c r="Q91" s="124" t="s">
        <v>359</v>
      </c>
      <c r="R91" s="79" t="s">
        <v>359</v>
      </c>
    </row>
    <row r="92" spans="1:18" x14ac:dyDescent="0.25">
      <c r="A92" t="s">
        <v>402</v>
      </c>
      <c r="B92" s="1">
        <v>97.240000000000009</v>
      </c>
      <c r="C92" s="1">
        <v>0</v>
      </c>
      <c r="D92" s="1">
        <v>0</v>
      </c>
      <c r="E92" s="1">
        <v>0</v>
      </c>
      <c r="F92" s="1">
        <v>97.240000000000009</v>
      </c>
      <c r="G92" s="1">
        <v>0</v>
      </c>
      <c r="H92" s="1">
        <v>0</v>
      </c>
      <c r="I92" s="1">
        <v>97.240000000000009</v>
      </c>
      <c r="J92" t="s">
        <v>102</v>
      </c>
      <c r="K92" t="s">
        <v>282</v>
      </c>
      <c r="L92" t="s">
        <v>403</v>
      </c>
      <c r="M92" s="1">
        <f>_xlfn.IFNA(VLOOKUP(A92,'6.17.24'!$A$2:$C$96,3,0),0)</f>
        <v>0</v>
      </c>
      <c r="N92" t="str">
        <f>IF(ISNUMBER(MATCH(A92, '6.17.24'!$A$2:$A$16, 0)), "Exists", "Doesn't Exist")</f>
        <v>Doesn't Exist</v>
      </c>
      <c r="O92" t="str">
        <f>_xlfn.IFNA(VLOOKUP(A92,'6.17.24'!$A$2:$R$96,17,0), "No")</f>
        <v>No</v>
      </c>
      <c r="Q92" s="124" t="s">
        <v>359</v>
      </c>
      <c r="R92" s="79" t="s">
        <v>359</v>
      </c>
    </row>
    <row r="93" spans="1:18" x14ac:dyDescent="0.25">
      <c r="A93" t="s">
        <v>722</v>
      </c>
      <c r="B93" s="1">
        <v>162.69999999999999</v>
      </c>
      <c r="C93" s="1">
        <v>0</v>
      </c>
      <c r="D93" s="1">
        <v>0</v>
      </c>
      <c r="E93" s="1">
        <v>0</v>
      </c>
      <c r="F93" s="1">
        <v>162.69999999999999</v>
      </c>
      <c r="G93" s="1">
        <v>0</v>
      </c>
      <c r="H93" s="1">
        <v>0</v>
      </c>
      <c r="I93" s="1">
        <v>162.69999999999999</v>
      </c>
      <c r="J93" t="s">
        <v>96</v>
      </c>
      <c r="K93" t="s">
        <v>242</v>
      </c>
      <c r="L93" t="s">
        <v>723</v>
      </c>
      <c r="M93" s="1">
        <f>_xlfn.IFNA(VLOOKUP(A93,'6.17.24'!$A$2:$C$96,3,0),0)</f>
        <v>0</v>
      </c>
      <c r="N93" t="str">
        <f>IF(ISNUMBER(MATCH(A93, '6.17.24'!$A$2:$A$16, 0)), "Exists", "Doesn't Exist")</f>
        <v>Doesn't Exist</v>
      </c>
      <c r="O93" t="str">
        <f>_xlfn.IFNA(VLOOKUP(A93,'6.17.24'!$A$2:$R$96,17,0), "No")</f>
        <v>No</v>
      </c>
      <c r="Q93" s="124" t="s">
        <v>359</v>
      </c>
      <c r="R93" s="79" t="s">
        <v>359</v>
      </c>
    </row>
    <row r="94" spans="1:18" x14ac:dyDescent="0.25">
      <c r="A94" t="s">
        <v>543</v>
      </c>
      <c r="B94" s="1">
        <v>617.02</v>
      </c>
      <c r="C94" s="1">
        <v>0</v>
      </c>
      <c r="D94" s="1">
        <v>0</v>
      </c>
      <c r="E94" s="1">
        <v>0</v>
      </c>
      <c r="F94" s="1">
        <v>617.02</v>
      </c>
      <c r="G94" s="1">
        <v>0</v>
      </c>
      <c r="H94" s="1">
        <v>0</v>
      </c>
      <c r="I94" s="1">
        <v>617.02</v>
      </c>
      <c r="J94" t="s">
        <v>10</v>
      </c>
      <c r="K94" t="s">
        <v>191</v>
      </c>
      <c r="L94" t="s">
        <v>544</v>
      </c>
      <c r="M94" s="1">
        <f>_xlfn.IFNA(VLOOKUP(A94,'6.17.24'!$A$2:$C$96,3,0),0)</f>
        <v>95.67</v>
      </c>
      <c r="N94" t="str">
        <f>IF(ISNUMBER(MATCH(A94, '6.17.24'!$A$2:$A$16, 0)), "Exists", "Doesn't Exist")</f>
        <v>Doesn't Exist</v>
      </c>
      <c r="O94" t="str">
        <f>_xlfn.IFNA(VLOOKUP(A94,'6.17.24'!$A$2:$R$96,17,0), "No")</f>
        <v>No</v>
      </c>
      <c r="Q94" s="124" t="s">
        <v>359</v>
      </c>
      <c r="R94" s="79" t="s">
        <v>359</v>
      </c>
    </row>
    <row r="95" spans="1:18" x14ac:dyDescent="0.25">
      <c r="A95" t="s">
        <v>118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t="s">
        <v>29</v>
      </c>
      <c r="K95" t="s">
        <v>212</v>
      </c>
      <c r="L95" t="s">
        <v>256</v>
      </c>
      <c r="M95" s="1">
        <f>_xlfn.IFNA(VLOOKUP(A95,'6.17.24'!$A$2:$C$96,3,0),0)</f>
        <v>0</v>
      </c>
      <c r="N95" t="str">
        <f>IF(ISNUMBER(MATCH(A95, '6.17.24'!$A$2:$A$16, 0)), "Exists", "Doesn't Exist")</f>
        <v>Doesn't Exist</v>
      </c>
      <c r="O95" t="str">
        <f>_xlfn.IFNA(VLOOKUP(A95,'6.17.24'!$A$2:$R$96,17,0), "No")</f>
        <v>No</v>
      </c>
      <c r="Q95" s="124" t="s">
        <v>359</v>
      </c>
      <c r="R95" s="79" t="s">
        <v>359</v>
      </c>
    </row>
    <row r="96" spans="1:18" x14ac:dyDescent="0.25">
      <c r="A96" t="s">
        <v>737</v>
      </c>
      <c r="B96" s="1">
        <v>88.61</v>
      </c>
      <c r="C96" s="1">
        <v>0</v>
      </c>
      <c r="D96" s="1">
        <v>0</v>
      </c>
      <c r="E96" s="1">
        <v>0</v>
      </c>
      <c r="F96" s="1">
        <v>88.61</v>
      </c>
      <c r="G96" s="1">
        <v>0</v>
      </c>
      <c r="H96" s="1">
        <v>88.61</v>
      </c>
      <c r="I96" s="1">
        <v>0</v>
      </c>
      <c r="J96" t="s">
        <v>36</v>
      </c>
      <c r="K96" t="s">
        <v>185</v>
      </c>
      <c r="L96" t="s">
        <v>738</v>
      </c>
      <c r="M96" s="1">
        <f>_xlfn.IFNA(VLOOKUP(A96,'6.17.24'!$A$2:$C$96,3,0),0)</f>
        <v>0</v>
      </c>
      <c r="N96" t="str">
        <f>IF(ISNUMBER(MATCH(A96, '6.17.24'!$A$2:$A$16, 0)), "Exists", "Doesn't Exist")</f>
        <v>Doesn't Exist</v>
      </c>
      <c r="O96" t="str">
        <f>_xlfn.IFNA(VLOOKUP(A96,'6.17.24'!$A$2:$R$96,17,0), "No")</f>
        <v>No</v>
      </c>
      <c r="Q96" s="124" t="s">
        <v>359</v>
      </c>
      <c r="R96" s="79" t="s">
        <v>359</v>
      </c>
    </row>
    <row r="97" spans="1:18" x14ac:dyDescent="0.25">
      <c r="A97" t="s">
        <v>166</v>
      </c>
      <c r="B97" s="1">
        <v>12.48</v>
      </c>
      <c r="C97" s="1">
        <v>0</v>
      </c>
      <c r="D97" s="1">
        <v>0</v>
      </c>
      <c r="E97" s="1">
        <v>0</v>
      </c>
      <c r="F97" s="1">
        <v>12.48</v>
      </c>
      <c r="G97" s="1">
        <v>0</v>
      </c>
      <c r="H97" s="1">
        <v>0</v>
      </c>
      <c r="I97" s="1">
        <v>12.48</v>
      </c>
      <c r="J97" t="s">
        <v>56</v>
      </c>
      <c r="K97" t="s">
        <v>189</v>
      </c>
      <c r="L97" t="s">
        <v>319</v>
      </c>
      <c r="M97" s="1">
        <f>_xlfn.IFNA(VLOOKUP(A97,'6.17.24'!$A$2:$C$96,3,0),0)</f>
        <v>0</v>
      </c>
      <c r="N97" t="str">
        <f>IF(ISNUMBER(MATCH(A97, '6.17.24'!$A$2:$A$16, 0)), "Exists", "Doesn't Exist")</f>
        <v>Doesn't Exist</v>
      </c>
      <c r="O97" t="str">
        <f>_xlfn.IFNA(VLOOKUP(A97,'6.17.24'!$A$2:$R$96,17,0), "No")</f>
        <v>No</v>
      </c>
      <c r="Q97" s="124" t="s">
        <v>359</v>
      </c>
      <c r="R97" s="79" t="s">
        <v>359</v>
      </c>
    </row>
    <row r="98" spans="1:18" x14ac:dyDescent="0.25">
      <c r="A98" t="s">
        <v>35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t="s">
        <v>36</v>
      </c>
      <c r="K98" t="s">
        <v>185</v>
      </c>
      <c r="L98" t="s">
        <v>186</v>
      </c>
      <c r="M98" s="1">
        <f>_xlfn.IFNA(VLOOKUP(A98,'6.17.24'!$A$2:$C$96,3,0),0)</f>
        <v>0</v>
      </c>
      <c r="N98" t="str">
        <f>IF(ISNUMBER(MATCH(A98, '6.17.24'!$A$2:$A$16, 0)), "Exists", "Doesn't Exist")</f>
        <v>Doesn't Exist</v>
      </c>
      <c r="O98" t="str">
        <f>_xlfn.IFNA(VLOOKUP(A98,'6.17.24'!$A$2:$R$96,17,0), "No")</f>
        <v>No</v>
      </c>
      <c r="Q98" s="124" t="s">
        <v>359</v>
      </c>
      <c r="R98" s="79" t="s">
        <v>359</v>
      </c>
    </row>
    <row r="99" spans="1:18" x14ac:dyDescent="0.25">
      <c r="A99" t="s">
        <v>724</v>
      </c>
      <c r="B99" s="1">
        <v>91.18</v>
      </c>
      <c r="C99" s="1">
        <v>0</v>
      </c>
      <c r="D99" s="1">
        <v>0</v>
      </c>
      <c r="E99" s="1">
        <v>0</v>
      </c>
      <c r="F99" s="1">
        <v>91.18</v>
      </c>
      <c r="G99" s="1">
        <v>0</v>
      </c>
      <c r="H99" s="1">
        <v>91.18</v>
      </c>
      <c r="I99" s="1">
        <v>0</v>
      </c>
      <c r="J99" t="s">
        <v>62</v>
      </c>
      <c r="K99" t="s">
        <v>238</v>
      </c>
      <c r="L99" t="s">
        <v>725</v>
      </c>
      <c r="M99" s="1">
        <f>_xlfn.IFNA(VLOOKUP(A99,'6.17.24'!$A$2:$C$96,3,0),0)</f>
        <v>0</v>
      </c>
      <c r="N99" t="str">
        <f>IF(ISNUMBER(MATCH(A99, '6.17.24'!$A$2:$A$16, 0)), "Exists", "Doesn't Exist")</f>
        <v>Doesn't Exist</v>
      </c>
      <c r="O99" t="str">
        <f>_xlfn.IFNA(VLOOKUP(A99,'6.17.24'!$A$2:$R$96,17,0), "No")</f>
        <v>No</v>
      </c>
      <c r="Q99" s="124" t="s">
        <v>359</v>
      </c>
      <c r="R99" s="79" t="s">
        <v>359</v>
      </c>
    </row>
    <row r="100" spans="1:18" x14ac:dyDescent="0.25">
      <c r="A100" t="s">
        <v>43</v>
      </c>
      <c r="B100" s="1">
        <v>4820.59</v>
      </c>
      <c r="C100" s="1">
        <v>0</v>
      </c>
      <c r="D100" s="1">
        <v>0</v>
      </c>
      <c r="E100" s="1">
        <v>0</v>
      </c>
      <c r="F100" s="1">
        <v>4820.59</v>
      </c>
      <c r="G100" s="1">
        <v>0</v>
      </c>
      <c r="H100" s="1">
        <v>0</v>
      </c>
      <c r="I100" s="1">
        <v>4820.59</v>
      </c>
      <c r="J100" t="s">
        <v>44</v>
      </c>
      <c r="K100" t="s">
        <v>196</v>
      </c>
      <c r="L100" t="s">
        <v>197</v>
      </c>
      <c r="M100" s="1">
        <f>_xlfn.IFNA(VLOOKUP(A100,'6.17.24'!$A$2:$C$96,3,0),0)</f>
        <v>0</v>
      </c>
      <c r="N100" t="str">
        <f>IF(ISNUMBER(MATCH(A100, '6.17.24'!$A$2:$A$16, 0)), "Exists", "Doesn't Exist")</f>
        <v>Doesn't Exist</v>
      </c>
      <c r="O100" t="str">
        <f>_xlfn.IFNA(VLOOKUP(A100,'6.17.24'!$A$2:$R$96,17,0), "No")</f>
        <v>No</v>
      </c>
      <c r="Q100" s="124" t="s">
        <v>359</v>
      </c>
      <c r="R100" s="79" t="s">
        <v>359</v>
      </c>
    </row>
    <row r="101" spans="1:18" x14ac:dyDescent="0.25">
      <c r="A101" t="s">
        <v>90</v>
      </c>
      <c r="B101" s="1">
        <v>1372.37</v>
      </c>
      <c r="C101" s="1">
        <v>0</v>
      </c>
      <c r="D101" s="1">
        <v>0</v>
      </c>
      <c r="E101" s="1">
        <v>0</v>
      </c>
      <c r="F101" s="1">
        <v>1372.37</v>
      </c>
      <c r="G101" s="1">
        <v>1372.37</v>
      </c>
      <c r="H101" s="1">
        <v>0</v>
      </c>
      <c r="I101" s="1">
        <v>0</v>
      </c>
      <c r="J101" t="s">
        <v>14</v>
      </c>
      <c r="K101" t="s">
        <v>172</v>
      </c>
      <c r="L101" t="s">
        <v>251</v>
      </c>
      <c r="M101" s="1">
        <f>_xlfn.IFNA(VLOOKUP(A101,'6.17.24'!$A$2:$C$96,3,0),0)</f>
        <v>0</v>
      </c>
      <c r="N101" t="str">
        <f>IF(ISNUMBER(MATCH(A101, '6.17.24'!$A$2:$A$16, 0)), "Exists", "Doesn't Exist")</f>
        <v>Doesn't Exist</v>
      </c>
      <c r="O101" t="str">
        <f>_xlfn.IFNA(VLOOKUP(A101,'6.17.24'!$A$2:$R$96,17,0), "No")</f>
        <v>No</v>
      </c>
      <c r="Q101" s="124" t="s">
        <v>359</v>
      </c>
      <c r="R101" s="79" t="s">
        <v>359</v>
      </c>
    </row>
    <row r="102" spans="1:18" x14ac:dyDescent="0.25">
      <c r="A102" t="s">
        <v>739</v>
      </c>
      <c r="B102" s="1">
        <v>55.69</v>
      </c>
      <c r="C102" s="1">
        <v>0</v>
      </c>
      <c r="D102" s="1">
        <v>0</v>
      </c>
      <c r="E102" s="1">
        <v>0</v>
      </c>
      <c r="F102" s="1">
        <v>55.69</v>
      </c>
      <c r="G102" s="1">
        <v>55.69</v>
      </c>
      <c r="H102" s="1">
        <v>0</v>
      </c>
      <c r="I102" s="1">
        <v>0</v>
      </c>
      <c r="J102" t="s">
        <v>21</v>
      </c>
      <c r="K102" t="s">
        <v>177</v>
      </c>
      <c r="L102" t="s">
        <v>740</v>
      </c>
      <c r="M102" s="1">
        <f>_xlfn.IFNA(VLOOKUP(A102,'6.17.24'!$A$2:$C$96,3,0),0)</f>
        <v>0</v>
      </c>
      <c r="N102" t="str">
        <f>IF(ISNUMBER(MATCH(A102, '6.17.24'!$A$2:$A$16, 0)), "Exists", "Doesn't Exist")</f>
        <v>Doesn't Exist</v>
      </c>
      <c r="O102" t="str">
        <f>_xlfn.IFNA(VLOOKUP(A102,'6.17.24'!$A$2:$R$96,17,0), "No")</f>
        <v>No</v>
      </c>
      <c r="Q102" s="124" t="s">
        <v>359</v>
      </c>
      <c r="R102" s="79" t="s">
        <v>359</v>
      </c>
    </row>
    <row r="103" spans="1:18" x14ac:dyDescent="0.25">
      <c r="A103" t="s">
        <v>436</v>
      </c>
      <c r="B103" s="1">
        <v>1145.8800000000001</v>
      </c>
      <c r="C103" s="1">
        <v>0</v>
      </c>
      <c r="D103" s="1">
        <v>0</v>
      </c>
      <c r="E103" s="1">
        <v>0</v>
      </c>
      <c r="F103" s="1">
        <v>1145.8800000000001</v>
      </c>
      <c r="G103" s="1">
        <v>0</v>
      </c>
      <c r="H103" s="1">
        <v>1145.8800000000001</v>
      </c>
      <c r="I103" s="1">
        <v>0</v>
      </c>
      <c r="J103" t="s">
        <v>20</v>
      </c>
      <c r="K103" t="s">
        <v>178</v>
      </c>
      <c r="L103" t="s">
        <v>437</v>
      </c>
      <c r="M103" s="1">
        <f>_xlfn.IFNA(VLOOKUP(A103,'6.17.24'!$A$2:$C$96,3,0),0)</f>
        <v>0</v>
      </c>
      <c r="N103" t="str">
        <f>IF(ISNUMBER(MATCH(A103, '6.17.24'!$A$2:$A$16, 0)), "Exists", "Doesn't Exist")</f>
        <v>Doesn't Exist</v>
      </c>
      <c r="O103" t="str">
        <f>_xlfn.IFNA(VLOOKUP(A103,'6.17.24'!$A$2:$R$96,17,0), "No")</f>
        <v>No</v>
      </c>
      <c r="Q103" s="124" t="s">
        <v>359</v>
      </c>
      <c r="R103" s="79" t="s">
        <v>359</v>
      </c>
    </row>
    <row r="104" spans="1:18" x14ac:dyDescent="0.25">
      <c r="A104" t="s">
        <v>120</v>
      </c>
      <c r="B104" s="1">
        <v>734.8</v>
      </c>
      <c r="C104" s="1">
        <v>0</v>
      </c>
      <c r="D104" s="1">
        <v>0</v>
      </c>
      <c r="E104" s="1">
        <v>0</v>
      </c>
      <c r="F104" s="1">
        <v>734.8</v>
      </c>
      <c r="G104" s="1">
        <v>0</v>
      </c>
      <c r="H104" s="1">
        <v>0</v>
      </c>
      <c r="I104" s="1">
        <v>734.8</v>
      </c>
      <c r="J104" t="s">
        <v>7</v>
      </c>
      <c r="K104" t="s">
        <v>170</v>
      </c>
      <c r="L104" t="s">
        <v>278</v>
      </c>
      <c r="M104" s="1">
        <f>_xlfn.IFNA(VLOOKUP(A104,'6.17.24'!$A$2:$C$96,3,0),0)</f>
        <v>0</v>
      </c>
      <c r="N104" t="str">
        <f>IF(ISNUMBER(MATCH(A104, '6.17.24'!$A$2:$A$16, 0)), "Exists", "Doesn't Exist")</f>
        <v>Doesn't Exist</v>
      </c>
      <c r="O104" t="str">
        <f>_xlfn.IFNA(VLOOKUP(A104,'6.17.24'!$A$2:$R$96,17,0), "No")</f>
        <v>No</v>
      </c>
      <c r="Q104" s="124" t="s">
        <v>359</v>
      </c>
      <c r="R104" s="79" t="s">
        <v>359</v>
      </c>
    </row>
    <row r="105" spans="1:18" x14ac:dyDescent="0.25">
      <c r="A105" t="s">
        <v>275</v>
      </c>
      <c r="B105" s="1">
        <v>206.12</v>
      </c>
      <c r="C105" s="1">
        <v>0</v>
      </c>
      <c r="D105" s="1">
        <v>0</v>
      </c>
      <c r="E105" s="1">
        <v>0</v>
      </c>
      <c r="F105" s="1">
        <v>206.12</v>
      </c>
      <c r="G105" s="1">
        <v>206.12</v>
      </c>
      <c r="H105" s="1">
        <v>0</v>
      </c>
      <c r="I105" s="1">
        <v>0</v>
      </c>
      <c r="J105" t="s">
        <v>14</v>
      </c>
      <c r="K105" t="s">
        <v>172</v>
      </c>
      <c r="L105" t="s">
        <v>276</v>
      </c>
      <c r="M105" s="1">
        <f>_xlfn.IFNA(VLOOKUP(A105,'6.17.24'!$A$2:$C$96,3,0),0)</f>
        <v>0</v>
      </c>
      <c r="N105" t="str">
        <f>IF(ISNUMBER(MATCH(A105, '6.17.24'!$A$2:$A$16, 0)), "Exists", "Doesn't Exist")</f>
        <v>Doesn't Exist</v>
      </c>
      <c r="O105" t="str">
        <f>_xlfn.IFNA(VLOOKUP(A105,'6.17.24'!$A$2:$R$96,17,0), "No")</f>
        <v>No</v>
      </c>
      <c r="Q105" s="124" t="s">
        <v>359</v>
      </c>
      <c r="R105" s="79" t="s">
        <v>359</v>
      </c>
    </row>
  </sheetData>
  <autoFilter ref="A1:R105" xr:uid="{00000000-0009-0000-0000-000019000000}"/>
  <conditionalFormatting sqref="M2:M105">
    <cfRule type="expression" dxfId="17" priority="1">
      <formula>IF($C2&gt;$M2, 1, 0)</formula>
    </cfRule>
    <cfRule type="expression" dxfId="16" priority="2">
      <formula>IF($C2&lt;$M2, 1, 0)</formula>
    </cfRule>
    <cfRule type="expression" dxfId="15" priority="3">
      <formula>IF($C2=$M2, 1, 0)</formula>
    </cfRule>
  </conditionalFormatting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/>
  </sheetPr>
  <dimension ref="A1:R183"/>
  <sheetViews>
    <sheetView workbookViewId="0"/>
  </sheetViews>
  <sheetFormatPr defaultRowHeight="15" outlineLevelCol="1" x14ac:dyDescent="0.25"/>
  <cols>
    <col min="1" max="1" width="24.7109375" bestFit="1" customWidth="1"/>
    <col min="2" max="2" width="23.42578125" style="1" bestFit="1" customWidth="1"/>
    <col min="3" max="3" width="25.140625" style="1" bestFit="1" customWidth="1"/>
    <col min="4" max="4" width="18.5703125" style="1" hidden="1" customWidth="1" outlineLevel="1"/>
    <col min="5" max="5" width="24.85546875" style="1" hidden="1" customWidth="1" outlineLevel="1"/>
    <col min="6" max="6" width="21.85546875" style="1" hidden="1" customWidth="1" outlineLevel="1"/>
    <col min="7" max="7" width="20.42578125" style="1" hidden="1" customWidth="1" outlineLevel="1"/>
    <col min="8" max="8" width="30.42578125" style="1" hidden="1" customWidth="1" outlineLevel="1"/>
    <col min="9" max="9" width="33.7109375" style="1" hidden="1" customWidth="1" outlineLevel="1"/>
    <col min="10" max="10" width="17" bestFit="1" customWidth="1" collapsed="1"/>
    <col min="11" max="11" width="38.7109375" hidden="1" customWidth="1" outlineLevel="1"/>
    <col min="12" max="12" width="40.140625" hidden="1" customWidth="1" outlineLevel="1"/>
    <col min="13" max="13" width="16.28515625" style="1" bestFit="1" customWidth="1" collapsed="1"/>
    <col min="14" max="14" width="12.28515625" bestFit="1" customWidth="1"/>
    <col min="15" max="15" width="8.140625" bestFit="1" customWidth="1"/>
    <col min="16" max="16" width="64.140625" bestFit="1" customWidth="1"/>
    <col min="17" max="17" width="5.85546875" style="131" bestFit="1" customWidth="1"/>
    <col min="18" max="18" width="11.140625" style="132" bestFit="1" customWidth="1"/>
  </cols>
  <sheetData>
    <row r="1" spans="1:18" x14ac:dyDescent="0.25">
      <c r="A1" s="155" t="s">
        <v>0</v>
      </c>
      <c r="B1" s="156" t="s">
        <v>1</v>
      </c>
      <c r="C1" s="156" t="s">
        <v>2</v>
      </c>
      <c r="D1" s="156" t="s">
        <v>365</v>
      </c>
      <c r="E1" s="156" t="s">
        <v>364</v>
      </c>
      <c r="F1" s="156" t="s">
        <v>4</v>
      </c>
      <c r="G1" s="156" t="s">
        <v>3</v>
      </c>
      <c r="H1" s="156" t="s">
        <v>366</v>
      </c>
      <c r="I1" s="156" t="s">
        <v>367</v>
      </c>
      <c r="J1" s="155" t="s">
        <v>5</v>
      </c>
      <c r="K1" s="155" t="s">
        <v>168</v>
      </c>
      <c r="L1" s="155" t="s">
        <v>169</v>
      </c>
      <c r="M1" s="147" t="s">
        <v>682</v>
      </c>
      <c r="N1" s="80" t="s">
        <v>583</v>
      </c>
      <c r="O1" s="80" t="s">
        <v>683</v>
      </c>
      <c r="P1" s="80" t="s">
        <v>357</v>
      </c>
      <c r="Q1" s="131" t="s">
        <v>356</v>
      </c>
      <c r="R1" s="132" t="s">
        <v>585</v>
      </c>
    </row>
    <row r="2" spans="1:18" x14ac:dyDescent="0.25">
      <c r="A2" t="s">
        <v>44</v>
      </c>
      <c r="B2" s="1">
        <v>19354.099999999999</v>
      </c>
      <c r="C2" s="1">
        <v>4532.6000000000004</v>
      </c>
      <c r="D2" s="1">
        <v>4207.79</v>
      </c>
      <c r="E2" s="1">
        <v>324.80999999999989</v>
      </c>
      <c r="F2" s="1">
        <v>14821.5</v>
      </c>
      <c r="G2" s="1">
        <v>14821.5</v>
      </c>
      <c r="H2" s="1">
        <v>0</v>
      </c>
      <c r="I2" s="1">
        <v>0</v>
      </c>
      <c r="J2" t="s">
        <v>21</v>
      </c>
      <c r="K2" t="s">
        <v>177</v>
      </c>
      <c r="L2" t="s">
        <v>196</v>
      </c>
      <c r="M2" s="1">
        <f>_xlfn.IFNA(VLOOKUP(A2,'7.1.24'!$A$2:$C$96,3,0),0)</f>
        <v>543.5</v>
      </c>
      <c r="N2" t="str">
        <f>IF(ISNUMBER(MATCH(A2, '7.1.24'!$A$2:$A$16, 0)), "Exists", "Doesn't Exist")</f>
        <v>Exists</v>
      </c>
      <c r="O2" t="str">
        <f>_xlfn.IFNA(VLOOKUP(A2,'7.1.24'!$A$2:$R$96,17,0), "No")</f>
        <v>Yes</v>
      </c>
      <c r="Q2" s="133" t="s">
        <v>359</v>
      </c>
    </row>
    <row r="3" spans="1:18" x14ac:dyDescent="0.25">
      <c r="A3" t="s">
        <v>36</v>
      </c>
      <c r="B3" s="1">
        <v>2735.849999999999</v>
      </c>
      <c r="C3" s="1">
        <v>2735.849999999999</v>
      </c>
      <c r="D3" s="1">
        <v>2735.849999999999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t="s">
        <v>21</v>
      </c>
      <c r="K3" t="s">
        <v>177</v>
      </c>
      <c r="L3" t="s">
        <v>185</v>
      </c>
      <c r="M3" s="1">
        <f>_xlfn.IFNA(VLOOKUP(A3,'7.1.24'!$A$2:$C$96,3,0),0)</f>
        <v>481.27</v>
      </c>
      <c r="N3" t="str">
        <f>IF(ISNUMBER(MATCH(A3, '7.1.24'!$A$2:$A$16, 0)), "Exists", "Doesn't Exist")</f>
        <v>Exists</v>
      </c>
      <c r="O3" t="str">
        <f>_xlfn.IFNA(VLOOKUP(A3,'7.1.24'!$A$2:$R$96,17,0), "No")</f>
        <v>Yes</v>
      </c>
      <c r="Q3" s="133" t="s">
        <v>359</v>
      </c>
    </row>
    <row r="4" spans="1:18" x14ac:dyDescent="0.25">
      <c r="A4" t="s">
        <v>113</v>
      </c>
      <c r="B4" s="1">
        <v>2640.51</v>
      </c>
      <c r="C4" s="1">
        <v>2640.51</v>
      </c>
      <c r="D4" s="1">
        <v>0</v>
      </c>
      <c r="E4" s="1">
        <v>2640.51</v>
      </c>
      <c r="F4" s="1">
        <v>0</v>
      </c>
      <c r="G4" s="1">
        <v>0</v>
      </c>
      <c r="H4" s="1">
        <v>0</v>
      </c>
      <c r="I4" s="1">
        <v>0</v>
      </c>
      <c r="J4" t="s">
        <v>36</v>
      </c>
      <c r="K4" t="s">
        <v>185</v>
      </c>
      <c r="L4" t="s">
        <v>247</v>
      </c>
      <c r="M4" s="1">
        <f>_xlfn.IFNA(VLOOKUP(A4,'7.1.24'!$A$2:$C$96,3,0),0)</f>
        <v>322.54000000000002</v>
      </c>
      <c r="N4" t="str">
        <f>IF(ISNUMBER(MATCH(A4, '7.1.24'!$A$2:$A$16, 0)), "Exists", "Doesn't Exist")</f>
        <v>Doesn't Exist</v>
      </c>
      <c r="O4" t="str">
        <f>_xlfn.IFNA(VLOOKUP(A4,'7.1.24'!$A$2:$R$96,17,0), "No")</f>
        <v>No</v>
      </c>
      <c r="Q4" s="133" t="s">
        <v>359</v>
      </c>
      <c r="R4" s="134" t="s">
        <v>359</v>
      </c>
    </row>
    <row r="5" spans="1:18" x14ac:dyDescent="0.25">
      <c r="A5" t="s">
        <v>117</v>
      </c>
      <c r="B5" s="1">
        <v>2576.62</v>
      </c>
      <c r="C5" s="1">
        <v>2576.62</v>
      </c>
      <c r="D5" s="1">
        <v>2576.62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t="s">
        <v>56</v>
      </c>
      <c r="K5" t="s">
        <v>189</v>
      </c>
      <c r="L5" t="s">
        <v>305</v>
      </c>
      <c r="M5" s="1">
        <f>_xlfn.IFNA(VLOOKUP(A5,'7.1.24'!$A$2:$C$96,3,0),0)</f>
        <v>0</v>
      </c>
      <c r="N5" t="str">
        <f>IF(ISNUMBER(MATCH(A5, '7.1.24'!$A$2:$A$16, 0)), "Exists", "Doesn't Exist")</f>
        <v>Doesn't Exist</v>
      </c>
      <c r="O5" t="str">
        <f>_xlfn.IFNA(VLOOKUP(A5,'7.1.24'!$A$2:$R$96,17,0), "No")</f>
        <v>No</v>
      </c>
      <c r="Q5" s="133" t="s">
        <v>359</v>
      </c>
      <c r="R5" s="134" t="s">
        <v>359</v>
      </c>
    </row>
    <row r="6" spans="1:18" x14ac:dyDescent="0.25">
      <c r="A6" t="s">
        <v>71</v>
      </c>
      <c r="B6" s="1">
        <v>1723.22</v>
      </c>
      <c r="C6" s="1">
        <v>1316.15</v>
      </c>
      <c r="D6" s="1">
        <v>1064.98</v>
      </c>
      <c r="E6" s="1">
        <v>251.17</v>
      </c>
      <c r="F6" s="1">
        <v>407.07000000000011</v>
      </c>
      <c r="G6" s="1">
        <v>0</v>
      </c>
      <c r="H6" s="1">
        <v>407.07000000000011</v>
      </c>
      <c r="I6" s="1">
        <v>0</v>
      </c>
      <c r="J6" t="s">
        <v>36</v>
      </c>
      <c r="K6" t="s">
        <v>185</v>
      </c>
      <c r="L6" t="s">
        <v>228</v>
      </c>
      <c r="M6" s="1">
        <f>_xlfn.IFNA(VLOOKUP(A6,'7.1.24'!$A$2:$C$96,3,0),0)</f>
        <v>1435.58</v>
      </c>
      <c r="N6" t="str">
        <f>IF(ISNUMBER(MATCH(A6, '7.1.24'!$A$2:$A$16, 0)), "Exists", "Doesn't Exist")</f>
        <v>Exists</v>
      </c>
      <c r="O6" t="str">
        <f>_xlfn.IFNA(VLOOKUP(A6,'7.1.24'!$A$2:$R$96,17,0), "No")</f>
        <v>Yes</v>
      </c>
      <c r="P6" t="s">
        <v>741</v>
      </c>
      <c r="Q6" s="133" t="s">
        <v>359</v>
      </c>
      <c r="R6" s="134" t="s">
        <v>359</v>
      </c>
    </row>
    <row r="7" spans="1:18" x14ac:dyDescent="0.25">
      <c r="A7" t="s">
        <v>128</v>
      </c>
      <c r="B7" s="1">
        <v>1150</v>
      </c>
      <c r="C7" s="1">
        <v>1150</v>
      </c>
      <c r="D7" s="1">
        <v>0</v>
      </c>
      <c r="E7" s="1">
        <v>1150</v>
      </c>
      <c r="F7" s="1">
        <v>0</v>
      </c>
      <c r="G7" s="1">
        <v>0</v>
      </c>
      <c r="H7" s="1">
        <v>0</v>
      </c>
      <c r="I7" s="1">
        <v>0</v>
      </c>
      <c r="J7" t="s">
        <v>29</v>
      </c>
      <c r="K7" t="s">
        <v>212</v>
      </c>
      <c r="L7" t="s">
        <v>302</v>
      </c>
      <c r="M7" s="1">
        <f>_xlfn.IFNA(VLOOKUP(A7,'7.1.24'!$A$2:$C$96,3,0),0)</f>
        <v>365</v>
      </c>
      <c r="N7" t="str">
        <f>IF(ISNUMBER(MATCH(A7, '7.1.24'!$A$2:$A$16, 0)), "Exists", "Doesn't Exist")</f>
        <v>Doesn't Exist</v>
      </c>
      <c r="O7" t="str">
        <f>_xlfn.IFNA(VLOOKUP(A7,'7.1.24'!$A$2:$R$96,17,0), "No")</f>
        <v>No</v>
      </c>
      <c r="Q7" s="133" t="s">
        <v>359</v>
      </c>
      <c r="R7" s="134" t="s">
        <v>359</v>
      </c>
    </row>
    <row r="8" spans="1:18" x14ac:dyDescent="0.25">
      <c r="A8" t="s">
        <v>520</v>
      </c>
      <c r="B8" s="1">
        <v>2069.9899999999998</v>
      </c>
      <c r="C8" s="1">
        <v>1039.53</v>
      </c>
      <c r="D8" s="1">
        <v>0</v>
      </c>
      <c r="E8" s="1">
        <v>1039.53</v>
      </c>
      <c r="F8" s="1">
        <v>1030.46</v>
      </c>
      <c r="G8" s="1">
        <v>0</v>
      </c>
      <c r="H8" s="1">
        <v>0</v>
      </c>
      <c r="I8" s="1">
        <v>1030.46</v>
      </c>
      <c r="J8" t="s">
        <v>96</v>
      </c>
      <c r="K8" t="s">
        <v>242</v>
      </c>
      <c r="L8" t="s">
        <v>622</v>
      </c>
      <c r="M8" s="1">
        <f>_xlfn.IFNA(VLOOKUP(A8,'7.1.24'!$A$2:$C$96,3,0),0)</f>
        <v>0</v>
      </c>
      <c r="N8" t="str">
        <f>IF(ISNUMBER(MATCH(A8, '7.1.24'!$A$2:$A$16, 0)), "Exists", "Doesn't Exist")</f>
        <v>Doesn't Exist</v>
      </c>
      <c r="O8" t="str">
        <f>_xlfn.IFNA(VLOOKUP(A8,'7.1.24'!$A$2:$R$96,17,0), "No")</f>
        <v>No</v>
      </c>
      <c r="Q8" s="133" t="s">
        <v>359</v>
      </c>
      <c r="R8" s="134" t="s">
        <v>359</v>
      </c>
    </row>
    <row r="9" spans="1:18" x14ac:dyDescent="0.25">
      <c r="A9" t="s">
        <v>22</v>
      </c>
      <c r="B9" s="1">
        <v>784.27</v>
      </c>
      <c r="C9" s="1">
        <v>784.27</v>
      </c>
      <c r="D9" s="1">
        <v>784.27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t="s">
        <v>23</v>
      </c>
      <c r="K9" t="s">
        <v>194</v>
      </c>
      <c r="L9" t="s">
        <v>226</v>
      </c>
      <c r="M9" s="1">
        <f>_xlfn.IFNA(VLOOKUP(A9,'7.1.24'!$A$2:$C$96,3,0),0)</f>
        <v>0</v>
      </c>
      <c r="N9" t="str">
        <f>IF(ISNUMBER(MATCH(A9, '7.1.24'!$A$2:$A$16, 0)), "Exists", "Doesn't Exist")</f>
        <v>Doesn't Exist</v>
      </c>
      <c r="O9" t="str">
        <f>_xlfn.IFNA(VLOOKUP(A9,'7.1.24'!$A$2:$R$96,17,0), "No")</f>
        <v>No</v>
      </c>
      <c r="Q9" s="133" t="s">
        <v>359</v>
      </c>
      <c r="R9" s="134" t="s">
        <v>359</v>
      </c>
    </row>
    <row r="10" spans="1:18" x14ac:dyDescent="0.25">
      <c r="A10" t="s">
        <v>38</v>
      </c>
      <c r="B10" s="1">
        <v>746.11</v>
      </c>
      <c r="C10" s="1">
        <v>746.11</v>
      </c>
      <c r="D10" s="1">
        <v>0</v>
      </c>
      <c r="E10" s="1">
        <v>746.11</v>
      </c>
      <c r="F10" s="1">
        <v>0</v>
      </c>
      <c r="G10" s="1">
        <v>0</v>
      </c>
      <c r="H10" s="1">
        <v>0</v>
      </c>
      <c r="I10" s="1">
        <v>0</v>
      </c>
      <c r="J10" t="s">
        <v>36</v>
      </c>
      <c r="K10" t="s">
        <v>185</v>
      </c>
      <c r="L10" t="s">
        <v>224</v>
      </c>
      <c r="M10" s="1">
        <f>_xlfn.IFNA(VLOOKUP(A10,'7.1.24'!$A$2:$C$96,3,0),0)</f>
        <v>396.32</v>
      </c>
      <c r="N10" t="str">
        <f>IF(ISNUMBER(MATCH(A10, '7.1.24'!$A$2:$A$16, 0)), "Exists", "Doesn't Exist")</f>
        <v>Doesn't Exist</v>
      </c>
      <c r="O10" t="str">
        <f>_xlfn.IFNA(VLOOKUP(A10,'7.1.24'!$A$2:$R$96,17,0), "No")</f>
        <v>No</v>
      </c>
      <c r="Q10" s="133" t="s">
        <v>359</v>
      </c>
      <c r="R10" s="134" t="s">
        <v>359</v>
      </c>
    </row>
    <row r="11" spans="1:18" x14ac:dyDescent="0.25">
      <c r="A11" t="s">
        <v>742</v>
      </c>
      <c r="B11" s="1">
        <v>698.41</v>
      </c>
      <c r="C11" s="1">
        <v>698.41</v>
      </c>
      <c r="D11" s="1">
        <v>0</v>
      </c>
      <c r="E11" s="1">
        <v>698.41</v>
      </c>
      <c r="F11" s="1">
        <v>0</v>
      </c>
      <c r="G11" s="1">
        <v>0</v>
      </c>
      <c r="H11" s="1">
        <v>0</v>
      </c>
      <c r="I11" s="1">
        <v>0</v>
      </c>
      <c r="J11" t="s">
        <v>743</v>
      </c>
      <c r="K11" t="s">
        <v>744</v>
      </c>
      <c r="L11" t="s">
        <v>745</v>
      </c>
      <c r="M11" s="1">
        <f>_xlfn.IFNA(VLOOKUP(A11,'7.1.24'!$A$2:$C$96,3,0),0)</f>
        <v>0</v>
      </c>
      <c r="N11" t="str">
        <f>IF(ISNUMBER(MATCH(A11, '7.1.24'!$A$2:$A$16, 0)), "Exists", "Doesn't Exist")</f>
        <v>Doesn't Exist</v>
      </c>
      <c r="O11" t="str">
        <f>_xlfn.IFNA(VLOOKUP(A11,'7.1.24'!$A$2:$R$96,17,0), "No")</f>
        <v>No</v>
      </c>
      <c r="P11" t="s">
        <v>746</v>
      </c>
      <c r="Q11" s="133" t="s">
        <v>359</v>
      </c>
      <c r="R11" s="134" t="s">
        <v>359</v>
      </c>
    </row>
    <row r="12" spans="1:18" x14ac:dyDescent="0.25">
      <c r="A12" t="s">
        <v>747</v>
      </c>
      <c r="B12" s="1">
        <v>2685.57</v>
      </c>
      <c r="C12" s="1">
        <v>670.38</v>
      </c>
      <c r="D12" s="1">
        <v>0</v>
      </c>
      <c r="E12" s="1">
        <v>670.38</v>
      </c>
      <c r="F12" s="1">
        <v>2015.19</v>
      </c>
      <c r="G12" s="1">
        <v>0</v>
      </c>
      <c r="H12" s="1">
        <v>0</v>
      </c>
      <c r="I12" s="1">
        <v>2015.19</v>
      </c>
      <c r="J12" t="s">
        <v>96</v>
      </c>
      <c r="K12" t="s">
        <v>242</v>
      </c>
      <c r="L12" t="s">
        <v>748</v>
      </c>
      <c r="M12" s="1">
        <f>_xlfn.IFNA(VLOOKUP(A12,'7.1.24'!$A$2:$C$96,3,0),0)</f>
        <v>0</v>
      </c>
      <c r="N12" t="str">
        <f>IF(ISNUMBER(MATCH(A12, '7.1.24'!$A$2:$A$16, 0)), "Exists", "Doesn't Exist")</f>
        <v>Doesn't Exist</v>
      </c>
      <c r="O12" t="str">
        <f>_xlfn.IFNA(VLOOKUP(A12,'7.1.24'!$A$2:$R$96,17,0), "No")</f>
        <v>No</v>
      </c>
      <c r="Q12" s="133" t="s">
        <v>359</v>
      </c>
      <c r="R12" s="134" t="s">
        <v>359</v>
      </c>
    </row>
    <row r="13" spans="1:18" x14ac:dyDescent="0.25">
      <c r="A13" t="s">
        <v>14</v>
      </c>
      <c r="B13" s="1">
        <v>479.3599999999999</v>
      </c>
      <c r="C13" s="1">
        <v>479.3599999999999</v>
      </c>
      <c r="D13" s="1">
        <v>479.3599999999999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t="s">
        <v>21</v>
      </c>
      <c r="K13" t="s">
        <v>177</v>
      </c>
      <c r="L13" t="s">
        <v>172</v>
      </c>
      <c r="M13" s="1">
        <f>_xlfn.IFNA(VLOOKUP(A13,'7.1.24'!$A$2:$C$96,3,0),0)</f>
        <v>0</v>
      </c>
      <c r="N13" t="str">
        <f>IF(ISNUMBER(MATCH(A13, '7.1.24'!$A$2:$A$16, 0)), "Exists", "Doesn't Exist")</f>
        <v>Doesn't Exist</v>
      </c>
      <c r="O13" t="str">
        <f>_xlfn.IFNA(VLOOKUP(A13,'7.1.24'!$A$2:$R$96,17,0), "No")</f>
        <v>No</v>
      </c>
      <c r="Q13" s="133" t="s">
        <v>359</v>
      </c>
      <c r="R13" s="134" t="s">
        <v>359</v>
      </c>
    </row>
    <row r="14" spans="1:18" x14ac:dyDescent="0.25">
      <c r="A14" t="s">
        <v>269</v>
      </c>
      <c r="B14" s="1">
        <v>667.6400000000001</v>
      </c>
      <c r="C14" s="1">
        <v>401.54</v>
      </c>
      <c r="D14" s="1">
        <v>0</v>
      </c>
      <c r="E14" s="1">
        <v>401.54</v>
      </c>
      <c r="F14" s="1">
        <v>266.10000000000002</v>
      </c>
      <c r="G14" s="1">
        <v>0</v>
      </c>
      <c r="H14" s="1">
        <v>266.10000000000002</v>
      </c>
      <c r="I14" s="1">
        <v>0</v>
      </c>
      <c r="J14" t="s">
        <v>44</v>
      </c>
      <c r="K14" t="s">
        <v>196</v>
      </c>
      <c r="L14" t="s">
        <v>270</v>
      </c>
      <c r="M14" s="1">
        <f>_xlfn.IFNA(VLOOKUP(A14,'7.1.24'!$A$2:$C$96,3,0),0)</f>
        <v>401.54</v>
      </c>
      <c r="N14" t="str">
        <f>IF(ISNUMBER(MATCH(A14, '7.1.24'!$A$2:$A$16, 0)), "Exists", "Doesn't Exist")</f>
        <v>Doesn't Exist</v>
      </c>
      <c r="O14" t="str">
        <f>_xlfn.IFNA(VLOOKUP(A14,'7.1.24'!$A$2:$R$96,17,0), "No")</f>
        <v>No</v>
      </c>
      <c r="Q14" s="133" t="s">
        <v>359</v>
      </c>
      <c r="R14" s="134" t="s">
        <v>359</v>
      </c>
    </row>
    <row r="15" spans="1:18" x14ac:dyDescent="0.25">
      <c r="A15" t="s">
        <v>95</v>
      </c>
      <c r="B15" s="1">
        <v>895.79</v>
      </c>
      <c r="C15" s="1">
        <v>361.66</v>
      </c>
      <c r="D15" s="1">
        <v>0</v>
      </c>
      <c r="E15" s="1">
        <v>361.66</v>
      </c>
      <c r="F15" s="1">
        <v>534.13</v>
      </c>
      <c r="G15" s="1">
        <v>0</v>
      </c>
      <c r="H15" s="1">
        <v>0</v>
      </c>
      <c r="I15" s="1">
        <v>534.13</v>
      </c>
      <c r="J15" t="s">
        <v>96</v>
      </c>
      <c r="K15" t="s">
        <v>242</v>
      </c>
      <c r="L15" t="s">
        <v>243</v>
      </c>
      <c r="M15" s="1">
        <f>_xlfn.IFNA(VLOOKUP(A15,'7.1.24'!$A$2:$C$96,3,0),0)</f>
        <v>0</v>
      </c>
      <c r="N15" t="str">
        <f>IF(ISNUMBER(MATCH(A15, '7.1.24'!$A$2:$A$16, 0)), "Exists", "Doesn't Exist")</f>
        <v>Doesn't Exist</v>
      </c>
      <c r="O15" t="str">
        <f>_xlfn.IFNA(VLOOKUP(A15,'7.1.24'!$A$2:$R$96,17,0), "No")</f>
        <v>No</v>
      </c>
      <c r="Q15" s="133" t="s">
        <v>359</v>
      </c>
      <c r="R15" s="134" t="s">
        <v>359</v>
      </c>
    </row>
    <row r="16" spans="1:18" x14ac:dyDescent="0.25">
      <c r="A16" t="s">
        <v>115</v>
      </c>
      <c r="B16" s="1">
        <v>306.57</v>
      </c>
      <c r="C16" s="1">
        <v>306.57</v>
      </c>
      <c r="D16" s="1">
        <v>0</v>
      </c>
      <c r="E16" s="1">
        <v>306.57</v>
      </c>
      <c r="F16" s="1">
        <v>0</v>
      </c>
      <c r="G16" s="1">
        <v>0</v>
      </c>
      <c r="H16" s="1">
        <v>0</v>
      </c>
      <c r="I16" s="1">
        <v>0</v>
      </c>
      <c r="J16" t="s">
        <v>116</v>
      </c>
      <c r="K16" t="s">
        <v>259</v>
      </c>
      <c r="L16" t="s">
        <v>260</v>
      </c>
      <c r="M16" s="1">
        <f>_xlfn.IFNA(VLOOKUP(A16,'7.1.24'!$A$2:$C$96,3,0),0)</f>
        <v>264.49</v>
      </c>
      <c r="N16" t="str">
        <f>IF(ISNUMBER(MATCH(A16, '7.1.24'!$A$2:$A$16, 0)), "Exists", "Doesn't Exist")</f>
        <v>Doesn't Exist</v>
      </c>
      <c r="O16" t="str">
        <f>_xlfn.IFNA(VLOOKUP(A16,'7.1.24'!$A$2:$R$96,17,0), "No")</f>
        <v>No</v>
      </c>
      <c r="Q16" s="133" t="s">
        <v>359</v>
      </c>
      <c r="R16" s="134" t="s">
        <v>359</v>
      </c>
    </row>
    <row r="17" spans="1:18" ht="15.75" customHeight="1" x14ac:dyDescent="0.25">
      <c r="A17" s="122"/>
      <c r="B17" s="114"/>
      <c r="C17" s="146">
        <f>SUM(C2:C16)</f>
        <v>20439.560000000001</v>
      </c>
      <c r="D17" s="114"/>
      <c r="E17" s="114"/>
      <c r="F17" s="114"/>
      <c r="G17" s="114"/>
      <c r="H17" s="114"/>
      <c r="I17" s="114"/>
      <c r="J17" s="122"/>
      <c r="K17" s="122"/>
      <c r="L17" s="122"/>
      <c r="M17" s="114"/>
      <c r="N17" s="122"/>
      <c r="O17" s="122"/>
      <c r="P17" s="122"/>
      <c r="Q17" s="157"/>
      <c r="R17" s="157"/>
    </row>
    <row r="18" spans="1:18" x14ac:dyDescent="0.25">
      <c r="A18" t="s">
        <v>75</v>
      </c>
      <c r="B18" s="1">
        <v>392.05</v>
      </c>
      <c r="C18" s="1">
        <v>297.08</v>
      </c>
      <c r="D18" s="1">
        <v>0</v>
      </c>
      <c r="E18" s="1">
        <v>297.08</v>
      </c>
      <c r="F18" s="1">
        <v>94.97</v>
      </c>
      <c r="G18" s="1">
        <v>0</v>
      </c>
      <c r="H18" s="1">
        <v>0</v>
      </c>
      <c r="I18" s="1">
        <v>94.97</v>
      </c>
      <c r="J18" t="s">
        <v>31</v>
      </c>
      <c r="K18" t="s">
        <v>183</v>
      </c>
      <c r="L18" t="s">
        <v>232</v>
      </c>
      <c r="M18" s="1">
        <f>_xlfn.IFNA(VLOOKUP(A18,'7.1.24'!$A$2:$C$96,3,0),0)</f>
        <v>297.08</v>
      </c>
      <c r="N18" t="str">
        <f>IF(ISNUMBER(MATCH(A18, '7.1.24'!$A$2:$A$16, 0)), "Exists", "Doesn't Exist")</f>
        <v>Doesn't Exist</v>
      </c>
      <c r="O18" t="str">
        <f>_xlfn.IFNA(VLOOKUP(A18,'7.1.24'!$A$2:$R$96,17,0), "No")</f>
        <v>No</v>
      </c>
      <c r="Q18" s="131" t="s">
        <v>359</v>
      </c>
      <c r="R18" s="132" t="s">
        <v>359</v>
      </c>
    </row>
    <row r="19" spans="1:18" x14ac:dyDescent="0.25">
      <c r="A19" t="s">
        <v>103</v>
      </c>
      <c r="B19" s="1">
        <v>1675.06</v>
      </c>
      <c r="C19" s="1">
        <v>293.43</v>
      </c>
      <c r="D19" s="1">
        <v>293.43</v>
      </c>
      <c r="E19" s="1">
        <v>0</v>
      </c>
      <c r="F19" s="1">
        <v>1381.63</v>
      </c>
      <c r="G19" s="1">
        <v>0</v>
      </c>
      <c r="H19" s="1">
        <v>0</v>
      </c>
      <c r="I19" s="1">
        <v>1381.63</v>
      </c>
      <c r="J19" t="s">
        <v>10</v>
      </c>
      <c r="K19" t="s">
        <v>191</v>
      </c>
      <c r="L19" t="s">
        <v>262</v>
      </c>
      <c r="M19" s="1">
        <f>_xlfn.IFNA(VLOOKUP(A19,'7.1.24'!$A$2:$C$96,3,0),0)</f>
        <v>235.51</v>
      </c>
      <c r="N19" t="str">
        <f>IF(ISNUMBER(MATCH(A19, '7.1.24'!$A$2:$A$16, 0)), "Exists", "Doesn't Exist")</f>
        <v>Doesn't Exist</v>
      </c>
      <c r="O19" t="str">
        <f>_xlfn.IFNA(VLOOKUP(A19,'7.1.24'!$A$2:$R$96,17,0), "No")</f>
        <v>No</v>
      </c>
      <c r="Q19" s="131" t="s">
        <v>359</v>
      </c>
      <c r="R19" s="132" t="s">
        <v>359</v>
      </c>
    </row>
    <row r="20" spans="1:18" x14ac:dyDescent="0.25">
      <c r="A20" t="s">
        <v>574</v>
      </c>
      <c r="B20" s="1">
        <v>441.93</v>
      </c>
      <c r="C20" s="1">
        <v>276.12</v>
      </c>
      <c r="D20" s="1">
        <v>0</v>
      </c>
      <c r="E20" s="1">
        <v>276.12</v>
      </c>
      <c r="F20" s="1">
        <v>165.81</v>
      </c>
      <c r="G20" s="1">
        <v>0</v>
      </c>
      <c r="H20" s="1">
        <v>0</v>
      </c>
      <c r="I20" s="1">
        <v>165.81</v>
      </c>
      <c r="J20" t="s">
        <v>23</v>
      </c>
      <c r="K20" t="s">
        <v>194</v>
      </c>
      <c r="L20" t="s">
        <v>575</v>
      </c>
      <c r="M20" s="1">
        <f>_xlfn.IFNA(VLOOKUP(A20,'7.1.24'!$A$2:$C$96,3,0),0)</f>
        <v>276.12</v>
      </c>
      <c r="N20" t="str">
        <f>IF(ISNUMBER(MATCH(A20, '7.1.24'!$A$2:$A$16, 0)), "Exists", "Doesn't Exist")</f>
        <v>Doesn't Exist</v>
      </c>
      <c r="O20" t="str">
        <f>_xlfn.IFNA(VLOOKUP(A20,'7.1.24'!$A$2:$R$96,17,0), "No")</f>
        <v>No</v>
      </c>
      <c r="Q20" s="131" t="s">
        <v>359</v>
      </c>
      <c r="R20" s="132" t="s">
        <v>359</v>
      </c>
    </row>
    <row r="21" spans="1:18" x14ac:dyDescent="0.25">
      <c r="A21" t="s">
        <v>51</v>
      </c>
      <c r="B21" s="1">
        <v>275</v>
      </c>
      <c r="C21" s="1">
        <v>275</v>
      </c>
      <c r="D21" s="1">
        <v>0</v>
      </c>
      <c r="E21" s="1">
        <v>275</v>
      </c>
      <c r="F21" s="1">
        <v>0</v>
      </c>
      <c r="G21" s="1">
        <v>0</v>
      </c>
      <c r="H21" s="1">
        <v>0</v>
      </c>
      <c r="I21" s="1">
        <v>0</v>
      </c>
      <c r="J21" t="s">
        <v>86</v>
      </c>
      <c r="K21" t="s">
        <v>241</v>
      </c>
      <c r="L21" t="s">
        <v>308</v>
      </c>
      <c r="M21" s="1">
        <f>_xlfn.IFNA(VLOOKUP(A21,'7.1.24'!$A$2:$C$96,3,0),0)</f>
        <v>275</v>
      </c>
      <c r="N21" t="str">
        <f>IF(ISNUMBER(MATCH(A21, '7.1.24'!$A$2:$A$16, 0)), "Exists", "Doesn't Exist")</f>
        <v>Doesn't Exist</v>
      </c>
      <c r="O21" t="str">
        <f>_xlfn.IFNA(VLOOKUP(A21,'7.1.24'!$A$2:$R$96,17,0), "No")</f>
        <v>No</v>
      </c>
      <c r="Q21" s="131" t="s">
        <v>359</v>
      </c>
      <c r="R21" s="132" t="s">
        <v>359</v>
      </c>
    </row>
    <row r="22" spans="1:18" x14ac:dyDescent="0.25">
      <c r="A22" t="s">
        <v>32</v>
      </c>
      <c r="B22" s="1">
        <v>274.93000000000012</v>
      </c>
      <c r="C22" s="1">
        <v>274.93000000000012</v>
      </c>
      <c r="D22" s="1">
        <v>119.3099999999999</v>
      </c>
      <c r="E22" s="1">
        <v>155.62</v>
      </c>
      <c r="F22" s="1">
        <v>0</v>
      </c>
      <c r="G22" s="1">
        <v>0</v>
      </c>
      <c r="H22" s="1">
        <v>0</v>
      </c>
      <c r="I22" s="1">
        <v>0</v>
      </c>
      <c r="J22" t="s">
        <v>152</v>
      </c>
      <c r="K22" t="s">
        <v>209</v>
      </c>
      <c r="L22" t="s">
        <v>210</v>
      </c>
      <c r="M22" s="1">
        <f>_xlfn.IFNA(VLOOKUP(A22,'7.1.24'!$A$2:$C$96,3,0),0)</f>
        <v>274.93000000000012</v>
      </c>
      <c r="N22" t="str">
        <f>IF(ISNUMBER(MATCH(A22, '7.1.24'!$A$2:$A$16, 0)), "Exists", "Doesn't Exist")</f>
        <v>Doesn't Exist</v>
      </c>
      <c r="O22" t="str">
        <f>_xlfn.IFNA(VLOOKUP(A22,'7.1.24'!$A$2:$R$96,17,0), "No")</f>
        <v>No</v>
      </c>
      <c r="Q22" s="131" t="s">
        <v>359</v>
      </c>
      <c r="R22" s="132" t="s">
        <v>359</v>
      </c>
    </row>
    <row r="23" spans="1:18" x14ac:dyDescent="0.25">
      <c r="A23" t="s">
        <v>37</v>
      </c>
      <c r="B23" s="1">
        <v>257.25</v>
      </c>
      <c r="C23" s="1">
        <v>257.25</v>
      </c>
      <c r="D23" s="1">
        <v>0</v>
      </c>
      <c r="E23" s="1">
        <v>257.25</v>
      </c>
      <c r="F23" s="1">
        <v>0</v>
      </c>
      <c r="G23" s="1">
        <v>0</v>
      </c>
      <c r="H23" s="1">
        <v>0</v>
      </c>
      <c r="I23" s="1">
        <v>0</v>
      </c>
      <c r="J23" t="s">
        <v>29</v>
      </c>
      <c r="K23" t="s">
        <v>212</v>
      </c>
      <c r="L23" t="s">
        <v>213</v>
      </c>
      <c r="M23" s="1">
        <f>_xlfn.IFNA(VLOOKUP(A23,'7.1.24'!$A$2:$C$96,3,0),0)</f>
        <v>0</v>
      </c>
      <c r="N23" t="str">
        <f>IF(ISNUMBER(MATCH(A23, '7.1.24'!$A$2:$A$16, 0)), "Exists", "Doesn't Exist")</f>
        <v>Doesn't Exist</v>
      </c>
      <c r="O23" t="str">
        <f>_xlfn.IFNA(VLOOKUP(A23,'7.1.24'!$A$2:$R$96,17,0), "No")</f>
        <v>No</v>
      </c>
      <c r="Q23" s="131" t="s">
        <v>359</v>
      </c>
      <c r="R23" s="132" t="s">
        <v>359</v>
      </c>
    </row>
    <row r="24" spans="1:18" x14ac:dyDescent="0.25">
      <c r="A24" t="s">
        <v>72</v>
      </c>
      <c r="B24" s="1">
        <v>254.35</v>
      </c>
      <c r="C24" s="1">
        <v>254.35</v>
      </c>
      <c r="D24" s="1">
        <v>254.35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t="s">
        <v>20</v>
      </c>
      <c r="K24" t="s">
        <v>178</v>
      </c>
      <c r="L24" t="s">
        <v>229</v>
      </c>
      <c r="M24" s="1">
        <f>_xlfn.IFNA(VLOOKUP(A24,'7.1.24'!$A$2:$C$96,3,0),0)</f>
        <v>0</v>
      </c>
      <c r="N24" t="str">
        <f>IF(ISNUMBER(MATCH(A24, '7.1.24'!$A$2:$A$16, 0)), "Exists", "Doesn't Exist")</f>
        <v>Doesn't Exist</v>
      </c>
      <c r="O24" t="str">
        <f>_xlfn.IFNA(VLOOKUP(A24,'7.1.24'!$A$2:$R$96,17,0), "No")</f>
        <v>No</v>
      </c>
      <c r="Q24" s="131" t="s">
        <v>359</v>
      </c>
      <c r="R24" s="132" t="s">
        <v>359</v>
      </c>
    </row>
    <row r="25" spans="1:18" x14ac:dyDescent="0.25">
      <c r="A25" t="s">
        <v>30</v>
      </c>
      <c r="B25" s="1">
        <v>243.92</v>
      </c>
      <c r="C25" s="1">
        <v>243.92</v>
      </c>
      <c r="D25" s="1">
        <v>130.58000000000001</v>
      </c>
      <c r="E25" s="1">
        <v>113.34</v>
      </c>
      <c r="F25" s="1">
        <v>0</v>
      </c>
      <c r="G25" s="1">
        <v>0</v>
      </c>
      <c r="H25" s="1">
        <v>0</v>
      </c>
      <c r="I25" s="1">
        <v>0</v>
      </c>
      <c r="J25" t="s">
        <v>31</v>
      </c>
      <c r="K25" t="s">
        <v>183</v>
      </c>
      <c r="L25" t="s">
        <v>184</v>
      </c>
      <c r="M25" s="1">
        <f>_xlfn.IFNA(VLOOKUP(A25,'7.1.24'!$A$2:$C$96,3,0),0)</f>
        <v>113.34</v>
      </c>
      <c r="N25" t="str">
        <f>IF(ISNUMBER(MATCH(A25, '7.1.24'!$A$2:$A$16, 0)), "Exists", "Doesn't Exist")</f>
        <v>Doesn't Exist</v>
      </c>
      <c r="O25" t="str">
        <f>_xlfn.IFNA(VLOOKUP(A25,'7.1.24'!$A$2:$R$96,17,0), "No")</f>
        <v>No</v>
      </c>
      <c r="Q25" s="131" t="s">
        <v>359</v>
      </c>
      <c r="R25" s="132" t="s">
        <v>359</v>
      </c>
    </row>
    <row r="26" spans="1:18" x14ac:dyDescent="0.25">
      <c r="A26" t="s">
        <v>91</v>
      </c>
      <c r="B26" s="1">
        <v>665.21</v>
      </c>
      <c r="C26" s="1">
        <v>205.34</v>
      </c>
      <c r="D26" s="1">
        <v>0</v>
      </c>
      <c r="E26" s="1">
        <v>205.34</v>
      </c>
      <c r="F26" s="1">
        <v>459.87</v>
      </c>
      <c r="G26" s="1">
        <v>0</v>
      </c>
      <c r="H26" s="1">
        <v>0</v>
      </c>
      <c r="I26" s="1">
        <v>459.87</v>
      </c>
      <c r="J26" t="s">
        <v>23</v>
      </c>
      <c r="K26" t="s">
        <v>194</v>
      </c>
      <c r="L26" t="s">
        <v>253</v>
      </c>
      <c r="M26" s="1">
        <f>_xlfn.IFNA(VLOOKUP(A26,'7.1.24'!$A$2:$C$96,3,0),0)</f>
        <v>205.34</v>
      </c>
      <c r="N26" t="str">
        <f>IF(ISNUMBER(MATCH(A26, '7.1.24'!$A$2:$A$16, 0)), "Exists", "Doesn't Exist")</f>
        <v>Doesn't Exist</v>
      </c>
      <c r="O26" t="str">
        <f>_xlfn.IFNA(VLOOKUP(A26,'7.1.24'!$A$2:$R$96,17,0), "No")</f>
        <v>No</v>
      </c>
      <c r="Q26" s="131" t="s">
        <v>359</v>
      </c>
      <c r="R26" s="132" t="s">
        <v>359</v>
      </c>
    </row>
    <row r="27" spans="1:18" x14ac:dyDescent="0.25">
      <c r="A27" t="s">
        <v>580</v>
      </c>
      <c r="B27" s="1">
        <v>200.26</v>
      </c>
      <c r="C27" s="1">
        <v>200.26</v>
      </c>
      <c r="D27" s="1">
        <v>200.26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t="s">
        <v>23</v>
      </c>
      <c r="K27" t="s">
        <v>194</v>
      </c>
      <c r="L27" t="s">
        <v>581</v>
      </c>
      <c r="M27" s="1">
        <f>_xlfn.IFNA(VLOOKUP(A27,'7.1.24'!$A$2:$C$96,3,0),0)</f>
        <v>0</v>
      </c>
      <c r="N27" t="str">
        <f>IF(ISNUMBER(MATCH(A27, '7.1.24'!$A$2:$A$16, 0)), "Exists", "Doesn't Exist")</f>
        <v>Doesn't Exist</v>
      </c>
      <c r="O27" t="str">
        <f>_xlfn.IFNA(VLOOKUP(A27,'7.1.24'!$A$2:$R$96,17,0), "No")</f>
        <v>No</v>
      </c>
      <c r="Q27" s="131" t="s">
        <v>359</v>
      </c>
      <c r="R27" s="132" t="s">
        <v>359</v>
      </c>
    </row>
    <row r="28" spans="1:18" x14ac:dyDescent="0.25">
      <c r="A28" t="s">
        <v>100</v>
      </c>
      <c r="B28" s="1">
        <v>649.91999999999996</v>
      </c>
      <c r="C28" s="1">
        <v>179.15</v>
      </c>
      <c r="D28" s="1">
        <v>0</v>
      </c>
      <c r="E28" s="1">
        <v>179.15</v>
      </c>
      <c r="F28" s="1">
        <v>470.77</v>
      </c>
      <c r="G28" s="1">
        <v>0</v>
      </c>
      <c r="H28" s="1">
        <v>470.77</v>
      </c>
      <c r="I28" s="1">
        <v>0</v>
      </c>
      <c r="J28" t="s">
        <v>20</v>
      </c>
      <c r="K28" t="s">
        <v>178</v>
      </c>
      <c r="L28" t="s">
        <v>255</v>
      </c>
      <c r="M28" s="1">
        <f>_xlfn.IFNA(VLOOKUP(A28,'7.1.24'!$A$2:$C$96,3,0),0)</f>
        <v>406.57</v>
      </c>
      <c r="N28" t="str">
        <f>IF(ISNUMBER(MATCH(A28, '7.1.24'!$A$2:$A$16, 0)), "Exists", "Doesn't Exist")</f>
        <v>Exists</v>
      </c>
      <c r="O28" t="str">
        <f>_xlfn.IFNA(VLOOKUP(A28,'7.1.24'!$A$2:$R$96,17,0), "No")</f>
        <v>Yes</v>
      </c>
      <c r="Q28" s="131" t="s">
        <v>359</v>
      </c>
      <c r="R28" s="132" t="s">
        <v>359</v>
      </c>
    </row>
    <row r="29" spans="1:18" x14ac:dyDescent="0.25">
      <c r="A29" t="s">
        <v>592</v>
      </c>
      <c r="B29" s="1">
        <v>186.17</v>
      </c>
      <c r="C29" s="1">
        <v>175.03</v>
      </c>
      <c r="D29" s="1">
        <v>0</v>
      </c>
      <c r="E29" s="1">
        <v>175.03</v>
      </c>
      <c r="F29" s="1">
        <v>11.14</v>
      </c>
      <c r="G29" s="1">
        <v>0</v>
      </c>
      <c r="H29" s="1">
        <v>0</v>
      </c>
      <c r="I29" s="1">
        <v>11.14</v>
      </c>
      <c r="J29" t="s">
        <v>96</v>
      </c>
      <c r="K29" t="s">
        <v>242</v>
      </c>
      <c r="L29" t="s">
        <v>593</v>
      </c>
      <c r="M29" s="1">
        <f>_xlfn.IFNA(VLOOKUP(A29,'7.1.24'!$A$2:$C$96,3,0),0)</f>
        <v>175.03</v>
      </c>
      <c r="N29" t="str">
        <f>IF(ISNUMBER(MATCH(A29, '7.1.24'!$A$2:$A$16, 0)), "Exists", "Doesn't Exist")</f>
        <v>Doesn't Exist</v>
      </c>
      <c r="O29" t="str">
        <f>_xlfn.IFNA(VLOOKUP(A29,'7.1.24'!$A$2:$R$96,17,0), "No")</f>
        <v>No</v>
      </c>
      <c r="Q29" s="131" t="s">
        <v>359</v>
      </c>
      <c r="R29" s="132" t="s">
        <v>359</v>
      </c>
    </row>
    <row r="30" spans="1:18" x14ac:dyDescent="0.25">
      <c r="A30" t="s">
        <v>578</v>
      </c>
      <c r="B30" s="1">
        <v>169.67</v>
      </c>
      <c r="C30" s="1">
        <v>169.67</v>
      </c>
      <c r="D30" s="1">
        <v>48</v>
      </c>
      <c r="E30" s="1">
        <v>121.67</v>
      </c>
      <c r="F30" s="1">
        <v>0</v>
      </c>
      <c r="G30" s="1">
        <v>0</v>
      </c>
      <c r="H30" s="1">
        <v>0</v>
      </c>
      <c r="I30" s="1">
        <v>0</v>
      </c>
      <c r="J30" t="s">
        <v>36</v>
      </c>
      <c r="K30" t="s">
        <v>185</v>
      </c>
      <c r="L30" t="s">
        <v>579</v>
      </c>
      <c r="M30" s="1">
        <f>_xlfn.IFNA(VLOOKUP(A30,'7.1.24'!$A$2:$C$96,3,0),0)</f>
        <v>169.67</v>
      </c>
      <c r="N30" t="str">
        <f>IF(ISNUMBER(MATCH(A30, '7.1.24'!$A$2:$A$16, 0)), "Exists", "Doesn't Exist")</f>
        <v>Doesn't Exist</v>
      </c>
      <c r="O30" t="str">
        <f>_xlfn.IFNA(VLOOKUP(A30,'7.1.24'!$A$2:$R$96,17,0), "No")</f>
        <v>No</v>
      </c>
      <c r="Q30" s="131" t="s">
        <v>359</v>
      </c>
      <c r="R30" s="132" t="s">
        <v>359</v>
      </c>
    </row>
    <row r="31" spans="1:18" x14ac:dyDescent="0.25">
      <c r="A31" t="s">
        <v>728</v>
      </c>
      <c r="B31" s="1">
        <v>403.26</v>
      </c>
      <c r="C31" s="1">
        <v>156.37</v>
      </c>
      <c r="D31" s="1">
        <v>0</v>
      </c>
      <c r="E31" s="1">
        <v>156.37</v>
      </c>
      <c r="F31" s="1">
        <v>246.89</v>
      </c>
      <c r="G31" s="1">
        <v>0</v>
      </c>
      <c r="H31" s="1">
        <v>0</v>
      </c>
      <c r="I31" s="1">
        <v>246.89</v>
      </c>
      <c r="J31" t="s">
        <v>34</v>
      </c>
      <c r="K31" t="s">
        <v>198</v>
      </c>
      <c r="L31" t="s">
        <v>729</v>
      </c>
      <c r="M31" s="1">
        <f>_xlfn.IFNA(VLOOKUP(A31,'7.1.24'!$A$2:$C$96,3,0),0)</f>
        <v>156.37</v>
      </c>
      <c r="N31" t="str">
        <f>IF(ISNUMBER(MATCH(A31, '7.1.24'!$A$2:$A$16, 0)), "Exists", "Doesn't Exist")</f>
        <v>Doesn't Exist</v>
      </c>
      <c r="O31" t="str">
        <f>_xlfn.IFNA(VLOOKUP(A31,'7.1.24'!$A$2:$R$96,17,0), "No")</f>
        <v>No</v>
      </c>
      <c r="Q31" s="131" t="s">
        <v>359</v>
      </c>
      <c r="R31" s="132" t="s">
        <v>359</v>
      </c>
    </row>
    <row r="32" spans="1:18" x14ac:dyDescent="0.25">
      <c r="A32" t="s">
        <v>124</v>
      </c>
      <c r="B32" s="1">
        <v>1063.97</v>
      </c>
      <c r="C32" s="1">
        <v>141.56</v>
      </c>
      <c r="D32" s="1">
        <v>0</v>
      </c>
      <c r="E32" s="1">
        <v>141.56</v>
      </c>
      <c r="F32" s="1">
        <v>922.41000000000008</v>
      </c>
      <c r="G32" s="1">
        <v>0</v>
      </c>
      <c r="H32" s="1">
        <v>0</v>
      </c>
      <c r="I32" s="1">
        <v>922.41000000000008</v>
      </c>
      <c r="J32" t="s">
        <v>159</v>
      </c>
      <c r="K32" t="s">
        <v>287</v>
      </c>
      <c r="L32" t="s">
        <v>288</v>
      </c>
      <c r="M32" s="1">
        <f>_xlfn.IFNA(VLOOKUP(A32,'7.1.24'!$A$2:$C$96,3,0),0)</f>
        <v>101.62</v>
      </c>
      <c r="N32" t="str">
        <f>IF(ISNUMBER(MATCH(A32, '7.1.24'!$A$2:$A$16, 0)), "Exists", "Doesn't Exist")</f>
        <v>Doesn't Exist</v>
      </c>
      <c r="O32" t="str">
        <f>_xlfn.IFNA(VLOOKUP(A32,'7.1.24'!$A$2:$R$96,17,0), "No")</f>
        <v>No</v>
      </c>
      <c r="Q32" s="131" t="s">
        <v>359</v>
      </c>
      <c r="R32" s="132" t="s">
        <v>359</v>
      </c>
    </row>
    <row r="33" spans="1:18" x14ac:dyDescent="0.25">
      <c r="A33" t="s">
        <v>9</v>
      </c>
      <c r="B33" s="1">
        <v>124.2</v>
      </c>
      <c r="C33" s="1">
        <v>124.2</v>
      </c>
      <c r="D33" s="1">
        <v>0</v>
      </c>
      <c r="E33" s="1">
        <v>124.2</v>
      </c>
      <c r="F33" s="1">
        <v>0</v>
      </c>
      <c r="G33" s="1">
        <v>0</v>
      </c>
      <c r="H33" s="1">
        <v>0</v>
      </c>
      <c r="I33" s="1">
        <v>0</v>
      </c>
      <c r="J33" t="s">
        <v>150</v>
      </c>
      <c r="K33" t="s">
        <v>175</v>
      </c>
      <c r="L33" t="s">
        <v>176</v>
      </c>
      <c r="M33" s="1">
        <f>_xlfn.IFNA(VLOOKUP(A33,'7.1.24'!$A$2:$C$96,3,0),0)</f>
        <v>124.2</v>
      </c>
      <c r="N33" t="str">
        <f>IF(ISNUMBER(MATCH(A33, '7.1.24'!$A$2:$A$16, 0)), "Exists", "Doesn't Exist")</f>
        <v>Doesn't Exist</v>
      </c>
      <c r="O33" t="str">
        <f>_xlfn.IFNA(VLOOKUP(A33,'7.1.24'!$A$2:$R$96,17,0), "No")</f>
        <v>No</v>
      </c>
      <c r="Q33" s="131" t="s">
        <v>359</v>
      </c>
      <c r="R33" s="132" t="s">
        <v>359</v>
      </c>
    </row>
    <row r="34" spans="1:18" x14ac:dyDescent="0.25">
      <c r="A34" t="s">
        <v>549</v>
      </c>
      <c r="B34" s="1">
        <v>800.11</v>
      </c>
      <c r="C34" s="1">
        <v>120.55</v>
      </c>
      <c r="D34" s="1">
        <v>74.03</v>
      </c>
      <c r="E34" s="1">
        <v>46.52</v>
      </c>
      <c r="F34" s="1">
        <v>679.56</v>
      </c>
      <c r="G34" s="1">
        <v>0</v>
      </c>
      <c r="H34" s="1">
        <v>0</v>
      </c>
      <c r="I34" s="1">
        <v>679.56</v>
      </c>
      <c r="J34" t="s">
        <v>44</v>
      </c>
      <c r="K34" t="s">
        <v>196</v>
      </c>
      <c r="L34" t="s">
        <v>550</v>
      </c>
      <c r="M34" s="1">
        <f>_xlfn.IFNA(VLOOKUP(A34,'7.1.24'!$A$2:$C$96,3,0),0)</f>
        <v>120.55</v>
      </c>
      <c r="N34" t="str">
        <f>IF(ISNUMBER(MATCH(A34, '7.1.24'!$A$2:$A$16, 0)), "Exists", "Doesn't Exist")</f>
        <v>Doesn't Exist</v>
      </c>
      <c r="O34" t="str">
        <f>_xlfn.IFNA(VLOOKUP(A34,'7.1.24'!$A$2:$R$96,17,0), "No")</f>
        <v>No</v>
      </c>
      <c r="Q34" s="131" t="s">
        <v>359</v>
      </c>
      <c r="R34" s="132" t="s">
        <v>359</v>
      </c>
    </row>
    <row r="35" spans="1:18" x14ac:dyDescent="0.25">
      <c r="A35" t="s">
        <v>749</v>
      </c>
      <c r="B35" s="1">
        <v>119.08</v>
      </c>
      <c r="C35" s="1">
        <v>119.08</v>
      </c>
      <c r="D35" s="1">
        <v>119.08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t="s">
        <v>14</v>
      </c>
      <c r="K35" t="s">
        <v>172</v>
      </c>
      <c r="L35" t="s">
        <v>750</v>
      </c>
      <c r="M35" s="1">
        <f>_xlfn.IFNA(VLOOKUP(A35,'7.1.24'!$A$2:$C$96,3,0),0)</f>
        <v>0</v>
      </c>
      <c r="N35" t="str">
        <f>IF(ISNUMBER(MATCH(A35, '7.1.24'!$A$2:$A$16, 0)), "Exists", "Doesn't Exist")</f>
        <v>Doesn't Exist</v>
      </c>
      <c r="O35" t="str">
        <f>_xlfn.IFNA(VLOOKUP(A35,'7.1.24'!$A$2:$R$96,17,0), "No")</f>
        <v>No</v>
      </c>
      <c r="Q35" s="131" t="s">
        <v>359</v>
      </c>
      <c r="R35" s="132" t="s">
        <v>359</v>
      </c>
    </row>
    <row r="36" spans="1:18" x14ac:dyDescent="0.25">
      <c r="A36" t="s">
        <v>48</v>
      </c>
      <c r="B36" s="1">
        <v>116.89</v>
      </c>
      <c r="C36" s="1">
        <v>116.89</v>
      </c>
      <c r="D36" s="1">
        <v>0</v>
      </c>
      <c r="E36" s="1">
        <v>116.89</v>
      </c>
      <c r="F36" s="1">
        <v>0</v>
      </c>
      <c r="G36" s="1">
        <v>0</v>
      </c>
      <c r="H36" s="1">
        <v>0</v>
      </c>
      <c r="I36" s="1">
        <v>0</v>
      </c>
      <c r="J36" t="s">
        <v>36</v>
      </c>
      <c r="K36" t="s">
        <v>185</v>
      </c>
      <c r="L36" t="s">
        <v>201</v>
      </c>
      <c r="M36" s="1">
        <f>_xlfn.IFNA(VLOOKUP(A36,'7.1.24'!$A$2:$C$96,3,0),0)</f>
        <v>116.89</v>
      </c>
      <c r="N36" t="str">
        <f>IF(ISNUMBER(MATCH(A36, '7.1.24'!$A$2:$A$16, 0)), "Exists", "Doesn't Exist")</f>
        <v>Doesn't Exist</v>
      </c>
      <c r="O36" t="str">
        <f>_xlfn.IFNA(VLOOKUP(A36,'7.1.24'!$A$2:$R$96,17,0), "No")</f>
        <v>No</v>
      </c>
      <c r="Q36" s="131" t="s">
        <v>359</v>
      </c>
      <c r="R36" s="132" t="s">
        <v>359</v>
      </c>
    </row>
    <row r="37" spans="1:18" x14ac:dyDescent="0.25">
      <c r="A37" t="s">
        <v>34</v>
      </c>
      <c r="B37" s="1">
        <v>115.26</v>
      </c>
      <c r="C37" s="1">
        <v>115.26</v>
      </c>
      <c r="D37" s="1">
        <v>0</v>
      </c>
      <c r="E37" s="1">
        <v>115.26</v>
      </c>
      <c r="F37" s="1">
        <v>0</v>
      </c>
      <c r="G37" s="1">
        <v>0</v>
      </c>
      <c r="H37" s="1">
        <v>0</v>
      </c>
      <c r="I37" s="1">
        <v>0</v>
      </c>
      <c r="J37" t="s">
        <v>21</v>
      </c>
      <c r="K37" t="s">
        <v>177</v>
      </c>
      <c r="L37" t="s">
        <v>198</v>
      </c>
      <c r="M37" s="1">
        <f>_xlfn.IFNA(VLOOKUP(A37,'7.1.24'!$A$2:$C$96,3,0),0)</f>
        <v>115.26</v>
      </c>
      <c r="N37" t="str">
        <f>IF(ISNUMBER(MATCH(A37, '7.1.24'!$A$2:$A$16, 0)), "Exists", "Doesn't Exist")</f>
        <v>Doesn't Exist</v>
      </c>
      <c r="O37" t="str">
        <f>_xlfn.IFNA(VLOOKUP(A37,'7.1.24'!$A$2:$R$96,17,0), "No")</f>
        <v>No</v>
      </c>
      <c r="Q37" s="131" t="s">
        <v>359</v>
      </c>
      <c r="R37" s="132" t="s">
        <v>359</v>
      </c>
    </row>
    <row r="38" spans="1:18" x14ac:dyDescent="0.25">
      <c r="A38" t="s">
        <v>333</v>
      </c>
      <c r="B38" s="1">
        <v>132.61000000000001</v>
      </c>
      <c r="C38" s="1">
        <v>87.9</v>
      </c>
      <c r="D38" s="1">
        <v>0</v>
      </c>
      <c r="E38" s="1">
        <v>87.9</v>
      </c>
      <c r="F38" s="1">
        <v>44.71</v>
      </c>
      <c r="G38" s="1">
        <v>0</v>
      </c>
      <c r="H38" s="1">
        <v>0</v>
      </c>
      <c r="I38" s="1">
        <v>44.71</v>
      </c>
      <c r="J38" t="s">
        <v>29</v>
      </c>
      <c r="K38" t="s">
        <v>212</v>
      </c>
      <c r="L38" t="s">
        <v>334</v>
      </c>
      <c r="M38" s="1">
        <f>_xlfn.IFNA(VLOOKUP(A38,'7.1.24'!$A$2:$C$96,3,0),0)</f>
        <v>87.9</v>
      </c>
      <c r="N38" t="str">
        <f>IF(ISNUMBER(MATCH(A38, '7.1.24'!$A$2:$A$16, 0)), "Exists", "Doesn't Exist")</f>
        <v>Doesn't Exist</v>
      </c>
      <c r="O38" t="str">
        <f>_xlfn.IFNA(VLOOKUP(A38,'7.1.24'!$A$2:$R$96,17,0), "No")</f>
        <v>No</v>
      </c>
      <c r="Q38" s="131" t="s">
        <v>359</v>
      </c>
      <c r="R38" s="132" t="s">
        <v>359</v>
      </c>
    </row>
    <row r="39" spans="1:18" x14ac:dyDescent="0.25">
      <c r="A39" t="s">
        <v>391</v>
      </c>
      <c r="B39" s="1">
        <v>2368.63</v>
      </c>
      <c r="C39" s="1">
        <v>87.47</v>
      </c>
      <c r="D39" s="1">
        <v>87.47</v>
      </c>
      <c r="E39" s="1">
        <v>0</v>
      </c>
      <c r="F39" s="1">
        <v>2281.16</v>
      </c>
      <c r="G39" s="1">
        <v>0</v>
      </c>
      <c r="H39" s="1">
        <v>0</v>
      </c>
      <c r="I39" s="1">
        <v>2281.16</v>
      </c>
      <c r="J39" t="s">
        <v>41</v>
      </c>
      <c r="K39" t="s">
        <v>179</v>
      </c>
      <c r="L39" t="s">
        <v>392</v>
      </c>
      <c r="M39" s="1">
        <f>_xlfn.IFNA(VLOOKUP(A39,'7.1.24'!$A$2:$C$96,3,0),0)</f>
        <v>87.47</v>
      </c>
      <c r="N39" t="str">
        <f>IF(ISNUMBER(MATCH(A39, '7.1.24'!$A$2:$A$16, 0)), "Exists", "Doesn't Exist")</f>
        <v>Doesn't Exist</v>
      </c>
      <c r="O39" t="str">
        <f>_xlfn.IFNA(VLOOKUP(A39,'7.1.24'!$A$2:$R$96,17,0), "No")</f>
        <v>No</v>
      </c>
      <c r="Q39" s="131" t="s">
        <v>359</v>
      </c>
      <c r="R39" s="132" t="s">
        <v>359</v>
      </c>
    </row>
    <row r="40" spans="1:18" x14ac:dyDescent="0.25">
      <c r="A40" t="s">
        <v>658</v>
      </c>
      <c r="B40" s="1">
        <v>3331.11</v>
      </c>
      <c r="C40" s="1">
        <v>86.32</v>
      </c>
      <c r="D40" s="1">
        <v>0</v>
      </c>
      <c r="E40" s="1">
        <v>86.32</v>
      </c>
      <c r="F40" s="1">
        <v>3244.79</v>
      </c>
      <c r="G40" s="1">
        <v>0</v>
      </c>
      <c r="H40" s="1">
        <v>3244.79</v>
      </c>
      <c r="I40" s="1">
        <v>0</v>
      </c>
      <c r="J40" t="s">
        <v>151</v>
      </c>
      <c r="K40" t="s">
        <v>208</v>
      </c>
      <c r="L40" t="s">
        <v>719</v>
      </c>
      <c r="M40" s="1">
        <f>_xlfn.IFNA(VLOOKUP(A40,'7.1.24'!$A$2:$C$96,3,0),0)</f>
        <v>0</v>
      </c>
      <c r="N40" t="str">
        <f>IF(ISNUMBER(MATCH(A40, '7.1.24'!$A$2:$A$16, 0)), "Exists", "Doesn't Exist")</f>
        <v>Doesn't Exist</v>
      </c>
      <c r="O40" t="str">
        <f>_xlfn.IFNA(VLOOKUP(A40,'7.1.24'!$A$2:$R$96,17,0), "No")</f>
        <v>No</v>
      </c>
      <c r="Q40" s="131" t="s">
        <v>359</v>
      </c>
      <c r="R40" s="132" t="s">
        <v>359</v>
      </c>
    </row>
    <row r="41" spans="1:18" x14ac:dyDescent="0.25">
      <c r="A41" t="s">
        <v>694</v>
      </c>
      <c r="B41" s="1">
        <v>409.42999999999989</v>
      </c>
      <c r="C41" s="1">
        <v>83.199999999999989</v>
      </c>
      <c r="D41" s="1">
        <v>0</v>
      </c>
      <c r="E41" s="1">
        <v>83.199999999999989</v>
      </c>
      <c r="F41" s="1">
        <v>326.23</v>
      </c>
      <c r="G41" s="1">
        <v>0</v>
      </c>
      <c r="H41" s="1">
        <v>0</v>
      </c>
      <c r="I41" s="1">
        <v>326.23</v>
      </c>
      <c r="J41" t="s">
        <v>96</v>
      </c>
      <c r="K41" t="s">
        <v>242</v>
      </c>
      <c r="L41" t="s">
        <v>695</v>
      </c>
      <c r="M41" s="1">
        <f>_xlfn.IFNA(VLOOKUP(A41,'7.1.24'!$A$2:$C$96,3,0),0)</f>
        <v>83.199999999999989</v>
      </c>
      <c r="N41" t="str">
        <f>IF(ISNUMBER(MATCH(A41, '7.1.24'!$A$2:$A$16, 0)), "Exists", "Doesn't Exist")</f>
        <v>Doesn't Exist</v>
      </c>
      <c r="O41" t="str">
        <f>_xlfn.IFNA(VLOOKUP(A41,'7.1.24'!$A$2:$R$96,17,0), "No")</f>
        <v>No</v>
      </c>
      <c r="Q41" s="131" t="s">
        <v>359</v>
      </c>
      <c r="R41" s="132" t="s">
        <v>359</v>
      </c>
    </row>
    <row r="42" spans="1:18" x14ac:dyDescent="0.25">
      <c r="A42" t="s">
        <v>576</v>
      </c>
      <c r="B42" s="1">
        <v>1174.53</v>
      </c>
      <c r="C42" s="1">
        <v>80.790000000000006</v>
      </c>
      <c r="D42" s="1">
        <v>0</v>
      </c>
      <c r="E42" s="1">
        <v>80.790000000000006</v>
      </c>
      <c r="F42" s="1">
        <v>1093.74</v>
      </c>
      <c r="G42" s="1">
        <v>0</v>
      </c>
      <c r="H42" s="1">
        <v>0</v>
      </c>
      <c r="I42" s="1">
        <v>1093.74</v>
      </c>
      <c r="J42" t="s">
        <v>41</v>
      </c>
      <c r="K42" t="s">
        <v>179</v>
      </c>
      <c r="L42" t="s">
        <v>577</v>
      </c>
      <c r="M42" s="1">
        <f>_xlfn.IFNA(VLOOKUP(A42,'7.1.24'!$A$2:$C$96,3,0),0)</f>
        <v>80.790000000000006</v>
      </c>
      <c r="N42" t="str">
        <f>IF(ISNUMBER(MATCH(A42, '7.1.24'!$A$2:$A$16, 0)), "Exists", "Doesn't Exist")</f>
        <v>Doesn't Exist</v>
      </c>
      <c r="O42" t="str">
        <f>_xlfn.IFNA(VLOOKUP(A42,'7.1.24'!$A$2:$R$96,17,0), "No")</f>
        <v>No</v>
      </c>
      <c r="Q42" s="131" t="s">
        <v>359</v>
      </c>
      <c r="R42" s="132" t="s">
        <v>359</v>
      </c>
    </row>
    <row r="43" spans="1:18" x14ac:dyDescent="0.25">
      <c r="A43" t="s">
        <v>111</v>
      </c>
      <c r="B43" s="1">
        <v>882.22</v>
      </c>
      <c r="C43" s="1">
        <v>80.239999999999995</v>
      </c>
      <c r="D43" s="1">
        <v>0</v>
      </c>
      <c r="E43" s="1">
        <v>80.239999999999995</v>
      </c>
      <c r="F43" s="1">
        <v>801.98</v>
      </c>
      <c r="G43" s="1">
        <v>0</v>
      </c>
      <c r="H43" s="1">
        <v>0</v>
      </c>
      <c r="I43" s="1">
        <v>801.98</v>
      </c>
      <c r="J43" t="s">
        <v>44</v>
      </c>
      <c r="K43" t="s">
        <v>196</v>
      </c>
      <c r="L43" t="s">
        <v>267</v>
      </c>
      <c r="M43" s="1">
        <f>_xlfn.IFNA(VLOOKUP(A43,'7.1.24'!$A$2:$C$96,3,0),0)</f>
        <v>80.239999999999995</v>
      </c>
      <c r="N43" t="str">
        <f>IF(ISNUMBER(MATCH(A43, '7.1.24'!$A$2:$A$16, 0)), "Exists", "Doesn't Exist")</f>
        <v>Doesn't Exist</v>
      </c>
      <c r="O43" t="str">
        <f>_xlfn.IFNA(VLOOKUP(A43,'7.1.24'!$A$2:$R$96,17,0), "No")</f>
        <v>No</v>
      </c>
      <c r="Q43" s="131" t="s">
        <v>359</v>
      </c>
      <c r="R43" s="132" t="s">
        <v>359</v>
      </c>
    </row>
    <row r="44" spans="1:18" x14ac:dyDescent="0.25">
      <c r="A44" t="s">
        <v>63</v>
      </c>
      <c r="B44" s="1">
        <v>667.65</v>
      </c>
      <c r="C44" s="1">
        <v>75.59</v>
      </c>
      <c r="D44" s="1">
        <v>75.59</v>
      </c>
      <c r="E44" s="1">
        <v>0</v>
      </c>
      <c r="F44" s="1">
        <v>592.05999999999995</v>
      </c>
      <c r="G44" s="1">
        <v>592.05999999999995</v>
      </c>
      <c r="H44" s="1">
        <v>0</v>
      </c>
      <c r="I44" s="1">
        <v>0</v>
      </c>
      <c r="J44" t="s">
        <v>85</v>
      </c>
      <c r="K44" t="s">
        <v>219</v>
      </c>
      <c r="L44" t="s">
        <v>220</v>
      </c>
      <c r="M44" s="1">
        <f>_xlfn.IFNA(VLOOKUP(A44,'7.1.24'!$A$2:$C$96,3,0),0)</f>
        <v>75.59</v>
      </c>
      <c r="N44" t="str">
        <f>IF(ISNUMBER(MATCH(A44, '7.1.24'!$A$2:$A$16, 0)), "Exists", "Doesn't Exist")</f>
        <v>Doesn't Exist</v>
      </c>
      <c r="O44" t="str">
        <f>_xlfn.IFNA(VLOOKUP(A44,'7.1.24'!$A$2:$R$96,17,0), "No")</f>
        <v>No</v>
      </c>
      <c r="Q44" s="131" t="s">
        <v>359</v>
      </c>
      <c r="R44" s="132" t="s">
        <v>359</v>
      </c>
    </row>
    <row r="45" spans="1:18" x14ac:dyDescent="0.25">
      <c r="A45" t="s">
        <v>751</v>
      </c>
      <c r="B45" s="1">
        <v>74.599999999999966</v>
      </c>
      <c r="C45" s="1">
        <v>74.599999999999966</v>
      </c>
      <c r="D45" s="1">
        <v>0</v>
      </c>
      <c r="E45" s="1">
        <v>74.599999999999966</v>
      </c>
      <c r="F45" s="1">
        <v>0</v>
      </c>
      <c r="G45" s="1">
        <v>0</v>
      </c>
      <c r="H45" s="1">
        <v>0</v>
      </c>
      <c r="I45" s="1">
        <v>0</v>
      </c>
      <c r="J45" t="s">
        <v>36</v>
      </c>
      <c r="K45" t="s">
        <v>185</v>
      </c>
      <c r="L45" t="s">
        <v>561</v>
      </c>
      <c r="M45" s="1">
        <f>_xlfn.IFNA(VLOOKUP(A45,'7.1.24'!$A$2:$C$96,3,0),0)</f>
        <v>0</v>
      </c>
      <c r="N45" t="str">
        <f>IF(ISNUMBER(MATCH(A45, '7.1.24'!$A$2:$A$16, 0)), "Exists", "Doesn't Exist")</f>
        <v>Doesn't Exist</v>
      </c>
      <c r="O45" t="str">
        <f>_xlfn.IFNA(VLOOKUP(A45,'7.1.24'!$A$2:$R$96,17,0), "No")</f>
        <v>No</v>
      </c>
      <c r="Q45" s="131" t="s">
        <v>359</v>
      </c>
      <c r="R45" s="132" t="s">
        <v>359</v>
      </c>
    </row>
    <row r="46" spans="1:18" x14ac:dyDescent="0.25">
      <c r="A46" t="s">
        <v>27</v>
      </c>
      <c r="B46" s="1">
        <v>69.19</v>
      </c>
      <c r="C46" s="1">
        <v>69.19</v>
      </c>
      <c r="D46" s="1">
        <v>0</v>
      </c>
      <c r="E46" s="1">
        <v>69.19</v>
      </c>
      <c r="F46" s="1">
        <v>0</v>
      </c>
      <c r="G46" s="1">
        <v>0</v>
      </c>
      <c r="H46" s="1">
        <v>0</v>
      </c>
      <c r="I46" s="1">
        <v>0</v>
      </c>
      <c r="J46" t="s">
        <v>14</v>
      </c>
      <c r="K46" t="s">
        <v>172</v>
      </c>
      <c r="L46" t="s">
        <v>182</v>
      </c>
      <c r="M46" s="1">
        <f>_xlfn.IFNA(VLOOKUP(A46,'7.1.24'!$A$2:$C$96,3,0),0)</f>
        <v>0</v>
      </c>
      <c r="N46" t="str">
        <f>IF(ISNUMBER(MATCH(A46, '7.1.24'!$A$2:$A$16, 0)), "Exists", "Doesn't Exist")</f>
        <v>Doesn't Exist</v>
      </c>
      <c r="O46" t="str">
        <f>_xlfn.IFNA(VLOOKUP(A46,'7.1.24'!$A$2:$R$96,17,0), "No")</f>
        <v>No</v>
      </c>
      <c r="Q46" s="131" t="s">
        <v>359</v>
      </c>
      <c r="R46" s="132" t="s">
        <v>359</v>
      </c>
    </row>
    <row r="47" spans="1:18" x14ac:dyDescent="0.25">
      <c r="A47" t="s">
        <v>730</v>
      </c>
      <c r="B47" s="1">
        <v>3058.81</v>
      </c>
      <c r="C47" s="1">
        <v>66.66</v>
      </c>
      <c r="D47" s="1">
        <v>66.66</v>
      </c>
      <c r="E47" s="1">
        <v>0</v>
      </c>
      <c r="F47" s="1">
        <v>2992.15</v>
      </c>
      <c r="G47" s="1">
        <v>0</v>
      </c>
      <c r="H47" s="1">
        <v>0</v>
      </c>
      <c r="I47" s="1">
        <v>2992.15</v>
      </c>
      <c r="J47" t="s">
        <v>80</v>
      </c>
      <c r="K47" t="s">
        <v>399</v>
      </c>
      <c r="L47" t="s">
        <v>731</v>
      </c>
      <c r="M47" s="1">
        <f>_xlfn.IFNA(VLOOKUP(A47,'7.1.24'!$A$2:$C$96,3,0),0)</f>
        <v>66.66</v>
      </c>
      <c r="N47" t="str">
        <f>IF(ISNUMBER(MATCH(A47, '7.1.24'!$A$2:$A$16, 0)), "Exists", "Doesn't Exist")</f>
        <v>Doesn't Exist</v>
      </c>
      <c r="O47" t="str">
        <f>_xlfn.IFNA(VLOOKUP(A47,'7.1.24'!$A$2:$R$96,17,0), "No")</f>
        <v>No</v>
      </c>
      <c r="Q47" s="131" t="s">
        <v>359</v>
      </c>
      <c r="R47" s="132" t="s">
        <v>359</v>
      </c>
    </row>
    <row r="48" spans="1:18" x14ac:dyDescent="0.25">
      <c r="A48" t="s">
        <v>47</v>
      </c>
      <c r="B48" s="1">
        <v>5142.91</v>
      </c>
      <c r="C48" s="1">
        <v>37.86</v>
      </c>
      <c r="D48" s="1">
        <v>0</v>
      </c>
      <c r="E48" s="1">
        <v>37.86</v>
      </c>
      <c r="F48" s="1">
        <v>5105.0499999999993</v>
      </c>
      <c r="G48" s="1">
        <v>0</v>
      </c>
      <c r="H48" s="1">
        <v>1980.22</v>
      </c>
      <c r="I48" s="1">
        <v>3124.83</v>
      </c>
      <c r="J48" t="s">
        <v>36</v>
      </c>
      <c r="K48" t="s">
        <v>185</v>
      </c>
      <c r="L48" t="s">
        <v>200</v>
      </c>
      <c r="M48" s="1">
        <f>_xlfn.IFNA(VLOOKUP(A48,'7.1.24'!$A$2:$C$96,3,0),0)</f>
        <v>551.93000000000006</v>
      </c>
      <c r="N48" t="str">
        <f>IF(ISNUMBER(MATCH(A48, '7.1.24'!$A$2:$A$16, 0)), "Exists", "Doesn't Exist")</f>
        <v>Exists</v>
      </c>
      <c r="O48" t="str">
        <f>_xlfn.IFNA(VLOOKUP(A48,'7.1.24'!$A$2:$R$96,17,0), "No")</f>
        <v>Yes</v>
      </c>
      <c r="Q48" s="131" t="s">
        <v>359</v>
      </c>
      <c r="R48" s="132" t="s">
        <v>359</v>
      </c>
    </row>
    <row r="49" spans="1:18" x14ac:dyDescent="0.25">
      <c r="A49" t="s">
        <v>600</v>
      </c>
      <c r="B49" s="1">
        <v>35.99</v>
      </c>
      <c r="C49" s="1">
        <v>35.99</v>
      </c>
      <c r="D49" s="1">
        <v>12.71</v>
      </c>
      <c r="E49" s="1">
        <v>23.28</v>
      </c>
      <c r="F49" s="1">
        <v>0</v>
      </c>
      <c r="G49" s="1">
        <v>0</v>
      </c>
      <c r="H49" s="1">
        <v>0</v>
      </c>
      <c r="I49" s="1">
        <v>0</v>
      </c>
      <c r="J49" t="s">
        <v>65</v>
      </c>
      <c r="K49" t="s">
        <v>221</v>
      </c>
      <c r="L49" t="s">
        <v>601</v>
      </c>
      <c r="M49" s="1">
        <f>_xlfn.IFNA(VLOOKUP(A49,'7.1.24'!$A$2:$C$96,3,0),0)</f>
        <v>35.99</v>
      </c>
      <c r="N49" t="str">
        <f>IF(ISNUMBER(MATCH(A49, '7.1.24'!$A$2:$A$16, 0)), "Exists", "Doesn't Exist")</f>
        <v>Doesn't Exist</v>
      </c>
      <c r="O49" t="str">
        <f>_xlfn.IFNA(VLOOKUP(A49,'7.1.24'!$A$2:$R$96,17,0), "No")</f>
        <v>No</v>
      </c>
      <c r="Q49" s="131" t="s">
        <v>359</v>
      </c>
      <c r="R49" s="132" t="s">
        <v>359</v>
      </c>
    </row>
    <row r="50" spans="1:18" x14ac:dyDescent="0.25">
      <c r="A50" t="s">
        <v>122</v>
      </c>
      <c r="B50" s="1">
        <v>35.24</v>
      </c>
      <c r="C50" s="1">
        <v>35.24</v>
      </c>
      <c r="D50" s="1">
        <v>35.24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t="s">
        <v>60</v>
      </c>
      <c r="K50" t="s">
        <v>236</v>
      </c>
      <c r="L50" t="s">
        <v>280</v>
      </c>
      <c r="M50" s="1">
        <f>_xlfn.IFNA(VLOOKUP(A50,'7.1.24'!$A$2:$C$96,3,0),0)</f>
        <v>0</v>
      </c>
      <c r="N50" t="str">
        <f>IF(ISNUMBER(MATCH(A50, '7.1.24'!$A$2:$A$16, 0)), "Exists", "Doesn't Exist")</f>
        <v>Doesn't Exist</v>
      </c>
      <c r="O50" t="str">
        <f>_xlfn.IFNA(VLOOKUP(A50,'7.1.24'!$A$2:$R$96,17,0), "No")</f>
        <v>No</v>
      </c>
      <c r="Q50" s="131" t="s">
        <v>359</v>
      </c>
      <c r="R50" s="132" t="s">
        <v>359</v>
      </c>
    </row>
    <row r="51" spans="1:18" x14ac:dyDescent="0.25">
      <c r="A51" t="s">
        <v>551</v>
      </c>
      <c r="B51" s="1">
        <v>35</v>
      </c>
      <c r="C51" s="1">
        <v>35</v>
      </c>
      <c r="D51" s="1">
        <v>0</v>
      </c>
      <c r="E51" s="1">
        <v>35</v>
      </c>
      <c r="F51" s="1">
        <v>0</v>
      </c>
      <c r="G51" s="1">
        <v>0</v>
      </c>
      <c r="H51" s="1">
        <v>0</v>
      </c>
      <c r="I51" s="1">
        <v>0</v>
      </c>
      <c r="J51" t="s">
        <v>552</v>
      </c>
      <c r="K51" t="s">
        <v>553</v>
      </c>
      <c r="L51" t="s">
        <v>714</v>
      </c>
      <c r="M51" s="1">
        <f>_xlfn.IFNA(VLOOKUP(A51,'7.1.24'!$A$2:$C$96,3,0),0)</f>
        <v>35</v>
      </c>
      <c r="N51" t="str">
        <f>IF(ISNUMBER(MATCH(A51, '7.1.24'!$A$2:$A$16, 0)), "Exists", "Doesn't Exist")</f>
        <v>Doesn't Exist</v>
      </c>
      <c r="O51" t="str">
        <f>_xlfn.IFNA(VLOOKUP(A51,'7.1.24'!$A$2:$R$96,17,0), "No")</f>
        <v>No</v>
      </c>
      <c r="Q51" s="131" t="s">
        <v>359</v>
      </c>
      <c r="R51" s="132" t="s">
        <v>359</v>
      </c>
    </row>
    <row r="52" spans="1:18" x14ac:dyDescent="0.25">
      <c r="A52" t="s">
        <v>522</v>
      </c>
      <c r="B52" s="1">
        <v>151.16999999999999</v>
      </c>
      <c r="C52" s="1">
        <v>33.409999999999997</v>
      </c>
      <c r="D52" s="1">
        <v>0</v>
      </c>
      <c r="E52" s="1">
        <v>33.409999999999997</v>
      </c>
      <c r="F52" s="1">
        <v>117.76</v>
      </c>
      <c r="G52" s="1">
        <v>0</v>
      </c>
      <c r="H52" s="1">
        <v>0</v>
      </c>
      <c r="I52" s="1">
        <v>117.76</v>
      </c>
      <c r="J52" t="s">
        <v>50</v>
      </c>
      <c r="K52" t="s">
        <v>309</v>
      </c>
      <c r="L52" t="s">
        <v>523</v>
      </c>
      <c r="M52" s="1">
        <f>_xlfn.IFNA(VLOOKUP(A52,'7.1.24'!$A$2:$C$96,3,0),0)</f>
        <v>570.38</v>
      </c>
      <c r="N52" t="str">
        <f>IF(ISNUMBER(MATCH(A52, '7.1.24'!$A$2:$A$16, 0)), "Exists", "Doesn't Exist")</f>
        <v>Exists</v>
      </c>
      <c r="O52" t="str">
        <f>_xlfn.IFNA(VLOOKUP(A52,'7.1.24'!$A$2:$R$96,17,0), "No")</f>
        <v>Yes</v>
      </c>
      <c r="Q52" s="131" t="s">
        <v>359</v>
      </c>
      <c r="R52" s="132" t="s">
        <v>359</v>
      </c>
    </row>
    <row r="53" spans="1:18" x14ac:dyDescent="0.25">
      <c r="A53" t="s">
        <v>43</v>
      </c>
      <c r="B53" s="1">
        <v>4943.57</v>
      </c>
      <c r="C53" s="1">
        <v>27.22</v>
      </c>
      <c r="D53" s="1">
        <v>27.22</v>
      </c>
      <c r="E53" s="1">
        <v>0</v>
      </c>
      <c r="F53" s="1">
        <v>4916.3500000000004</v>
      </c>
      <c r="G53" s="1">
        <v>0</v>
      </c>
      <c r="H53" s="1">
        <v>1800.36</v>
      </c>
      <c r="I53" s="1">
        <v>3115.99</v>
      </c>
      <c r="J53" t="s">
        <v>44</v>
      </c>
      <c r="K53" t="s">
        <v>196</v>
      </c>
      <c r="L53" t="s">
        <v>197</v>
      </c>
      <c r="M53" s="1">
        <f>_xlfn.IFNA(VLOOKUP(A53,'7.1.24'!$A$2:$C$96,3,0),0)</f>
        <v>0</v>
      </c>
      <c r="N53" t="str">
        <f>IF(ISNUMBER(MATCH(A53, '7.1.24'!$A$2:$A$16, 0)), "Exists", "Doesn't Exist")</f>
        <v>Doesn't Exist</v>
      </c>
      <c r="O53" t="str">
        <f>_xlfn.IFNA(VLOOKUP(A53,'7.1.24'!$A$2:$R$96,17,0), "No")</f>
        <v>No</v>
      </c>
      <c r="Q53" s="131" t="s">
        <v>359</v>
      </c>
      <c r="R53" s="132" t="s">
        <v>359</v>
      </c>
    </row>
    <row r="54" spans="1:18" x14ac:dyDescent="0.25">
      <c r="A54" t="s">
        <v>143</v>
      </c>
      <c r="B54" s="1">
        <v>149.03</v>
      </c>
      <c r="C54" s="1">
        <v>25.91</v>
      </c>
      <c r="D54" s="1">
        <v>25.91</v>
      </c>
      <c r="E54" s="1">
        <v>0</v>
      </c>
      <c r="F54" s="1">
        <v>123.12</v>
      </c>
      <c r="G54" s="1">
        <v>0</v>
      </c>
      <c r="H54" s="1">
        <v>0</v>
      </c>
      <c r="I54" s="1">
        <v>123.12</v>
      </c>
      <c r="J54" t="s">
        <v>20</v>
      </c>
      <c r="K54" t="s">
        <v>178</v>
      </c>
      <c r="L54" t="s">
        <v>327</v>
      </c>
      <c r="M54" s="1">
        <f>_xlfn.IFNA(VLOOKUP(A54,'7.1.24'!$A$2:$C$96,3,0),0)</f>
        <v>0</v>
      </c>
      <c r="N54" t="str">
        <f>IF(ISNUMBER(MATCH(A54, '7.1.24'!$A$2:$A$16, 0)), "Exists", "Doesn't Exist")</f>
        <v>Doesn't Exist</v>
      </c>
      <c r="O54" t="str">
        <f>_xlfn.IFNA(VLOOKUP(A54,'7.1.24'!$A$2:$R$96,17,0), "No")</f>
        <v>No</v>
      </c>
      <c r="Q54" s="131" t="s">
        <v>359</v>
      </c>
      <c r="R54" s="132" t="s">
        <v>359</v>
      </c>
    </row>
    <row r="55" spans="1:18" x14ac:dyDescent="0.25">
      <c r="A55" t="s">
        <v>80</v>
      </c>
      <c r="B55" s="1">
        <v>23.6</v>
      </c>
      <c r="C55" s="1">
        <v>23.6</v>
      </c>
      <c r="D55" s="1">
        <v>0</v>
      </c>
      <c r="E55" s="1">
        <v>23.6</v>
      </c>
      <c r="F55" s="1">
        <v>0</v>
      </c>
      <c r="G55" s="1">
        <v>0</v>
      </c>
      <c r="H55" s="1">
        <v>0</v>
      </c>
      <c r="I55" s="1">
        <v>0</v>
      </c>
      <c r="J55" t="s">
        <v>99</v>
      </c>
      <c r="K55" t="s">
        <v>217</v>
      </c>
      <c r="L55" t="s">
        <v>399</v>
      </c>
      <c r="M55" s="1">
        <f>_xlfn.IFNA(VLOOKUP(A55,'7.1.24'!$A$2:$C$96,3,0),0)</f>
        <v>23.6</v>
      </c>
      <c r="N55" t="str">
        <f>IF(ISNUMBER(MATCH(A55, '7.1.24'!$A$2:$A$16, 0)), "Exists", "Doesn't Exist")</f>
        <v>Doesn't Exist</v>
      </c>
      <c r="O55" t="str">
        <f>_xlfn.IFNA(VLOOKUP(A55,'7.1.24'!$A$2:$R$96,17,0), "No")</f>
        <v>No</v>
      </c>
      <c r="Q55" s="131" t="s">
        <v>359</v>
      </c>
      <c r="R55" s="132" t="s">
        <v>359</v>
      </c>
    </row>
    <row r="56" spans="1:18" x14ac:dyDescent="0.25">
      <c r="A56" t="s">
        <v>627</v>
      </c>
      <c r="B56" s="1">
        <v>21.49</v>
      </c>
      <c r="C56" s="1">
        <v>21.49</v>
      </c>
      <c r="D56" s="1">
        <v>0</v>
      </c>
      <c r="E56" s="1">
        <v>21.49</v>
      </c>
      <c r="F56" s="1">
        <v>0</v>
      </c>
      <c r="G56" s="1">
        <v>0</v>
      </c>
      <c r="H56" s="1">
        <v>0</v>
      </c>
      <c r="I56" s="1">
        <v>0</v>
      </c>
      <c r="J56" t="s">
        <v>14</v>
      </c>
      <c r="K56" t="s">
        <v>172</v>
      </c>
      <c r="L56" t="s">
        <v>628</v>
      </c>
      <c r="M56" s="1">
        <f>_xlfn.IFNA(VLOOKUP(A56,'7.1.24'!$A$2:$C$96,3,0),0)</f>
        <v>21.49</v>
      </c>
      <c r="N56" t="str">
        <f>IF(ISNUMBER(MATCH(A56, '7.1.24'!$A$2:$A$16, 0)), "Exists", "Doesn't Exist")</f>
        <v>Doesn't Exist</v>
      </c>
      <c r="O56" t="str">
        <f>_xlfn.IFNA(VLOOKUP(A56,'7.1.24'!$A$2:$R$96,17,0), "No")</f>
        <v>No</v>
      </c>
      <c r="Q56" s="131" t="s">
        <v>359</v>
      </c>
      <c r="R56" s="132" t="s">
        <v>359</v>
      </c>
    </row>
    <row r="57" spans="1:18" x14ac:dyDescent="0.25">
      <c r="A57" t="s">
        <v>378</v>
      </c>
      <c r="B57" s="1">
        <v>21.38</v>
      </c>
      <c r="C57" s="1">
        <v>21.38</v>
      </c>
      <c r="D57" s="1">
        <v>0</v>
      </c>
      <c r="E57" s="1">
        <v>21.38</v>
      </c>
      <c r="F57" s="1">
        <v>0</v>
      </c>
      <c r="G57" s="1">
        <v>0</v>
      </c>
      <c r="H57" s="1">
        <v>0</v>
      </c>
      <c r="I57" s="1">
        <v>0</v>
      </c>
      <c r="J57" t="s">
        <v>62</v>
      </c>
      <c r="K57" t="s">
        <v>238</v>
      </c>
      <c r="L57" t="s">
        <v>379</v>
      </c>
      <c r="M57" s="1">
        <f>_xlfn.IFNA(VLOOKUP(A57,'7.1.24'!$A$2:$C$96,3,0),0)</f>
        <v>0</v>
      </c>
      <c r="N57" t="str">
        <f>IF(ISNUMBER(MATCH(A57, '7.1.24'!$A$2:$A$16, 0)), "Exists", "Doesn't Exist")</f>
        <v>Doesn't Exist</v>
      </c>
      <c r="O57" t="str">
        <f>_xlfn.IFNA(VLOOKUP(A57,'7.1.24'!$A$2:$R$96,17,0), "No")</f>
        <v>No</v>
      </c>
      <c r="Q57" s="131" t="s">
        <v>359</v>
      </c>
      <c r="R57" s="132" t="s">
        <v>359</v>
      </c>
    </row>
    <row r="58" spans="1:18" x14ac:dyDescent="0.25">
      <c r="A58" t="s">
        <v>281</v>
      </c>
      <c r="B58" s="1">
        <v>3113.6</v>
      </c>
      <c r="C58" s="1">
        <v>20.239999999999998</v>
      </c>
      <c r="D58" s="1">
        <v>0</v>
      </c>
      <c r="E58" s="1">
        <v>20.239999999999998</v>
      </c>
      <c r="F58" s="1">
        <v>3093.36</v>
      </c>
      <c r="G58" s="1">
        <v>0</v>
      </c>
      <c r="H58" s="1">
        <v>0</v>
      </c>
      <c r="I58" s="1">
        <v>3093.36</v>
      </c>
      <c r="J58" t="s">
        <v>102</v>
      </c>
      <c r="K58" t="s">
        <v>282</v>
      </c>
      <c r="L58" t="s">
        <v>283</v>
      </c>
      <c r="M58" s="1">
        <f>_xlfn.IFNA(VLOOKUP(A58,'7.1.24'!$A$2:$C$96,3,0),0)</f>
        <v>20.239999999999998</v>
      </c>
      <c r="N58" t="str">
        <f>IF(ISNUMBER(MATCH(A58, '7.1.24'!$A$2:$A$16, 0)), "Exists", "Doesn't Exist")</f>
        <v>Doesn't Exist</v>
      </c>
      <c r="O58" t="str">
        <f>_xlfn.IFNA(VLOOKUP(A58,'7.1.24'!$A$2:$R$96,17,0), "No")</f>
        <v>No</v>
      </c>
      <c r="Q58" s="131" t="s">
        <v>359</v>
      </c>
      <c r="R58" s="132" t="s">
        <v>359</v>
      </c>
    </row>
    <row r="59" spans="1:18" x14ac:dyDescent="0.25">
      <c r="A59" t="s">
        <v>46</v>
      </c>
      <c r="B59" s="1">
        <v>1729.41</v>
      </c>
      <c r="C59" s="1">
        <v>20.13</v>
      </c>
      <c r="D59" s="1">
        <v>20.13</v>
      </c>
      <c r="E59" s="1">
        <v>0</v>
      </c>
      <c r="F59" s="1">
        <v>1709.28</v>
      </c>
      <c r="G59" s="1">
        <v>1709.28</v>
      </c>
      <c r="H59" s="1">
        <v>0</v>
      </c>
      <c r="I59" s="1">
        <v>0</v>
      </c>
      <c r="J59" t="s">
        <v>10</v>
      </c>
      <c r="K59" t="s">
        <v>191</v>
      </c>
      <c r="L59" t="s">
        <v>192</v>
      </c>
      <c r="M59" s="1">
        <f>_xlfn.IFNA(VLOOKUP(A59,'7.1.24'!$A$2:$C$96,3,0),0)</f>
        <v>0</v>
      </c>
      <c r="N59" t="str">
        <f>IF(ISNUMBER(MATCH(A59, '7.1.24'!$A$2:$A$16, 0)), "Exists", "Doesn't Exist")</f>
        <v>Doesn't Exist</v>
      </c>
      <c r="O59" t="str">
        <f>_xlfn.IFNA(VLOOKUP(A59,'7.1.24'!$A$2:$R$96,17,0), "No")</f>
        <v>No</v>
      </c>
      <c r="Q59" s="131" t="s">
        <v>359</v>
      </c>
      <c r="R59" s="132" t="s">
        <v>359</v>
      </c>
    </row>
    <row r="60" spans="1:18" x14ac:dyDescent="0.25">
      <c r="A60" t="s">
        <v>74</v>
      </c>
      <c r="B60" s="1">
        <v>16.5</v>
      </c>
      <c r="C60" s="1">
        <v>16.5</v>
      </c>
      <c r="D60" s="1">
        <v>0</v>
      </c>
      <c r="E60" s="1">
        <v>16.5</v>
      </c>
      <c r="F60" s="1">
        <v>0</v>
      </c>
      <c r="G60" s="1">
        <v>0</v>
      </c>
      <c r="H60" s="1">
        <v>0</v>
      </c>
      <c r="I60" s="1">
        <v>0</v>
      </c>
      <c r="J60" t="s">
        <v>31</v>
      </c>
      <c r="K60" t="s">
        <v>183</v>
      </c>
      <c r="L60" t="s">
        <v>231</v>
      </c>
      <c r="M60" s="1">
        <f>_xlfn.IFNA(VLOOKUP(A60,'7.1.24'!$A$2:$C$96,3,0),0)</f>
        <v>0</v>
      </c>
      <c r="N60" t="str">
        <f>IF(ISNUMBER(MATCH(A60, '7.1.24'!$A$2:$A$16, 0)), "Exists", "Doesn't Exist")</f>
        <v>Doesn't Exist</v>
      </c>
      <c r="O60" t="str">
        <f>_xlfn.IFNA(VLOOKUP(A60,'7.1.24'!$A$2:$R$96,17,0), "No")</f>
        <v>No</v>
      </c>
      <c r="Q60" s="131" t="s">
        <v>359</v>
      </c>
      <c r="R60" s="132" t="s">
        <v>359</v>
      </c>
    </row>
    <row r="61" spans="1:18" x14ac:dyDescent="0.25">
      <c r="A61" t="s">
        <v>384</v>
      </c>
      <c r="B61" s="1">
        <v>10.32</v>
      </c>
      <c r="C61" s="1">
        <v>10.32</v>
      </c>
      <c r="D61" s="1">
        <v>0</v>
      </c>
      <c r="E61" s="1">
        <v>10.32</v>
      </c>
      <c r="F61" s="1">
        <v>0</v>
      </c>
      <c r="G61" s="1">
        <v>0</v>
      </c>
      <c r="H61" s="1">
        <v>0</v>
      </c>
      <c r="I61" s="1">
        <v>0</v>
      </c>
      <c r="J61" t="s">
        <v>105</v>
      </c>
      <c r="K61" t="s">
        <v>245</v>
      </c>
      <c r="L61" t="s">
        <v>385</v>
      </c>
      <c r="M61" s="1">
        <f>_xlfn.IFNA(VLOOKUP(A61,'7.1.24'!$A$2:$C$96,3,0),0)</f>
        <v>10.32</v>
      </c>
      <c r="N61" t="str">
        <f>IF(ISNUMBER(MATCH(A61, '7.1.24'!$A$2:$A$16, 0)), "Exists", "Doesn't Exist")</f>
        <v>Doesn't Exist</v>
      </c>
      <c r="O61" t="str">
        <f>_xlfn.IFNA(VLOOKUP(A61,'7.1.24'!$A$2:$R$96,17,0), "No")</f>
        <v>No</v>
      </c>
      <c r="Q61" s="131" t="s">
        <v>359</v>
      </c>
      <c r="R61" s="132" t="s">
        <v>359</v>
      </c>
    </row>
    <row r="62" spans="1:18" x14ac:dyDescent="0.25">
      <c r="A62" t="s">
        <v>125</v>
      </c>
      <c r="B62" s="1">
        <v>389.3</v>
      </c>
      <c r="C62" s="1">
        <v>6.93</v>
      </c>
      <c r="D62" s="1">
        <v>0</v>
      </c>
      <c r="E62" s="1">
        <v>6.93</v>
      </c>
      <c r="F62" s="1">
        <v>382.37000000000012</v>
      </c>
      <c r="G62" s="1">
        <v>0</v>
      </c>
      <c r="H62" s="1">
        <v>0</v>
      </c>
      <c r="I62" s="1">
        <v>382.37000000000012</v>
      </c>
      <c r="J62" t="s">
        <v>56</v>
      </c>
      <c r="K62" t="s">
        <v>189</v>
      </c>
      <c r="L62" t="s">
        <v>289</v>
      </c>
      <c r="M62" s="1">
        <f>_xlfn.IFNA(VLOOKUP(A62,'7.1.24'!$A$2:$C$96,3,0),0)</f>
        <v>6.93</v>
      </c>
      <c r="N62" t="str">
        <f>IF(ISNUMBER(MATCH(A62, '7.1.24'!$A$2:$A$16, 0)), "Exists", "Doesn't Exist")</f>
        <v>Doesn't Exist</v>
      </c>
      <c r="O62" t="str">
        <f>_xlfn.IFNA(VLOOKUP(A62,'7.1.24'!$A$2:$R$96,17,0), "No")</f>
        <v>No</v>
      </c>
      <c r="Q62" s="131" t="s">
        <v>359</v>
      </c>
      <c r="R62" s="132" t="s">
        <v>359</v>
      </c>
    </row>
    <row r="63" spans="1:18" x14ac:dyDescent="0.25">
      <c r="A63" t="s">
        <v>81</v>
      </c>
      <c r="B63" s="1">
        <v>6.67</v>
      </c>
      <c r="C63" s="1">
        <v>6.67</v>
      </c>
      <c r="D63" s="1">
        <v>0</v>
      </c>
      <c r="E63" s="1">
        <v>6.67</v>
      </c>
      <c r="F63" s="1">
        <v>0</v>
      </c>
      <c r="G63" s="1">
        <v>0</v>
      </c>
      <c r="H63" s="1">
        <v>0</v>
      </c>
      <c r="I63" s="1">
        <v>0</v>
      </c>
      <c r="J63" t="s">
        <v>153</v>
      </c>
      <c r="K63" t="s">
        <v>234</v>
      </c>
      <c r="L63" t="s">
        <v>235</v>
      </c>
      <c r="M63" s="1">
        <f>_xlfn.IFNA(VLOOKUP(A63,'7.1.24'!$A$2:$C$96,3,0),0)</f>
        <v>6.67</v>
      </c>
      <c r="N63" t="str">
        <f>IF(ISNUMBER(MATCH(A63, '7.1.24'!$A$2:$A$16, 0)), "Exists", "Doesn't Exist")</f>
        <v>Doesn't Exist</v>
      </c>
      <c r="O63" t="str">
        <f>_xlfn.IFNA(VLOOKUP(A63,'7.1.24'!$A$2:$R$96,17,0), "No")</f>
        <v>No</v>
      </c>
      <c r="Q63" s="131" t="s">
        <v>359</v>
      </c>
      <c r="R63" s="132" t="s">
        <v>359</v>
      </c>
    </row>
    <row r="64" spans="1:18" x14ac:dyDescent="0.25">
      <c r="A64" t="s">
        <v>110</v>
      </c>
      <c r="B64" s="1">
        <v>694.37</v>
      </c>
      <c r="C64" s="1">
        <v>3.69</v>
      </c>
      <c r="D64" s="1">
        <v>0</v>
      </c>
      <c r="E64" s="1">
        <v>3.69</v>
      </c>
      <c r="F64" s="1">
        <v>690.68</v>
      </c>
      <c r="G64" s="1">
        <v>0</v>
      </c>
      <c r="H64" s="1">
        <v>0</v>
      </c>
      <c r="I64" s="1">
        <v>690.68</v>
      </c>
      <c r="J64" t="s">
        <v>23</v>
      </c>
      <c r="K64" t="s">
        <v>194</v>
      </c>
      <c r="L64" t="s">
        <v>266</v>
      </c>
      <c r="M64" s="1">
        <f>_xlfn.IFNA(VLOOKUP(A64,'7.1.24'!$A$2:$C$96,3,0),0)</f>
        <v>0</v>
      </c>
      <c r="N64" t="str">
        <f>IF(ISNUMBER(MATCH(A64, '7.1.24'!$A$2:$A$16, 0)), "Exists", "Doesn't Exist")</f>
        <v>Doesn't Exist</v>
      </c>
      <c r="O64" t="str">
        <f>_xlfn.IFNA(VLOOKUP(A64,'7.1.24'!$A$2:$R$96,17,0), "No")</f>
        <v>No</v>
      </c>
      <c r="Q64" s="131" t="s">
        <v>359</v>
      </c>
      <c r="R64" s="132" t="s">
        <v>359</v>
      </c>
    </row>
    <row r="65" spans="1:18" x14ac:dyDescent="0.25">
      <c r="A65" t="s">
        <v>732</v>
      </c>
      <c r="B65" s="1">
        <v>1.38</v>
      </c>
      <c r="C65" s="1">
        <v>1.38</v>
      </c>
      <c r="D65" s="1">
        <v>0</v>
      </c>
      <c r="E65" s="1">
        <v>1.38</v>
      </c>
      <c r="F65" s="1">
        <v>0</v>
      </c>
      <c r="G65" s="1">
        <v>0</v>
      </c>
      <c r="H65" s="1">
        <v>0</v>
      </c>
      <c r="I65" s="1">
        <v>0</v>
      </c>
      <c r="J65" t="s">
        <v>158</v>
      </c>
      <c r="K65" t="s">
        <v>279</v>
      </c>
      <c r="L65" t="s">
        <v>187</v>
      </c>
      <c r="M65" s="1">
        <f>_xlfn.IFNA(VLOOKUP(A65,'7.1.24'!$A$2:$C$96,3,0),0)</f>
        <v>1.38</v>
      </c>
      <c r="N65" t="str">
        <f>IF(ISNUMBER(MATCH(A65, '7.1.24'!$A$2:$A$16, 0)), "Exists", "Doesn't Exist")</f>
        <v>Doesn't Exist</v>
      </c>
      <c r="O65" t="str">
        <f>_xlfn.IFNA(VLOOKUP(A65,'7.1.24'!$A$2:$R$96,17,0), "No")</f>
        <v>No</v>
      </c>
      <c r="Q65" s="131" t="s">
        <v>359</v>
      </c>
      <c r="R65" s="132" t="s">
        <v>359</v>
      </c>
    </row>
    <row r="66" spans="1:18" x14ac:dyDescent="0.25">
      <c r="A66" t="s">
        <v>656</v>
      </c>
      <c r="B66" s="1">
        <v>0.01</v>
      </c>
      <c r="C66" s="1">
        <v>0.01</v>
      </c>
      <c r="D66" s="1">
        <v>0</v>
      </c>
      <c r="E66" s="1">
        <v>0.01</v>
      </c>
      <c r="F66" s="1">
        <v>0</v>
      </c>
      <c r="G66" s="1">
        <v>0</v>
      </c>
      <c r="H66" s="1">
        <v>0</v>
      </c>
      <c r="I66" s="1">
        <v>0</v>
      </c>
      <c r="J66" t="s">
        <v>31</v>
      </c>
      <c r="K66" t="s">
        <v>183</v>
      </c>
      <c r="L66" t="s">
        <v>657</v>
      </c>
      <c r="M66" s="1">
        <f>_xlfn.IFNA(VLOOKUP(A66,'7.1.24'!$A$2:$C$96,3,0),0)</f>
        <v>0.01</v>
      </c>
      <c r="N66" t="str">
        <f>IF(ISNUMBER(MATCH(A66, '7.1.24'!$A$2:$A$16, 0)), "Exists", "Doesn't Exist")</f>
        <v>Doesn't Exist</v>
      </c>
      <c r="O66" t="str">
        <f>_xlfn.IFNA(VLOOKUP(A66,'7.1.24'!$A$2:$R$96,17,0), "No")</f>
        <v>No</v>
      </c>
      <c r="Q66" s="131" t="s">
        <v>359</v>
      </c>
      <c r="R66" s="132" t="s">
        <v>359</v>
      </c>
    </row>
    <row r="67" spans="1:18" x14ac:dyDescent="0.25">
      <c r="A67" t="s">
        <v>354</v>
      </c>
      <c r="B67" s="1">
        <v>93.87</v>
      </c>
      <c r="C67" s="1">
        <v>0</v>
      </c>
      <c r="D67" s="1">
        <v>0</v>
      </c>
      <c r="E67" s="1">
        <v>0</v>
      </c>
      <c r="F67" s="1">
        <v>93.87</v>
      </c>
      <c r="G67" s="1">
        <v>0</v>
      </c>
      <c r="H67" s="1">
        <v>0</v>
      </c>
      <c r="I67" s="1">
        <v>93.87</v>
      </c>
      <c r="J67" t="s">
        <v>14</v>
      </c>
      <c r="K67" t="s">
        <v>172</v>
      </c>
      <c r="L67" t="s">
        <v>752</v>
      </c>
      <c r="M67" s="1">
        <f>_xlfn.IFNA(VLOOKUP(A67,'7.1.24'!$A$2:$C$96,3,0),0)</f>
        <v>0</v>
      </c>
      <c r="N67" t="str">
        <f>IF(ISNUMBER(MATCH(A67, '7.1.24'!$A$2:$A$16, 0)), "Exists", "Doesn't Exist")</f>
        <v>Doesn't Exist</v>
      </c>
      <c r="O67" t="str">
        <f>_xlfn.IFNA(VLOOKUP(A67,'7.1.24'!$A$2:$R$96,17,0), "No")</f>
        <v>No</v>
      </c>
      <c r="Q67" s="131" t="s">
        <v>359</v>
      </c>
      <c r="R67" s="132" t="s">
        <v>359</v>
      </c>
    </row>
    <row r="68" spans="1:18" x14ac:dyDescent="0.25">
      <c r="A68" t="s">
        <v>660</v>
      </c>
      <c r="B68" s="1">
        <v>1007.55</v>
      </c>
      <c r="C68" s="1">
        <v>0</v>
      </c>
      <c r="D68" s="1">
        <v>0</v>
      </c>
      <c r="E68" s="1">
        <v>0</v>
      </c>
      <c r="F68" s="1">
        <v>1007.55</v>
      </c>
      <c r="G68" s="1">
        <v>0</v>
      </c>
      <c r="H68" s="1">
        <v>0</v>
      </c>
      <c r="I68" s="1">
        <v>1007.55</v>
      </c>
      <c r="J68" t="s">
        <v>36</v>
      </c>
      <c r="K68" t="s">
        <v>185</v>
      </c>
      <c r="L68" t="s">
        <v>180</v>
      </c>
      <c r="M68" s="1">
        <f>_xlfn.IFNA(VLOOKUP(A68,'7.1.24'!$A$2:$C$96,3,0),0)</f>
        <v>0</v>
      </c>
      <c r="N68" t="str">
        <f>IF(ISNUMBER(MATCH(A68, '7.1.24'!$A$2:$A$16, 0)), "Exists", "Doesn't Exist")</f>
        <v>Doesn't Exist</v>
      </c>
      <c r="O68" t="str">
        <f>_xlfn.IFNA(VLOOKUP(A68,'7.1.24'!$A$2:$R$96,17,0), "No")</f>
        <v>No</v>
      </c>
      <c r="Q68" s="131" t="s">
        <v>359</v>
      </c>
      <c r="R68" s="132" t="s">
        <v>359</v>
      </c>
    </row>
    <row r="69" spans="1:18" x14ac:dyDescent="0.25">
      <c r="A69" t="s">
        <v>92</v>
      </c>
      <c r="B69" s="1">
        <v>164.79</v>
      </c>
      <c r="C69" s="1">
        <v>0</v>
      </c>
      <c r="D69" s="1">
        <v>0</v>
      </c>
      <c r="E69" s="1">
        <v>0</v>
      </c>
      <c r="F69" s="1">
        <v>164.79</v>
      </c>
      <c r="G69" s="1">
        <v>0</v>
      </c>
      <c r="H69" s="1">
        <v>0</v>
      </c>
      <c r="I69" s="1">
        <v>164.79</v>
      </c>
      <c r="J69" t="s">
        <v>34</v>
      </c>
      <c r="K69" t="s">
        <v>198</v>
      </c>
      <c r="L69" t="s">
        <v>254</v>
      </c>
      <c r="M69" s="1">
        <f>_xlfn.IFNA(VLOOKUP(A69,'7.1.24'!$A$2:$C$96,3,0),0)</f>
        <v>0</v>
      </c>
      <c r="N69" t="str">
        <f>IF(ISNUMBER(MATCH(A69, '7.1.24'!$A$2:$A$16, 0)), "Exists", "Doesn't Exist")</f>
        <v>Doesn't Exist</v>
      </c>
      <c r="O69" t="str">
        <f>_xlfn.IFNA(VLOOKUP(A69,'7.1.24'!$A$2:$R$96,17,0), "No")</f>
        <v>No</v>
      </c>
      <c r="Q69" s="131" t="s">
        <v>359</v>
      </c>
      <c r="R69" s="132" t="s">
        <v>359</v>
      </c>
    </row>
    <row r="70" spans="1:18" x14ac:dyDescent="0.25">
      <c r="A70" t="s">
        <v>397</v>
      </c>
      <c r="B70" s="1">
        <v>1056.96</v>
      </c>
      <c r="C70" s="1">
        <v>0</v>
      </c>
      <c r="D70" s="1">
        <v>0</v>
      </c>
      <c r="E70" s="1">
        <v>0</v>
      </c>
      <c r="F70" s="1">
        <v>1056.96</v>
      </c>
      <c r="G70" s="1">
        <v>0</v>
      </c>
      <c r="H70" s="1">
        <v>0</v>
      </c>
      <c r="I70" s="1">
        <v>1056.96</v>
      </c>
      <c r="J70" t="s">
        <v>29</v>
      </c>
      <c r="K70" t="s">
        <v>212</v>
      </c>
      <c r="L70" t="s">
        <v>398</v>
      </c>
      <c r="M70" s="1">
        <f>_xlfn.IFNA(VLOOKUP(A70,'7.1.24'!$A$2:$C$96,3,0),0)</f>
        <v>0</v>
      </c>
      <c r="N70" t="str">
        <f>IF(ISNUMBER(MATCH(A70, '7.1.24'!$A$2:$A$16, 0)), "Exists", "Doesn't Exist")</f>
        <v>Doesn't Exist</v>
      </c>
      <c r="O70" t="str">
        <f>_xlfn.IFNA(VLOOKUP(A70,'7.1.24'!$A$2:$R$96,17,0), "No")</f>
        <v>No</v>
      </c>
      <c r="Q70" s="131" t="s">
        <v>359</v>
      </c>
      <c r="R70" s="132" t="s">
        <v>359</v>
      </c>
    </row>
    <row r="71" spans="1:18" x14ac:dyDescent="0.25">
      <c r="A71" t="s">
        <v>126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t="s">
        <v>23</v>
      </c>
      <c r="K71" t="s">
        <v>194</v>
      </c>
      <c r="L71" t="s">
        <v>352</v>
      </c>
      <c r="M71" s="1">
        <f>_xlfn.IFNA(VLOOKUP(A71,'7.1.24'!$A$2:$C$96,3,0),0)</f>
        <v>48.15</v>
      </c>
      <c r="N71" t="str">
        <f>IF(ISNUMBER(MATCH(A71, '7.1.24'!$A$2:$A$16, 0)), "Exists", "Doesn't Exist")</f>
        <v>Doesn't Exist</v>
      </c>
      <c r="O71" t="str">
        <f>_xlfn.IFNA(VLOOKUP(A71,'7.1.24'!$A$2:$R$96,17,0), "No")</f>
        <v>No</v>
      </c>
      <c r="Q71" s="131" t="s">
        <v>359</v>
      </c>
      <c r="R71" s="132" t="s">
        <v>359</v>
      </c>
    </row>
    <row r="72" spans="1:18" x14ac:dyDescent="0.25">
      <c r="A72" t="s">
        <v>369</v>
      </c>
      <c r="B72" s="1">
        <v>859.93999999999994</v>
      </c>
      <c r="C72" s="1">
        <v>0</v>
      </c>
      <c r="D72" s="1">
        <v>0</v>
      </c>
      <c r="E72" s="1">
        <v>0</v>
      </c>
      <c r="F72" s="1">
        <v>859.93999999999994</v>
      </c>
      <c r="G72" s="1">
        <v>0</v>
      </c>
      <c r="H72" s="1">
        <v>0</v>
      </c>
      <c r="I72" s="1">
        <v>859.93999999999994</v>
      </c>
      <c r="J72" t="s">
        <v>14</v>
      </c>
      <c r="K72" t="s">
        <v>172</v>
      </c>
      <c r="L72" t="s">
        <v>370</v>
      </c>
      <c r="M72" s="1">
        <f>_xlfn.IFNA(VLOOKUP(A72,'7.1.24'!$A$2:$C$96,3,0),0)</f>
        <v>1050.82</v>
      </c>
      <c r="N72" t="str">
        <f>IF(ISNUMBER(MATCH(A72, '7.1.24'!$A$2:$A$16, 0)), "Exists", "Doesn't Exist")</f>
        <v>Exists</v>
      </c>
      <c r="O72" t="str">
        <f>_xlfn.IFNA(VLOOKUP(A72,'7.1.24'!$A$2:$R$96,17,0), "No")</f>
        <v>Yes</v>
      </c>
      <c r="Q72" s="131" t="s">
        <v>359</v>
      </c>
      <c r="R72" s="132" t="s">
        <v>359</v>
      </c>
    </row>
    <row r="73" spans="1:18" x14ac:dyDescent="0.25">
      <c r="A73" t="s">
        <v>629</v>
      </c>
      <c r="B73" s="1">
        <v>45.84</v>
      </c>
      <c r="C73" s="1">
        <v>0</v>
      </c>
      <c r="D73" s="1">
        <v>0</v>
      </c>
      <c r="E73" s="1">
        <v>0</v>
      </c>
      <c r="F73" s="1">
        <v>45.84</v>
      </c>
      <c r="G73" s="1">
        <v>0</v>
      </c>
      <c r="H73" s="1">
        <v>0</v>
      </c>
      <c r="I73" s="1">
        <v>45.84</v>
      </c>
      <c r="J73" t="s">
        <v>36</v>
      </c>
      <c r="K73" t="s">
        <v>185</v>
      </c>
      <c r="L73" t="s">
        <v>630</v>
      </c>
      <c r="M73" s="1">
        <f>_xlfn.IFNA(VLOOKUP(A73,'7.1.24'!$A$2:$C$96,3,0),0)</f>
        <v>0</v>
      </c>
      <c r="N73" t="str">
        <f>IF(ISNUMBER(MATCH(A73, '7.1.24'!$A$2:$A$16, 0)), "Exists", "Doesn't Exist")</f>
        <v>Doesn't Exist</v>
      </c>
      <c r="O73" t="str">
        <f>_xlfn.IFNA(VLOOKUP(A73,'7.1.24'!$A$2:$R$96,17,0), "No")</f>
        <v>No</v>
      </c>
      <c r="Q73" s="131" t="s">
        <v>359</v>
      </c>
      <c r="R73" s="132" t="s">
        <v>359</v>
      </c>
    </row>
    <row r="74" spans="1:18" x14ac:dyDescent="0.25">
      <c r="A74" t="s">
        <v>597</v>
      </c>
      <c r="B74" s="1">
        <v>12482</v>
      </c>
      <c r="C74" s="1">
        <v>0</v>
      </c>
      <c r="D74" s="1">
        <v>0</v>
      </c>
      <c r="E74" s="1">
        <v>0</v>
      </c>
      <c r="F74" s="1">
        <v>12482</v>
      </c>
      <c r="G74" s="1">
        <v>0</v>
      </c>
      <c r="H74" s="1">
        <v>0</v>
      </c>
      <c r="I74" s="1">
        <v>12482</v>
      </c>
      <c r="J74" t="s">
        <v>41</v>
      </c>
      <c r="K74" t="s">
        <v>179</v>
      </c>
      <c r="L74" t="s">
        <v>626</v>
      </c>
      <c r="M74" s="1">
        <f>_xlfn.IFNA(VLOOKUP(A74,'7.1.24'!$A$2:$C$96,3,0),0)</f>
        <v>13702.04</v>
      </c>
      <c r="N74" t="str">
        <f>IF(ISNUMBER(MATCH(A74, '7.1.24'!$A$2:$A$16, 0)), "Exists", "Doesn't Exist")</f>
        <v>Exists</v>
      </c>
      <c r="O74" t="str">
        <f>_xlfn.IFNA(VLOOKUP(A74,'7.1.24'!$A$2:$R$96,17,0), "No")</f>
        <v>No</v>
      </c>
      <c r="Q74" s="131" t="s">
        <v>359</v>
      </c>
      <c r="R74" s="132" t="s">
        <v>359</v>
      </c>
    </row>
    <row r="75" spans="1:18" x14ac:dyDescent="0.25">
      <c r="A75" t="s">
        <v>753</v>
      </c>
      <c r="B75" s="1">
        <v>255.08</v>
      </c>
      <c r="C75" s="1">
        <v>0</v>
      </c>
      <c r="D75" s="1">
        <v>0</v>
      </c>
      <c r="E75" s="1">
        <v>0</v>
      </c>
      <c r="F75" s="1">
        <v>255.08</v>
      </c>
      <c r="G75" s="1">
        <v>0</v>
      </c>
      <c r="H75" s="1">
        <v>0</v>
      </c>
      <c r="I75" s="1">
        <v>255.08</v>
      </c>
      <c r="J75" t="s">
        <v>34</v>
      </c>
      <c r="K75" t="s">
        <v>198</v>
      </c>
      <c r="L75" t="s">
        <v>754</v>
      </c>
      <c r="M75" s="1">
        <f>_xlfn.IFNA(VLOOKUP(A75,'7.1.24'!$A$2:$C$96,3,0),0)</f>
        <v>0</v>
      </c>
      <c r="N75" t="str">
        <f>IF(ISNUMBER(MATCH(A75, '7.1.24'!$A$2:$A$16, 0)), "Exists", "Doesn't Exist")</f>
        <v>Doesn't Exist</v>
      </c>
      <c r="O75" t="str">
        <f>_xlfn.IFNA(VLOOKUP(A75,'7.1.24'!$A$2:$R$96,17,0), "No")</f>
        <v>No</v>
      </c>
      <c r="Q75" s="131" t="s">
        <v>359</v>
      </c>
      <c r="R75" s="132" t="s">
        <v>359</v>
      </c>
    </row>
    <row r="76" spans="1:18" x14ac:dyDescent="0.25">
      <c r="A76" t="s">
        <v>160</v>
      </c>
      <c r="B76" s="1">
        <v>793.96999999999991</v>
      </c>
      <c r="C76" s="1">
        <v>0</v>
      </c>
      <c r="D76" s="1">
        <v>0</v>
      </c>
      <c r="E76" s="1">
        <v>0</v>
      </c>
      <c r="F76" s="1">
        <v>793.96999999999991</v>
      </c>
      <c r="G76" s="1">
        <v>0</v>
      </c>
      <c r="H76" s="1">
        <v>0</v>
      </c>
      <c r="I76" s="1">
        <v>793.96999999999991</v>
      </c>
      <c r="J76" t="s">
        <v>44</v>
      </c>
      <c r="K76" t="s">
        <v>196</v>
      </c>
      <c r="L76" t="s">
        <v>294</v>
      </c>
      <c r="M76" s="1">
        <f>_xlfn.IFNA(VLOOKUP(A76,'7.1.24'!$A$2:$C$96,3,0),0)</f>
        <v>0</v>
      </c>
      <c r="N76" t="str">
        <f>IF(ISNUMBER(MATCH(A76, '7.1.24'!$A$2:$A$16, 0)), "Exists", "Doesn't Exist")</f>
        <v>Doesn't Exist</v>
      </c>
      <c r="O76" t="str">
        <f>_xlfn.IFNA(VLOOKUP(A76,'7.1.24'!$A$2:$R$96,17,0), "No")</f>
        <v>No</v>
      </c>
      <c r="Q76" s="131" t="s">
        <v>359</v>
      </c>
      <c r="R76" s="132" t="s">
        <v>359</v>
      </c>
    </row>
    <row r="77" spans="1:18" x14ac:dyDescent="0.25">
      <c r="A77" t="s">
        <v>663</v>
      </c>
      <c r="B77" s="1">
        <v>341.83</v>
      </c>
      <c r="C77" s="1">
        <v>0</v>
      </c>
      <c r="D77" s="1">
        <v>0</v>
      </c>
      <c r="E77" s="1">
        <v>0</v>
      </c>
      <c r="F77" s="1">
        <v>341.83</v>
      </c>
      <c r="G77" s="1">
        <v>0</v>
      </c>
      <c r="H77" s="1">
        <v>0</v>
      </c>
      <c r="I77" s="1">
        <v>341.83</v>
      </c>
      <c r="J77" t="s">
        <v>29</v>
      </c>
      <c r="K77" t="s">
        <v>212</v>
      </c>
      <c r="L77" t="s">
        <v>664</v>
      </c>
      <c r="M77" s="1">
        <f>_xlfn.IFNA(VLOOKUP(A77,'7.1.24'!$A$2:$C$96,3,0),0)</f>
        <v>0</v>
      </c>
      <c r="N77" t="str">
        <f>IF(ISNUMBER(MATCH(A77, '7.1.24'!$A$2:$A$16, 0)), "Exists", "Doesn't Exist")</f>
        <v>Doesn't Exist</v>
      </c>
      <c r="O77" t="str">
        <f>_xlfn.IFNA(VLOOKUP(A77,'7.1.24'!$A$2:$R$96,17,0), "No")</f>
        <v>No</v>
      </c>
      <c r="Q77" s="131" t="s">
        <v>359</v>
      </c>
      <c r="R77" s="132" t="s">
        <v>359</v>
      </c>
    </row>
    <row r="78" spans="1:18" x14ac:dyDescent="0.25">
      <c r="A78" t="s">
        <v>53</v>
      </c>
      <c r="B78" s="1">
        <v>903.55</v>
      </c>
      <c r="C78" s="1">
        <v>0</v>
      </c>
      <c r="D78" s="1">
        <v>0</v>
      </c>
      <c r="E78" s="1">
        <v>0</v>
      </c>
      <c r="F78" s="1">
        <v>903.55</v>
      </c>
      <c r="G78" s="1">
        <v>0</v>
      </c>
      <c r="H78" s="1">
        <v>0</v>
      </c>
      <c r="I78" s="1">
        <v>903.55</v>
      </c>
      <c r="J78" t="s">
        <v>44</v>
      </c>
      <c r="K78" t="s">
        <v>196</v>
      </c>
      <c r="L78" t="s">
        <v>205</v>
      </c>
      <c r="M78" s="1">
        <f>_xlfn.IFNA(VLOOKUP(A78,'7.1.24'!$A$2:$C$96,3,0),0)</f>
        <v>0</v>
      </c>
      <c r="N78" t="str">
        <f>IF(ISNUMBER(MATCH(A78, '7.1.24'!$A$2:$A$16, 0)), "Exists", "Doesn't Exist")</f>
        <v>Doesn't Exist</v>
      </c>
      <c r="O78" t="str">
        <f>_xlfn.IFNA(VLOOKUP(A78,'7.1.24'!$A$2:$R$96,17,0), "No")</f>
        <v>No</v>
      </c>
      <c r="Q78" s="131" t="s">
        <v>359</v>
      </c>
      <c r="R78" s="132" t="s">
        <v>359</v>
      </c>
    </row>
    <row r="79" spans="1:18" x14ac:dyDescent="0.25">
      <c r="A79" t="s">
        <v>406</v>
      </c>
      <c r="B79" s="1">
        <v>288.64</v>
      </c>
      <c r="C79" s="1">
        <v>0</v>
      </c>
      <c r="D79" s="1">
        <v>0</v>
      </c>
      <c r="E79" s="1">
        <v>0</v>
      </c>
      <c r="F79" s="1">
        <v>288.64</v>
      </c>
      <c r="G79" s="1">
        <v>0</v>
      </c>
      <c r="H79" s="1">
        <v>0</v>
      </c>
      <c r="I79" s="1">
        <v>288.64</v>
      </c>
      <c r="J79" t="s">
        <v>150</v>
      </c>
      <c r="K79" t="s">
        <v>175</v>
      </c>
      <c r="L79" t="s">
        <v>407</v>
      </c>
      <c r="M79" s="1">
        <f>_xlfn.IFNA(VLOOKUP(A79,'7.1.24'!$A$2:$C$96,3,0),0)</f>
        <v>0</v>
      </c>
      <c r="N79" t="str">
        <f>IF(ISNUMBER(MATCH(A79, '7.1.24'!$A$2:$A$16, 0)), "Exists", "Doesn't Exist")</f>
        <v>Doesn't Exist</v>
      </c>
      <c r="O79" t="str">
        <f>_xlfn.IFNA(VLOOKUP(A79,'7.1.24'!$A$2:$R$96,17,0), "No")</f>
        <v>No</v>
      </c>
      <c r="Q79" s="131" t="s">
        <v>359</v>
      </c>
      <c r="R79" s="132" t="s">
        <v>359</v>
      </c>
    </row>
    <row r="80" spans="1:18" x14ac:dyDescent="0.25">
      <c r="A80" t="s">
        <v>101</v>
      </c>
      <c r="B80" s="1">
        <v>4231.6499999999996</v>
      </c>
      <c r="C80" s="1">
        <v>0</v>
      </c>
      <c r="D80" s="1">
        <v>0</v>
      </c>
      <c r="E80" s="1">
        <v>0</v>
      </c>
      <c r="F80" s="1">
        <v>4231.6499999999996</v>
      </c>
      <c r="G80" s="1">
        <v>0</v>
      </c>
      <c r="H80" s="1">
        <v>0</v>
      </c>
      <c r="I80" s="1">
        <v>4231.6499999999996</v>
      </c>
      <c r="J80" t="s">
        <v>34</v>
      </c>
      <c r="K80" t="s">
        <v>198</v>
      </c>
      <c r="L80" t="s">
        <v>261</v>
      </c>
      <c r="M80" s="1">
        <f>_xlfn.IFNA(VLOOKUP(A80,'7.1.24'!$A$2:$C$96,3,0),0)</f>
        <v>0</v>
      </c>
      <c r="N80" t="str">
        <f>IF(ISNUMBER(MATCH(A80, '7.1.24'!$A$2:$A$16, 0)), "Exists", "Doesn't Exist")</f>
        <v>Doesn't Exist</v>
      </c>
      <c r="O80" t="str">
        <f>_xlfn.IFNA(VLOOKUP(A80,'7.1.24'!$A$2:$R$96,17,0), "No")</f>
        <v>No</v>
      </c>
      <c r="Q80" s="131" t="s">
        <v>359</v>
      </c>
      <c r="R80" s="132" t="s">
        <v>359</v>
      </c>
    </row>
    <row r="81" spans="1:18" x14ac:dyDescent="0.25">
      <c r="A81" t="s">
        <v>408</v>
      </c>
      <c r="B81" s="1">
        <v>2270.81</v>
      </c>
      <c r="C81" s="1">
        <v>0</v>
      </c>
      <c r="D81" s="1">
        <v>0</v>
      </c>
      <c r="E81" s="1">
        <v>0</v>
      </c>
      <c r="F81" s="1">
        <v>2270.81</v>
      </c>
      <c r="G81" s="1">
        <v>0</v>
      </c>
      <c r="H81" s="1">
        <v>0</v>
      </c>
      <c r="I81" s="1">
        <v>2270.81</v>
      </c>
      <c r="J81" t="s">
        <v>23</v>
      </c>
      <c r="K81" t="s">
        <v>194</v>
      </c>
      <c r="L81" t="s">
        <v>409</v>
      </c>
      <c r="M81" s="1">
        <f>_xlfn.IFNA(VLOOKUP(A81,'7.1.24'!$A$2:$C$96,3,0),0)</f>
        <v>0</v>
      </c>
      <c r="N81" t="str">
        <f>IF(ISNUMBER(MATCH(A81, '7.1.24'!$A$2:$A$16, 0)), "Exists", "Doesn't Exist")</f>
        <v>Doesn't Exist</v>
      </c>
      <c r="O81" t="str">
        <f>_xlfn.IFNA(VLOOKUP(A81,'7.1.24'!$A$2:$R$96,17,0), "No")</f>
        <v>No</v>
      </c>
      <c r="Q81" s="131" t="s">
        <v>359</v>
      </c>
      <c r="R81" s="132" t="s">
        <v>359</v>
      </c>
    </row>
    <row r="82" spans="1:18" x14ac:dyDescent="0.25">
      <c r="A82" t="s">
        <v>547</v>
      </c>
      <c r="B82" s="1">
        <v>2273.3000000000002</v>
      </c>
      <c r="C82" s="1">
        <v>0</v>
      </c>
      <c r="D82" s="1">
        <v>0</v>
      </c>
      <c r="E82" s="1">
        <v>0</v>
      </c>
      <c r="F82" s="1">
        <v>2273.3000000000002</v>
      </c>
      <c r="G82" s="1">
        <v>0</v>
      </c>
      <c r="H82" s="1">
        <v>0</v>
      </c>
      <c r="I82" s="1">
        <v>2273.3000000000002</v>
      </c>
      <c r="J82" t="s">
        <v>36</v>
      </c>
      <c r="K82" t="s">
        <v>185</v>
      </c>
      <c r="L82" t="s">
        <v>755</v>
      </c>
      <c r="M82" s="1">
        <f>_xlfn.IFNA(VLOOKUP(A82,'7.1.24'!$A$2:$C$96,3,0),0)</f>
        <v>0</v>
      </c>
      <c r="N82" t="str">
        <f>IF(ISNUMBER(MATCH(A82, '7.1.24'!$A$2:$A$16, 0)), "Exists", "Doesn't Exist")</f>
        <v>Doesn't Exist</v>
      </c>
      <c r="O82" t="str">
        <f>_xlfn.IFNA(VLOOKUP(A82,'7.1.24'!$A$2:$R$96,17,0), "No")</f>
        <v>No</v>
      </c>
      <c r="Q82" s="131" t="s">
        <v>359</v>
      </c>
      <c r="R82" s="132" t="s">
        <v>359</v>
      </c>
    </row>
    <row r="83" spans="1:18" x14ac:dyDescent="0.25">
      <c r="A83" t="s">
        <v>353</v>
      </c>
      <c r="B83" s="1">
        <v>251.66</v>
      </c>
      <c r="C83" s="1">
        <v>0</v>
      </c>
      <c r="D83" s="1">
        <v>0</v>
      </c>
      <c r="E83" s="1">
        <v>0</v>
      </c>
      <c r="F83" s="1">
        <v>251.66</v>
      </c>
      <c r="G83" s="1">
        <v>0</v>
      </c>
      <c r="H83" s="1">
        <v>0</v>
      </c>
      <c r="I83" s="1">
        <v>251.66</v>
      </c>
      <c r="J83" t="s">
        <v>41</v>
      </c>
      <c r="K83" t="s">
        <v>179</v>
      </c>
      <c r="L83" t="s">
        <v>227</v>
      </c>
      <c r="M83" s="1">
        <f>_xlfn.IFNA(VLOOKUP(A83,'7.1.24'!$A$2:$C$96,3,0),0)</f>
        <v>0</v>
      </c>
      <c r="N83" t="str">
        <f>IF(ISNUMBER(MATCH(A83, '7.1.24'!$A$2:$A$16, 0)), "Exists", "Doesn't Exist")</f>
        <v>Doesn't Exist</v>
      </c>
      <c r="O83" t="str">
        <f>_xlfn.IFNA(VLOOKUP(A83,'7.1.24'!$A$2:$R$96,17,0), "No")</f>
        <v>No</v>
      </c>
      <c r="Q83" s="131" t="s">
        <v>359</v>
      </c>
      <c r="R83" s="132" t="s">
        <v>359</v>
      </c>
    </row>
    <row r="84" spans="1:18" x14ac:dyDescent="0.25">
      <c r="A84" t="s">
        <v>733</v>
      </c>
      <c r="B84" s="1">
        <v>981.82999999999993</v>
      </c>
      <c r="C84" s="1">
        <v>0</v>
      </c>
      <c r="D84" s="1">
        <v>0</v>
      </c>
      <c r="E84" s="1">
        <v>0</v>
      </c>
      <c r="F84" s="1">
        <v>981.82999999999993</v>
      </c>
      <c r="G84" s="1">
        <v>0</v>
      </c>
      <c r="H84" s="1">
        <v>0</v>
      </c>
      <c r="I84" s="1">
        <v>981.82999999999993</v>
      </c>
      <c r="J84" t="s">
        <v>7</v>
      </c>
      <c r="K84" t="s">
        <v>170</v>
      </c>
      <c r="L84" t="s">
        <v>734</v>
      </c>
      <c r="M84" s="1">
        <f>_xlfn.IFNA(VLOOKUP(A84,'7.1.24'!$A$2:$C$96,3,0),0)</f>
        <v>0</v>
      </c>
      <c r="N84" t="str">
        <f>IF(ISNUMBER(MATCH(A84, '7.1.24'!$A$2:$A$16, 0)), "Exists", "Doesn't Exist")</f>
        <v>Doesn't Exist</v>
      </c>
      <c r="O84" t="str">
        <f>_xlfn.IFNA(VLOOKUP(A84,'7.1.24'!$A$2:$R$96,17,0), "No")</f>
        <v>No</v>
      </c>
      <c r="Q84" s="131" t="s">
        <v>359</v>
      </c>
      <c r="R84" s="132" t="s">
        <v>359</v>
      </c>
    </row>
    <row r="85" spans="1:18" x14ac:dyDescent="0.25">
      <c r="A85" t="s">
        <v>410</v>
      </c>
      <c r="B85" s="1">
        <v>73.31</v>
      </c>
      <c r="C85" s="1">
        <v>0</v>
      </c>
      <c r="D85" s="1">
        <v>0</v>
      </c>
      <c r="E85" s="1">
        <v>0</v>
      </c>
      <c r="F85" s="1">
        <v>73.31</v>
      </c>
      <c r="G85" s="1">
        <v>0</v>
      </c>
      <c r="H85" s="1">
        <v>0</v>
      </c>
      <c r="I85" s="1">
        <v>73.31</v>
      </c>
      <c r="J85" t="s">
        <v>20</v>
      </c>
      <c r="K85" t="s">
        <v>178</v>
      </c>
      <c r="L85" t="s">
        <v>411</v>
      </c>
      <c r="M85" s="1">
        <f>_xlfn.IFNA(VLOOKUP(A85,'7.1.24'!$A$2:$C$96,3,0),0)</f>
        <v>0</v>
      </c>
      <c r="N85" t="str">
        <f>IF(ISNUMBER(MATCH(A85, '7.1.24'!$A$2:$A$16, 0)), "Exists", "Doesn't Exist")</f>
        <v>Doesn't Exist</v>
      </c>
      <c r="O85" t="str">
        <f>_xlfn.IFNA(VLOOKUP(A85,'7.1.24'!$A$2:$R$96,17,0), "No")</f>
        <v>No</v>
      </c>
      <c r="Q85" s="131" t="s">
        <v>359</v>
      </c>
      <c r="R85" s="132" t="s">
        <v>359</v>
      </c>
    </row>
    <row r="86" spans="1:18" x14ac:dyDescent="0.25">
      <c r="A86" t="s">
        <v>31</v>
      </c>
      <c r="B86" s="1">
        <v>451.53</v>
      </c>
      <c r="C86" s="1">
        <v>0</v>
      </c>
      <c r="D86" s="1">
        <v>0</v>
      </c>
      <c r="E86" s="1">
        <v>0</v>
      </c>
      <c r="F86" s="1">
        <v>451.53</v>
      </c>
      <c r="G86" s="1">
        <v>0</v>
      </c>
      <c r="H86" s="1">
        <v>0</v>
      </c>
      <c r="I86" s="1">
        <v>451.53</v>
      </c>
      <c r="J86" t="s">
        <v>21</v>
      </c>
      <c r="K86" t="s">
        <v>177</v>
      </c>
      <c r="L86" t="s">
        <v>183</v>
      </c>
      <c r="M86" s="1">
        <f>_xlfn.IFNA(VLOOKUP(A86,'7.1.24'!$A$2:$C$96,3,0),0)</f>
        <v>0</v>
      </c>
      <c r="N86" t="str">
        <f>IF(ISNUMBER(MATCH(A86, '7.1.24'!$A$2:$A$16, 0)), "Exists", "Doesn't Exist")</f>
        <v>Doesn't Exist</v>
      </c>
      <c r="O86" t="str">
        <f>_xlfn.IFNA(VLOOKUP(A86,'7.1.24'!$A$2:$R$96,17,0), "No")</f>
        <v>No</v>
      </c>
      <c r="Q86" s="131" t="s">
        <v>359</v>
      </c>
      <c r="R86" s="132" t="s">
        <v>359</v>
      </c>
    </row>
    <row r="87" spans="1:18" x14ac:dyDescent="0.25">
      <c r="A87" t="s">
        <v>608</v>
      </c>
      <c r="B87" s="1">
        <v>82.97</v>
      </c>
      <c r="C87" s="1">
        <v>0</v>
      </c>
      <c r="D87" s="1">
        <v>0</v>
      </c>
      <c r="E87" s="1">
        <v>0</v>
      </c>
      <c r="F87" s="1">
        <v>82.97</v>
      </c>
      <c r="G87" s="1">
        <v>0</v>
      </c>
      <c r="H87" s="1">
        <v>82.97</v>
      </c>
      <c r="I87" s="1">
        <v>0</v>
      </c>
      <c r="J87" t="s">
        <v>56</v>
      </c>
      <c r="K87" t="s">
        <v>189</v>
      </c>
      <c r="L87" t="s">
        <v>207</v>
      </c>
      <c r="M87" s="1">
        <f>_xlfn.IFNA(VLOOKUP(A87,'7.1.24'!$A$2:$C$96,3,0),0)</f>
        <v>0</v>
      </c>
      <c r="N87" t="str">
        <f>IF(ISNUMBER(MATCH(A87, '7.1.24'!$A$2:$A$16, 0)), "Exists", "Doesn't Exist")</f>
        <v>Doesn't Exist</v>
      </c>
      <c r="O87" t="str">
        <f>_xlfn.IFNA(VLOOKUP(A87,'7.1.24'!$A$2:$R$96,17,0), "No")</f>
        <v>No</v>
      </c>
      <c r="Q87" s="131" t="s">
        <v>359</v>
      </c>
      <c r="R87" s="132" t="s">
        <v>359</v>
      </c>
    </row>
    <row r="88" spans="1:18" x14ac:dyDescent="0.25">
      <c r="A88" t="s">
        <v>94</v>
      </c>
      <c r="B88" s="1">
        <v>1196.5899999999999</v>
      </c>
      <c r="C88" s="1">
        <v>0</v>
      </c>
      <c r="D88" s="1">
        <v>0</v>
      </c>
      <c r="E88" s="1">
        <v>0</v>
      </c>
      <c r="F88" s="1">
        <v>1196.5899999999999</v>
      </c>
      <c r="G88" s="1">
        <v>475.19000000000011</v>
      </c>
      <c r="H88" s="1">
        <v>0</v>
      </c>
      <c r="I88" s="1">
        <v>721.4</v>
      </c>
      <c r="J88" t="s">
        <v>62</v>
      </c>
      <c r="K88" t="s">
        <v>238</v>
      </c>
      <c r="L88" t="s">
        <v>239</v>
      </c>
      <c r="M88" s="1">
        <f>_xlfn.IFNA(VLOOKUP(A88,'7.1.24'!$A$2:$C$96,3,0),0)</f>
        <v>0</v>
      </c>
      <c r="N88" t="str">
        <f>IF(ISNUMBER(MATCH(A88, '7.1.24'!$A$2:$A$16, 0)), "Exists", "Doesn't Exist")</f>
        <v>Doesn't Exist</v>
      </c>
      <c r="O88" t="str">
        <f>_xlfn.IFNA(VLOOKUP(A88,'7.1.24'!$A$2:$R$96,17,0), "No")</f>
        <v>No</v>
      </c>
      <c r="Q88" s="131" t="s">
        <v>359</v>
      </c>
      <c r="R88" s="132" t="s">
        <v>359</v>
      </c>
    </row>
    <row r="89" spans="1:18" x14ac:dyDescent="0.25">
      <c r="A89" t="s">
        <v>756</v>
      </c>
      <c r="B89" s="1">
        <v>271.39999999999998</v>
      </c>
      <c r="C89" s="1">
        <v>0</v>
      </c>
      <c r="D89" s="1">
        <v>0</v>
      </c>
      <c r="E89" s="1">
        <v>0</v>
      </c>
      <c r="F89" s="1">
        <v>271.39999999999998</v>
      </c>
      <c r="G89" s="1">
        <v>0</v>
      </c>
      <c r="H89" s="1">
        <v>0</v>
      </c>
      <c r="I89" s="1">
        <v>271.39999999999998</v>
      </c>
      <c r="J89" t="s">
        <v>41</v>
      </c>
      <c r="K89" t="s">
        <v>179</v>
      </c>
      <c r="L89" t="s">
        <v>757</v>
      </c>
      <c r="M89" s="1">
        <f>_xlfn.IFNA(VLOOKUP(A89,'7.1.24'!$A$2:$C$96,3,0),0)</f>
        <v>0</v>
      </c>
      <c r="N89" t="str">
        <f>IF(ISNUMBER(MATCH(A89, '7.1.24'!$A$2:$A$16, 0)), "Exists", "Doesn't Exist")</f>
        <v>Doesn't Exist</v>
      </c>
      <c r="O89" t="str">
        <f>_xlfn.IFNA(VLOOKUP(A89,'7.1.24'!$A$2:$R$96,17,0), "No")</f>
        <v>No</v>
      </c>
      <c r="Q89" s="131" t="s">
        <v>359</v>
      </c>
      <c r="R89" s="132" t="s">
        <v>359</v>
      </c>
    </row>
    <row r="90" spans="1:18" x14ac:dyDescent="0.25">
      <c r="A90" t="s">
        <v>412</v>
      </c>
      <c r="B90" s="1">
        <v>398.05</v>
      </c>
      <c r="C90" s="1">
        <v>0</v>
      </c>
      <c r="D90" s="1">
        <v>0</v>
      </c>
      <c r="E90" s="1">
        <v>0</v>
      </c>
      <c r="F90" s="1">
        <v>398.05</v>
      </c>
      <c r="G90" s="1">
        <v>0</v>
      </c>
      <c r="H90" s="1">
        <v>0</v>
      </c>
      <c r="I90" s="1">
        <v>398.05</v>
      </c>
      <c r="J90" t="s">
        <v>44</v>
      </c>
      <c r="K90" t="s">
        <v>196</v>
      </c>
      <c r="L90" t="s">
        <v>413</v>
      </c>
      <c r="M90" s="1">
        <f>_xlfn.IFNA(VLOOKUP(A90,'7.1.24'!$A$2:$C$96,3,0),0)</f>
        <v>0</v>
      </c>
      <c r="N90" t="str">
        <f>IF(ISNUMBER(MATCH(A90, '7.1.24'!$A$2:$A$16, 0)), "Exists", "Doesn't Exist")</f>
        <v>Doesn't Exist</v>
      </c>
      <c r="O90" t="str">
        <f>_xlfn.IFNA(VLOOKUP(A90,'7.1.24'!$A$2:$R$96,17,0), "No")</f>
        <v>No</v>
      </c>
      <c r="Q90" s="131" t="s">
        <v>359</v>
      </c>
      <c r="R90" s="132" t="s">
        <v>359</v>
      </c>
    </row>
    <row r="91" spans="1:18" x14ac:dyDescent="0.25">
      <c r="A91" t="s">
        <v>161</v>
      </c>
      <c r="B91" s="1">
        <v>887.59</v>
      </c>
      <c r="C91" s="1">
        <v>0</v>
      </c>
      <c r="D91" s="1">
        <v>0</v>
      </c>
      <c r="E91" s="1">
        <v>0</v>
      </c>
      <c r="F91" s="1">
        <v>887.59</v>
      </c>
      <c r="G91" s="1">
        <v>0</v>
      </c>
      <c r="H91" s="1">
        <v>0</v>
      </c>
      <c r="I91" s="1">
        <v>887.59</v>
      </c>
      <c r="J91" t="s">
        <v>96</v>
      </c>
      <c r="K91" t="s">
        <v>242</v>
      </c>
      <c r="L91" t="s">
        <v>299</v>
      </c>
      <c r="M91" s="1">
        <f>_xlfn.IFNA(VLOOKUP(A91,'7.1.24'!$A$2:$C$96,3,0),0)</f>
        <v>0</v>
      </c>
      <c r="N91" t="str">
        <f>IF(ISNUMBER(MATCH(A91, '7.1.24'!$A$2:$A$16, 0)), "Exists", "Doesn't Exist")</f>
        <v>Doesn't Exist</v>
      </c>
      <c r="O91" t="str">
        <f>_xlfn.IFNA(VLOOKUP(A91,'7.1.24'!$A$2:$R$96,17,0), "No")</f>
        <v>No</v>
      </c>
      <c r="Q91" s="131" t="s">
        <v>359</v>
      </c>
      <c r="R91" s="132" t="s">
        <v>359</v>
      </c>
    </row>
    <row r="92" spans="1:18" x14ac:dyDescent="0.25">
      <c r="A92" t="s">
        <v>609</v>
      </c>
      <c r="B92" s="1">
        <v>112.64</v>
      </c>
      <c r="C92" s="1">
        <v>0</v>
      </c>
      <c r="D92" s="1">
        <v>0</v>
      </c>
      <c r="E92" s="1">
        <v>0</v>
      </c>
      <c r="F92" s="1">
        <v>112.64</v>
      </c>
      <c r="G92" s="1">
        <v>0</v>
      </c>
      <c r="H92" s="1">
        <v>0</v>
      </c>
      <c r="I92" s="1">
        <v>112.64</v>
      </c>
      <c r="J92" t="s">
        <v>56</v>
      </c>
      <c r="K92" t="s">
        <v>189</v>
      </c>
      <c r="L92" t="s">
        <v>610</v>
      </c>
      <c r="M92" s="1">
        <f>_xlfn.IFNA(VLOOKUP(A92,'7.1.24'!$A$2:$C$96,3,0),0)</f>
        <v>0</v>
      </c>
      <c r="N92" t="str">
        <f>IF(ISNUMBER(MATCH(A92, '7.1.24'!$A$2:$A$16, 0)), "Exists", "Doesn't Exist")</f>
        <v>Doesn't Exist</v>
      </c>
      <c r="O92" t="str">
        <f>_xlfn.IFNA(VLOOKUP(A92,'7.1.24'!$A$2:$R$96,17,0), "No")</f>
        <v>No</v>
      </c>
      <c r="Q92" s="131" t="s">
        <v>359</v>
      </c>
      <c r="R92" s="132" t="s">
        <v>359</v>
      </c>
    </row>
    <row r="93" spans="1:18" x14ac:dyDescent="0.25">
      <c r="A93" t="s">
        <v>735</v>
      </c>
      <c r="B93" s="1">
        <v>789.81</v>
      </c>
      <c r="C93" s="1">
        <v>0</v>
      </c>
      <c r="D93" s="1">
        <v>0</v>
      </c>
      <c r="E93" s="1">
        <v>0</v>
      </c>
      <c r="F93" s="1">
        <v>789.81</v>
      </c>
      <c r="G93" s="1">
        <v>0</v>
      </c>
      <c r="H93" s="1">
        <v>0</v>
      </c>
      <c r="I93" s="1">
        <v>789.81</v>
      </c>
      <c r="J93" t="s">
        <v>10</v>
      </c>
      <c r="K93" t="s">
        <v>191</v>
      </c>
      <c r="L93" t="s">
        <v>736</v>
      </c>
      <c r="M93" s="1">
        <f>_xlfn.IFNA(VLOOKUP(A93,'7.1.24'!$A$2:$C$96,3,0),0)</f>
        <v>0</v>
      </c>
      <c r="N93" t="str">
        <f>IF(ISNUMBER(MATCH(A93, '7.1.24'!$A$2:$A$16, 0)), "Exists", "Doesn't Exist")</f>
        <v>Doesn't Exist</v>
      </c>
      <c r="O93" t="str">
        <f>_xlfn.IFNA(VLOOKUP(A93,'7.1.24'!$A$2:$R$96,17,0), "No")</f>
        <v>No</v>
      </c>
      <c r="Q93" s="131" t="s">
        <v>359</v>
      </c>
      <c r="R93" s="132" t="s">
        <v>359</v>
      </c>
    </row>
    <row r="94" spans="1:18" x14ac:dyDescent="0.25">
      <c r="A94" t="s">
        <v>129</v>
      </c>
      <c r="B94" s="1">
        <v>64.29000000000002</v>
      </c>
      <c r="C94" s="1">
        <v>0</v>
      </c>
      <c r="D94" s="1">
        <v>0</v>
      </c>
      <c r="E94" s="1">
        <v>0</v>
      </c>
      <c r="F94" s="1">
        <v>64.290000000000006</v>
      </c>
      <c r="G94" s="1">
        <v>0</v>
      </c>
      <c r="H94" s="1">
        <v>0</v>
      </c>
      <c r="I94" s="1">
        <v>64.290000000000006</v>
      </c>
      <c r="J94" t="s">
        <v>44</v>
      </c>
      <c r="K94" t="s">
        <v>196</v>
      </c>
      <c r="L94" t="s">
        <v>303</v>
      </c>
      <c r="M94" s="1">
        <f>_xlfn.IFNA(VLOOKUP(A94,'7.1.24'!$A$2:$C$96,3,0),0)</f>
        <v>0</v>
      </c>
      <c r="N94" t="str">
        <f>IF(ISNUMBER(MATCH(A94, '7.1.24'!$A$2:$A$16, 0)), "Exists", "Doesn't Exist")</f>
        <v>Doesn't Exist</v>
      </c>
      <c r="O94" t="str">
        <f>_xlfn.IFNA(VLOOKUP(A94,'7.1.24'!$A$2:$R$96,17,0), "No")</f>
        <v>No</v>
      </c>
      <c r="Q94" s="131" t="s">
        <v>359</v>
      </c>
      <c r="R94" s="132" t="s">
        <v>359</v>
      </c>
    </row>
    <row r="95" spans="1:18" x14ac:dyDescent="0.25">
      <c r="A95" t="s">
        <v>130</v>
      </c>
      <c r="B95" s="1">
        <v>850.75</v>
      </c>
      <c r="C95" s="1">
        <v>0</v>
      </c>
      <c r="D95" s="1">
        <v>0</v>
      </c>
      <c r="E95" s="1">
        <v>0</v>
      </c>
      <c r="F95" s="1">
        <v>850.75</v>
      </c>
      <c r="G95" s="1">
        <v>0</v>
      </c>
      <c r="H95" s="1">
        <v>0</v>
      </c>
      <c r="I95" s="1">
        <v>850.75</v>
      </c>
      <c r="J95" t="s">
        <v>20</v>
      </c>
      <c r="K95" t="s">
        <v>178</v>
      </c>
      <c r="L95" t="s">
        <v>304</v>
      </c>
      <c r="M95" s="1">
        <f>_xlfn.IFNA(VLOOKUP(A95,'7.1.24'!$A$2:$C$96,3,0),0)</f>
        <v>0</v>
      </c>
      <c r="N95" t="str">
        <f>IF(ISNUMBER(MATCH(A95, '7.1.24'!$A$2:$A$16, 0)), "Exists", "Doesn't Exist")</f>
        <v>Doesn't Exist</v>
      </c>
      <c r="O95" t="str">
        <f>_xlfn.IFNA(VLOOKUP(A95,'7.1.24'!$A$2:$R$96,17,0), "No")</f>
        <v>No</v>
      </c>
      <c r="Q95" s="131" t="s">
        <v>359</v>
      </c>
      <c r="R95" s="132" t="s">
        <v>359</v>
      </c>
    </row>
    <row r="96" spans="1:18" x14ac:dyDescent="0.25">
      <c r="A96" t="s">
        <v>20</v>
      </c>
      <c r="B96" s="1">
        <v>8004.91</v>
      </c>
      <c r="C96" s="1">
        <v>0</v>
      </c>
      <c r="D96" s="1">
        <v>0</v>
      </c>
      <c r="E96" s="1">
        <v>0</v>
      </c>
      <c r="F96" s="1">
        <v>8004.91</v>
      </c>
      <c r="G96" s="1">
        <v>0</v>
      </c>
      <c r="H96" s="1">
        <v>0</v>
      </c>
      <c r="I96" s="1">
        <v>8004.91</v>
      </c>
      <c r="J96" t="s">
        <v>21</v>
      </c>
      <c r="K96" t="s">
        <v>177</v>
      </c>
      <c r="L96" t="s">
        <v>178</v>
      </c>
      <c r="M96" s="1">
        <f>_xlfn.IFNA(VLOOKUP(A96,'7.1.24'!$A$2:$C$96,3,0),0)</f>
        <v>0</v>
      </c>
      <c r="N96" t="str">
        <f>IF(ISNUMBER(MATCH(A96, '7.1.24'!$A$2:$A$16, 0)), "Exists", "Doesn't Exist")</f>
        <v>Doesn't Exist</v>
      </c>
      <c r="O96" t="str">
        <f>_xlfn.IFNA(VLOOKUP(A96,'7.1.24'!$A$2:$R$96,17,0), "No")</f>
        <v>No</v>
      </c>
      <c r="Q96" s="131" t="s">
        <v>359</v>
      </c>
      <c r="R96" s="132" t="s">
        <v>359</v>
      </c>
    </row>
    <row r="97" spans="1:18" x14ac:dyDescent="0.25">
      <c r="A97" t="s">
        <v>432</v>
      </c>
      <c r="B97" s="1">
        <v>1642.52</v>
      </c>
      <c r="C97" s="1">
        <v>0</v>
      </c>
      <c r="D97" s="1">
        <v>0</v>
      </c>
      <c r="E97" s="1">
        <v>0</v>
      </c>
      <c r="F97" s="1">
        <v>1642.52</v>
      </c>
      <c r="G97" s="1">
        <v>0</v>
      </c>
      <c r="H97" s="1">
        <v>0</v>
      </c>
      <c r="I97" s="1">
        <v>1642.52</v>
      </c>
      <c r="J97" t="s">
        <v>41</v>
      </c>
      <c r="K97" t="s">
        <v>179</v>
      </c>
      <c r="L97" t="s">
        <v>433</v>
      </c>
      <c r="M97" s="1">
        <f>_xlfn.IFNA(VLOOKUP(A97,'7.1.24'!$A$2:$C$96,3,0),0)</f>
        <v>0</v>
      </c>
      <c r="N97" t="str">
        <f>IF(ISNUMBER(MATCH(A97, '7.1.24'!$A$2:$A$16, 0)), "Exists", "Doesn't Exist")</f>
        <v>Doesn't Exist</v>
      </c>
      <c r="O97" t="str">
        <f>_xlfn.IFNA(VLOOKUP(A97,'7.1.24'!$A$2:$R$96,17,0), "No")</f>
        <v>No</v>
      </c>
      <c r="Q97" s="131" t="s">
        <v>359</v>
      </c>
      <c r="R97" s="132" t="s">
        <v>359</v>
      </c>
    </row>
    <row r="98" spans="1:18" x14ac:dyDescent="0.25">
      <c r="A98" t="s">
        <v>758</v>
      </c>
      <c r="B98" s="1">
        <v>175.61</v>
      </c>
      <c r="C98" s="1">
        <v>0</v>
      </c>
      <c r="D98" s="1">
        <v>0</v>
      </c>
      <c r="E98" s="1">
        <v>0</v>
      </c>
      <c r="F98" s="1">
        <v>175.61</v>
      </c>
      <c r="G98" s="1">
        <v>0</v>
      </c>
      <c r="H98" s="1">
        <v>0</v>
      </c>
      <c r="I98" s="1">
        <v>175.61</v>
      </c>
      <c r="J98" t="s">
        <v>41</v>
      </c>
      <c r="K98" t="s">
        <v>179</v>
      </c>
      <c r="L98" t="s">
        <v>759</v>
      </c>
      <c r="M98" s="1">
        <f>_xlfn.IFNA(VLOOKUP(A98,'7.1.24'!$A$2:$C$96,3,0),0)</f>
        <v>0</v>
      </c>
      <c r="N98" t="str">
        <f>IF(ISNUMBER(MATCH(A98, '7.1.24'!$A$2:$A$16, 0)), "Exists", "Doesn't Exist")</f>
        <v>Doesn't Exist</v>
      </c>
      <c r="O98" t="str">
        <f>_xlfn.IFNA(VLOOKUP(A98,'7.1.24'!$A$2:$R$96,17,0), "No")</f>
        <v>No</v>
      </c>
      <c r="Q98" s="131" t="s">
        <v>359</v>
      </c>
      <c r="R98" s="132" t="s">
        <v>359</v>
      </c>
    </row>
    <row r="99" spans="1:18" x14ac:dyDescent="0.25">
      <c r="A99" t="s">
        <v>760</v>
      </c>
      <c r="B99" s="1">
        <v>152.81</v>
      </c>
      <c r="C99" s="1">
        <v>0</v>
      </c>
      <c r="D99" s="1">
        <v>0</v>
      </c>
      <c r="E99" s="1">
        <v>0</v>
      </c>
      <c r="F99" s="1">
        <v>152.81</v>
      </c>
      <c r="G99" s="1">
        <v>0</v>
      </c>
      <c r="H99" s="1">
        <v>0</v>
      </c>
      <c r="I99" s="1">
        <v>152.81</v>
      </c>
      <c r="J99" t="s">
        <v>34</v>
      </c>
      <c r="K99" t="s">
        <v>198</v>
      </c>
      <c r="L99" t="s">
        <v>761</v>
      </c>
      <c r="M99" s="1">
        <f>_xlfn.IFNA(VLOOKUP(A99,'7.1.24'!$A$2:$C$96,3,0),0)</f>
        <v>0</v>
      </c>
      <c r="N99" t="str">
        <f>IF(ISNUMBER(MATCH(A99, '7.1.24'!$A$2:$A$16, 0)), "Exists", "Doesn't Exist")</f>
        <v>Doesn't Exist</v>
      </c>
      <c r="O99" t="str">
        <f>_xlfn.IFNA(VLOOKUP(A99,'7.1.24'!$A$2:$R$96,17,0), "No")</f>
        <v>No</v>
      </c>
      <c r="Q99" s="131" t="s">
        <v>359</v>
      </c>
      <c r="R99" s="132" t="s">
        <v>359</v>
      </c>
    </row>
    <row r="100" spans="1:18" x14ac:dyDescent="0.25">
      <c r="A100" t="s">
        <v>54</v>
      </c>
      <c r="B100" s="1">
        <v>120.83</v>
      </c>
      <c r="C100" s="1">
        <v>0</v>
      </c>
      <c r="D100" s="1">
        <v>0</v>
      </c>
      <c r="E100" s="1">
        <v>0</v>
      </c>
      <c r="F100" s="1">
        <v>120.83</v>
      </c>
      <c r="G100" s="1">
        <v>0</v>
      </c>
      <c r="H100" s="1">
        <v>0</v>
      </c>
      <c r="I100" s="1">
        <v>120.83</v>
      </c>
      <c r="J100" t="s">
        <v>20</v>
      </c>
      <c r="K100" t="s">
        <v>178</v>
      </c>
      <c r="L100" t="s">
        <v>206</v>
      </c>
      <c r="M100" s="1">
        <f>_xlfn.IFNA(VLOOKUP(A100,'7.1.24'!$A$2:$C$96,3,0),0)</f>
        <v>0</v>
      </c>
      <c r="N100" t="str">
        <f>IF(ISNUMBER(MATCH(A100, '7.1.24'!$A$2:$A$16, 0)), "Exists", "Doesn't Exist")</f>
        <v>Doesn't Exist</v>
      </c>
      <c r="O100" t="str">
        <f>_xlfn.IFNA(VLOOKUP(A100,'7.1.24'!$A$2:$R$96,17,0), "No")</f>
        <v>No</v>
      </c>
      <c r="Q100" s="131" t="s">
        <v>359</v>
      </c>
      <c r="R100" s="132" t="s">
        <v>359</v>
      </c>
    </row>
    <row r="101" spans="1:18" x14ac:dyDescent="0.25">
      <c r="A101" t="s">
        <v>164</v>
      </c>
      <c r="B101" s="1">
        <v>423.82</v>
      </c>
      <c r="C101" s="1">
        <v>0</v>
      </c>
      <c r="D101" s="1">
        <v>0</v>
      </c>
      <c r="E101" s="1">
        <v>0</v>
      </c>
      <c r="F101" s="1">
        <v>423.82</v>
      </c>
      <c r="G101" s="1">
        <v>0</v>
      </c>
      <c r="H101" s="1">
        <v>0</v>
      </c>
      <c r="I101" s="1">
        <v>423.82</v>
      </c>
      <c r="J101" t="s">
        <v>56</v>
      </c>
      <c r="K101" t="s">
        <v>189</v>
      </c>
      <c r="L101" t="s">
        <v>306</v>
      </c>
      <c r="M101" s="1">
        <f>_xlfn.IFNA(VLOOKUP(A101,'7.1.24'!$A$2:$C$96,3,0),0)</f>
        <v>0</v>
      </c>
      <c r="N101" t="str">
        <f>IF(ISNUMBER(MATCH(A101, '7.1.24'!$A$2:$A$16, 0)), "Exists", "Doesn't Exist")</f>
        <v>Doesn't Exist</v>
      </c>
      <c r="O101" t="str">
        <f>_xlfn.IFNA(VLOOKUP(A101,'7.1.24'!$A$2:$R$96,17,0), "No")</f>
        <v>No</v>
      </c>
      <c r="Q101" s="131" t="s">
        <v>359</v>
      </c>
      <c r="R101" s="132" t="s">
        <v>359</v>
      </c>
    </row>
    <row r="102" spans="1:18" x14ac:dyDescent="0.25">
      <c r="A102" t="s">
        <v>88</v>
      </c>
      <c r="B102" s="1">
        <v>5980.0499999999993</v>
      </c>
      <c r="C102" s="1">
        <v>0</v>
      </c>
      <c r="D102" s="1">
        <v>0</v>
      </c>
      <c r="E102" s="1">
        <v>0</v>
      </c>
      <c r="F102" s="1">
        <v>5980.0499999999993</v>
      </c>
      <c r="G102" s="1">
        <v>0</v>
      </c>
      <c r="H102" s="1">
        <v>0</v>
      </c>
      <c r="I102" s="1">
        <v>5980.0499999999993</v>
      </c>
      <c r="J102" t="s">
        <v>56</v>
      </c>
      <c r="K102" t="s">
        <v>189</v>
      </c>
      <c r="L102" t="s">
        <v>249</v>
      </c>
      <c r="M102" s="1">
        <f>_xlfn.IFNA(VLOOKUP(A102,'7.1.24'!$A$2:$C$96,3,0),0)</f>
        <v>0</v>
      </c>
      <c r="N102" t="str">
        <f>IF(ISNUMBER(MATCH(A102, '7.1.24'!$A$2:$A$16, 0)), "Exists", "Doesn't Exist")</f>
        <v>Doesn't Exist</v>
      </c>
      <c r="O102" t="str">
        <f>_xlfn.IFNA(VLOOKUP(A102,'7.1.24'!$A$2:$R$96,17,0), "No")</f>
        <v>No</v>
      </c>
      <c r="Q102" s="131" t="s">
        <v>359</v>
      </c>
      <c r="R102" s="132" t="s">
        <v>359</v>
      </c>
    </row>
    <row r="103" spans="1:18" x14ac:dyDescent="0.25">
      <c r="A103" t="s">
        <v>762</v>
      </c>
      <c r="B103" s="1">
        <v>439.88</v>
      </c>
      <c r="C103" s="1">
        <v>0</v>
      </c>
      <c r="D103" s="1">
        <v>0</v>
      </c>
      <c r="E103" s="1">
        <v>0</v>
      </c>
      <c r="F103" s="1">
        <v>439.88</v>
      </c>
      <c r="G103" s="1">
        <v>0</v>
      </c>
      <c r="H103" s="1">
        <v>0</v>
      </c>
      <c r="I103" s="1">
        <v>439.88</v>
      </c>
      <c r="J103" t="s">
        <v>23</v>
      </c>
      <c r="K103" t="s">
        <v>194</v>
      </c>
      <c r="L103" t="s">
        <v>763</v>
      </c>
      <c r="M103" s="1">
        <f>_xlfn.IFNA(VLOOKUP(A103,'7.1.24'!$A$2:$C$96,3,0),0)</f>
        <v>0</v>
      </c>
      <c r="N103" t="str">
        <f>IF(ISNUMBER(MATCH(A103, '7.1.24'!$A$2:$A$16, 0)), "Exists", "Doesn't Exist")</f>
        <v>Doesn't Exist</v>
      </c>
      <c r="O103" t="str">
        <f>_xlfn.IFNA(VLOOKUP(A103,'7.1.24'!$A$2:$R$96,17,0), "No")</f>
        <v>No</v>
      </c>
      <c r="Q103" s="131" t="s">
        <v>359</v>
      </c>
      <c r="R103" s="132" t="s">
        <v>359</v>
      </c>
    </row>
    <row r="104" spans="1:18" x14ac:dyDescent="0.25">
      <c r="A104" t="s">
        <v>669</v>
      </c>
      <c r="B104" s="1">
        <v>1537.69</v>
      </c>
      <c r="C104" s="1">
        <v>0</v>
      </c>
      <c r="D104" s="1">
        <v>0</v>
      </c>
      <c r="E104" s="1">
        <v>0</v>
      </c>
      <c r="F104" s="1">
        <v>1537.69</v>
      </c>
      <c r="G104" s="1">
        <v>0</v>
      </c>
      <c r="H104" s="1">
        <v>1537.69</v>
      </c>
      <c r="I104" s="1">
        <v>0</v>
      </c>
      <c r="J104" t="s">
        <v>44</v>
      </c>
      <c r="K104" t="s">
        <v>196</v>
      </c>
      <c r="L104" t="s">
        <v>670</v>
      </c>
      <c r="M104" s="1">
        <f>_xlfn.IFNA(VLOOKUP(A104,'7.1.24'!$A$2:$C$96,3,0),0)</f>
        <v>0</v>
      </c>
      <c r="N104" t="str">
        <f>IF(ISNUMBER(MATCH(A104, '7.1.24'!$A$2:$A$16, 0)), "Exists", "Doesn't Exist")</f>
        <v>Doesn't Exist</v>
      </c>
      <c r="O104" t="str">
        <f>_xlfn.IFNA(VLOOKUP(A104,'7.1.24'!$A$2:$R$96,17,0), "No")</f>
        <v>No</v>
      </c>
      <c r="Q104" s="131" t="s">
        <v>359</v>
      </c>
      <c r="R104" s="132" t="s">
        <v>359</v>
      </c>
    </row>
    <row r="105" spans="1:18" x14ac:dyDescent="0.25">
      <c r="A105" t="s">
        <v>414</v>
      </c>
      <c r="B105" s="1">
        <v>120.21</v>
      </c>
      <c r="C105" s="1">
        <v>0</v>
      </c>
      <c r="D105" s="1">
        <v>0</v>
      </c>
      <c r="E105" s="1">
        <v>0</v>
      </c>
      <c r="F105" s="1">
        <v>120.21</v>
      </c>
      <c r="G105" s="1">
        <v>0</v>
      </c>
      <c r="H105" s="1">
        <v>0</v>
      </c>
      <c r="I105" s="1">
        <v>120.21</v>
      </c>
      <c r="J105" t="s">
        <v>415</v>
      </c>
      <c r="K105" t="s">
        <v>8</v>
      </c>
      <c r="L105" t="s">
        <v>417</v>
      </c>
      <c r="M105" s="1">
        <f>_xlfn.IFNA(VLOOKUP(A105,'7.1.24'!$A$2:$C$96,3,0),0)</f>
        <v>0</v>
      </c>
      <c r="N105" t="str">
        <f>IF(ISNUMBER(MATCH(A105, '7.1.24'!$A$2:$A$16, 0)), "Exists", "Doesn't Exist")</f>
        <v>Doesn't Exist</v>
      </c>
      <c r="O105" t="str">
        <f>_xlfn.IFNA(VLOOKUP(A105,'7.1.24'!$A$2:$R$96,17,0), "No")</f>
        <v>No</v>
      </c>
      <c r="Q105" s="131" t="s">
        <v>359</v>
      </c>
      <c r="R105" s="132" t="s">
        <v>359</v>
      </c>
    </row>
    <row r="106" spans="1:18" x14ac:dyDescent="0.25">
      <c r="A106" t="s">
        <v>132</v>
      </c>
      <c r="B106" s="1">
        <v>403.94999999999987</v>
      </c>
      <c r="C106" s="1">
        <v>0</v>
      </c>
      <c r="D106" s="1">
        <v>0</v>
      </c>
      <c r="E106" s="1">
        <v>0</v>
      </c>
      <c r="F106" s="1">
        <v>403.94999999999987</v>
      </c>
      <c r="G106" s="1">
        <v>0</v>
      </c>
      <c r="H106" s="1">
        <v>0</v>
      </c>
      <c r="I106" s="1">
        <v>403.94999999999987</v>
      </c>
      <c r="J106" t="s">
        <v>20</v>
      </c>
      <c r="K106" t="s">
        <v>178</v>
      </c>
      <c r="L106" t="s">
        <v>307</v>
      </c>
      <c r="M106" s="1">
        <f>_xlfn.IFNA(VLOOKUP(A106,'7.1.24'!$A$2:$C$96,3,0),0)</f>
        <v>0</v>
      </c>
      <c r="N106" t="str">
        <f>IF(ISNUMBER(MATCH(A106, '7.1.24'!$A$2:$A$16, 0)), "Exists", "Doesn't Exist")</f>
        <v>Doesn't Exist</v>
      </c>
      <c r="O106" t="str">
        <f>_xlfn.IFNA(VLOOKUP(A106,'7.1.24'!$A$2:$R$96,17,0), "No")</f>
        <v>No</v>
      </c>
      <c r="Q106" s="131" t="s">
        <v>359</v>
      </c>
      <c r="R106" s="132" t="s">
        <v>359</v>
      </c>
    </row>
    <row r="107" spans="1:18" x14ac:dyDescent="0.25">
      <c r="A107" t="s">
        <v>285</v>
      </c>
      <c r="B107" s="1">
        <v>295.95</v>
      </c>
      <c r="C107" s="1">
        <v>0</v>
      </c>
      <c r="D107" s="1">
        <v>0</v>
      </c>
      <c r="E107" s="1">
        <v>0</v>
      </c>
      <c r="F107" s="1">
        <v>295.95</v>
      </c>
      <c r="G107" s="1">
        <v>0</v>
      </c>
      <c r="H107" s="1">
        <v>0</v>
      </c>
      <c r="I107" s="1">
        <v>295.95</v>
      </c>
      <c r="J107" t="s">
        <v>31</v>
      </c>
      <c r="K107" t="s">
        <v>183</v>
      </c>
      <c r="L107" t="s">
        <v>286</v>
      </c>
      <c r="M107" s="1">
        <f>_xlfn.IFNA(VLOOKUP(A107,'7.1.24'!$A$2:$C$96,3,0),0)</f>
        <v>0</v>
      </c>
      <c r="N107" t="str">
        <f>IF(ISNUMBER(MATCH(A107, '7.1.24'!$A$2:$A$16, 0)), "Exists", "Doesn't Exist")</f>
        <v>Doesn't Exist</v>
      </c>
      <c r="O107" t="str">
        <f>_xlfn.IFNA(VLOOKUP(A107,'7.1.24'!$A$2:$R$96,17,0), "No")</f>
        <v>No</v>
      </c>
      <c r="Q107" s="131" t="s">
        <v>359</v>
      </c>
      <c r="R107" s="132" t="s">
        <v>359</v>
      </c>
    </row>
    <row r="108" spans="1:18" x14ac:dyDescent="0.25">
      <c r="A108" t="s">
        <v>58</v>
      </c>
      <c r="B108" s="1">
        <v>1343.03</v>
      </c>
      <c r="C108" s="1">
        <v>0</v>
      </c>
      <c r="D108" s="1">
        <v>0</v>
      </c>
      <c r="E108" s="1">
        <v>0</v>
      </c>
      <c r="F108" s="1">
        <v>1343.03</v>
      </c>
      <c r="G108" s="1">
        <v>0</v>
      </c>
      <c r="H108" s="1">
        <v>0</v>
      </c>
      <c r="I108" s="1">
        <v>1343.03</v>
      </c>
      <c r="J108" t="s">
        <v>34</v>
      </c>
      <c r="K108" t="s">
        <v>198</v>
      </c>
      <c r="L108" t="s">
        <v>199</v>
      </c>
      <c r="M108" s="1">
        <f>_xlfn.IFNA(VLOOKUP(A108,'7.1.24'!$A$2:$C$96,3,0),0)</f>
        <v>0</v>
      </c>
      <c r="N108" t="str">
        <f>IF(ISNUMBER(MATCH(A108, '7.1.24'!$A$2:$A$16, 0)), "Exists", "Doesn't Exist")</f>
        <v>Doesn't Exist</v>
      </c>
      <c r="O108" t="str">
        <f>_xlfn.IFNA(VLOOKUP(A108,'7.1.24'!$A$2:$R$96,17,0), "No")</f>
        <v>No</v>
      </c>
      <c r="Q108" s="131" t="s">
        <v>359</v>
      </c>
      <c r="R108" s="132" t="s">
        <v>359</v>
      </c>
    </row>
    <row r="109" spans="1:18" x14ac:dyDescent="0.25">
      <c r="A109" t="s">
        <v>133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t="s">
        <v>31</v>
      </c>
      <c r="K109" t="s">
        <v>183</v>
      </c>
      <c r="L109" t="s">
        <v>310</v>
      </c>
      <c r="M109" s="1">
        <f>_xlfn.IFNA(VLOOKUP(A109,'7.1.24'!$A$2:$C$96,3,0),0)</f>
        <v>0</v>
      </c>
      <c r="N109" t="str">
        <f>IF(ISNUMBER(MATCH(A109, '7.1.24'!$A$2:$A$16, 0)), "Exists", "Doesn't Exist")</f>
        <v>Doesn't Exist</v>
      </c>
      <c r="O109" t="str">
        <f>_xlfn.IFNA(VLOOKUP(A109,'7.1.24'!$A$2:$R$96,17,0), "No")</f>
        <v>No</v>
      </c>
      <c r="Q109" s="131" t="s">
        <v>359</v>
      </c>
      <c r="R109" s="132" t="s">
        <v>359</v>
      </c>
    </row>
    <row r="110" spans="1:18" x14ac:dyDescent="0.25">
      <c r="A110" t="s">
        <v>66</v>
      </c>
      <c r="B110" s="1">
        <v>1618.34</v>
      </c>
      <c r="C110" s="1">
        <v>0</v>
      </c>
      <c r="D110" s="1">
        <v>0</v>
      </c>
      <c r="E110" s="1">
        <v>0</v>
      </c>
      <c r="F110" s="1">
        <v>1618.34</v>
      </c>
      <c r="G110" s="1">
        <v>0</v>
      </c>
      <c r="H110" s="1">
        <v>1618.34</v>
      </c>
      <c r="I110" s="1">
        <v>0</v>
      </c>
      <c r="J110" t="s">
        <v>56</v>
      </c>
      <c r="K110" t="s">
        <v>189</v>
      </c>
      <c r="L110" t="s">
        <v>216</v>
      </c>
      <c r="M110" s="1">
        <f>_xlfn.IFNA(VLOOKUP(A110,'7.1.24'!$A$2:$C$96,3,0),0)</f>
        <v>0</v>
      </c>
      <c r="N110" t="str">
        <f>IF(ISNUMBER(MATCH(A110, '7.1.24'!$A$2:$A$16, 0)), "Exists", "Doesn't Exist")</f>
        <v>Doesn't Exist</v>
      </c>
      <c r="O110" t="str">
        <f>_xlfn.IFNA(VLOOKUP(A110,'7.1.24'!$A$2:$R$96,17,0), "No")</f>
        <v>No</v>
      </c>
      <c r="Q110" s="131" t="s">
        <v>359</v>
      </c>
      <c r="R110" s="132" t="s">
        <v>359</v>
      </c>
    </row>
    <row r="111" spans="1:18" x14ac:dyDescent="0.25">
      <c r="A111" t="s">
        <v>57</v>
      </c>
      <c r="B111" s="1">
        <v>1141.94</v>
      </c>
      <c r="C111" s="1">
        <v>0</v>
      </c>
      <c r="D111" s="1">
        <v>0</v>
      </c>
      <c r="E111" s="1">
        <v>0</v>
      </c>
      <c r="F111" s="1">
        <v>1141.94</v>
      </c>
      <c r="G111" s="1">
        <v>0</v>
      </c>
      <c r="H111" s="1">
        <v>1141.94</v>
      </c>
      <c r="I111" s="1">
        <v>0</v>
      </c>
      <c r="J111" t="s">
        <v>20</v>
      </c>
      <c r="K111" t="s">
        <v>178</v>
      </c>
      <c r="L111" t="s">
        <v>204</v>
      </c>
      <c r="M111" s="1">
        <f>_xlfn.IFNA(VLOOKUP(A111,'7.1.24'!$A$2:$C$96,3,0),0)</f>
        <v>443.59</v>
      </c>
      <c r="N111" t="str">
        <f>IF(ISNUMBER(MATCH(A111, '7.1.24'!$A$2:$A$16, 0)), "Exists", "Doesn't Exist")</f>
        <v>Exists</v>
      </c>
      <c r="O111" t="str">
        <f>_xlfn.IFNA(VLOOKUP(A111,'7.1.24'!$A$2:$R$96,17,0), "No")</f>
        <v>Yes</v>
      </c>
      <c r="Q111" s="131" t="s">
        <v>359</v>
      </c>
      <c r="R111" s="132" t="s">
        <v>359</v>
      </c>
    </row>
    <row r="112" spans="1:18" x14ac:dyDescent="0.25">
      <c r="A112" t="s">
        <v>16</v>
      </c>
      <c r="B112" s="1">
        <v>2283.0700000000002</v>
      </c>
      <c r="C112" s="1">
        <v>0</v>
      </c>
      <c r="D112" s="1">
        <v>0</v>
      </c>
      <c r="E112" s="1">
        <v>0</v>
      </c>
      <c r="F112" s="1">
        <v>2283.0700000000002</v>
      </c>
      <c r="G112" s="1">
        <v>0</v>
      </c>
      <c r="H112" s="1">
        <v>0</v>
      </c>
      <c r="I112" s="1">
        <v>2283.0700000000002</v>
      </c>
      <c r="J112" t="s">
        <v>17</v>
      </c>
      <c r="K112" t="s">
        <v>503</v>
      </c>
      <c r="L112" t="s">
        <v>504</v>
      </c>
      <c r="M112" s="1">
        <f>_xlfn.IFNA(VLOOKUP(A112,'7.1.24'!$A$2:$C$96,3,0),0)</f>
        <v>0</v>
      </c>
      <c r="N112" t="str">
        <f>IF(ISNUMBER(MATCH(A112, '7.1.24'!$A$2:$A$16, 0)), "Exists", "Doesn't Exist")</f>
        <v>Doesn't Exist</v>
      </c>
      <c r="O112" t="str">
        <f>_xlfn.IFNA(VLOOKUP(A112,'7.1.24'!$A$2:$R$96,17,0), "No")</f>
        <v>No</v>
      </c>
      <c r="Q112" s="131" t="s">
        <v>359</v>
      </c>
      <c r="R112" s="132" t="s">
        <v>359</v>
      </c>
    </row>
    <row r="113" spans="1:18" x14ac:dyDescent="0.25">
      <c r="A113" t="s">
        <v>554</v>
      </c>
      <c r="B113" s="1">
        <v>147.13</v>
      </c>
      <c r="C113" s="1">
        <v>0</v>
      </c>
      <c r="D113" s="1">
        <v>0</v>
      </c>
      <c r="E113" s="1">
        <v>0</v>
      </c>
      <c r="F113" s="1">
        <v>147.13</v>
      </c>
      <c r="G113" s="1">
        <v>0</v>
      </c>
      <c r="H113" s="1">
        <v>0</v>
      </c>
      <c r="I113" s="1">
        <v>147.13</v>
      </c>
      <c r="J113" t="s">
        <v>150</v>
      </c>
      <c r="K113" t="s">
        <v>175</v>
      </c>
      <c r="L113" t="s">
        <v>555</v>
      </c>
      <c r="M113" s="1">
        <f>_xlfn.IFNA(VLOOKUP(A113,'7.1.24'!$A$2:$C$96,3,0),0)</f>
        <v>0</v>
      </c>
      <c r="N113" t="str">
        <f>IF(ISNUMBER(MATCH(A113, '7.1.24'!$A$2:$A$16, 0)), "Exists", "Doesn't Exist")</f>
        <v>Doesn't Exist</v>
      </c>
      <c r="O113" t="str">
        <f>_xlfn.IFNA(VLOOKUP(A113,'7.1.24'!$A$2:$R$96,17,0), "No")</f>
        <v>No</v>
      </c>
      <c r="Q113" s="131" t="s">
        <v>359</v>
      </c>
      <c r="R113" s="132" t="s">
        <v>359</v>
      </c>
    </row>
    <row r="114" spans="1:18" x14ac:dyDescent="0.25">
      <c r="A114" t="s">
        <v>89</v>
      </c>
      <c r="B114" s="1">
        <v>12.85</v>
      </c>
      <c r="C114" s="1">
        <v>0</v>
      </c>
      <c r="D114" s="1">
        <v>0</v>
      </c>
      <c r="E114" s="1">
        <v>0</v>
      </c>
      <c r="F114" s="1">
        <v>12.85</v>
      </c>
      <c r="G114" s="1">
        <v>0</v>
      </c>
      <c r="H114" s="1">
        <v>0</v>
      </c>
      <c r="I114" s="1">
        <v>12.85</v>
      </c>
      <c r="J114" t="s">
        <v>60</v>
      </c>
      <c r="K114" t="s">
        <v>236</v>
      </c>
      <c r="L114" t="s">
        <v>250</v>
      </c>
      <c r="M114" s="1">
        <f>_xlfn.IFNA(VLOOKUP(A114,'7.1.24'!$A$2:$C$96,3,0),0)</f>
        <v>0</v>
      </c>
      <c r="N114" t="str">
        <f>IF(ISNUMBER(MATCH(A114, '7.1.24'!$A$2:$A$16, 0)), "Exists", "Doesn't Exist")</f>
        <v>Doesn't Exist</v>
      </c>
      <c r="O114" t="str">
        <f>_xlfn.IFNA(VLOOKUP(A114,'7.1.24'!$A$2:$R$96,17,0), "No")</f>
        <v>No</v>
      </c>
      <c r="Q114" s="131" t="s">
        <v>359</v>
      </c>
      <c r="R114" s="132" t="s">
        <v>359</v>
      </c>
    </row>
    <row r="115" spans="1:18" x14ac:dyDescent="0.25">
      <c r="A115" t="s">
        <v>147</v>
      </c>
      <c r="B115" s="1">
        <v>-4213.2500000000009</v>
      </c>
      <c r="C115" s="1">
        <v>0</v>
      </c>
      <c r="D115" s="1">
        <v>0</v>
      </c>
      <c r="E115" s="1">
        <v>0</v>
      </c>
      <c r="F115" s="1">
        <v>-4213.2500000000009</v>
      </c>
      <c r="G115" s="1">
        <v>0</v>
      </c>
      <c r="H115" s="1">
        <v>0</v>
      </c>
      <c r="I115" s="1">
        <v>-4213.2500000000009</v>
      </c>
      <c r="J115" t="s">
        <v>121</v>
      </c>
      <c r="K115" t="s">
        <v>187</v>
      </c>
      <c r="L115" t="s">
        <v>188</v>
      </c>
      <c r="M115" s="1">
        <f>_xlfn.IFNA(VLOOKUP(A115,'7.1.24'!$A$2:$C$96,3,0),0)</f>
        <v>0</v>
      </c>
      <c r="N115" t="str">
        <f>IF(ISNUMBER(MATCH(A115, '7.1.24'!$A$2:$A$16, 0)), "Exists", "Doesn't Exist")</f>
        <v>Doesn't Exist</v>
      </c>
      <c r="O115" t="str">
        <f>_xlfn.IFNA(VLOOKUP(A115,'7.1.24'!$A$2:$R$96,17,0), "No")</f>
        <v>No</v>
      </c>
      <c r="Q115" s="131" t="s">
        <v>359</v>
      </c>
      <c r="R115" s="132" t="s">
        <v>359</v>
      </c>
    </row>
    <row r="116" spans="1:18" x14ac:dyDescent="0.25">
      <c r="A116" t="s">
        <v>312</v>
      </c>
      <c r="B116" s="1">
        <v>433.5</v>
      </c>
      <c r="C116" s="1">
        <v>0</v>
      </c>
      <c r="D116" s="1">
        <v>0</v>
      </c>
      <c r="E116" s="1">
        <v>0</v>
      </c>
      <c r="F116" s="1">
        <v>433.5</v>
      </c>
      <c r="G116" s="1">
        <v>0</v>
      </c>
      <c r="H116" s="1">
        <v>0</v>
      </c>
      <c r="I116" s="1">
        <v>433.5</v>
      </c>
      <c r="J116" t="s">
        <v>20</v>
      </c>
      <c r="K116" t="s">
        <v>178</v>
      </c>
      <c r="L116" t="s">
        <v>313</v>
      </c>
      <c r="M116" s="1">
        <f>_xlfn.IFNA(VLOOKUP(A116,'7.1.24'!$A$2:$C$96,3,0),0)</f>
        <v>0</v>
      </c>
      <c r="N116" t="str">
        <f>IF(ISNUMBER(MATCH(A116, '7.1.24'!$A$2:$A$16, 0)), "Exists", "Doesn't Exist")</f>
        <v>Doesn't Exist</v>
      </c>
      <c r="O116" t="str">
        <f>_xlfn.IFNA(VLOOKUP(A116,'7.1.24'!$A$2:$R$96,17,0), "No")</f>
        <v>No</v>
      </c>
      <c r="Q116" s="131" t="s">
        <v>359</v>
      </c>
      <c r="R116" s="132" t="s">
        <v>359</v>
      </c>
    </row>
    <row r="117" spans="1:18" x14ac:dyDescent="0.25">
      <c r="A117" t="s">
        <v>528</v>
      </c>
      <c r="B117" s="1">
        <v>231.94</v>
      </c>
      <c r="C117" s="1">
        <v>0</v>
      </c>
      <c r="D117" s="1">
        <v>0</v>
      </c>
      <c r="E117" s="1">
        <v>0</v>
      </c>
      <c r="F117" s="1">
        <v>231.94</v>
      </c>
      <c r="G117" s="1">
        <v>0</v>
      </c>
      <c r="H117" s="1">
        <v>0</v>
      </c>
      <c r="I117" s="1">
        <v>231.94</v>
      </c>
      <c r="J117" t="s">
        <v>44</v>
      </c>
      <c r="K117" t="s">
        <v>196</v>
      </c>
      <c r="L117" t="s">
        <v>529</v>
      </c>
      <c r="M117" s="1">
        <f>_xlfn.IFNA(VLOOKUP(A117,'7.1.24'!$A$2:$C$96,3,0),0)</f>
        <v>0</v>
      </c>
      <c r="N117" t="str">
        <f>IF(ISNUMBER(MATCH(A117, '7.1.24'!$A$2:$A$16, 0)), "Exists", "Doesn't Exist")</f>
        <v>Doesn't Exist</v>
      </c>
      <c r="O117" t="str">
        <f>_xlfn.IFNA(VLOOKUP(A117,'7.1.24'!$A$2:$R$96,17,0), "No")</f>
        <v>No</v>
      </c>
      <c r="Q117" s="131" t="s">
        <v>359</v>
      </c>
      <c r="R117" s="132" t="s">
        <v>359</v>
      </c>
    </row>
    <row r="118" spans="1:18" x14ac:dyDescent="0.25">
      <c r="A118" t="s">
        <v>136</v>
      </c>
      <c r="B118" s="1">
        <v>102.39</v>
      </c>
      <c r="C118" s="1">
        <v>0</v>
      </c>
      <c r="D118" s="1">
        <v>0</v>
      </c>
      <c r="E118" s="1">
        <v>0</v>
      </c>
      <c r="F118" s="1">
        <v>102.39</v>
      </c>
      <c r="G118" s="1">
        <v>0</v>
      </c>
      <c r="H118" s="1">
        <v>0</v>
      </c>
      <c r="I118" s="1">
        <v>102.39</v>
      </c>
      <c r="J118" t="s">
        <v>56</v>
      </c>
      <c r="K118" t="s">
        <v>189</v>
      </c>
      <c r="L118" t="s">
        <v>290</v>
      </c>
      <c r="M118" s="1">
        <f>_xlfn.IFNA(VLOOKUP(A118,'7.1.24'!$A$2:$C$96,3,0),0)</f>
        <v>0</v>
      </c>
      <c r="N118" t="str">
        <f>IF(ISNUMBER(MATCH(A118, '7.1.24'!$A$2:$A$16, 0)), "Exists", "Doesn't Exist")</f>
        <v>Doesn't Exist</v>
      </c>
      <c r="O118" t="str">
        <f>_xlfn.IFNA(VLOOKUP(A118,'7.1.24'!$A$2:$R$96,17,0), "No")</f>
        <v>No</v>
      </c>
      <c r="Q118" s="131" t="s">
        <v>359</v>
      </c>
      <c r="R118" s="132" t="s">
        <v>359</v>
      </c>
    </row>
    <row r="119" spans="1:18" x14ac:dyDescent="0.25">
      <c r="A119" t="s">
        <v>702</v>
      </c>
      <c r="B119" s="1">
        <v>334.51</v>
      </c>
      <c r="C119" s="1">
        <v>0</v>
      </c>
      <c r="D119" s="1">
        <v>0</v>
      </c>
      <c r="E119" s="1">
        <v>0</v>
      </c>
      <c r="F119" s="1">
        <v>334.51</v>
      </c>
      <c r="G119" s="1">
        <v>0</v>
      </c>
      <c r="H119" s="1">
        <v>0</v>
      </c>
      <c r="I119" s="1">
        <v>334.51</v>
      </c>
      <c r="J119" t="s">
        <v>44</v>
      </c>
      <c r="K119" t="s">
        <v>196</v>
      </c>
      <c r="L119" t="s">
        <v>703</v>
      </c>
      <c r="M119" s="1">
        <f>_xlfn.IFNA(VLOOKUP(A119,'7.1.24'!$A$2:$C$96,3,0),0)</f>
        <v>0</v>
      </c>
      <c r="N119" t="str">
        <f>IF(ISNUMBER(MATCH(A119, '7.1.24'!$A$2:$A$16, 0)), "Exists", "Doesn't Exist")</f>
        <v>Doesn't Exist</v>
      </c>
      <c r="O119" t="str">
        <f>_xlfn.IFNA(VLOOKUP(A119,'7.1.24'!$A$2:$R$96,17,0), "No")</f>
        <v>No</v>
      </c>
      <c r="Q119" s="131" t="s">
        <v>359</v>
      </c>
      <c r="R119" s="132" t="s">
        <v>359</v>
      </c>
    </row>
    <row r="120" spans="1:18" x14ac:dyDescent="0.25">
      <c r="A120" t="s">
        <v>764</v>
      </c>
      <c r="B120" s="1">
        <v>17.02</v>
      </c>
      <c r="C120" s="1">
        <v>0</v>
      </c>
      <c r="D120" s="1">
        <v>0</v>
      </c>
      <c r="E120" s="1">
        <v>0</v>
      </c>
      <c r="F120" s="1">
        <v>17.02</v>
      </c>
      <c r="G120" s="1">
        <v>0</v>
      </c>
      <c r="H120" s="1">
        <v>0</v>
      </c>
      <c r="I120" s="1">
        <v>17.02</v>
      </c>
      <c r="J120" t="s">
        <v>56</v>
      </c>
      <c r="K120" t="s">
        <v>189</v>
      </c>
      <c r="L120" t="s">
        <v>765</v>
      </c>
      <c r="M120" s="1">
        <f>_xlfn.IFNA(VLOOKUP(A120,'7.1.24'!$A$2:$C$96,3,0),0)</f>
        <v>0</v>
      </c>
      <c r="N120" t="str">
        <f>IF(ISNUMBER(MATCH(A120, '7.1.24'!$A$2:$A$16, 0)), "Exists", "Doesn't Exist")</f>
        <v>Doesn't Exist</v>
      </c>
      <c r="O120" t="str">
        <f>_xlfn.IFNA(VLOOKUP(A120,'7.1.24'!$A$2:$R$96,17,0), "No")</f>
        <v>No</v>
      </c>
      <c r="Q120" s="131" t="s">
        <v>359</v>
      </c>
      <c r="R120" s="132" t="s">
        <v>359</v>
      </c>
    </row>
    <row r="121" spans="1:18" x14ac:dyDescent="0.25">
      <c r="A121" t="s">
        <v>676</v>
      </c>
      <c r="B121" s="1">
        <v>90.37</v>
      </c>
      <c r="C121" s="1">
        <v>0</v>
      </c>
      <c r="D121" s="1">
        <v>0</v>
      </c>
      <c r="E121" s="1">
        <v>0</v>
      </c>
      <c r="F121" s="1">
        <v>90.37</v>
      </c>
      <c r="G121" s="1">
        <v>0</v>
      </c>
      <c r="H121" s="1">
        <v>0</v>
      </c>
      <c r="I121" s="1">
        <v>90.37</v>
      </c>
      <c r="J121" t="s">
        <v>20</v>
      </c>
      <c r="K121" t="s">
        <v>178</v>
      </c>
      <c r="L121" t="s">
        <v>193</v>
      </c>
      <c r="M121" s="1">
        <f>_xlfn.IFNA(VLOOKUP(A121,'7.1.24'!$A$2:$C$96,3,0),0)</f>
        <v>0</v>
      </c>
      <c r="N121" t="str">
        <f>IF(ISNUMBER(MATCH(A121, '7.1.24'!$A$2:$A$16, 0)), "Exists", "Doesn't Exist")</f>
        <v>Doesn't Exist</v>
      </c>
      <c r="O121" t="str">
        <f>_xlfn.IFNA(VLOOKUP(A121,'7.1.24'!$A$2:$R$96,17,0), "No")</f>
        <v>No</v>
      </c>
      <c r="Q121" s="131" t="s">
        <v>359</v>
      </c>
      <c r="R121" s="132" t="s">
        <v>359</v>
      </c>
    </row>
    <row r="122" spans="1:18" x14ac:dyDescent="0.25">
      <c r="A122" t="s">
        <v>766</v>
      </c>
      <c r="B122" s="1">
        <v>3804.2</v>
      </c>
      <c r="C122" s="1">
        <v>0</v>
      </c>
      <c r="D122" s="1">
        <v>0</v>
      </c>
      <c r="E122" s="1">
        <v>0</v>
      </c>
      <c r="F122" s="1">
        <v>3804.2</v>
      </c>
      <c r="G122" s="1">
        <v>0</v>
      </c>
      <c r="H122" s="1">
        <v>0</v>
      </c>
      <c r="I122" s="1">
        <v>3804.2</v>
      </c>
      <c r="J122" t="s">
        <v>14</v>
      </c>
      <c r="K122" t="s">
        <v>172</v>
      </c>
      <c r="L122" t="s">
        <v>767</v>
      </c>
      <c r="M122" s="1">
        <f>_xlfn.IFNA(VLOOKUP(A122,'7.1.24'!$A$2:$C$96,3,0),0)</f>
        <v>0</v>
      </c>
      <c r="N122" t="str">
        <f>IF(ISNUMBER(MATCH(A122, '7.1.24'!$A$2:$A$16, 0)), "Exists", "Doesn't Exist")</f>
        <v>Doesn't Exist</v>
      </c>
      <c r="O122" t="str">
        <f>_xlfn.IFNA(VLOOKUP(A122,'7.1.24'!$A$2:$R$96,17,0), "No")</f>
        <v>No</v>
      </c>
      <c r="Q122" s="131" t="s">
        <v>359</v>
      </c>
      <c r="R122" s="132" t="s">
        <v>359</v>
      </c>
    </row>
    <row r="123" spans="1:18" x14ac:dyDescent="0.25">
      <c r="A123" t="s">
        <v>613</v>
      </c>
      <c r="B123" s="1">
        <v>16</v>
      </c>
      <c r="C123" s="1">
        <v>0</v>
      </c>
      <c r="D123" s="1">
        <v>0</v>
      </c>
      <c r="E123" s="1">
        <v>0</v>
      </c>
      <c r="F123" s="1">
        <v>16</v>
      </c>
      <c r="G123" s="1">
        <v>0</v>
      </c>
      <c r="H123" s="1">
        <v>0</v>
      </c>
      <c r="I123" s="1">
        <v>16</v>
      </c>
      <c r="J123" t="s">
        <v>150</v>
      </c>
      <c r="K123" t="s">
        <v>175</v>
      </c>
      <c r="L123" t="s">
        <v>614</v>
      </c>
      <c r="M123" s="1">
        <f>_xlfn.IFNA(VLOOKUP(A123,'7.1.24'!$A$2:$C$96,3,0),0)</f>
        <v>0</v>
      </c>
      <c r="N123" t="str">
        <f>IF(ISNUMBER(MATCH(A123, '7.1.24'!$A$2:$A$16, 0)), "Exists", "Doesn't Exist")</f>
        <v>Doesn't Exist</v>
      </c>
      <c r="O123" t="str">
        <f>_xlfn.IFNA(VLOOKUP(A123,'7.1.24'!$A$2:$R$96,17,0), "No")</f>
        <v>No</v>
      </c>
      <c r="Q123" s="131" t="s">
        <v>359</v>
      </c>
      <c r="R123" s="132" t="s">
        <v>359</v>
      </c>
    </row>
    <row r="124" spans="1:18" x14ac:dyDescent="0.25">
      <c r="A124" t="s">
        <v>692</v>
      </c>
      <c r="B124" s="1">
        <v>2442.1999999999998</v>
      </c>
      <c r="C124" s="1">
        <v>0</v>
      </c>
      <c r="D124" s="1">
        <v>0</v>
      </c>
      <c r="E124" s="1">
        <v>0</v>
      </c>
      <c r="F124" s="1">
        <v>2442.1999999999998</v>
      </c>
      <c r="G124" s="1">
        <v>0</v>
      </c>
      <c r="H124" s="1">
        <v>0</v>
      </c>
      <c r="I124" s="1">
        <v>2442.1999999999998</v>
      </c>
      <c r="J124" t="s">
        <v>96</v>
      </c>
      <c r="K124" t="s">
        <v>242</v>
      </c>
      <c r="L124" t="s">
        <v>712</v>
      </c>
      <c r="M124" s="1">
        <f>_xlfn.IFNA(VLOOKUP(A124,'7.1.24'!$A$2:$C$96,3,0),0)</f>
        <v>1324.55</v>
      </c>
      <c r="N124" t="str">
        <f>IF(ISNUMBER(MATCH(A124, '7.1.24'!$A$2:$A$16, 0)), "Exists", "Doesn't Exist")</f>
        <v>Exists</v>
      </c>
      <c r="O124" t="str">
        <f>_xlfn.IFNA(VLOOKUP(A124,'7.1.24'!$A$2:$R$96,17,0), "No")</f>
        <v>Yes</v>
      </c>
      <c r="Q124" s="131" t="s">
        <v>359</v>
      </c>
      <c r="R124" s="132" t="s">
        <v>359</v>
      </c>
    </row>
    <row r="125" spans="1:18" x14ac:dyDescent="0.25">
      <c r="A125" t="s">
        <v>636</v>
      </c>
      <c r="B125" s="1">
        <v>808.16999999999985</v>
      </c>
      <c r="C125" s="1">
        <v>0</v>
      </c>
      <c r="D125" s="1">
        <v>0</v>
      </c>
      <c r="E125" s="1">
        <v>0</v>
      </c>
      <c r="F125" s="1">
        <v>808.16999999999985</v>
      </c>
      <c r="G125" s="1">
        <v>0</v>
      </c>
      <c r="H125" s="1">
        <v>0</v>
      </c>
      <c r="I125" s="1">
        <v>808.16999999999985</v>
      </c>
      <c r="J125" t="s">
        <v>60</v>
      </c>
      <c r="K125" t="s">
        <v>236</v>
      </c>
      <c r="L125" t="s">
        <v>637</v>
      </c>
      <c r="M125" s="1">
        <f>_xlfn.IFNA(VLOOKUP(A125,'7.1.24'!$A$2:$C$96,3,0),0)</f>
        <v>0</v>
      </c>
      <c r="N125" t="str">
        <f>IF(ISNUMBER(MATCH(A125, '7.1.24'!$A$2:$A$16, 0)), "Exists", "Doesn't Exist")</f>
        <v>Doesn't Exist</v>
      </c>
      <c r="O125" t="str">
        <f>_xlfn.IFNA(VLOOKUP(A125,'7.1.24'!$A$2:$R$96,17,0), "No")</f>
        <v>No</v>
      </c>
      <c r="Q125" s="131" t="s">
        <v>359</v>
      </c>
      <c r="R125" s="132" t="s">
        <v>359</v>
      </c>
    </row>
    <row r="126" spans="1:18" x14ac:dyDescent="0.25">
      <c r="A126" t="s">
        <v>638</v>
      </c>
      <c r="B126" s="1">
        <v>324.74</v>
      </c>
      <c r="C126" s="1">
        <v>0</v>
      </c>
      <c r="D126" s="1">
        <v>0</v>
      </c>
      <c r="E126" s="1">
        <v>0</v>
      </c>
      <c r="F126" s="1">
        <v>324.74</v>
      </c>
      <c r="G126" s="1">
        <v>0</v>
      </c>
      <c r="H126" s="1">
        <v>0</v>
      </c>
      <c r="I126" s="1">
        <v>324.74</v>
      </c>
      <c r="J126" t="s">
        <v>62</v>
      </c>
      <c r="K126" t="s">
        <v>238</v>
      </c>
      <c r="L126" t="s">
        <v>639</v>
      </c>
      <c r="M126" s="1">
        <f>_xlfn.IFNA(VLOOKUP(A126,'7.1.24'!$A$2:$C$96,3,0),0)</f>
        <v>0</v>
      </c>
      <c r="N126" t="str">
        <f>IF(ISNUMBER(MATCH(A126, '7.1.24'!$A$2:$A$16, 0)), "Exists", "Doesn't Exist")</f>
        <v>Doesn't Exist</v>
      </c>
      <c r="O126" t="str">
        <f>_xlfn.IFNA(VLOOKUP(A126,'7.1.24'!$A$2:$R$96,17,0), "No")</f>
        <v>No</v>
      </c>
      <c r="Q126" s="131" t="s">
        <v>359</v>
      </c>
      <c r="R126" s="132" t="s">
        <v>359</v>
      </c>
    </row>
    <row r="127" spans="1:18" x14ac:dyDescent="0.25">
      <c r="A127" t="s">
        <v>112</v>
      </c>
      <c r="B127" s="1">
        <v>822.3599999999999</v>
      </c>
      <c r="C127" s="1">
        <v>0</v>
      </c>
      <c r="D127" s="1">
        <v>0</v>
      </c>
      <c r="E127" s="1">
        <v>0</v>
      </c>
      <c r="F127" s="1">
        <v>822.3599999999999</v>
      </c>
      <c r="G127" s="1">
        <v>0</v>
      </c>
      <c r="H127" s="1">
        <v>0</v>
      </c>
      <c r="I127" s="1">
        <v>822.3599999999999</v>
      </c>
      <c r="J127" t="s">
        <v>96</v>
      </c>
      <c r="K127" t="s">
        <v>242</v>
      </c>
      <c r="L127" t="s">
        <v>268</v>
      </c>
      <c r="M127" s="1">
        <f>_xlfn.IFNA(VLOOKUP(A127,'7.1.24'!$A$2:$C$96,3,0),0)</f>
        <v>0</v>
      </c>
      <c r="N127" t="str">
        <f>IF(ISNUMBER(MATCH(A127, '7.1.24'!$A$2:$A$16, 0)), "Exists", "Doesn't Exist")</f>
        <v>Doesn't Exist</v>
      </c>
      <c r="O127" t="str">
        <f>_xlfn.IFNA(VLOOKUP(A127,'7.1.24'!$A$2:$R$96,17,0), "No")</f>
        <v>No</v>
      </c>
      <c r="Q127" s="131" t="s">
        <v>359</v>
      </c>
      <c r="R127" s="132" t="s">
        <v>359</v>
      </c>
    </row>
    <row r="128" spans="1:18" x14ac:dyDescent="0.25">
      <c r="A128" t="s">
        <v>162</v>
      </c>
      <c r="B128" s="1">
        <v>-72.849999999999994</v>
      </c>
      <c r="C128" s="1">
        <v>0</v>
      </c>
      <c r="D128" s="1">
        <v>0</v>
      </c>
      <c r="E128" s="1">
        <v>0</v>
      </c>
      <c r="F128" s="1">
        <v>-72.849999999999994</v>
      </c>
      <c r="G128" s="1">
        <v>0</v>
      </c>
      <c r="H128" s="1">
        <v>-72.849999999999994</v>
      </c>
      <c r="I128" s="1">
        <v>0</v>
      </c>
      <c r="J128" t="s">
        <v>708</v>
      </c>
      <c r="K128" t="s">
        <v>709</v>
      </c>
      <c r="L128" t="s">
        <v>300</v>
      </c>
      <c r="M128" s="1">
        <f>_xlfn.IFNA(VLOOKUP(A128,'7.1.24'!$A$2:$C$96,3,0),0)</f>
        <v>0</v>
      </c>
      <c r="N128" t="str">
        <f>IF(ISNUMBER(MATCH(A128, '7.1.24'!$A$2:$A$16, 0)), "Exists", "Doesn't Exist")</f>
        <v>Doesn't Exist</v>
      </c>
      <c r="O128" t="str">
        <f>_xlfn.IFNA(VLOOKUP(A128,'7.1.24'!$A$2:$R$96,17,0), "No")</f>
        <v>No</v>
      </c>
      <c r="Q128" s="131" t="s">
        <v>359</v>
      </c>
      <c r="R128" s="132" t="s">
        <v>359</v>
      </c>
    </row>
    <row r="129" spans="1:18" x14ac:dyDescent="0.25">
      <c r="A129" t="s">
        <v>82</v>
      </c>
      <c r="B129" s="1">
        <v>1362.96</v>
      </c>
      <c r="C129" s="1">
        <v>0</v>
      </c>
      <c r="D129" s="1">
        <v>0</v>
      </c>
      <c r="E129" s="1">
        <v>0</v>
      </c>
      <c r="F129" s="1">
        <v>1362.96</v>
      </c>
      <c r="G129" s="1">
        <v>0</v>
      </c>
      <c r="H129" s="1">
        <v>1362.96</v>
      </c>
      <c r="I129" s="1">
        <v>0</v>
      </c>
      <c r="J129" t="s">
        <v>60</v>
      </c>
      <c r="K129" t="s">
        <v>236</v>
      </c>
      <c r="L129" t="s">
        <v>237</v>
      </c>
      <c r="M129" s="1">
        <f>_xlfn.IFNA(VLOOKUP(A129,'7.1.24'!$A$2:$C$96,3,0),0)</f>
        <v>0</v>
      </c>
      <c r="N129" t="str">
        <f>IF(ISNUMBER(MATCH(A129, '7.1.24'!$A$2:$A$16, 0)), "Exists", "Doesn't Exist")</f>
        <v>Doesn't Exist</v>
      </c>
      <c r="O129" t="str">
        <f>_xlfn.IFNA(VLOOKUP(A129,'7.1.24'!$A$2:$R$96,17,0), "No")</f>
        <v>No</v>
      </c>
      <c r="Q129" s="131" t="s">
        <v>359</v>
      </c>
      <c r="R129" s="132" t="s">
        <v>359</v>
      </c>
    </row>
    <row r="130" spans="1:18" x14ac:dyDescent="0.25">
      <c r="A130" t="s">
        <v>768</v>
      </c>
      <c r="B130" s="1">
        <v>475.36</v>
      </c>
      <c r="C130" s="1">
        <v>0</v>
      </c>
      <c r="D130" s="1">
        <v>0</v>
      </c>
      <c r="E130" s="1">
        <v>0</v>
      </c>
      <c r="F130" s="1">
        <v>475.36</v>
      </c>
      <c r="G130" s="1">
        <v>0</v>
      </c>
      <c r="H130" s="1">
        <v>0</v>
      </c>
      <c r="I130" s="1">
        <v>475.36</v>
      </c>
      <c r="J130" t="s">
        <v>34</v>
      </c>
      <c r="K130" t="s">
        <v>198</v>
      </c>
      <c r="L130" t="s">
        <v>769</v>
      </c>
      <c r="M130" s="1">
        <f>_xlfn.IFNA(VLOOKUP(A130,'7.1.24'!$A$2:$C$96,3,0),0)</f>
        <v>0</v>
      </c>
      <c r="N130" t="str">
        <f>IF(ISNUMBER(MATCH(A130, '7.1.24'!$A$2:$A$16, 0)), "Exists", "Doesn't Exist")</f>
        <v>Doesn't Exist</v>
      </c>
      <c r="O130" t="str">
        <f>_xlfn.IFNA(VLOOKUP(A130,'7.1.24'!$A$2:$R$96,17,0), "No")</f>
        <v>No</v>
      </c>
      <c r="Q130" s="131" t="s">
        <v>359</v>
      </c>
      <c r="R130" s="132" t="s">
        <v>359</v>
      </c>
    </row>
    <row r="131" spans="1:18" x14ac:dyDescent="0.25">
      <c r="A131" t="s">
        <v>137</v>
      </c>
      <c r="B131" s="1">
        <v>40.229999999999997</v>
      </c>
      <c r="C131" s="1">
        <v>0</v>
      </c>
      <c r="D131" s="1">
        <v>0</v>
      </c>
      <c r="E131" s="1">
        <v>0</v>
      </c>
      <c r="F131" s="1">
        <v>40.229999999999997</v>
      </c>
      <c r="G131" s="1">
        <v>0</v>
      </c>
      <c r="H131" s="1">
        <v>0</v>
      </c>
      <c r="I131" s="1">
        <v>40.229999999999997</v>
      </c>
      <c r="J131" t="s">
        <v>56</v>
      </c>
      <c r="K131" t="s">
        <v>189</v>
      </c>
      <c r="L131" t="s">
        <v>316</v>
      </c>
      <c r="M131" s="1">
        <f>_xlfn.IFNA(VLOOKUP(A131,'7.1.24'!$A$2:$C$96,3,0),0)</f>
        <v>0</v>
      </c>
      <c r="N131" t="str">
        <f>IF(ISNUMBER(MATCH(A131, '7.1.24'!$A$2:$A$16, 0)), "Exists", "Doesn't Exist")</f>
        <v>Doesn't Exist</v>
      </c>
      <c r="O131" t="str">
        <f>_xlfn.IFNA(VLOOKUP(A131,'7.1.24'!$A$2:$R$96,17,0), "No")</f>
        <v>No</v>
      </c>
      <c r="Q131" s="131" t="s">
        <v>359</v>
      </c>
      <c r="R131" s="132" t="s">
        <v>359</v>
      </c>
    </row>
    <row r="132" spans="1:18" x14ac:dyDescent="0.25">
      <c r="A132" t="s">
        <v>696</v>
      </c>
      <c r="B132" s="1">
        <v>112.79</v>
      </c>
      <c r="C132" s="1">
        <v>0</v>
      </c>
      <c r="D132" s="1">
        <v>0</v>
      </c>
      <c r="E132" s="1">
        <v>0</v>
      </c>
      <c r="F132" s="1">
        <v>112.79</v>
      </c>
      <c r="G132" s="1">
        <v>0</v>
      </c>
      <c r="H132" s="1">
        <v>0</v>
      </c>
      <c r="I132" s="1">
        <v>112.79</v>
      </c>
      <c r="J132" t="s">
        <v>41</v>
      </c>
      <c r="K132" t="s">
        <v>179</v>
      </c>
      <c r="L132" t="s">
        <v>713</v>
      </c>
      <c r="M132" s="1">
        <f>_xlfn.IFNA(VLOOKUP(A132,'7.1.24'!$A$2:$C$96,3,0),0)</f>
        <v>0</v>
      </c>
      <c r="N132" t="str">
        <f>IF(ISNUMBER(MATCH(A132, '7.1.24'!$A$2:$A$16, 0)), "Exists", "Doesn't Exist")</f>
        <v>Doesn't Exist</v>
      </c>
      <c r="O132" t="str">
        <f>_xlfn.IFNA(VLOOKUP(A132,'7.1.24'!$A$2:$R$96,17,0), "No")</f>
        <v>No</v>
      </c>
      <c r="Q132" s="131" t="s">
        <v>359</v>
      </c>
      <c r="R132" s="132" t="s">
        <v>359</v>
      </c>
    </row>
    <row r="133" spans="1:18" x14ac:dyDescent="0.25">
      <c r="A133" t="s">
        <v>165</v>
      </c>
      <c r="B133" s="1">
        <v>319.58999999999997</v>
      </c>
      <c r="C133" s="1">
        <v>0</v>
      </c>
      <c r="D133" s="1">
        <v>0</v>
      </c>
      <c r="E133" s="1">
        <v>0</v>
      </c>
      <c r="F133" s="1">
        <v>319.58999999999997</v>
      </c>
      <c r="G133" s="1">
        <v>0</v>
      </c>
      <c r="H133" s="1">
        <v>0</v>
      </c>
      <c r="I133" s="1">
        <v>319.58999999999997</v>
      </c>
      <c r="J133" t="s">
        <v>62</v>
      </c>
      <c r="K133" t="s">
        <v>238</v>
      </c>
      <c r="L133" t="s">
        <v>317</v>
      </c>
      <c r="M133" s="1">
        <f>_xlfn.IFNA(VLOOKUP(A133,'7.1.24'!$A$2:$C$96,3,0),0)</f>
        <v>0</v>
      </c>
      <c r="N133" t="str">
        <f>IF(ISNUMBER(MATCH(A133, '7.1.24'!$A$2:$A$16, 0)), "Exists", "Doesn't Exist")</f>
        <v>Doesn't Exist</v>
      </c>
      <c r="O133" t="str">
        <f>_xlfn.IFNA(VLOOKUP(A133,'7.1.24'!$A$2:$R$96,17,0), "No")</f>
        <v>No</v>
      </c>
      <c r="Q133" s="131" t="s">
        <v>359</v>
      </c>
      <c r="R133" s="132" t="s">
        <v>359</v>
      </c>
    </row>
    <row r="134" spans="1:18" x14ac:dyDescent="0.25">
      <c r="A134" t="s">
        <v>770</v>
      </c>
      <c r="B134" s="1">
        <v>37.15</v>
      </c>
      <c r="C134" s="1">
        <v>0</v>
      </c>
      <c r="D134" s="1">
        <v>0</v>
      </c>
      <c r="E134" s="1">
        <v>0</v>
      </c>
      <c r="F134" s="1">
        <v>37.15</v>
      </c>
      <c r="G134" s="1">
        <v>0</v>
      </c>
      <c r="H134" s="1">
        <v>0</v>
      </c>
      <c r="I134" s="1">
        <v>37.15</v>
      </c>
      <c r="J134" t="s">
        <v>36</v>
      </c>
      <c r="K134" t="s">
        <v>185</v>
      </c>
      <c r="L134" t="s">
        <v>771</v>
      </c>
      <c r="M134" s="1">
        <f>_xlfn.IFNA(VLOOKUP(A134,'7.1.24'!$A$2:$C$96,3,0),0)</f>
        <v>0</v>
      </c>
      <c r="N134" t="str">
        <f>IF(ISNUMBER(MATCH(A134, '7.1.24'!$A$2:$A$16, 0)), "Exists", "Doesn't Exist")</f>
        <v>Doesn't Exist</v>
      </c>
      <c r="O134" t="str">
        <f>_xlfn.IFNA(VLOOKUP(A134,'7.1.24'!$A$2:$R$96,17,0), "No")</f>
        <v>No</v>
      </c>
      <c r="Q134" s="131" t="s">
        <v>359</v>
      </c>
      <c r="R134" s="132" t="s">
        <v>359</v>
      </c>
    </row>
    <row r="135" spans="1:18" x14ac:dyDescent="0.25">
      <c r="A135" t="s">
        <v>772</v>
      </c>
      <c r="B135" s="1">
        <v>1080.94</v>
      </c>
      <c r="C135" s="1">
        <v>0</v>
      </c>
      <c r="D135" s="1">
        <v>0</v>
      </c>
      <c r="E135" s="1">
        <v>0</v>
      </c>
      <c r="F135" s="1">
        <v>1080.94</v>
      </c>
      <c r="G135" s="1">
        <v>0</v>
      </c>
      <c r="H135" s="1">
        <v>1080.94</v>
      </c>
      <c r="I135" s="1">
        <v>0</v>
      </c>
      <c r="J135" t="s">
        <v>36</v>
      </c>
      <c r="K135" t="s">
        <v>185</v>
      </c>
      <c r="L135" t="s">
        <v>773</v>
      </c>
      <c r="M135" s="1">
        <f>_xlfn.IFNA(VLOOKUP(A135,'7.1.24'!$A$2:$C$96,3,0),0)</f>
        <v>0</v>
      </c>
      <c r="N135" t="str">
        <f>IF(ISNUMBER(MATCH(A135, '7.1.24'!$A$2:$A$16, 0)), "Exists", "Doesn't Exist")</f>
        <v>Doesn't Exist</v>
      </c>
      <c r="O135" t="str">
        <f>_xlfn.IFNA(VLOOKUP(A135,'7.1.24'!$A$2:$R$96,17,0), "No")</f>
        <v>No</v>
      </c>
      <c r="Q135" s="131" t="s">
        <v>359</v>
      </c>
      <c r="R135" s="132" t="s">
        <v>359</v>
      </c>
    </row>
    <row r="136" spans="1:18" x14ac:dyDescent="0.25">
      <c r="A136" t="s">
        <v>530</v>
      </c>
      <c r="B136" s="1">
        <v>404.58</v>
      </c>
      <c r="C136" s="1">
        <v>0</v>
      </c>
      <c r="D136" s="1">
        <v>0</v>
      </c>
      <c r="E136" s="1">
        <v>0</v>
      </c>
      <c r="F136" s="1">
        <v>404.58</v>
      </c>
      <c r="G136" s="1">
        <v>0</v>
      </c>
      <c r="H136" s="1">
        <v>0</v>
      </c>
      <c r="I136" s="1">
        <v>404.58</v>
      </c>
      <c r="J136" t="s">
        <v>150</v>
      </c>
      <c r="K136" t="s">
        <v>175</v>
      </c>
      <c r="L136" t="s">
        <v>223</v>
      </c>
      <c r="M136" s="1">
        <f>_xlfn.IFNA(VLOOKUP(A136,'7.1.24'!$A$2:$C$96,3,0),0)</f>
        <v>0</v>
      </c>
      <c r="N136" t="str">
        <f>IF(ISNUMBER(MATCH(A136, '7.1.24'!$A$2:$A$16, 0)), "Exists", "Doesn't Exist")</f>
        <v>Doesn't Exist</v>
      </c>
      <c r="O136" t="str">
        <f>_xlfn.IFNA(VLOOKUP(A136,'7.1.24'!$A$2:$R$96,17,0), "No")</f>
        <v>No</v>
      </c>
      <c r="Q136" s="131" t="s">
        <v>359</v>
      </c>
      <c r="R136" s="132" t="s">
        <v>359</v>
      </c>
    </row>
    <row r="137" spans="1:18" x14ac:dyDescent="0.25">
      <c r="A137" t="s">
        <v>774</v>
      </c>
      <c r="B137" s="1">
        <v>62.26</v>
      </c>
      <c r="C137" s="1">
        <v>0</v>
      </c>
      <c r="D137" s="1">
        <v>0</v>
      </c>
      <c r="E137" s="1">
        <v>0</v>
      </c>
      <c r="F137" s="1">
        <v>62.26</v>
      </c>
      <c r="G137" s="1">
        <v>0</v>
      </c>
      <c r="H137" s="1">
        <v>0</v>
      </c>
      <c r="I137" s="1">
        <v>62.26</v>
      </c>
      <c r="J137" t="s">
        <v>34</v>
      </c>
      <c r="K137" t="s">
        <v>198</v>
      </c>
      <c r="L137" t="s">
        <v>775</v>
      </c>
      <c r="M137" s="1">
        <f>_xlfn.IFNA(VLOOKUP(A137,'7.1.24'!$A$2:$C$96,3,0),0)</f>
        <v>0</v>
      </c>
      <c r="N137" t="str">
        <f>IF(ISNUMBER(MATCH(A137, '7.1.24'!$A$2:$A$16, 0)), "Exists", "Doesn't Exist")</f>
        <v>Doesn't Exist</v>
      </c>
      <c r="O137" t="str">
        <f>_xlfn.IFNA(VLOOKUP(A137,'7.1.24'!$A$2:$R$96,17,0), "No")</f>
        <v>No</v>
      </c>
      <c r="Q137" s="131" t="s">
        <v>359</v>
      </c>
      <c r="R137" s="132" t="s">
        <v>359</v>
      </c>
    </row>
    <row r="138" spans="1:18" x14ac:dyDescent="0.25">
      <c r="A138" t="s">
        <v>776</v>
      </c>
      <c r="B138" s="1">
        <v>2110.46</v>
      </c>
      <c r="C138" s="1">
        <v>0</v>
      </c>
      <c r="D138" s="1">
        <v>0</v>
      </c>
      <c r="E138" s="1">
        <v>0</v>
      </c>
      <c r="F138" s="1">
        <v>2110.46</v>
      </c>
      <c r="G138" s="1">
        <v>0</v>
      </c>
      <c r="H138" s="1">
        <v>0</v>
      </c>
      <c r="I138" s="1">
        <v>2110.46</v>
      </c>
      <c r="J138" t="s">
        <v>10</v>
      </c>
      <c r="K138" t="s">
        <v>191</v>
      </c>
      <c r="L138" t="s">
        <v>777</v>
      </c>
      <c r="M138" s="1">
        <f>_xlfn.IFNA(VLOOKUP(A138,'7.1.24'!$A$2:$C$96,3,0),0)</f>
        <v>0</v>
      </c>
      <c r="N138" t="str">
        <f>IF(ISNUMBER(MATCH(A138, '7.1.24'!$A$2:$A$16, 0)), "Exists", "Doesn't Exist")</f>
        <v>Doesn't Exist</v>
      </c>
      <c r="O138" t="str">
        <f>_xlfn.IFNA(VLOOKUP(A138,'7.1.24'!$A$2:$R$96,17,0), "No")</f>
        <v>No</v>
      </c>
      <c r="Q138" s="131" t="s">
        <v>359</v>
      </c>
      <c r="R138" s="132" t="s">
        <v>359</v>
      </c>
    </row>
    <row r="139" spans="1:18" x14ac:dyDescent="0.25">
      <c r="A139" t="s">
        <v>778</v>
      </c>
      <c r="B139" s="1">
        <v>324.18</v>
      </c>
      <c r="C139" s="1">
        <v>0</v>
      </c>
      <c r="D139" s="1">
        <v>0</v>
      </c>
      <c r="E139" s="1">
        <v>0</v>
      </c>
      <c r="F139" s="1">
        <v>324.18</v>
      </c>
      <c r="G139" s="1">
        <v>0</v>
      </c>
      <c r="H139" s="1">
        <v>0</v>
      </c>
      <c r="I139" s="1">
        <v>324.18</v>
      </c>
      <c r="J139" t="s">
        <v>23</v>
      </c>
      <c r="K139" t="s">
        <v>194</v>
      </c>
      <c r="L139" t="s">
        <v>779</v>
      </c>
      <c r="M139" s="1">
        <f>_xlfn.IFNA(VLOOKUP(A139,'7.1.24'!$A$2:$C$96,3,0),0)</f>
        <v>0</v>
      </c>
      <c r="N139" t="str">
        <f>IF(ISNUMBER(MATCH(A139, '7.1.24'!$A$2:$A$16, 0)), "Exists", "Doesn't Exist")</f>
        <v>Doesn't Exist</v>
      </c>
      <c r="O139" t="str">
        <f>_xlfn.IFNA(VLOOKUP(A139,'7.1.24'!$A$2:$R$96,17,0), "No")</f>
        <v>No</v>
      </c>
      <c r="Q139" s="131" t="s">
        <v>359</v>
      </c>
      <c r="R139" s="132" t="s">
        <v>359</v>
      </c>
    </row>
    <row r="140" spans="1:18" x14ac:dyDescent="0.25">
      <c r="A140" t="s">
        <v>706</v>
      </c>
      <c r="B140" s="1">
        <v>19.670000000000002</v>
      </c>
      <c r="C140" s="1">
        <v>0</v>
      </c>
      <c r="D140" s="1">
        <v>0</v>
      </c>
      <c r="E140" s="1">
        <v>0</v>
      </c>
      <c r="F140" s="1">
        <v>19.670000000000002</v>
      </c>
      <c r="G140" s="1">
        <v>0</v>
      </c>
      <c r="H140" s="1">
        <v>0</v>
      </c>
      <c r="I140" s="1">
        <v>19.670000000000002</v>
      </c>
      <c r="J140" t="s">
        <v>23</v>
      </c>
      <c r="K140" t="s">
        <v>194</v>
      </c>
      <c r="L140" t="s">
        <v>707</v>
      </c>
      <c r="M140" s="1">
        <f>_xlfn.IFNA(VLOOKUP(A140,'7.1.24'!$A$2:$C$96,3,0),0)</f>
        <v>0</v>
      </c>
      <c r="N140" t="str">
        <f>IF(ISNUMBER(MATCH(A140, '7.1.24'!$A$2:$A$16, 0)), "Exists", "Doesn't Exist")</f>
        <v>Doesn't Exist</v>
      </c>
      <c r="O140" t="str">
        <f>_xlfn.IFNA(VLOOKUP(A140,'7.1.24'!$A$2:$R$96,17,0), "No")</f>
        <v>No</v>
      </c>
      <c r="Q140" s="131" t="s">
        <v>359</v>
      </c>
      <c r="R140" s="132" t="s">
        <v>359</v>
      </c>
    </row>
    <row r="141" spans="1:18" x14ac:dyDescent="0.25">
      <c r="A141" t="s">
        <v>402</v>
      </c>
      <c r="B141" s="1">
        <v>8236</v>
      </c>
      <c r="C141" s="1">
        <v>0</v>
      </c>
      <c r="D141" s="1">
        <v>0</v>
      </c>
      <c r="E141" s="1">
        <v>0</v>
      </c>
      <c r="F141" s="1">
        <v>8236</v>
      </c>
      <c r="G141" s="1">
        <v>0</v>
      </c>
      <c r="H141" s="1">
        <v>0</v>
      </c>
      <c r="I141" s="1">
        <v>8236</v>
      </c>
      <c r="J141" t="s">
        <v>102</v>
      </c>
      <c r="K141" t="s">
        <v>282</v>
      </c>
      <c r="L141" t="s">
        <v>403</v>
      </c>
      <c r="M141" s="1">
        <f>_xlfn.IFNA(VLOOKUP(A141,'7.1.24'!$A$2:$C$96,3,0),0)</f>
        <v>0</v>
      </c>
      <c r="N141" t="str">
        <f>IF(ISNUMBER(MATCH(A141, '7.1.24'!$A$2:$A$16, 0)), "Exists", "Doesn't Exist")</f>
        <v>Doesn't Exist</v>
      </c>
      <c r="O141" t="str">
        <f>_xlfn.IFNA(VLOOKUP(A141,'7.1.24'!$A$2:$R$96,17,0), "No")</f>
        <v>No</v>
      </c>
      <c r="Q141" s="131" t="s">
        <v>359</v>
      </c>
      <c r="R141" s="132" t="s">
        <v>359</v>
      </c>
    </row>
    <row r="142" spans="1:18" x14ac:dyDescent="0.25">
      <c r="A142" t="s">
        <v>335</v>
      </c>
      <c r="B142" s="1">
        <v>2578.9899999999998</v>
      </c>
      <c r="C142" s="1">
        <v>0</v>
      </c>
      <c r="D142" s="1">
        <v>0</v>
      </c>
      <c r="E142" s="1">
        <v>0</v>
      </c>
      <c r="F142" s="1">
        <v>2578.9899999999998</v>
      </c>
      <c r="G142" s="1">
        <v>0</v>
      </c>
      <c r="H142" s="1">
        <v>2578.9899999999998</v>
      </c>
      <c r="I142" s="1">
        <v>0</v>
      </c>
      <c r="J142" t="s">
        <v>34</v>
      </c>
      <c r="K142" t="s">
        <v>198</v>
      </c>
      <c r="L142" t="s">
        <v>336</v>
      </c>
      <c r="M142" s="1">
        <f>_xlfn.IFNA(VLOOKUP(A142,'7.1.24'!$A$2:$C$96,3,0),0)</f>
        <v>0</v>
      </c>
      <c r="N142" t="str">
        <f>IF(ISNUMBER(MATCH(A142, '7.1.24'!$A$2:$A$16, 0)), "Exists", "Doesn't Exist")</f>
        <v>Doesn't Exist</v>
      </c>
      <c r="O142" t="str">
        <f>_xlfn.IFNA(VLOOKUP(A142,'7.1.24'!$A$2:$R$96,17,0), "No")</f>
        <v>No</v>
      </c>
      <c r="Q142" s="131" t="s">
        <v>359</v>
      </c>
      <c r="R142" s="132" t="s">
        <v>359</v>
      </c>
    </row>
    <row r="143" spans="1:18" x14ac:dyDescent="0.25">
      <c r="A143" t="s">
        <v>677</v>
      </c>
      <c r="B143" s="1">
        <v>733.81999999999994</v>
      </c>
      <c r="C143" s="1">
        <v>0</v>
      </c>
      <c r="D143" s="1">
        <v>0</v>
      </c>
      <c r="E143" s="1">
        <v>0</v>
      </c>
      <c r="F143" s="1">
        <v>733.81999999999994</v>
      </c>
      <c r="G143" s="1">
        <v>0</v>
      </c>
      <c r="H143" s="1">
        <v>0</v>
      </c>
      <c r="I143" s="1">
        <v>733.81999999999994</v>
      </c>
      <c r="J143" t="s">
        <v>23</v>
      </c>
      <c r="K143" t="s">
        <v>194</v>
      </c>
      <c r="L143" t="s">
        <v>678</v>
      </c>
      <c r="M143" s="1">
        <f>_xlfn.IFNA(VLOOKUP(A143,'7.1.24'!$A$2:$C$96,3,0),0)</f>
        <v>0</v>
      </c>
      <c r="N143" t="str">
        <f>IF(ISNUMBER(MATCH(A143, '7.1.24'!$A$2:$A$16, 0)), "Exists", "Doesn't Exist")</f>
        <v>Doesn't Exist</v>
      </c>
      <c r="O143" t="str">
        <f>_xlfn.IFNA(VLOOKUP(A143,'7.1.24'!$A$2:$R$96,17,0), "No")</f>
        <v>No</v>
      </c>
      <c r="Q143" s="131" t="s">
        <v>359</v>
      </c>
      <c r="R143" s="132" t="s">
        <v>359</v>
      </c>
    </row>
    <row r="144" spans="1:18" x14ac:dyDescent="0.25">
      <c r="A144" t="s">
        <v>566</v>
      </c>
      <c r="B144" s="1">
        <v>1115.94</v>
      </c>
      <c r="C144" s="1">
        <v>0</v>
      </c>
      <c r="D144" s="1">
        <v>0</v>
      </c>
      <c r="E144" s="1">
        <v>0</v>
      </c>
      <c r="F144" s="1">
        <v>1115.94</v>
      </c>
      <c r="G144" s="1">
        <v>0</v>
      </c>
      <c r="H144" s="1">
        <v>0</v>
      </c>
      <c r="I144" s="1">
        <v>1115.94</v>
      </c>
      <c r="J144" t="s">
        <v>23</v>
      </c>
      <c r="K144" t="s">
        <v>194</v>
      </c>
      <c r="L144" t="s">
        <v>567</v>
      </c>
      <c r="M144" s="1">
        <f>_xlfn.IFNA(VLOOKUP(A144,'7.1.24'!$A$2:$C$96,3,0),0)</f>
        <v>0</v>
      </c>
      <c r="N144" t="str">
        <f>IF(ISNUMBER(MATCH(A144, '7.1.24'!$A$2:$A$16, 0)), "Exists", "Doesn't Exist")</f>
        <v>Doesn't Exist</v>
      </c>
      <c r="O144" t="str">
        <f>_xlfn.IFNA(VLOOKUP(A144,'7.1.24'!$A$2:$R$96,17,0), "No")</f>
        <v>No</v>
      </c>
      <c r="Q144" s="131" t="s">
        <v>359</v>
      </c>
      <c r="R144" s="132" t="s">
        <v>359</v>
      </c>
    </row>
    <row r="145" spans="1:18" x14ac:dyDescent="0.25">
      <c r="A145" t="s">
        <v>722</v>
      </c>
      <c r="B145" s="1">
        <v>162.69999999999999</v>
      </c>
      <c r="C145" s="1">
        <v>0</v>
      </c>
      <c r="D145" s="1">
        <v>0</v>
      </c>
      <c r="E145" s="1">
        <v>0</v>
      </c>
      <c r="F145" s="1">
        <v>162.69999999999999</v>
      </c>
      <c r="G145" s="1">
        <v>0</v>
      </c>
      <c r="H145" s="1">
        <v>0</v>
      </c>
      <c r="I145" s="1">
        <v>162.69999999999999</v>
      </c>
      <c r="J145" t="s">
        <v>96</v>
      </c>
      <c r="K145" t="s">
        <v>242</v>
      </c>
      <c r="L145" t="s">
        <v>723</v>
      </c>
      <c r="M145" s="1">
        <f>_xlfn.IFNA(VLOOKUP(A145,'7.1.24'!$A$2:$C$96,3,0),0)</f>
        <v>0</v>
      </c>
      <c r="N145" t="str">
        <f>IF(ISNUMBER(MATCH(A145, '7.1.24'!$A$2:$A$16, 0)), "Exists", "Doesn't Exist")</f>
        <v>Doesn't Exist</v>
      </c>
      <c r="O145" t="str">
        <f>_xlfn.IFNA(VLOOKUP(A145,'7.1.24'!$A$2:$R$96,17,0), "No")</f>
        <v>No</v>
      </c>
      <c r="Q145" s="131" t="s">
        <v>359</v>
      </c>
      <c r="R145" s="132" t="s">
        <v>359</v>
      </c>
    </row>
    <row r="146" spans="1:18" x14ac:dyDescent="0.25">
      <c r="A146" t="s">
        <v>780</v>
      </c>
      <c r="B146" s="1">
        <v>265.45999999999998</v>
      </c>
      <c r="C146" s="1">
        <v>0</v>
      </c>
      <c r="D146" s="1">
        <v>0</v>
      </c>
      <c r="E146" s="1">
        <v>0</v>
      </c>
      <c r="F146" s="1">
        <v>265.45999999999998</v>
      </c>
      <c r="G146" s="1">
        <v>0</v>
      </c>
      <c r="H146" s="1">
        <v>0</v>
      </c>
      <c r="I146" s="1">
        <v>265.45999999999998</v>
      </c>
      <c r="J146" t="s">
        <v>80</v>
      </c>
      <c r="K146" t="s">
        <v>399</v>
      </c>
      <c r="L146" t="s">
        <v>781</v>
      </c>
      <c r="M146" s="1">
        <f>_xlfn.IFNA(VLOOKUP(A146,'7.1.24'!$A$2:$C$96,3,0),0)</f>
        <v>0</v>
      </c>
      <c r="N146" t="str">
        <f>IF(ISNUMBER(MATCH(A146, '7.1.24'!$A$2:$A$16, 0)), "Exists", "Doesn't Exist")</f>
        <v>Doesn't Exist</v>
      </c>
      <c r="O146" t="str">
        <f>_xlfn.IFNA(VLOOKUP(A146,'7.1.24'!$A$2:$R$96,17,0), "No")</f>
        <v>No</v>
      </c>
      <c r="Q146" s="131" t="s">
        <v>359</v>
      </c>
      <c r="R146" s="132" t="s">
        <v>359</v>
      </c>
    </row>
    <row r="147" spans="1:18" x14ac:dyDescent="0.25">
      <c r="A147" t="s">
        <v>782</v>
      </c>
      <c r="B147" s="1">
        <v>559.66</v>
      </c>
      <c r="C147" s="1">
        <v>0</v>
      </c>
      <c r="D147" s="1">
        <v>0</v>
      </c>
      <c r="E147" s="1">
        <v>0</v>
      </c>
      <c r="F147" s="1">
        <v>559.66</v>
      </c>
      <c r="G147" s="1">
        <v>0</v>
      </c>
      <c r="H147" s="1">
        <v>0</v>
      </c>
      <c r="I147" s="1">
        <v>559.66</v>
      </c>
      <c r="J147" t="s">
        <v>96</v>
      </c>
      <c r="K147" t="s">
        <v>242</v>
      </c>
      <c r="L147" t="s">
        <v>783</v>
      </c>
      <c r="M147" s="1">
        <f>_xlfn.IFNA(VLOOKUP(A147,'7.1.24'!$A$2:$C$96,3,0),0)</f>
        <v>0</v>
      </c>
      <c r="N147" t="str">
        <f>IF(ISNUMBER(MATCH(A147, '7.1.24'!$A$2:$A$16, 0)), "Exists", "Doesn't Exist")</f>
        <v>Doesn't Exist</v>
      </c>
      <c r="O147" t="str">
        <f>_xlfn.IFNA(VLOOKUP(A147,'7.1.24'!$A$2:$R$96,17,0), "No")</f>
        <v>No</v>
      </c>
      <c r="Q147" s="131" t="s">
        <v>359</v>
      </c>
      <c r="R147" s="132" t="s">
        <v>359</v>
      </c>
    </row>
    <row r="148" spans="1:18" x14ac:dyDescent="0.25">
      <c r="A148" t="s">
        <v>545</v>
      </c>
      <c r="B148" s="1">
        <v>598.62</v>
      </c>
      <c r="C148" s="1">
        <v>0</v>
      </c>
      <c r="D148" s="1">
        <v>0</v>
      </c>
      <c r="E148" s="1">
        <v>0</v>
      </c>
      <c r="F148" s="1">
        <v>598.62</v>
      </c>
      <c r="G148" s="1">
        <v>0</v>
      </c>
      <c r="H148" s="1">
        <v>0</v>
      </c>
      <c r="I148" s="1">
        <v>598.62</v>
      </c>
      <c r="J148" t="s">
        <v>56</v>
      </c>
      <c r="K148" t="s">
        <v>189</v>
      </c>
      <c r="L148" t="s">
        <v>546</v>
      </c>
      <c r="M148" s="1">
        <f>_xlfn.IFNA(VLOOKUP(A148,'7.1.24'!$A$2:$C$96,3,0),0)</f>
        <v>0</v>
      </c>
      <c r="N148" t="str">
        <f>IF(ISNUMBER(MATCH(A148, '7.1.24'!$A$2:$A$16, 0)), "Exists", "Doesn't Exist")</f>
        <v>Doesn't Exist</v>
      </c>
      <c r="O148" t="str">
        <f>_xlfn.IFNA(VLOOKUP(A148,'7.1.24'!$A$2:$R$96,17,0), "No")</f>
        <v>No</v>
      </c>
      <c r="Q148" s="131" t="s">
        <v>359</v>
      </c>
      <c r="R148" s="132" t="s">
        <v>359</v>
      </c>
    </row>
    <row r="149" spans="1:18" x14ac:dyDescent="0.25">
      <c r="A149" t="s">
        <v>119</v>
      </c>
      <c r="B149" s="1">
        <v>703.84</v>
      </c>
      <c r="C149" s="1">
        <v>0</v>
      </c>
      <c r="D149" s="1">
        <v>0</v>
      </c>
      <c r="E149" s="1">
        <v>0</v>
      </c>
      <c r="F149" s="1">
        <v>703.84</v>
      </c>
      <c r="G149" s="1">
        <v>0</v>
      </c>
      <c r="H149" s="1">
        <v>0</v>
      </c>
      <c r="I149" s="1">
        <v>703.84</v>
      </c>
      <c r="J149" t="s">
        <v>34</v>
      </c>
      <c r="K149" t="s">
        <v>198</v>
      </c>
      <c r="L149" t="s">
        <v>277</v>
      </c>
      <c r="M149" s="1">
        <f>_xlfn.IFNA(VLOOKUP(A149,'7.1.24'!$A$2:$C$96,3,0),0)</f>
        <v>0</v>
      </c>
      <c r="N149" t="str">
        <f>IF(ISNUMBER(MATCH(A149, '7.1.24'!$A$2:$A$16, 0)), "Exists", "Doesn't Exist")</f>
        <v>Doesn't Exist</v>
      </c>
      <c r="O149" t="str">
        <f>_xlfn.IFNA(VLOOKUP(A149,'7.1.24'!$A$2:$R$96,17,0), "No")</f>
        <v>No</v>
      </c>
      <c r="Q149" s="131" t="s">
        <v>359</v>
      </c>
      <c r="R149" s="132" t="s">
        <v>359</v>
      </c>
    </row>
    <row r="150" spans="1:18" x14ac:dyDescent="0.25">
      <c r="A150" t="s">
        <v>784</v>
      </c>
      <c r="B150" s="1">
        <v>82.72</v>
      </c>
      <c r="C150" s="1">
        <v>0</v>
      </c>
      <c r="D150" s="1">
        <v>0</v>
      </c>
      <c r="E150" s="1">
        <v>0</v>
      </c>
      <c r="F150" s="1">
        <v>82.72</v>
      </c>
      <c r="G150" s="1">
        <v>0</v>
      </c>
      <c r="H150" s="1">
        <v>0</v>
      </c>
      <c r="I150" s="1">
        <v>82.72</v>
      </c>
      <c r="J150" t="s">
        <v>60</v>
      </c>
      <c r="K150" t="s">
        <v>236</v>
      </c>
      <c r="L150" t="s">
        <v>785</v>
      </c>
      <c r="M150" s="1">
        <f>_xlfn.IFNA(VLOOKUP(A150,'7.1.24'!$A$2:$C$96,3,0),0)</f>
        <v>0</v>
      </c>
      <c r="N150" t="str">
        <f>IF(ISNUMBER(MATCH(A150, '7.1.24'!$A$2:$A$16, 0)), "Exists", "Doesn't Exist")</f>
        <v>Doesn't Exist</v>
      </c>
      <c r="O150" t="str">
        <f>_xlfn.IFNA(VLOOKUP(A150,'7.1.24'!$A$2:$R$96,17,0), "No")</f>
        <v>No</v>
      </c>
      <c r="Q150" s="131" t="s">
        <v>359</v>
      </c>
      <c r="R150" s="132" t="s">
        <v>359</v>
      </c>
    </row>
    <row r="151" spans="1:18" x14ac:dyDescent="0.25">
      <c r="A151" t="s">
        <v>543</v>
      </c>
      <c r="B151" s="1">
        <v>1399.79</v>
      </c>
      <c r="C151" s="1">
        <v>0</v>
      </c>
      <c r="D151" s="1">
        <v>0</v>
      </c>
      <c r="E151" s="1">
        <v>0</v>
      </c>
      <c r="F151" s="1">
        <v>1399.79</v>
      </c>
      <c r="G151" s="1">
        <v>0</v>
      </c>
      <c r="H151" s="1">
        <v>0</v>
      </c>
      <c r="I151" s="1">
        <v>1399.79</v>
      </c>
      <c r="J151" t="s">
        <v>10</v>
      </c>
      <c r="K151" t="s">
        <v>191</v>
      </c>
      <c r="L151" t="s">
        <v>544</v>
      </c>
      <c r="M151" s="1">
        <f>_xlfn.IFNA(VLOOKUP(A151,'7.1.24'!$A$2:$C$96,3,0),0)</f>
        <v>0</v>
      </c>
      <c r="N151" t="str">
        <f>IF(ISNUMBER(MATCH(A151, '7.1.24'!$A$2:$A$16, 0)), "Exists", "Doesn't Exist")</f>
        <v>Doesn't Exist</v>
      </c>
      <c r="O151" t="str">
        <f>_xlfn.IFNA(VLOOKUP(A151,'7.1.24'!$A$2:$R$96,17,0), "No")</f>
        <v>No</v>
      </c>
      <c r="Q151" s="131" t="s">
        <v>359</v>
      </c>
      <c r="R151" s="132" t="s">
        <v>359</v>
      </c>
    </row>
    <row r="152" spans="1:18" x14ac:dyDescent="0.25">
      <c r="A152" t="s">
        <v>118</v>
      </c>
      <c r="B152" s="1">
        <v>110.07</v>
      </c>
      <c r="C152" s="1">
        <v>0</v>
      </c>
      <c r="D152" s="1">
        <v>0</v>
      </c>
      <c r="E152" s="1">
        <v>0</v>
      </c>
      <c r="F152" s="1">
        <v>110.07</v>
      </c>
      <c r="G152" s="1">
        <v>110.07</v>
      </c>
      <c r="H152" s="1">
        <v>0</v>
      </c>
      <c r="I152" s="1">
        <v>0</v>
      </c>
      <c r="J152" t="s">
        <v>29</v>
      </c>
      <c r="K152" t="s">
        <v>212</v>
      </c>
      <c r="L152" t="s">
        <v>256</v>
      </c>
      <c r="M152" s="1">
        <f>_xlfn.IFNA(VLOOKUP(A152,'7.1.24'!$A$2:$C$96,3,0),0)</f>
        <v>0</v>
      </c>
      <c r="N152" t="str">
        <f>IF(ISNUMBER(MATCH(A152, '7.1.24'!$A$2:$A$16, 0)), "Exists", "Doesn't Exist")</f>
        <v>Doesn't Exist</v>
      </c>
      <c r="O152" t="str">
        <f>_xlfn.IFNA(VLOOKUP(A152,'7.1.24'!$A$2:$R$96,17,0), "No")</f>
        <v>No</v>
      </c>
      <c r="Q152" s="131" t="s">
        <v>359</v>
      </c>
      <c r="R152" s="132" t="s">
        <v>359</v>
      </c>
    </row>
    <row r="153" spans="1:18" x14ac:dyDescent="0.25">
      <c r="A153" t="s">
        <v>786</v>
      </c>
      <c r="B153" s="1">
        <v>327.33999999999997</v>
      </c>
      <c r="C153" s="1">
        <v>0</v>
      </c>
      <c r="D153" s="1">
        <v>0</v>
      </c>
      <c r="E153" s="1">
        <v>0</v>
      </c>
      <c r="F153" s="1">
        <v>327.33999999999997</v>
      </c>
      <c r="G153" s="1">
        <v>0</v>
      </c>
      <c r="H153" s="1">
        <v>0</v>
      </c>
      <c r="I153" s="1">
        <v>327.33999999999997</v>
      </c>
      <c r="J153" t="s">
        <v>60</v>
      </c>
      <c r="K153" t="s">
        <v>236</v>
      </c>
      <c r="L153" t="s">
        <v>787</v>
      </c>
      <c r="M153" s="1">
        <f>_xlfn.IFNA(VLOOKUP(A153,'7.1.24'!$A$2:$C$96,3,0),0)</f>
        <v>0</v>
      </c>
      <c r="N153" t="str">
        <f>IF(ISNUMBER(MATCH(A153, '7.1.24'!$A$2:$A$16, 0)), "Exists", "Doesn't Exist")</f>
        <v>Doesn't Exist</v>
      </c>
      <c r="O153" t="str">
        <f>_xlfn.IFNA(VLOOKUP(A153,'7.1.24'!$A$2:$R$96,17,0), "No")</f>
        <v>No</v>
      </c>
      <c r="Q153" s="131" t="s">
        <v>359</v>
      </c>
      <c r="R153" s="132" t="s">
        <v>359</v>
      </c>
    </row>
    <row r="154" spans="1:18" x14ac:dyDescent="0.25">
      <c r="A154" t="s">
        <v>516</v>
      </c>
      <c r="B154" s="1">
        <v>803.95</v>
      </c>
      <c r="C154" s="1">
        <v>0</v>
      </c>
      <c r="D154" s="1">
        <v>0</v>
      </c>
      <c r="E154" s="1">
        <v>0</v>
      </c>
      <c r="F154" s="1">
        <v>803.95</v>
      </c>
      <c r="G154" s="1">
        <v>0</v>
      </c>
      <c r="H154" s="1">
        <v>0</v>
      </c>
      <c r="I154" s="1">
        <v>803.95</v>
      </c>
      <c r="J154" t="s">
        <v>150</v>
      </c>
      <c r="K154" t="s">
        <v>175</v>
      </c>
      <c r="L154" t="s">
        <v>517</v>
      </c>
      <c r="M154" s="1">
        <f>_xlfn.IFNA(VLOOKUP(A154,'7.1.24'!$A$2:$C$96,3,0),0)</f>
        <v>0</v>
      </c>
      <c r="N154" t="str">
        <f>IF(ISNUMBER(MATCH(A154, '7.1.24'!$A$2:$A$16, 0)), "Exists", "Doesn't Exist")</f>
        <v>Doesn't Exist</v>
      </c>
      <c r="O154" t="str">
        <f>_xlfn.IFNA(VLOOKUP(A154,'7.1.24'!$A$2:$R$96,17,0), "No")</f>
        <v>No</v>
      </c>
      <c r="Q154" s="131" t="s">
        <v>359</v>
      </c>
      <c r="R154" s="132" t="s">
        <v>359</v>
      </c>
    </row>
    <row r="155" spans="1:18" x14ac:dyDescent="0.25">
      <c r="A155" t="s">
        <v>788</v>
      </c>
      <c r="B155" s="1">
        <v>15.94</v>
      </c>
      <c r="C155" s="1">
        <v>0</v>
      </c>
      <c r="D155" s="1">
        <v>0</v>
      </c>
      <c r="E155" s="1">
        <v>0</v>
      </c>
      <c r="F155" s="1">
        <v>15.94</v>
      </c>
      <c r="G155" s="1">
        <v>0</v>
      </c>
      <c r="H155" s="1">
        <v>0</v>
      </c>
      <c r="I155" s="1">
        <v>15.94</v>
      </c>
      <c r="J155" t="s">
        <v>34</v>
      </c>
      <c r="K155" t="s">
        <v>198</v>
      </c>
      <c r="L155" t="s">
        <v>789</v>
      </c>
      <c r="M155" s="1">
        <f>_xlfn.IFNA(VLOOKUP(A155,'7.1.24'!$A$2:$C$96,3,0),0)</f>
        <v>0</v>
      </c>
      <c r="N155" t="str">
        <f>IF(ISNUMBER(MATCH(A155, '7.1.24'!$A$2:$A$16, 0)), "Exists", "Doesn't Exist")</f>
        <v>Doesn't Exist</v>
      </c>
      <c r="O155" t="str">
        <f>_xlfn.IFNA(VLOOKUP(A155,'7.1.24'!$A$2:$R$96,17,0), "No")</f>
        <v>No</v>
      </c>
      <c r="Q155" s="131" t="s">
        <v>359</v>
      </c>
      <c r="R155" s="132" t="s">
        <v>359</v>
      </c>
    </row>
    <row r="156" spans="1:18" x14ac:dyDescent="0.25">
      <c r="A156" t="s">
        <v>166</v>
      </c>
      <c r="B156" s="1">
        <v>402.57</v>
      </c>
      <c r="C156" s="1">
        <v>0</v>
      </c>
      <c r="D156" s="1">
        <v>0</v>
      </c>
      <c r="E156" s="1">
        <v>0</v>
      </c>
      <c r="F156" s="1">
        <v>402.57</v>
      </c>
      <c r="G156" s="1">
        <v>0</v>
      </c>
      <c r="H156" s="1">
        <v>0</v>
      </c>
      <c r="I156" s="1">
        <v>402.57</v>
      </c>
      <c r="J156" t="s">
        <v>56</v>
      </c>
      <c r="K156" t="s">
        <v>189</v>
      </c>
      <c r="L156" t="s">
        <v>319</v>
      </c>
      <c r="M156" s="1">
        <f>_xlfn.IFNA(VLOOKUP(A156,'7.1.24'!$A$2:$C$96,3,0),0)</f>
        <v>0</v>
      </c>
      <c r="N156" t="str">
        <f>IF(ISNUMBER(MATCH(A156, '7.1.24'!$A$2:$A$16, 0)), "Exists", "Doesn't Exist")</f>
        <v>Doesn't Exist</v>
      </c>
      <c r="O156" t="str">
        <f>_xlfn.IFNA(VLOOKUP(A156,'7.1.24'!$A$2:$R$96,17,0), "No")</f>
        <v>No</v>
      </c>
      <c r="Q156" s="131" t="s">
        <v>359</v>
      </c>
      <c r="R156" s="132" t="s">
        <v>359</v>
      </c>
    </row>
    <row r="157" spans="1:18" x14ac:dyDescent="0.25">
      <c r="A157" t="s">
        <v>139</v>
      </c>
      <c r="B157" s="1">
        <v>105.12</v>
      </c>
      <c r="C157" s="1">
        <v>0</v>
      </c>
      <c r="D157" s="1">
        <v>0</v>
      </c>
      <c r="E157" s="1">
        <v>0</v>
      </c>
      <c r="F157" s="1">
        <v>105.12</v>
      </c>
      <c r="G157" s="1">
        <v>0</v>
      </c>
      <c r="H157" s="1">
        <v>0</v>
      </c>
      <c r="I157" s="1">
        <v>105.12</v>
      </c>
      <c r="J157" t="s">
        <v>20</v>
      </c>
      <c r="K157" t="s">
        <v>178</v>
      </c>
      <c r="L157" t="s">
        <v>320</v>
      </c>
      <c r="M157" s="1">
        <f>_xlfn.IFNA(VLOOKUP(A157,'7.1.24'!$A$2:$C$96,3,0),0)</f>
        <v>0</v>
      </c>
      <c r="N157" t="str">
        <f>IF(ISNUMBER(MATCH(A157, '7.1.24'!$A$2:$A$16, 0)), "Exists", "Doesn't Exist")</f>
        <v>Doesn't Exist</v>
      </c>
      <c r="O157" t="str">
        <f>_xlfn.IFNA(VLOOKUP(A157,'7.1.24'!$A$2:$R$96,17,0), "No")</f>
        <v>No</v>
      </c>
      <c r="Q157" s="131" t="s">
        <v>359</v>
      </c>
      <c r="R157" s="132" t="s">
        <v>359</v>
      </c>
    </row>
    <row r="158" spans="1:18" x14ac:dyDescent="0.25">
      <c r="A158" t="s">
        <v>35</v>
      </c>
      <c r="B158" s="1">
        <v>297.68</v>
      </c>
      <c r="C158" s="1">
        <v>0</v>
      </c>
      <c r="D158" s="1">
        <v>0</v>
      </c>
      <c r="E158" s="1">
        <v>0</v>
      </c>
      <c r="F158" s="1">
        <v>297.68</v>
      </c>
      <c r="G158" s="1">
        <v>0</v>
      </c>
      <c r="H158" s="1">
        <v>0</v>
      </c>
      <c r="I158" s="1">
        <v>297.68</v>
      </c>
      <c r="J158" t="s">
        <v>36</v>
      </c>
      <c r="K158" t="s">
        <v>185</v>
      </c>
      <c r="L158" t="s">
        <v>186</v>
      </c>
      <c r="M158" s="1">
        <f>_xlfn.IFNA(VLOOKUP(A158,'7.1.24'!$A$2:$C$96,3,0),0)</f>
        <v>0</v>
      </c>
      <c r="N158" t="str">
        <f>IF(ISNUMBER(MATCH(A158, '7.1.24'!$A$2:$A$16, 0)), "Exists", "Doesn't Exist")</f>
        <v>Doesn't Exist</v>
      </c>
      <c r="O158" t="str">
        <f>_xlfn.IFNA(VLOOKUP(A158,'7.1.24'!$A$2:$R$96,17,0), "No")</f>
        <v>No</v>
      </c>
      <c r="Q158" s="131" t="s">
        <v>359</v>
      </c>
      <c r="R158" s="132" t="s">
        <v>359</v>
      </c>
    </row>
    <row r="159" spans="1:18" x14ac:dyDescent="0.25">
      <c r="A159" t="s">
        <v>321</v>
      </c>
      <c r="B159" s="1">
        <v>234.08</v>
      </c>
      <c r="C159" s="1">
        <v>0</v>
      </c>
      <c r="D159" s="1">
        <v>0</v>
      </c>
      <c r="E159" s="1">
        <v>0</v>
      </c>
      <c r="F159" s="1">
        <v>234.08</v>
      </c>
      <c r="G159" s="1">
        <v>0</v>
      </c>
      <c r="H159" s="1">
        <v>0</v>
      </c>
      <c r="I159" s="1">
        <v>234.08</v>
      </c>
      <c r="J159" t="s">
        <v>56</v>
      </c>
      <c r="K159" t="s">
        <v>189</v>
      </c>
      <c r="L159" t="s">
        <v>322</v>
      </c>
      <c r="M159" s="1">
        <f>_xlfn.IFNA(VLOOKUP(A159,'7.1.24'!$A$2:$C$96,3,0),0)</f>
        <v>0</v>
      </c>
      <c r="N159" t="str">
        <f>IF(ISNUMBER(MATCH(A159, '7.1.24'!$A$2:$A$16, 0)), "Exists", "Doesn't Exist")</f>
        <v>Doesn't Exist</v>
      </c>
      <c r="O159" t="str">
        <f>_xlfn.IFNA(VLOOKUP(A159,'7.1.24'!$A$2:$R$96,17,0), "No")</f>
        <v>No</v>
      </c>
      <c r="Q159" s="131" t="s">
        <v>359</v>
      </c>
      <c r="R159" s="132" t="s">
        <v>359</v>
      </c>
    </row>
    <row r="160" spans="1:18" x14ac:dyDescent="0.25">
      <c r="A160" t="s">
        <v>640</v>
      </c>
      <c r="B160" s="1">
        <v>1001.51</v>
      </c>
      <c r="C160" s="1">
        <v>0</v>
      </c>
      <c r="D160" s="1">
        <v>0</v>
      </c>
      <c r="E160" s="1">
        <v>0</v>
      </c>
      <c r="F160" s="1">
        <v>1001.51</v>
      </c>
      <c r="G160" s="1">
        <v>0</v>
      </c>
      <c r="H160" s="1">
        <v>0</v>
      </c>
      <c r="I160" s="1">
        <v>1001.51</v>
      </c>
      <c r="J160" t="s">
        <v>96</v>
      </c>
      <c r="K160" t="s">
        <v>242</v>
      </c>
      <c r="L160" t="s">
        <v>790</v>
      </c>
      <c r="M160" s="1">
        <f>_xlfn.IFNA(VLOOKUP(A160,'7.1.24'!$A$2:$C$96,3,0),0)</f>
        <v>0</v>
      </c>
      <c r="N160" t="str">
        <f>IF(ISNUMBER(MATCH(A160, '7.1.24'!$A$2:$A$16, 0)), "Exists", "Doesn't Exist")</f>
        <v>Doesn't Exist</v>
      </c>
      <c r="O160" t="str">
        <f>_xlfn.IFNA(VLOOKUP(A160,'7.1.24'!$A$2:$R$96,17,0), "No")</f>
        <v>No</v>
      </c>
      <c r="Q160" s="131" t="s">
        <v>359</v>
      </c>
      <c r="R160" s="132" t="s">
        <v>359</v>
      </c>
    </row>
    <row r="161" spans="1:18" x14ac:dyDescent="0.25">
      <c r="A161" t="s">
        <v>518</v>
      </c>
      <c r="B161" s="1">
        <v>1002.06</v>
      </c>
      <c r="C161" s="1">
        <v>0</v>
      </c>
      <c r="D161" s="1">
        <v>0</v>
      </c>
      <c r="E161" s="1">
        <v>0</v>
      </c>
      <c r="F161" s="1">
        <v>1002.06</v>
      </c>
      <c r="G161" s="1">
        <v>0</v>
      </c>
      <c r="H161" s="1">
        <v>0</v>
      </c>
      <c r="I161" s="1">
        <v>1002.06</v>
      </c>
      <c r="J161" t="s">
        <v>21</v>
      </c>
      <c r="K161" t="s">
        <v>177</v>
      </c>
      <c r="L161" t="s">
        <v>519</v>
      </c>
      <c r="M161" s="1">
        <f>_xlfn.IFNA(VLOOKUP(A161,'7.1.24'!$A$2:$C$96,3,0),0)</f>
        <v>0</v>
      </c>
      <c r="N161" t="str">
        <f>IF(ISNUMBER(MATCH(A161, '7.1.24'!$A$2:$A$16, 0)), "Exists", "Doesn't Exist")</f>
        <v>Doesn't Exist</v>
      </c>
      <c r="O161" t="str">
        <f>_xlfn.IFNA(VLOOKUP(A161,'7.1.24'!$A$2:$R$96,17,0), "No")</f>
        <v>No</v>
      </c>
      <c r="Q161" s="131" t="s">
        <v>359</v>
      </c>
      <c r="R161" s="132" t="s">
        <v>359</v>
      </c>
    </row>
    <row r="162" spans="1:18" x14ac:dyDescent="0.25">
      <c r="A162" t="s">
        <v>418</v>
      </c>
      <c r="B162" s="1">
        <v>45.78</v>
      </c>
      <c r="C162" s="1">
        <v>0</v>
      </c>
      <c r="D162" s="1">
        <v>0</v>
      </c>
      <c r="E162" s="1">
        <v>0</v>
      </c>
      <c r="F162" s="1">
        <v>45.78</v>
      </c>
      <c r="G162" s="1">
        <v>0</v>
      </c>
      <c r="H162" s="1">
        <v>0</v>
      </c>
      <c r="I162" s="1">
        <v>45.78</v>
      </c>
      <c r="J162" t="s">
        <v>44</v>
      </c>
      <c r="K162" t="s">
        <v>196</v>
      </c>
      <c r="L162" t="s">
        <v>419</v>
      </c>
      <c r="M162" s="1">
        <f>_xlfn.IFNA(VLOOKUP(A162,'7.1.24'!$A$2:$C$96,3,0),0)</f>
        <v>0</v>
      </c>
      <c r="N162" t="str">
        <f>IF(ISNUMBER(MATCH(A162, '7.1.24'!$A$2:$A$16, 0)), "Exists", "Doesn't Exist")</f>
        <v>Doesn't Exist</v>
      </c>
      <c r="O162" t="str">
        <f>_xlfn.IFNA(VLOOKUP(A162,'7.1.24'!$A$2:$R$96,17,0), "No")</f>
        <v>No</v>
      </c>
      <c r="Q162" s="131" t="s">
        <v>359</v>
      </c>
      <c r="R162" s="132" t="s">
        <v>359</v>
      </c>
    </row>
    <row r="163" spans="1:18" x14ac:dyDescent="0.25">
      <c r="A163" t="s">
        <v>791</v>
      </c>
      <c r="B163" s="1">
        <v>101.6</v>
      </c>
      <c r="C163" s="1">
        <v>0</v>
      </c>
      <c r="D163" s="1">
        <v>0</v>
      </c>
      <c r="E163" s="1">
        <v>0</v>
      </c>
      <c r="F163" s="1">
        <v>101.6</v>
      </c>
      <c r="G163" s="1">
        <v>0</v>
      </c>
      <c r="H163" s="1">
        <v>0</v>
      </c>
      <c r="I163" s="1">
        <v>101.6</v>
      </c>
      <c r="J163" t="s">
        <v>20</v>
      </c>
      <c r="K163" t="s">
        <v>178</v>
      </c>
      <c r="L163" t="s">
        <v>792</v>
      </c>
      <c r="M163" s="1">
        <f>_xlfn.IFNA(VLOOKUP(A163,'7.1.24'!$A$2:$C$96,3,0),0)</f>
        <v>0</v>
      </c>
      <c r="N163" t="str">
        <f>IF(ISNUMBER(MATCH(A163, '7.1.24'!$A$2:$A$16, 0)), "Exists", "Doesn't Exist")</f>
        <v>Doesn't Exist</v>
      </c>
      <c r="O163" t="str">
        <f>_xlfn.IFNA(VLOOKUP(A163,'7.1.24'!$A$2:$R$96,17,0), "No")</f>
        <v>No</v>
      </c>
      <c r="Q163" s="131" t="s">
        <v>359</v>
      </c>
      <c r="R163" s="132" t="s">
        <v>359</v>
      </c>
    </row>
    <row r="164" spans="1:18" x14ac:dyDescent="0.25">
      <c r="A164" t="s">
        <v>724</v>
      </c>
      <c r="B164" s="1">
        <v>91.18</v>
      </c>
      <c r="C164" s="1">
        <v>0</v>
      </c>
      <c r="D164" s="1">
        <v>0</v>
      </c>
      <c r="E164" s="1">
        <v>0</v>
      </c>
      <c r="F164" s="1">
        <v>91.18</v>
      </c>
      <c r="G164" s="1">
        <v>0</v>
      </c>
      <c r="H164" s="1">
        <v>0</v>
      </c>
      <c r="I164" s="1">
        <v>91.18</v>
      </c>
      <c r="J164" t="s">
        <v>62</v>
      </c>
      <c r="K164" t="s">
        <v>238</v>
      </c>
      <c r="L164" t="s">
        <v>725</v>
      </c>
      <c r="M164" s="1">
        <f>_xlfn.IFNA(VLOOKUP(A164,'7.1.24'!$A$2:$C$96,3,0),0)</f>
        <v>0</v>
      </c>
      <c r="N164" t="str">
        <f>IF(ISNUMBER(MATCH(A164, '7.1.24'!$A$2:$A$16, 0)), "Exists", "Doesn't Exist")</f>
        <v>Doesn't Exist</v>
      </c>
      <c r="O164" t="str">
        <f>_xlfn.IFNA(VLOOKUP(A164,'7.1.24'!$A$2:$R$96,17,0), "No")</f>
        <v>No</v>
      </c>
      <c r="Q164" s="131" t="s">
        <v>359</v>
      </c>
      <c r="R164" s="132" t="s">
        <v>359</v>
      </c>
    </row>
    <row r="165" spans="1:18" x14ac:dyDescent="0.25">
      <c r="A165" t="s">
        <v>90</v>
      </c>
      <c r="B165" s="1">
        <v>1388.41</v>
      </c>
      <c r="C165" s="1">
        <v>0</v>
      </c>
      <c r="D165" s="1">
        <v>0</v>
      </c>
      <c r="E165" s="1">
        <v>0</v>
      </c>
      <c r="F165" s="1">
        <v>1388.41</v>
      </c>
      <c r="G165" s="1">
        <v>0</v>
      </c>
      <c r="H165" s="1">
        <v>0</v>
      </c>
      <c r="I165" s="1">
        <v>1388.41</v>
      </c>
      <c r="J165" t="s">
        <v>14</v>
      </c>
      <c r="K165" t="s">
        <v>172</v>
      </c>
      <c r="L165" t="s">
        <v>251</v>
      </c>
      <c r="M165" s="1">
        <f>_xlfn.IFNA(VLOOKUP(A165,'7.1.24'!$A$2:$C$96,3,0),0)</f>
        <v>0</v>
      </c>
      <c r="N165" t="str">
        <f>IF(ISNUMBER(MATCH(A165, '7.1.24'!$A$2:$A$16, 0)), "Exists", "Doesn't Exist")</f>
        <v>Doesn't Exist</v>
      </c>
      <c r="O165" t="str">
        <f>_xlfn.IFNA(VLOOKUP(A165,'7.1.24'!$A$2:$R$96,17,0), "No")</f>
        <v>No</v>
      </c>
      <c r="Q165" s="131" t="s">
        <v>359</v>
      </c>
      <c r="R165" s="132" t="s">
        <v>359</v>
      </c>
    </row>
    <row r="166" spans="1:18" x14ac:dyDescent="0.25">
      <c r="A166" t="s">
        <v>793</v>
      </c>
      <c r="B166" s="1">
        <v>175.82</v>
      </c>
      <c r="C166" s="1">
        <v>0</v>
      </c>
      <c r="D166" s="1">
        <v>0</v>
      </c>
      <c r="E166" s="1">
        <v>0</v>
      </c>
      <c r="F166" s="1">
        <v>175.82</v>
      </c>
      <c r="G166" s="1">
        <v>0</v>
      </c>
      <c r="H166" s="1">
        <v>0</v>
      </c>
      <c r="I166" s="1">
        <v>175.82</v>
      </c>
      <c r="J166" t="s">
        <v>62</v>
      </c>
      <c r="K166" t="s">
        <v>238</v>
      </c>
      <c r="L166" t="s">
        <v>794</v>
      </c>
      <c r="M166" s="1">
        <f>_xlfn.IFNA(VLOOKUP(A166,'7.1.24'!$A$2:$C$96,3,0),0)</f>
        <v>0</v>
      </c>
      <c r="N166" t="str">
        <f>IF(ISNUMBER(MATCH(A166, '7.1.24'!$A$2:$A$16, 0)), "Exists", "Doesn't Exist")</f>
        <v>Doesn't Exist</v>
      </c>
      <c r="O166" t="str">
        <f>_xlfn.IFNA(VLOOKUP(A166,'7.1.24'!$A$2:$R$96,17,0), "No")</f>
        <v>No</v>
      </c>
      <c r="Q166" s="131" t="s">
        <v>359</v>
      </c>
      <c r="R166" s="132" t="s">
        <v>359</v>
      </c>
    </row>
    <row r="167" spans="1:18" x14ac:dyDescent="0.25">
      <c r="A167" t="s">
        <v>795</v>
      </c>
      <c r="B167" s="1">
        <v>1352.8</v>
      </c>
      <c r="C167" s="1">
        <v>0</v>
      </c>
      <c r="D167" s="1">
        <v>0</v>
      </c>
      <c r="E167" s="1">
        <v>0</v>
      </c>
      <c r="F167" s="1">
        <v>1352.8</v>
      </c>
      <c r="G167" s="1">
        <v>0</v>
      </c>
      <c r="H167" s="1">
        <v>0</v>
      </c>
      <c r="I167" s="1">
        <v>1352.8</v>
      </c>
      <c r="J167" t="s">
        <v>10</v>
      </c>
      <c r="K167" t="s">
        <v>191</v>
      </c>
      <c r="L167" t="s">
        <v>796</v>
      </c>
      <c r="M167" s="1">
        <f>_xlfn.IFNA(VLOOKUP(A167,'7.1.24'!$A$2:$C$96,3,0),0)</f>
        <v>0</v>
      </c>
      <c r="N167" t="str">
        <f>IF(ISNUMBER(MATCH(A167, '7.1.24'!$A$2:$A$16, 0)), "Exists", "Doesn't Exist")</f>
        <v>Doesn't Exist</v>
      </c>
      <c r="O167" t="str">
        <f>_xlfn.IFNA(VLOOKUP(A167,'7.1.24'!$A$2:$R$96,17,0), "No")</f>
        <v>No</v>
      </c>
      <c r="Q167" s="131" t="s">
        <v>359</v>
      </c>
      <c r="R167" s="132" t="s">
        <v>359</v>
      </c>
    </row>
    <row r="168" spans="1:18" x14ac:dyDescent="0.25">
      <c r="A168" t="s">
        <v>797</v>
      </c>
      <c r="B168" s="1">
        <v>2436.64</v>
      </c>
      <c r="C168" s="1">
        <v>0</v>
      </c>
      <c r="D168" s="1">
        <v>0</v>
      </c>
      <c r="E168" s="1">
        <v>0</v>
      </c>
      <c r="F168" s="1">
        <v>2436.64</v>
      </c>
      <c r="G168" s="1">
        <v>0</v>
      </c>
      <c r="H168" s="1">
        <v>0</v>
      </c>
      <c r="I168" s="1">
        <v>2436.64</v>
      </c>
      <c r="J168" t="s">
        <v>21</v>
      </c>
      <c r="K168" t="s">
        <v>177</v>
      </c>
      <c r="L168" t="s">
        <v>798</v>
      </c>
      <c r="M168" s="1">
        <f>_xlfn.IFNA(VLOOKUP(A168,'7.1.24'!$A$2:$C$96,3,0),0)</f>
        <v>0</v>
      </c>
      <c r="N168" t="str">
        <f>IF(ISNUMBER(MATCH(A168, '7.1.24'!$A$2:$A$16, 0)), "Exists", "Doesn't Exist")</f>
        <v>Doesn't Exist</v>
      </c>
      <c r="O168" t="str">
        <f>_xlfn.IFNA(VLOOKUP(A168,'7.1.24'!$A$2:$R$96,17,0), "No")</f>
        <v>No</v>
      </c>
      <c r="Q168" s="131" t="s">
        <v>359</v>
      </c>
      <c r="R168" s="132" t="s">
        <v>359</v>
      </c>
    </row>
    <row r="169" spans="1:18" x14ac:dyDescent="0.25">
      <c r="A169" t="s">
        <v>142</v>
      </c>
      <c r="B169" s="1">
        <v>66.38</v>
      </c>
      <c r="C169" s="1">
        <v>0</v>
      </c>
      <c r="D169" s="1">
        <v>0</v>
      </c>
      <c r="E169" s="1">
        <v>0</v>
      </c>
      <c r="F169" s="1">
        <v>66.38</v>
      </c>
      <c r="G169" s="1">
        <v>0</v>
      </c>
      <c r="H169" s="1">
        <v>0</v>
      </c>
      <c r="I169" s="1">
        <v>66.38</v>
      </c>
      <c r="J169" t="s">
        <v>29</v>
      </c>
      <c r="K169" t="s">
        <v>212</v>
      </c>
      <c r="L169" t="s">
        <v>325</v>
      </c>
      <c r="M169" s="1">
        <f>_xlfn.IFNA(VLOOKUP(A169,'7.1.24'!$A$2:$C$96,3,0),0)</f>
        <v>0</v>
      </c>
      <c r="N169" t="str">
        <f>IF(ISNUMBER(MATCH(A169, '7.1.24'!$A$2:$A$16, 0)), "Exists", "Doesn't Exist")</f>
        <v>Doesn't Exist</v>
      </c>
      <c r="O169" t="str">
        <f>_xlfn.IFNA(VLOOKUP(A169,'7.1.24'!$A$2:$R$96,17,0), "No")</f>
        <v>No</v>
      </c>
      <c r="Q169" s="131" t="s">
        <v>359</v>
      </c>
      <c r="R169" s="132" t="s">
        <v>359</v>
      </c>
    </row>
    <row r="170" spans="1:18" x14ac:dyDescent="0.25">
      <c r="A170" t="s">
        <v>799</v>
      </c>
      <c r="B170" s="1">
        <v>889.18</v>
      </c>
      <c r="C170" s="1">
        <v>0</v>
      </c>
      <c r="D170" s="1">
        <v>0</v>
      </c>
      <c r="E170" s="1">
        <v>0</v>
      </c>
      <c r="F170" s="1">
        <v>889.18</v>
      </c>
      <c r="G170" s="1">
        <v>0</v>
      </c>
      <c r="H170" s="1">
        <v>0</v>
      </c>
      <c r="I170" s="1">
        <v>889.18</v>
      </c>
      <c r="J170" t="s">
        <v>31</v>
      </c>
      <c r="K170" t="s">
        <v>183</v>
      </c>
      <c r="L170" t="s">
        <v>800</v>
      </c>
      <c r="M170" s="1">
        <f>_xlfn.IFNA(VLOOKUP(A170,'7.1.24'!$A$2:$C$96,3,0),0)</f>
        <v>0</v>
      </c>
      <c r="N170" t="str">
        <f>IF(ISNUMBER(MATCH(A170, '7.1.24'!$A$2:$A$16, 0)), "Exists", "Doesn't Exist")</f>
        <v>Doesn't Exist</v>
      </c>
      <c r="O170" t="str">
        <f>_xlfn.IFNA(VLOOKUP(A170,'7.1.24'!$A$2:$R$96,17,0), "No")</f>
        <v>No</v>
      </c>
      <c r="Q170" s="131" t="s">
        <v>359</v>
      </c>
      <c r="R170" s="132" t="s">
        <v>359</v>
      </c>
    </row>
    <row r="171" spans="1:18" x14ac:dyDescent="0.25">
      <c r="A171" t="s">
        <v>146</v>
      </c>
      <c r="B171" s="1">
        <v>162.72</v>
      </c>
      <c r="C171" s="1">
        <v>0</v>
      </c>
      <c r="D171" s="1">
        <v>0</v>
      </c>
      <c r="E171" s="1">
        <v>0</v>
      </c>
      <c r="F171" s="1">
        <v>162.72</v>
      </c>
      <c r="G171" s="1">
        <v>0</v>
      </c>
      <c r="H171" s="1">
        <v>162.72</v>
      </c>
      <c r="I171" s="1">
        <v>0</v>
      </c>
      <c r="J171" t="s">
        <v>44</v>
      </c>
      <c r="K171" t="s">
        <v>196</v>
      </c>
      <c r="L171" t="s">
        <v>681</v>
      </c>
      <c r="M171" s="1">
        <f>_xlfn.IFNA(VLOOKUP(A171,'7.1.24'!$A$2:$C$96,3,0),0)</f>
        <v>0</v>
      </c>
      <c r="N171" t="str">
        <f>IF(ISNUMBER(MATCH(A171, '7.1.24'!$A$2:$A$16, 0)), "Exists", "Doesn't Exist")</f>
        <v>Doesn't Exist</v>
      </c>
      <c r="O171" t="str">
        <f>_xlfn.IFNA(VLOOKUP(A171,'7.1.24'!$A$2:$R$96,17,0), "No")</f>
        <v>No</v>
      </c>
      <c r="Q171" s="131" t="s">
        <v>359</v>
      </c>
      <c r="R171" s="132" t="s">
        <v>359</v>
      </c>
    </row>
    <row r="172" spans="1:18" x14ac:dyDescent="0.25">
      <c r="A172" t="s">
        <v>801</v>
      </c>
      <c r="B172" s="1">
        <v>887.57</v>
      </c>
      <c r="C172" s="1">
        <v>0</v>
      </c>
      <c r="D172" s="1">
        <v>0</v>
      </c>
      <c r="E172" s="1">
        <v>0</v>
      </c>
      <c r="F172" s="1">
        <v>887.57</v>
      </c>
      <c r="G172" s="1">
        <v>0</v>
      </c>
      <c r="H172" s="1">
        <v>0</v>
      </c>
      <c r="I172" s="1">
        <v>887.57</v>
      </c>
      <c r="J172" t="s">
        <v>96</v>
      </c>
      <c r="K172" t="s">
        <v>242</v>
      </c>
      <c r="L172" t="s">
        <v>802</v>
      </c>
      <c r="M172" s="1">
        <f>_xlfn.IFNA(VLOOKUP(A172,'7.1.24'!$A$2:$C$96,3,0),0)</f>
        <v>0</v>
      </c>
      <c r="N172" t="str">
        <f>IF(ISNUMBER(MATCH(A172, '7.1.24'!$A$2:$A$16, 0)), "Exists", "Doesn't Exist")</f>
        <v>Doesn't Exist</v>
      </c>
      <c r="O172" t="str">
        <f>_xlfn.IFNA(VLOOKUP(A172,'7.1.24'!$A$2:$R$96,17,0), "No")</f>
        <v>No</v>
      </c>
      <c r="Q172" s="131" t="s">
        <v>359</v>
      </c>
      <c r="R172" s="132" t="s">
        <v>359</v>
      </c>
    </row>
    <row r="173" spans="1:18" x14ac:dyDescent="0.25">
      <c r="A173" t="s">
        <v>167</v>
      </c>
      <c r="B173" s="1">
        <v>92.64</v>
      </c>
      <c r="C173" s="1">
        <v>0</v>
      </c>
      <c r="D173" s="1">
        <v>0</v>
      </c>
      <c r="E173" s="1">
        <v>0</v>
      </c>
      <c r="F173" s="1">
        <v>92.64</v>
      </c>
      <c r="G173" s="1">
        <v>0</v>
      </c>
      <c r="H173" s="1">
        <v>0</v>
      </c>
      <c r="I173" s="1">
        <v>92.64</v>
      </c>
      <c r="J173" t="s">
        <v>44</v>
      </c>
      <c r="K173" t="s">
        <v>196</v>
      </c>
      <c r="L173" t="s">
        <v>326</v>
      </c>
      <c r="M173" s="1">
        <f>_xlfn.IFNA(VLOOKUP(A173,'7.1.24'!$A$2:$C$96,3,0),0)</f>
        <v>0</v>
      </c>
      <c r="N173" t="str">
        <f>IF(ISNUMBER(MATCH(A173, '7.1.24'!$A$2:$A$16, 0)), "Exists", "Doesn't Exist")</f>
        <v>Doesn't Exist</v>
      </c>
      <c r="O173" t="str">
        <f>_xlfn.IFNA(VLOOKUP(A173,'7.1.24'!$A$2:$R$96,17,0), "No")</f>
        <v>No</v>
      </c>
      <c r="Q173" s="131" t="s">
        <v>359</v>
      </c>
      <c r="R173" s="132" t="s">
        <v>359</v>
      </c>
    </row>
    <row r="174" spans="1:18" x14ac:dyDescent="0.25">
      <c r="A174" t="s">
        <v>803</v>
      </c>
      <c r="B174" s="1">
        <v>153.18</v>
      </c>
      <c r="C174" s="1">
        <v>0</v>
      </c>
      <c r="D174" s="1">
        <v>0</v>
      </c>
      <c r="E174" s="1">
        <v>0</v>
      </c>
      <c r="F174" s="1">
        <v>153.18</v>
      </c>
      <c r="G174" s="1">
        <v>0</v>
      </c>
      <c r="H174" s="1">
        <v>0</v>
      </c>
      <c r="I174" s="1">
        <v>153.18</v>
      </c>
      <c r="J174" t="s">
        <v>150</v>
      </c>
      <c r="K174" t="s">
        <v>175</v>
      </c>
      <c r="L174" t="s">
        <v>804</v>
      </c>
      <c r="M174" s="1">
        <f>_xlfn.IFNA(VLOOKUP(A174,'7.1.24'!$A$2:$C$96,3,0),0)</f>
        <v>0</v>
      </c>
      <c r="N174" t="str">
        <f>IF(ISNUMBER(MATCH(A174, '7.1.24'!$A$2:$A$16, 0)), "Exists", "Doesn't Exist")</f>
        <v>Doesn't Exist</v>
      </c>
      <c r="O174" t="str">
        <f>_xlfn.IFNA(VLOOKUP(A174,'7.1.24'!$A$2:$R$96,17,0), "No")</f>
        <v>No</v>
      </c>
      <c r="Q174" s="131" t="s">
        <v>359</v>
      </c>
      <c r="R174" s="132" t="s">
        <v>359</v>
      </c>
    </row>
    <row r="175" spans="1:18" x14ac:dyDescent="0.25">
      <c r="A175" t="s">
        <v>739</v>
      </c>
      <c r="B175" s="1">
        <v>209.3</v>
      </c>
      <c r="C175" s="1">
        <v>0</v>
      </c>
      <c r="D175" s="1">
        <v>0</v>
      </c>
      <c r="E175" s="1">
        <v>0</v>
      </c>
      <c r="F175" s="1">
        <v>209.3</v>
      </c>
      <c r="G175" s="1">
        <v>0</v>
      </c>
      <c r="H175" s="1">
        <v>0</v>
      </c>
      <c r="I175" s="1">
        <v>209.3</v>
      </c>
      <c r="J175" t="s">
        <v>21</v>
      </c>
      <c r="K175" t="s">
        <v>177</v>
      </c>
      <c r="L175" t="s">
        <v>740</v>
      </c>
      <c r="M175" s="1">
        <f>_xlfn.IFNA(VLOOKUP(A175,'7.1.24'!$A$2:$C$96,3,0),0)</f>
        <v>0</v>
      </c>
      <c r="N175" t="str">
        <f>IF(ISNUMBER(MATCH(A175, '7.1.24'!$A$2:$A$16, 0)), "Exists", "Doesn't Exist")</f>
        <v>Doesn't Exist</v>
      </c>
      <c r="O175" t="str">
        <f>_xlfn.IFNA(VLOOKUP(A175,'7.1.24'!$A$2:$R$96,17,0), "No")</f>
        <v>No</v>
      </c>
      <c r="Q175" s="131" t="s">
        <v>359</v>
      </c>
      <c r="R175" s="132" t="s">
        <v>359</v>
      </c>
    </row>
    <row r="176" spans="1:18" x14ac:dyDescent="0.25">
      <c r="A176" t="s">
        <v>436</v>
      </c>
      <c r="B176" s="1">
        <v>682.03</v>
      </c>
      <c r="C176" s="1">
        <v>0</v>
      </c>
      <c r="D176" s="1">
        <v>0</v>
      </c>
      <c r="E176" s="1">
        <v>0</v>
      </c>
      <c r="F176" s="1">
        <v>682.03</v>
      </c>
      <c r="G176" s="1">
        <v>0</v>
      </c>
      <c r="H176" s="1">
        <v>0</v>
      </c>
      <c r="I176" s="1">
        <v>682.03</v>
      </c>
      <c r="J176" t="s">
        <v>20</v>
      </c>
      <c r="K176" t="s">
        <v>178</v>
      </c>
      <c r="L176" t="s">
        <v>437</v>
      </c>
      <c r="M176" s="1">
        <f>_xlfn.IFNA(VLOOKUP(A176,'7.1.24'!$A$2:$C$96,3,0),0)</f>
        <v>0</v>
      </c>
      <c r="N176" t="str">
        <f>IF(ISNUMBER(MATCH(A176, '7.1.24'!$A$2:$A$16, 0)), "Exists", "Doesn't Exist")</f>
        <v>Doesn't Exist</v>
      </c>
      <c r="O176" t="str">
        <f>_xlfn.IFNA(VLOOKUP(A176,'7.1.24'!$A$2:$R$96,17,0), "No")</f>
        <v>No</v>
      </c>
      <c r="Q176" s="131" t="s">
        <v>359</v>
      </c>
      <c r="R176" s="132" t="s">
        <v>359</v>
      </c>
    </row>
    <row r="177" spans="1:18" x14ac:dyDescent="0.25">
      <c r="A177" t="s">
        <v>380</v>
      </c>
      <c r="B177" s="1">
        <v>156.37</v>
      </c>
      <c r="C177" s="1">
        <v>0</v>
      </c>
      <c r="D177" s="1">
        <v>0</v>
      </c>
      <c r="E177" s="1">
        <v>0</v>
      </c>
      <c r="F177" s="1">
        <v>156.37</v>
      </c>
      <c r="G177" s="1">
        <v>0</v>
      </c>
      <c r="H177" s="1">
        <v>0</v>
      </c>
      <c r="I177" s="1">
        <v>156.37</v>
      </c>
      <c r="J177" t="s">
        <v>62</v>
      </c>
      <c r="K177" t="s">
        <v>238</v>
      </c>
      <c r="L177" t="s">
        <v>642</v>
      </c>
      <c r="M177" s="1">
        <f>_xlfn.IFNA(VLOOKUP(A177,'7.1.24'!$A$2:$C$96,3,0),0)</f>
        <v>0</v>
      </c>
      <c r="N177" t="str">
        <f>IF(ISNUMBER(MATCH(A177, '7.1.24'!$A$2:$A$16, 0)), "Exists", "Doesn't Exist")</f>
        <v>Doesn't Exist</v>
      </c>
      <c r="O177" t="str">
        <f>_xlfn.IFNA(VLOOKUP(A177,'7.1.24'!$A$2:$R$96,17,0), "No")</f>
        <v>No</v>
      </c>
      <c r="Q177" s="131" t="s">
        <v>359</v>
      </c>
      <c r="R177" s="132" t="s">
        <v>359</v>
      </c>
    </row>
    <row r="178" spans="1:18" x14ac:dyDescent="0.25">
      <c r="A178" t="s">
        <v>595</v>
      </c>
      <c r="B178" s="1">
        <v>109.44</v>
      </c>
      <c r="C178" s="1">
        <v>0</v>
      </c>
      <c r="D178" s="1">
        <v>0</v>
      </c>
      <c r="E178" s="1">
        <v>0</v>
      </c>
      <c r="F178" s="1">
        <v>109.44</v>
      </c>
      <c r="G178" s="1">
        <v>0</v>
      </c>
      <c r="H178" s="1">
        <v>0</v>
      </c>
      <c r="I178" s="1">
        <v>109.44</v>
      </c>
      <c r="J178" t="s">
        <v>150</v>
      </c>
      <c r="K178" t="s">
        <v>175</v>
      </c>
      <c r="L178" t="s">
        <v>596</v>
      </c>
      <c r="M178" s="1">
        <f>_xlfn.IFNA(VLOOKUP(A178,'7.1.24'!$A$2:$C$96,3,0),0)</f>
        <v>0</v>
      </c>
      <c r="N178" t="str">
        <f>IF(ISNUMBER(MATCH(A178, '7.1.24'!$A$2:$A$16, 0)), "Exists", "Doesn't Exist")</f>
        <v>Doesn't Exist</v>
      </c>
      <c r="O178" t="str">
        <f>_xlfn.IFNA(VLOOKUP(A178,'7.1.24'!$A$2:$R$96,17,0), "No")</f>
        <v>No</v>
      </c>
      <c r="Q178" s="131" t="s">
        <v>359</v>
      </c>
      <c r="R178" s="132" t="s">
        <v>359</v>
      </c>
    </row>
    <row r="179" spans="1:18" x14ac:dyDescent="0.25">
      <c r="A179" t="s">
        <v>423</v>
      </c>
      <c r="B179" s="1">
        <v>247.54</v>
      </c>
      <c r="C179" s="1">
        <v>0</v>
      </c>
      <c r="D179" s="1">
        <v>0</v>
      </c>
      <c r="E179" s="1">
        <v>0</v>
      </c>
      <c r="F179" s="1">
        <v>247.54</v>
      </c>
      <c r="G179" s="1">
        <v>0</v>
      </c>
      <c r="H179" s="1">
        <v>0</v>
      </c>
      <c r="I179" s="1">
        <v>247.54</v>
      </c>
      <c r="J179" t="s">
        <v>44</v>
      </c>
      <c r="K179" t="s">
        <v>196</v>
      </c>
      <c r="L179" t="s">
        <v>424</v>
      </c>
      <c r="M179" s="1">
        <f>_xlfn.IFNA(VLOOKUP(A179,'7.1.24'!$A$2:$C$96,3,0),0)</f>
        <v>0</v>
      </c>
      <c r="N179" t="str">
        <f>IF(ISNUMBER(MATCH(A179, '7.1.24'!$A$2:$A$16, 0)), "Exists", "Doesn't Exist")</f>
        <v>Doesn't Exist</v>
      </c>
      <c r="O179" t="str">
        <f>_xlfn.IFNA(VLOOKUP(A179,'7.1.24'!$A$2:$R$96,17,0), "No")</f>
        <v>No</v>
      </c>
      <c r="Q179" s="131" t="s">
        <v>359</v>
      </c>
      <c r="R179" s="132" t="s">
        <v>359</v>
      </c>
    </row>
    <row r="180" spans="1:18" x14ac:dyDescent="0.25">
      <c r="A180" t="s">
        <v>23</v>
      </c>
      <c r="B180" s="1">
        <v>2058.66</v>
      </c>
      <c r="C180" s="1">
        <v>0</v>
      </c>
      <c r="D180" s="1">
        <v>0</v>
      </c>
      <c r="E180" s="1">
        <v>0</v>
      </c>
      <c r="F180" s="1">
        <v>2058.66</v>
      </c>
      <c r="G180" s="1">
        <v>0</v>
      </c>
      <c r="H180" s="1">
        <v>0</v>
      </c>
      <c r="I180" s="1">
        <v>2058.66</v>
      </c>
      <c r="J180" t="s">
        <v>21</v>
      </c>
      <c r="K180" t="s">
        <v>177</v>
      </c>
      <c r="L180" t="s">
        <v>194</v>
      </c>
      <c r="M180" s="1">
        <f>_xlfn.IFNA(VLOOKUP(A180,'7.1.24'!$A$2:$C$96,3,0),0)</f>
        <v>1735.91</v>
      </c>
      <c r="N180" t="str">
        <f>IF(ISNUMBER(MATCH(A180, '7.1.24'!$A$2:$A$16, 0)), "Exists", "Doesn't Exist")</f>
        <v>Exists</v>
      </c>
      <c r="O180" t="str">
        <f>_xlfn.IFNA(VLOOKUP(A180,'7.1.24'!$A$2:$R$96,17,0), "No")</f>
        <v>Yes</v>
      </c>
      <c r="Q180" s="131" t="s">
        <v>359</v>
      </c>
      <c r="R180" s="132" t="s">
        <v>359</v>
      </c>
    </row>
    <row r="181" spans="1:18" x14ac:dyDescent="0.25">
      <c r="A181" t="s">
        <v>275</v>
      </c>
      <c r="B181" s="1">
        <v>206.12</v>
      </c>
      <c r="C181" s="1">
        <v>0</v>
      </c>
      <c r="D181" s="1">
        <v>0</v>
      </c>
      <c r="E181" s="1">
        <v>0</v>
      </c>
      <c r="F181" s="1">
        <v>206.12</v>
      </c>
      <c r="G181" s="1">
        <v>206.12</v>
      </c>
      <c r="H181" s="1">
        <v>0</v>
      </c>
      <c r="I181" s="1">
        <v>0</v>
      </c>
      <c r="J181" t="s">
        <v>14</v>
      </c>
      <c r="K181" t="s">
        <v>172</v>
      </c>
      <c r="L181" t="s">
        <v>276</v>
      </c>
      <c r="M181" s="1">
        <f>_xlfn.IFNA(VLOOKUP(A181,'7.1.24'!$A$2:$C$96,3,0),0)</f>
        <v>0</v>
      </c>
      <c r="N181" t="str">
        <f>IF(ISNUMBER(MATCH(A181, '7.1.24'!$A$2:$A$16, 0)), "Exists", "Doesn't Exist")</f>
        <v>Doesn't Exist</v>
      </c>
      <c r="O181" t="str">
        <f>_xlfn.IFNA(VLOOKUP(A181,'7.1.24'!$A$2:$R$96,17,0), "No")</f>
        <v>No</v>
      </c>
      <c r="Q181" s="131" t="s">
        <v>359</v>
      </c>
      <c r="R181" s="132" t="s">
        <v>359</v>
      </c>
    </row>
    <row r="182" spans="1:18" x14ac:dyDescent="0.25">
      <c r="A182" t="s">
        <v>438</v>
      </c>
      <c r="B182" s="1">
        <v>14.99</v>
      </c>
      <c r="C182" s="1">
        <v>0</v>
      </c>
      <c r="D182" s="1">
        <v>0</v>
      </c>
      <c r="E182" s="1">
        <v>0</v>
      </c>
      <c r="F182" s="1">
        <v>14.99</v>
      </c>
      <c r="G182" s="1">
        <v>0</v>
      </c>
      <c r="H182" s="1">
        <v>0</v>
      </c>
      <c r="I182" s="1">
        <v>14.99</v>
      </c>
      <c r="J182" t="s">
        <v>34</v>
      </c>
      <c r="K182" t="s">
        <v>198</v>
      </c>
      <c r="L182" t="s">
        <v>439</v>
      </c>
      <c r="M182" s="1">
        <f>_xlfn.IFNA(VLOOKUP(A182,'7.1.24'!$A$2:$C$96,3,0),0)</f>
        <v>0</v>
      </c>
      <c r="N182" t="str">
        <f>IF(ISNUMBER(MATCH(A182, '7.1.24'!$A$2:$A$16, 0)), "Exists", "Doesn't Exist")</f>
        <v>Doesn't Exist</v>
      </c>
      <c r="O182" t="str">
        <f>_xlfn.IFNA(VLOOKUP(A182,'7.1.24'!$A$2:$R$96,17,0), "No")</f>
        <v>No</v>
      </c>
      <c r="Q182" s="131" t="s">
        <v>359</v>
      </c>
      <c r="R182" s="132" t="s">
        <v>359</v>
      </c>
    </row>
    <row r="183" spans="1:18" x14ac:dyDescent="0.25">
      <c r="A183" t="s">
        <v>158</v>
      </c>
      <c r="B183" s="1">
        <v>-40</v>
      </c>
      <c r="C183" s="1">
        <v>-40</v>
      </c>
      <c r="D183" s="1">
        <v>0</v>
      </c>
      <c r="E183" s="1">
        <v>-40</v>
      </c>
      <c r="F183" s="1">
        <v>0</v>
      </c>
      <c r="G183" s="1">
        <v>0</v>
      </c>
      <c r="H183" s="1">
        <v>0</v>
      </c>
      <c r="I183" s="1">
        <v>0</v>
      </c>
      <c r="J183" t="s">
        <v>708</v>
      </c>
      <c r="K183" t="s">
        <v>709</v>
      </c>
      <c r="L183" t="s">
        <v>279</v>
      </c>
      <c r="M183" s="1">
        <f>_xlfn.IFNA(VLOOKUP(A183,'7.1.24'!$A$2:$C$96,3,0),0)</f>
        <v>0</v>
      </c>
      <c r="N183" t="str">
        <f>IF(ISNUMBER(MATCH(A183, '7.1.24'!$A$2:$A$16, 0)), "Exists", "Doesn't Exist")</f>
        <v>Doesn't Exist</v>
      </c>
      <c r="O183" t="str">
        <f>_xlfn.IFNA(VLOOKUP(A183,'7.1.24'!$A$2:$R$96,17,0), "No")</f>
        <v>No</v>
      </c>
      <c r="Q183" s="131" t="s">
        <v>359</v>
      </c>
      <c r="R183" s="132" t="s">
        <v>359</v>
      </c>
    </row>
  </sheetData>
  <autoFilter ref="A1:L183" xr:uid="{00000000-0009-0000-0000-00001A000000}">
    <sortState xmlns:xlrd2="http://schemas.microsoft.com/office/spreadsheetml/2017/richdata2" ref="A2:L183">
      <sortCondition descending="1" ref="C1:C183"/>
    </sortState>
  </autoFilter>
  <conditionalFormatting sqref="M2:M183">
    <cfRule type="expression" dxfId="14" priority="1">
      <formula>IF($C2&gt;$M2, 1, 0)</formula>
    </cfRule>
    <cfRule type="expression" dxfId="13" priority="2">
      <formula>IF($C2&lt;$M2, 1, 0)</formula>
    </cfRule>
    <cfRule type="expression" dxfId="12" priority="3">
      <formula>IF($C2=$M2, 1, 0)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</sheetPr>
  <dimension ref="A1:R92"/>
  <sheetViews>
    <sheetView workbookViewId="0">
      <selection activeCell="O22" sqref="O22"/>
    </sheetView>
  </sheetViews>
  <sheetFormatPr defaultRowHeight="15" outlineLevelCol="1" x14ac:dyDescent="0.25"/>
  <cols>
    <col min="1" max="1" width="24.7109375" bestFit="1" customWidth="1"/>
    <col min="2" max="2" width="23.42578125" style="1" bestFit="1" customWidth="1"/>
    <col min="3" max="3" width="25.140625" style="1" bestFit="1" customWidth="1"/>
    <col min="4" max="4" width="18.5703125" style="1" customWidth="1" outlineLevel="1"/>
    <col min="5" max="5" width="24.85546875" style="1" customWidth="1" outlineLevel="1"/>
    <col min="6" max="6" width="21.85546875" style="1" customWidth="1" outlineLevel="1"/>
    <col min="7" max="7" width="20.42578125" style="1" customWidth="1" outlineLevel="1"/>
    <col min="8" max="8" width="30.42578125" style="1" customWidth="1" outlineLevel="1"/>
    <col min="9" max="9" width="33.7109375" style="1" customWidth="1" outlineLevel="1"/>
    <col min="10" max="10" width="16.85546875" bestFit="1" customWidth="1"/>
    <col min="11" max="11" width="38.7109375" customWidth="1" outlineLevel="1"/>
    <col min="12" max="12" width="41.7109375" customWidth="1" outlineLevel="1"/>
    <col min="13" max="13" width="16.28515625" style="1" bestFit="1" customWidth="1"/>
    <col min="14" max="14" width="16.28515625" customWidth="1"/>
    <col min="15" max="15" width="8.140625" bestFit="1" customWidth="1"/>
    <col min="16" max="16" width="9.140625" style="124" customWidth="1"/>
    <col min="17" max="17" width="9.140625" style="79" customWidth="1"/>
    <col min="18" max="18" width="48.42578125" bestFit="1" customWidth="1"/>
  </cols>
  <sheetData>
    <row r="1" spans="1:18" x14ac:dyDescent="0.25">
      <c r="A1" s="158" t="s">
        <v>0</v>
      </c>
      <c r="B1" s="159" t="s">
        <v>1</v>
      </c>
      <c r="C1" s="159" t="s">
        <v>2</v>
      </c>
      <c r="D1" s="159" t="s">
        <v>365</v>
      </c>
      <c r="E1" s="159" t="s">
        <v>364</v>
      </c>
      <c r="F1" s="159" t="s">
        <v>4</v>
      </c>
      <c r="G1" s="159" t="s">
        <v>3</v>
      </c>
      <c r="H1" s="159" t="s">
        <v>366</v>
      </c>
      <c r="I1" s="159" t="s">
        <v>367</v>
      </c>
      <c r="J1" s="158" t="s">
        <v>5</v>
      </c>
      <c r="K1" s="158" t="s">
        <v>168</v>
      </c>
      <c r="L1" s="158" t="s">
        <v>169</v>
      </c>
      <c r="M1" s="160" t="s">
        <v>682</v>
      </c>
      <c r="N1" s="103" t="s">
        <v>805</v>
      </c>
      <c r="O1" s="162" t="s">
        <v>683</v>
      </c>
      <c r="P1" s="131" t="s">
        <v>356</v>
      </c>
      <c r="Q1" s="132" t="s">
        <v>387</v>
      </c>
      <c r="R1" s="130" t="s">
        <v>357</v>
      </c>
    </row>
    <row r="2" spans="1:18" x14ac:dyDescent="0.25">
      <c r="A2" s="36" t="s">
        <v>113</v>
      </c>
      <c r="B2" s="1">
        <v>5419.7199999999993</v>
      </c>
      <c r="C2" s="1">
        <v>5419.7199999999993</v>
      </c>
      <c r="D2" s="1">
        <v>0</v>
      </c>
      <c r="E2" s="1">
        <v>5419.7199999999993</v>
      </c>
      <c r="F2" s="1">
        <v>0</v>
      </c>
      <c r="G2" s="1">
        <v>0</v>
      </c>
      <c r="H2" s="1">
        <v>0</v>
      </c>
      <c r="I2" s="1">
        <v>0</v>
      </c>
      <c r="J2" t="s">
        <v>36</v>
      </c>
      <c r="K2" t="s">
        <v>185</v>
      </c>
      <c r="L2" t="s">
        <v>247</v>
      </c>
      <c r="M2" s="1">
        <f>_xlfn.IFNA(VLOOKUP(A2,'7.8.24'!$A$2:$C$96,3,0),0)</f>
        <v>2640.51</v>
      </c>
      <c r="N2" t="str">
        <f t="shared" ref="N2:N33" si="0">IF(M2&gt;50,"Yes","No")</f>
        <v>Yes</v>
      </c>
      <c r="O2" t="str">
        <f>_xlfn.IFNA(VLOOKUP(A2,'7.8.24'!$A$2:$R$96,17,0), "No")</f>
        <v>No</v>
      </c>
      <c r="P2" s="124" t="str">
        <f>IF(AND(C2&gt;=50,O2="No"),"Yes","No")</f>
        <v>Yes</v>
      </c>
      <c r="Q2" s="79" t="str">
        <f t="shared" ref="Q2:Q33" si="1">IF(AND(N2="Yes",O2="Yes",M2&lt;C2),"Yes","No")</f>
        <v>No</v>
      </c>
    </row>
    <row r="3" spans="1:18" x14ac:dyDescent="0.25">
      <c r="A3" s="36" t="s">
        <v>44</v>
      </c>
      <c r="B3" s="1">
        <v>19091.59</v>
      </c>
      <c r="C3" s="1">
        <v>4270.09</v>
      </c>
      <c r="D3" s="1">
        <v>4521.0599999999986</v>
      </c>
      <c r="E3" s="1">
        <v>-250.96999999999991</v>
      </c>
      <c r="F3" s="1">
        <v>14821.5</v>
      </c>
      <c r="G3" s="1">
        <v>14821.5</v>
      </c>
      <c r="H3" s="1">
        <v>0</v>
      </c>
      <c r="I3" s="1">
        <v>0</v>
      </c>
      <c r="J3" t="s">
        <v>21</v>
      </c>
      <c r="K3" t="s">
        <v>177</v>
      </c>
      <c r="L3" t="s">
        <v>196</v>
      </c>
      <c r="M3" s="1">
        <f>_xlfn.IFNA(VLOOKUP(A3,'7.8.24'!$A$2:$C$96,3,0),0)</f>
        <v>4532.6000000000004</v>
      </c>
      <c r="N3" t="str">
        <f t="shared" si="0"/>
        <v>Yes</v>
      </c>
      <c r="O3" t="str">
        <f>_xlfn.IFNA(VLOOKUP(A3,'7.8.24'!$A$2:$R$96,17,0), "No")</f>
        <v>No</v>
      </c>
      <c r="P3" s="124" t="str">
        <f>IF(C3&gt;=50,"Yes","No")</f>
        <v>Yes</v>
      </c>
      <c r="Q3" s="79" t="str">
        <f t="shared" si="1"/>
        <v>No</v>
      </c>
    </row>
    <row r="4" spans="1:18" x14ac:dyDescent="0.25">
      <c r="A4" s="36" t="s">
        <v>36</v>
      </c>
      <c r="B4" s="1">
        <v>4199.3100000000004</v>
      </c>
      <c r="C4" s="1">
        <v>4199.3100000000004</v>
      </c>
      <c r="D4" s="1">
        <v>4199.3100000000004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t="s">
        <v>21</v>
      </c>
      <c r="K4" t="s">
        <v>177</v>
      </c>
      <c r="L4" t="s">
        <v>185</v>
      </c>
      <c r="M4" s="1">
        <f>_xlfn.IFNA(VLOOKUP(A4,'7.8.24'!$A$2:$C$96,3,0),0)</f>
        <v>2735.849999999999</v>
      </c>
      <c r="N4" t="str">
        <f t="shared" si="0"/>
        <v>Yes</v>
      </c>
      <c r="O4" t="str">
        <f>_xlfn.IFNA(VLOOKUP(A4,'7.8.24'!$A$2:$R$96,17,0), "No")</f>
        <v>No</v>
      </c>
      <c r="P4" s="124" t="str">
        <f>IF(C4&gt;=50,"Yes","No")</f>
        <v>Yes</v>
      </c>
      <c r="Q4" s="79" t="str">
        <f t="shared" si="1"/>
        <v>No</v>
      </c>
    </row>
    <row r="5" spans="1:18" x14ac:dyDescent="0.25">
      <c r="A5" s="36" t="s">
        <v>117</v>
      </c>
      <c r="B5" s="1">
        <v>2956.25</v>
      </c>
      <c r="C5" s="1">
        <v>2956.25</v>
      </c>
      <c r="D5" s="1">
        <v>2956.25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t="s">
        <v>56</v>
      </c>
      <c r="K5" t="s">
        <v>189</v>
      </c>
      <c r="L5" t="s">
        <v>305</v>
      </c>
      <c r="M5" s="1">
        <f>_xlfn.IFNA(VLOOKUP(A5,'7.8.24'!$A$2:$C$96,3,0),0)</f>
        <v>2576.62</v>
      </c>
      <c r="N5" t="str">
        <f t="shared" si="0"/>
        <v>Yes</v>
      </c>
      <c r="O5" t="str">
        <f>_xlfn.IFNA(VLOOKUP(A5,'7.8.24'!$A$2:$R$96,17,0), "No")</f>
        <v>No</v>
      </c>
      <c r="P5" s="124" t="str">
        <f>IF(C5&gt;=50,"Yes","No")</f>
        <v>Yes</v>
      </c>
      <c r="Q5" s="79" t="str">
        <f t="shared" si="1"/>
        <v>No</v>
      </c>
    </row>
    <row r="6" spans="1:18" x14ac:dyDescent="0.25">
      <c r="A6" t="s">
        <v>46</v>
      </c>
      <c r="B6" s="1">
        <v>4625.3</v>
      </c>
      <c r="C6" s="1">
        <v>2916.02</v>
      </c>
      <c r="D6" s="1">
        <v>2916.02</v>
      </c>
      <c r="E6" s="1">
        <v>0</v>
      </c>
      <c r="F6" s="1">
        <v>1709.28</v>
      </c>
      <c r="G6" s="1">
        <v>1709.28</v>
      </c>
      <c r="H6" s="1">
        <v>0</v>
      </c>
      <c r="I6" s="1">
        <v>0</v>
      </c>
      <c r="J6" t="s">
        <v>10</v>
      </c>
      <c r="K6" t="s">
        <v>191</v>
      </c>
      <c r="L6" t="s">
        <v>192</v>
      </c>
      <c r="M6" s="1">
        <f>_xlfn.IFNA(VLOOKUP(A6,'7.8.24'!$A$2:$C$96,3,0),0)</f>
        <v>20.13</v>
      </c>
      <c r="N6" t="str">
        <f t="shared" si="0"/>
        <v>No</v>
      </c>
      <c r="O6" t="str">
        <f>_xlfn.IFNA(VLOOKUP(A6,'7.8.24'!$A$2:$R$96,17,0), "No")</f>
        <v>No</v>
      </c>
      <c r="P6" s="124" t="str">
        <f>IF(C6&gt;=50,"Yes","No")</f>
        <v>Yes</v>
      </c>
      <c r="Q6" s="79" t="str">
        <f t="shared" si="1"/>
        <v>No</v>
      </c>
    </row>
    <row r="7" spans="1:18" x14ac:dyDescent="0.25">
      <c r="A7" t="s">
        <v>45</v>
      </c>
      <c r="B7" s="1">
        <v>2577.25</v>
      </c>
      <c r="C7" s="1">
        <v>2577.25</v>
      </c>
      <c r="D7" s="1">
        <v>79.69</v>
      </c>
      <c r="E7" s="1">
        <v>2497.56</v>
      </c>
      <c r="F7" s="1">
        <v>0</v>
      </c>
      <c r="G7" s="1">
        <v>0</v>
      </c>
      <c r="H7" s="1">
        <v>0</v>
      </c>
      <c r="I7" s="1">
        <v>0</v>
      </c>
      <c r="J7" t="s">
        <v>21</v>
      </c>
      <c r="K7" t="s">
        <v>177</v>
      </c>
      <c r="L7" t="s">
        <v>616</v>
      </c>
      <c r="M7" s="1">
        <f>_xlfn.IFNA(VLOOKUP(A7,'7.8.24'!$A$2:$C$96,3,0),0)</f>
        <v>0</v>
      </c>
      <c r="N7" t="str">
        <f t="shared" si="0"/>
        <v>No</v>
      </c>
      <c r="O7" t="str">
        <f>_xlfn.IFNA(VLOOKUP(A7,'7.8.24'!$A$2:$R$96,17,0), "No")</f>
        <v>No</v>
      </c>
      <c r="P7" s="124" t="s">
        <v>359</v>
      </c>
      <c r="Q7" s="79" t="str">
        <f t="shared" si="1"/>
        <v>No</v>
      </c>
      <c r="R7" t="s">
        <v>806</v>
      </c>
    </row>
    <row r="8" spans="1:18" x14ac:dyDescent="0.25">
      <c r="A8" s="36" t="s">
        <v>22</v>
      </c>
      <c r="B8" s="1">
        <v>2134.73</v>
      </c>
      <c r="C8" s="1">
        <v>2134.73</v>
      </c>
      <c r="D8" s="1">
        <v>2134.73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t="s">
        <v>23</v>
      </c>
      <c r="K8" t="s">
        <v>194</v>
      </c>
      <c r="L8" t="s">
        <v>226</v>
      </c>
      <c r="M8" s="1">
        <f>_xlfn.IFNA(VLOOKUP(A8,'7.8.24'!$A$2:$C$96,3,0),0)</f>
        <v>784.27</v>
      </c>
      <c r="N8" t="str">
        <f t="shared" si="0"/>
        <v>Yes</v>
      </c>
      <c r="O8" t="str">
        <f>_xlfn.IFNA(VLOOKUP(A8,'7.8.24'!$A$2:$R$96,17,0), "No")</f>
        <v>No</v>
      </c>
      <c r="P8" s="124" t="str">
        <f t="shared" ref="P8:P18" si="2">IF(C8&gt;=50,"Yes","No")</f>
        <v>Yes</v>
      </c>
      <c r="Q8" s="79" t="str">
        <f t="shared" si="1"/>
        <v>No</v>
      </c>
    </row>
    <row r="9" spans="1:18" x14ac:dyDescent="0.25">
      <c r="A9" t="s">
        <v>391</v>
      </c>
      <c r="B9" s="1">
        <v>4836.5300000000007</v>
      </c>
      <c r="C9" s="1">
        <v>2007.36</v>
      </c>
      <c r="D9" s="1">
        <v>1875.11</v>
      </c>
      <c r="E9" s="1">
        <v>132.25</v>
      </c>
      <c r="F9" s="1">
        <v>2829.17</v>
      </c>
      <c r="G9" s="1">
        <v>0</v>
      </c>
      <c r="H9" s="1">
        <v>2829.17</v>
      </c>
      <c r="I9" s="1">
        <v>0</v>
      </c>
      <c r="J9" t="s">
        <v>41</v>
      </c>
      <c r="K9" t="s">
        <v>179</v>
      </c>
      <c r="L9" t="s">
        <v>392</v>
      </c>
      <c r="M9" s="1">
        <f>_xlfn.IFNA(VLOOKUP(A9,'7.8.24'!$A$2:$C$96,3,0),0)</f>
        <v>87.47</v>
      </c>
      <c r="N9" t="str">
        <f t="shared" si="0"/>
        <v>Yes</v>
      </c>
      <c r="O9" t="str">
        <f>_xlfn.IFNA(VLOOKUP(A9,'7.8.24'!$A$2:$R$96,17,0), "No")</f>
        <v>No</v>
      </c>
      <c r="P9" s="124" t="str">
        <f t="shared" si="2"/>
        <v>Yes</v>
      </c>
      <c r="Q9" s="79" t="str">
        <f t="shared" si="1"/>
        <v>No</v>
      </c>
    </row>
    <row r="10" spans="1:18" x14ac:dyDescent="0.25">
      <c r="A10" t="s">
        <v>128</v>
      </c>
      <c r="B10" s="1">
        <v>1935</v>
      </c>
      <c r="C10" s="1">
        <v>1935</v>
      </c>
      <c r="D10" s="1">
        <v>0</v>
      </c>
      <c r="E10" s="1">
        <v>1935</v>
      </c>
      <c r="F10" s="1">
        <v>0</v>
      </c>
      <c r="G10" s="1">
        <v>0</v>
      </c>
      <c r="H10" s="1">
        <v>0</v>
      </c>
      <c r="I10" s="1">
        <v>0</v>
      </c>
      <c r="J10" t="s">
        <v>29</v>
      </c>
      <c r="K10" t="s">
        <v>212</v>
      </c>
      <c r="L10" t="s">
        <v>302</v>
      </c>
      <c r="M10" s="1">
        <f>_xlfn.IFNA(VLOOKUP(A10,'7.8.24'!$A$2:$C$96,3,0),0)</f>
        <v>1150</v>
      </c>
      <c r="N10" t="str">
        <f t="shared" si="0"/>
        <v>Yes</v>
      </c>
      <c r="O10" t="str">
        <f>_xlfn.IFNA(VLOOKUP(A10,'7.8.24'!$A$2:$R$96,17,0), "No")</f>
        <v>No</v>
      </c>
      <c r="P10" s="124" t="str">
        <f t="shared" si="2"/>
        <v>Yes</v>
      </c>
      <c r="Q10" s="79" t="str">
        <f t="shared" si="1"/>
        <v>No</v>
      </c>
    </row>
    <row r="11" spans="1:18" x14ac:dyDescent="0.25">
      <c r="A11" t="s">
        <v>14</v>
      </c>
      <c r="B11" s="1">
        <v>1817.99</v>
      </c>
      <c r="C11" s="1">
        <v>1817.99</v>
      </c>
      <c r="D11" s="1">
        <v>1817.99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t="s">
        <v>21</v>
      </c>
      <c r="K11" t="s">
        <v>177</v>
      </c>
      <c r="L11" t="s">
        <v>172</v>
      </c>
      <c r="M11" s="1">
        <f>_xlfn.IFNA(VLOOKUP(A11,'7.8.24'!$A$2:$C$96,3,0),0)</f>
        <v>479.3599999999999</v>
      </c>
      <c r="N11" t="str">
        <f t="shared" si="0"/>
        <v>Yes</v>
      </c>
      <c r="O11" t="str">
        <f>_xlfn.IFNA(VLOOKUP(A11,'7.8.24'!$A$2:$R$96,17,0), "No")</f>
        <v>No</v>
      </c>
      <c r="P11" s="124" t="str">
        <f t="shared" si="2"/>
        <v>Yes</v>
      </c>
      <c r="Q11" s="79" t="str">
        <f t="shared" si="1"/>
        <v>No</v>
      </c>
      <c r="R11" t="s">
        <v>807</v>
      </c>
    </row>
    <row r="12" spans="1:18" x14ac:dyDescent="0.25">
      <c r="A12" t="s">
        <v>602</v>
      </c>
      <c r="B12" s="1">
        <v>1789.84</v>
      </c>
      <c r="C12" s="1">
        <v>1789.84</v>
      </c>
      <c r="D12" s="1">
        <v>1789.84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t="s">
        <v>86</v>
      </c>
      <c r="K12" t="s">
        <v>241</v>
      </c>
      <c r="L12" t="s">
        <v>603</v>
      </c>
      <c r="M12" s="1">
        <f>_xlfn.IFNA(VLOOKUP(A12,'7.8.24'!$A$2:$C$96,3,0),0)</f>
        <v>0</v>
      </c>
      <c r="N12" t="str">
        <f t="shared" si="0"/>
        <v>No</v>
      </c>
      <c r="O12" t="str">
        <f>_xlfn.IFNA(VLOOKUP(A12,'7.8.24'!$A$2:$R$96,17,0), "No")</f>
        <v>No</v>
      </c>
      <c r="P12" s="124" t="str">
        <f t="shared" si="2"/>
        <v>Yes</v>
      </c>
      <c r="Q12" s="79" t="str">
        <f t="shared" si="1"/>
        <v>No</v>
      </c>
    </row>
    <row r="13" spans="1:18" x14ac:dyDescent="0.25">
      <c r="A13" s="36" t="s">
        <v>71</v>
      </c>
      <c r="B13" s="1">
        <v>1891.73</v>
      </c>
      <c r="C13" s="1">
        <v>1753.87</v>
      </c>
      <c r="D13" s="1">
        <v>1753.87</v>
      </c>
      <c r="E13" s="1">
        <v>0</v>
      </c>
      <c r="F13" s="1">
        <v>137.86000000000001</v>
      </c>
      <c r="G13" s="1">
        <v>0</v>
      </c>
      <c r="H13" s="1">
        <v>0</v>
      </c>
      <c r="I13" s="1">
        <v>137.86000000000001</v>
      </c>
      <c r="J13" t="s">
        <v>36</v>
      </c>
      <c r="K13" t="s">
        <v>185</v>
      </c>
      <c r="L13" t="s">
        <v>228</v>
      </c>
      <c r="M13" s="1">
        <f>_xlfn.IFNA(VLOOKUP(A13,'7.8.24'!$A$2:$C$96,3,0),0)</f>
        <v>1316.15</v>
      </c>
      <c r="N13" t="str">
        <f t="shared" si="0"/>
        <v>Yes</v>
      </c>
      <c r="O13" t="str">
        <f>_xlfn.IFNA(VLOOKUP(A13,'7.8.24'!$A$2:$R$96,17,0), "No")</f>
        <v>No</v>
      </c>
      <c r="P13" s="124" t="str">
        <f t="shared" si="2"/>
        <v>Yes</v>
      </c>
      <c r="Q13" s="79" t="str">
        <f t="shared" si="1"/>
        <v>No</v>
      </c>
    </row>
    <row r="14" spans="1:18" x14ac:dyDescent="0.25">
      <c r="A14" s="36" t="s">
        <v>520</v>
      </c>
      <c r="B14" s="1">
        <v>2785.45</v>
      </c>
      <c r="C14" s="1">
        <v>1039.53</v>
      </c>
      <c r="D14" s="1">
        <v>0</v>
      </c>
      <c r="E14" s="1">
        <v>1039.53</v>
      </c>
      <c r="F14" s="1">
        <v>1745.92</v>
      </c>
      <c r="G14" s="1">
        <v>0</v>
      </c>
      <c r="H14" s="1">
        <v>0</v>
      </c>
      <c r="I14" s="1">
        <v>1745.92</v>
      </c>
      <c r="J14" t="s">
        <v>96</v>
      </c>
      <c r="K14" t="s">
        <v>242</v>
      </c>
      <c r="L14" t="s">
        <v>622</v>
      </c>
      <c r="M14" s="1">
        <f>_xlfn.IFNA(VLOOKUP(A14,'7.8.24'!$A$2:$C$96,3,0),0)</f>
        <v>1039.53</v>
      </c>
      <c r="N14" t="str">
        <f t="shared" si="0"/>
        <v>Yes</v>
      </c>
      <c r="O14" t="str">
        <f>_xlfn.IFNA(VLOOKUP(A14,'7.8.24'!$A$2:$R$96,17,0), "No")</f>
        <v>No</v>
      </c>
      <c r="P14" s="124" t="str">
        <f t="shared" si="2"/>
        <v>Yes</v>
      </c>
      <c r="Q14" s="79" t="str">
        <f t="shared" si="1"/>
        <v>No</v>
      </c>
    </row>
    <row r="15" spans="1:18" x14ac:dyDescent="0.25">
      <c r="A15" s="36" t="s">
        <v>38</v>
      </c>
      <c r="B15" s="1">
        <v>1028.8599999999999</v>
      </c>
      <c r="C15" s="1">
        <v>1028.8599999999999</v>
      </c>
      <c r="D15" s="1">
        <v>0</v>
      </c>
      <c r="E15" s="1">
        <v>1028.8599999999999</v>
      </c>
      <c r="F15" s="1">
        <v>0</v>
      </c>
      <c r="G15" s="1">
        <v>0</v>
      </c>
      <c r="H15" s="1">
        <v>0</v>
      </c>
      <c r="I15" s="1">
        <v>0</v>
      </c>
      <c r="J15" t="s">
        <v>36</v>
      </c>
      <c r="K15" t="s">
        <v>185</v>
      </c>
      <c r="L15" t="s">
        <v>224</v>
      </c>
      <c r="M15" s="1">
        <f>_xlfn.IFNA(VLOOKUP(A15,'7.8.24'!$A$2:$C$96,3,0),0)</f>
        <v>746.11</v>
      </c>
      <c r="N15" t="str">
        <f t="shared" si="0"/>
        <v>Yes</v>
      </c>
      <c r="O15" t="str">
        <f>_xlfn.IFNA(VLOOKUP(A15,'7.8.24'!$A$2:$R$96,17,0), "No")</f>
        <v>No</v>
      </c>
      <c r="P15" s="124" t="str">
        <f t="shared" si="2"/>
        <v>Yes</v>
      </c>
      <c r="Q15" s="79" t="str">
        <f t="shared" si="1"/>
        <v>No</v>
      </c>
    </row>
    <row r="16" spans="1:18" x14ac:dyDescent="0.25">
      <c r="A16" t="s">
        <v>402</v>
      </c>
      <c r="B16" s="1">
        <v>8386.09</v>
      </c>
      <c r="C16" s="1">
        <v>1009.36</v>
      </c>
      <c r="D16" s="1">
        <v>0</v>
      </c>
      <c r="E16" s="1">
        <v>1009.36</v>
      </c>
      <c r="F16" s="1">
        <v>7376.73</v>
      </c>
      <c r="G16" s="1">
        <v>0</v>
      </c>
      <c r="H16" s="1">
        <v>7376.73</v>
      </c>
      <c r="I16" s="1">
        <v>0</v>
      </c>
      <c r="J16" t="s">
        <v>102</v>
      </c>
      <c r="K16" t="s">
        <v>282</v>
      </c>
      <c r="L16" t="s">
        <v>403</v>
      </c>
      <c r="M16" s="1">
        <f>_xlfn.IFNA(VLOOKUP(A16,'7.8.24'!$A$2:$C$96,3,0),0)</f>
        <v>0</v>
      </c>
      <c r="N16" t="str">
        <f t="shared" si="0"/>
        <v>No</v>
      </c>
      <c r="O16" t="str">
        <f>_xlfn.IFNA(VLOOKUP(A16,'7.8.24'!$A$2:$R$96,17,0), "No")</f>
        <v>No</v>
      </c>
      <c r="P16" s="124" t="str">
        <f t="shared" si="2"/>
        <v>Yes</v>
      </c>
      <c r="Q16" s="79" t="str">
        <f t="shared" si="1"/>
        <v>No</v>
      </c>
    </row>
    <row r="17" spans="1:18" x14ac:dyDescent="0.25">
      <c r="A17" t="s">
        <v>749</v>
      </c>
      <c r="B17" s="1">
        <v>891.19</v>
      </c>
      <c r="C17" s="1">
        <v>891.19</v>
      </c>
      <c r="D17" s="1">
        <v>891.19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t="s">
        <v>14</v>
      </c>
      <c r="K17" t="s">
        <v>172</v>
      </c>
      <c r="L17" t="s">
        <v>750</v>
      </c>
      <c r="M17" s="1">
        <f>_xlfn.IFNA(VLOOKUP(A17,'7.8.24'!$A$2:$C$96,3,0),0)</f>
        <v>119.08</v>
      </c>
      <c r="N17" t="str">
        <f t="shared" si="0"/>
        <v>Yes</v>
      </c>
      <c r="O17" t="str">
        <f>_xlfn.IFNA(VLOOKUP(A17,'7.8.24'!$A$2:$R$96,17,0), "No")</f>
        <v>No</v>
      </c>
      <c r="P17" s="124" t="str">
        <f t="shared" si="2"/>
        <v>Yes</v>
      </c>
      <c r="Q17" s="79" t="str">
        <f t="shared" si="1"/>
        <v>No</v>
      </c>
    </row>
    <row r="18" spans="1:18" x14ac:dyDescent="0.25">
      <c r="A18" t="s">
        <v>808</v>
      </c>
      <c r="B18" s="1">
        <v>803.6</v>
      </c>
      <c r="C18" s="1">
        <v>803.6</v>
      </c>
      <c r="D18" s="1">
        <v>0</v>
      </c>
      <c r="E18" s="1">
        <v>803.6</v>
      </c>
      <c r="F18" s="1">
        <v>0</v>
      </c>
      <c r="G18" s="1">
        <v>0</v>
      </c>
      <c r="H18" s="1">
        <v>0</v>
      </c>
      <c r="I18" s="1">
        <v>0</v>
      </c>
      <c r="J18" t="s">
        <v>44</v>
      </c>
      <c r="K18" t="s">
        <v>196</v>
      </c>
      <c r="L18" t="s">
        <v>809</v>
      </c>
      <c r="M18" s="1">
        <f>_xlfn.IFNA(VLOOKUP(A18,'7.8.24'!$A$2:$C$96,3,0),0)</f>
        <v>0</v>
      </c>
      <c r="N18" t="str">
        <f t="shared" si="0"/>
        <v>No</v>
      </c>
      <c r="O18" t="str">
        <f>_xlfn.IFNA(VLOOKUP(A18,'7.8.24'!$A$2:$R$96,17,0), "No")</f>
        <v>No</v>
      </c>
      <c r="P18" s="124" t="str">
        <f t="shared" si="2"/>
        <v>Yes</v>
      </c>
      <c r="Q18" s="79" t="str">
        <f t="shared" si="1"/>
        <v>No</v>
      </c>
    </row>
    <row r="19" spans="1:18" x14ac:dyDescent="0.25">
      <c r="A19" t="s">
        <v>751</v>
      </c>
      <c r="B19" s="1">
        <v>775.5999999999998</v>
      </c>
      <c r="C19" s="1">
        <v>775.5999999999998</v>
      </c>
      <c r="D19" s="1">
        <v>0</v>
      </c>
      <c r="E19" s="1">
        <v>775.5999999999998</v>
      </c>
      <c r="F19" s="1">
        <v>0</v>
      </c>
      <c r="G19" s="1">
        <v>0</v>
      </c>
      <c r="H19" s="1">
        <v>0</v>
      </c>
      <c r="I19" s="1">
        <v>0</v>
      </c>
      <c r="J19" t="s">
        <v>36</v>
      </c>
      <c r="K19" t="s">
        <v>185</v>
      </c>
      <c r="L19" t="s">
        <v>561</v>
      </c>
      <c r="M19" s="1">
        <f>_xlfn.IFNA(VLOOKUP(A19,'7.8.24'!$A$2:$C$96,3,0),0)</f>
        <v>74.599999999999966</v>
      </c>
      <c r="N19" t="str">
        <f t="shared" si="0"/>
        <v>Yes</v>
      </c>
      <c r="O19" t="str">
        <f>_xlfn.IFNA(VLOOKUP(A19,'7.8.24'!$A$2:$R$96,17,0), "No")</f>
        <v>No</v>
      </c>
      <c r="P19" s="124" t="s">
        <v>359</v>
      </c>
      <c r="Q19" s="79" t="str">
        <f t="shared" si="1"/>
        <v>No</v>
      </c>
      <c r="R19" t="s">
        <v>360</v>
      </c>
    </row>
    <row r="20" spans="1:18" x14ac:dyDescent="0.25">
      <c r="A20" t="s">
        <v>43</v>
      </c>
      <c r="B20" s="1">
        <v>765.46</v>
      </c>
      <c r="C20" s="1">
        <v>765.46</v>
      </c>
      <c r="D20" s="1">
        <v>641.62</v>
      </c>
      <c r="E20" s="1">
        <v>123.84</v>
      </c>
      <c r="F20" s="1">
        <v>0</v>
      </c>
      <c r="G20" s="1">
        <v>0</v>
      </c>
      <c r="H20" s="1">
        <v>0</v>
      </c>
      <c r="I20" s="1">
        <v>0</v>
      </c>
      <c r="J20" t="s">
        <v>44</v>
      </c>
      <c r="K20" t="s">
        <v>196</v>
      </c>
      <c r="L20" t="s">
        <v>197</v>
      </c>
      <c r="M20" s="1">
        <f>_xlfn.IFNA(VLOOKUP(A20,'7.8.24'!$A$2:$C$96,3,0),0)</f>
        <v>27.22</v>
      </c>
      <c r="N20" t="str">
        <f t="shared" si="0"/>
        <v>No</v>
      </c>
      <c r="O20" t="str">
        <f>_xlfn.IFNA(VLOOKUP(A20,'7.8.24'!$A$2:$R$96,17,0), "No")</f>
        <v>No</v>
      </c>
      <c r="P20" s="124" t="str">
        <f t="shared" ref="P20:P32" si="3">IF(C20&gt;=50,"Yes","No")</f>
        <v>Yes</v>
      </c>
      <c r="Q20" s="79" t="str">
        <f t="shared" si="1"/>
        <v>No</v>
      </c>
    </row>
    <row r="21" spans="1:18" x14ac:dyDescent="0.25">
      <c r="A21" t="s">
        <v>742</v>
      </c>
      <c r="B21" s="1">
        <v>698.41</v>
      </c>
      <c r="C21" s="1">
        <v>698.41</v>
      </c>
      <c r="D21" s="1">
        <v>0</v>
      </c>
      <c r="E21" s="1">
        <v>698.41</v>
      </c>
      <c r="F21" s="1">
        <v>0</v>
      </c>
      <c r="G21" s="1">
        <v>0</v>
      </c>
      <c r="H21" s="1">
        <v>0</v>
      </c>
      <c r="I21" s="1">
        <v>0</v>
      </c>
      <c r="J21" t="s">
        <v>743</v>
      </c>
      <c r="K21" t="s">
        <v>744</v>
      </c>
      <c r="L21" t="s">
        <v>745</v>
      </c>
      <c r="M21" s="1">
        <f>_xlfn.IFNA(VLOOKUP(A21,'7.8.24'!$A$2:$C$96,3,0),0)</f>
        <v>698.41</v>
      </c>
      <c r="N21" t="str">
        <f t="shared" si="0"/>
        <v>Yes</v>
      </c>
      <c r="O21" t="str">
        <f>_xlfn.IFNA(VLOOKUP(A21,'7.8.24'!$A$2:$R$96,17,0), "No")</f>
        <v>No</v>
      </c>
      <c r="P21" s="124" t="str">
        <f t="shared" si="3"/>
        <v>Yes</v>
      </c>
      <c r="Q21" s="79" t="str">
        <f t="shared" si="1"/>
        <v>No</v>
      </c>
    </row>
    <row r="22" spans="1:18" x14ac:dyDescent="0.25">
      <c r="A22" t="s">
        <v>747</v>
      </c>
      <c r="B22" s="1">
        <v>2899.31</v>
      </c>
      <c r="C22" s="1">
        <v>670.38</v>
      </c>
      <c r="D22" s="1">
        <v>0</v>
      </c>
      <c r="E22" s="1">
        <v>670.38</v>
      </c>
      <c r="F22" s="1">
        <v>2228.9299999999998</v>
      </c>
      <c r="G22" s="1">
        <v>0</v>
      </c>
      <c r="H22" s="1">
        <v>0</v>
      </c>
      <c r="I22" s="1">
        <v>2228.9299999999998</v>
      </c>
      <c r="J22" t="s">
        <v>96</v>
      </c>
      <c r="K22" t="s">
        <v>242</v>
      </c>
      <c r="L22" t="s">
        <v>748</v>
      </c>
      <c r="M22" s="1">
        <f>_xlfn.IFNA(VLOOKUP(A22,'7.8.24'!$A$2:$C$96,3,0),0)</f>
        <v>670.38</v>
      </c>
      <c r="N22" t="str">
        <f t="shared" si="0"/>
        <v>Yes</v>
      </c>
      <c r="O22" t="str">
        <f>_xlfn.IFNA(VLOOKUP(A22,'7.8.24'!$A$2:$R$96,17,0), "No")</f>
        <v>No</v>
      </c>
      <c r="P22" s="124" t="str">
        <f t="shared" si="3"/>
        <v>Yes</v>
      </c>
      <c r="Q22" s="79" t="str">
        <f t="shared" si="1"/>
        <v>No</v>
      </c>
    </row>
    <row r="23" spans="1:18" x14ac:dyDescent="0.25">
      <c r="A23" t="s">
        <v>72</v>
      </c>
      <c r="B23" s="1">
        <v>661.53</v>
      </c>
      <c r="C23" s="1">
        <v>661.53</v>
      </c>
      <c r="D23" s="1">
        <v>661.53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t="s">
        <v>20</v>
      </c>
      <c r="K23" t="s">
        <v>178</v>
      </c>
      <c r="L23" t="s">
        <v>229</v>
      </c>
      <c r="M23" s="1">
        <f>_xlfn.IFNA(VLOOKUP(A23,'7.8.24'!$A$2:$C$96,3,0),0)</f>
        <v>254.35</v>
      </c>
      <c r="N23" t="str">
        <f t="shared" si="0"/>
        <v>Yes</v>
      </c>
      <c r="O23" t="str">
        <f>_xlfn.IFNA(VLOOKUP(A23,'7.8.24'!$A$2:$R$96,17,0), "No")</f>
        <v>No</v>
      </c>
      <c r="P23" s="124" t="str">
        <f t="shared" si="3"/>
        <v>Yes</v>
      </c>
      <c r="Q23" s="79" t="str">
        <f t="shared" si="1"/>
        <v>No</v>
      </c>
    </row>
    <row r="24" spans="1:18" x14ac:dyDescent="0.25">
      <c r="A24" t="s">
        <v>103</v>
      </c>
      <c r="B24" s="1">
        <v>615.09</v>
      </c>
      <c r="C24" s="1">
        <v>615.09</v>
      </c>
      <c r="D24" s="1">
        <v>615.09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t="s">
        <v>10</v>
      </c>
      <c r="K24" t="s">
        <v>191</v>
      </c>
      <c r="L24" t="s">
        <v>262</v>
      </c>
      <c r="M24" s="1">
        <f>_xlfn.IFNA(VLOOKUP(A24,'7.8.24'!$A$2:$C$96,3,0),0)</f>
        <v>293.43</v>
      </c>
      <c r="N24" t="str">
        <f t="shared" si="0"/>
        <v>Yes</v>
      </c>
      <c r="O24" t="str">
        <f>_xlfn.IFNA(VLOOKUP(A24,'7.8.24'!$A$2:$R$96,17,0), "No")</f>
        <v>No</v>
      </c>
      <c r="P24" s="124" t="str">
        <f t="shared" si="3"/>
        <v>Yes</v>
      </c>
      <c r="Q24" s="79" t="str">
        <f t="shared" si="1"/>
        <v>No</v>
      </c>
    </row>
    <row r="25" spans="1:18" x14ac:dyDescent="0.25">
      <c r="A25" t="s">
        <v>101</v>
      </c>
      <c r="B25" s="1">
        <v>4339.82</v>
      </c>
      <c r="C25" s="1">
        <v>597.82000000000005</v>
      </c>
      <c r="D25" s="1">
        <v>0</v>
      </c>
      <c r="E25" s="1">
        <v>597.82000000000005</v>
      </c>
      <c r="F25" s="1">
        <v>3742</v>
      </c>
      <c r="G25" s="1">
        <v>0</v>
      </c>
      <c r="H25" s="1">
        <v>3742</v>
      </c>
      <c r="I25" s="1">
        <v>0</v>
      </c>
      <c r="J25" t="s">
        <v>34</v>
      </c>
      <c r="K25" t="s">
        <v>198</v>
      </c>
      <c r="L25" t="s">
        <v>261</v>
      </c>
      <c r="M25" s="1">
        <f>_xlfn.IFNA(VLOOKUP(A25,'7.8.24'!$A$2:$C$96,3,0),0)</f>
        <v>0</v>
      </c>
      <c r="N25" t="str">
        <f t="shared" si="0"/>
        <v>No</v>
      </c>
      <c r="O25" t="str">
        <f>_xlfn.IFNA(VLOOKUP(A25,'7.8.24'!$A$2:$R$96,17,0), "No")</f>
        <v>No</v>
      </c>
      <c r="P25" s="124" t="str">
        <f t="shared" si="3"/>
        <v>Yes</v>
      </c>
      <c r="Q25" s="79" t="str">
        <f t="shared" si="1"/>
        <v>No</v>
      </c>
    </row>
    <row r="26" spans="1:18" x14ac:dyDescent="0.25">
      <c r="A26" t="s">
        <v>570</v>
      </c>
      <c r="B26" s="1">
        <v>576.97</v>
      </c>
      <c r="C26" s="1">
        <v>576.97</v>
      </c>
      <c r="D26" s="1">
        <v>576.97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t="s">
        <v>36</v>
      </c>
      <c r="K26" t="s">
        <v>185</v>
      </c>
      <c r="L26" t="s">
        <v>810</v>
      </c>
      <c r="M26" s="1">
        <f>_xlfn.IFNA(VLOOKUP(A26,'7.8.24'!$A$2:$C$96,3,0),0)</f>
        <v>0</v>
      </c>
      <c r="N26" t="str">
        <f t="shared" si="0"/>
        <v>No</v>
      </c>
      <c r="O26" t="str">
        <f>_xlfn.IFNA(VLOOKUP(A26,'7.8.24'!$A$2:$R$96,17,0), "No")</f>
        <v>No</v>
      </c>
      <c r="P26" s="124" t="str">
        <f t="shared" si="3"/>
        <v>Yes</v>
      </c>
      <c r="Q26" s="79" t="str">
        <f t="shared" si="1"/>
        <v>No</v>
      </c>
    </row>
    <row r="27" spans="1:18" x14ac:dyDescent="0.25">
      <c r="A27" t="s">
        <v>811</v>
      </c>
      <c r="B27" s="1">
        <v>501.96</v>
      </c>
      <c r="C27" s="1">
        <v>501.96</v>
      </c>
      <c r="D27" s="1">
        <v>0</v>
      </c>
      <c r="E27" s="1">
        <v>501.96</v>
      </c>
      <c r="F27" s="1">
        <v>0</v>
      </c>
      <c r="G27" s="1">
        <v>0</v>
      </c>
      <c r="H27" s="1">
        <v>0</v>
      </c>
      <c r="I27" s="1">
        <v>0</v>
      </c>
      <c r="J27" t="s">
        <v>85</v>
      </c>
      <c r="K27" t="s">
        <v>219</v>
      </c>
      <c r="L27" t="s">
        <v>8</v>
      </c>
      <c r="M27" s="1">
        <f>_xlfn.IFNA(VLOOKUP(A27,'7.8.24'!$A$2:$C$96,3,0),0)</f>
        <v>0</v>
      </c>
      <c r="N27" t="str">
        <f t="shared" si="0"/>
        <v>No</v>
      </c>
      <c r="O27" t="str">
        <f>_xlfn.IFNA(VLOOKUP(A27,'7.8.24'!$A$2:$R$96,17,0), "No")</f>
        <v>No</v>
      </c>
      <c r="P27" s="124" t="str">
        <f t="shared" si="3"/>
        <v>Yes</v>
      </c>
      <c r="Q27" s="79" t="str">
        <f t="shared" si="1"/>
        <v>No</v>
      </c>
    </row>
    <row r="28" spans="1:18" x14ac:dyDescent="0.25">
      <c r="A28" t="s">
        <v>269</v>
      </c>
      <c r="B28" s="1">
        <v>740.3900000000001</v>
      </c>
      <c r="C28" s="1">
        <v>401.54</v>
      </c>
      <c r="D28" s="1">
        <v>0</v>
      </c>
      <c r="E28" s="1">
        <v>401.54</v>
      </c>
      <c r="F28" s="1">
        <v>338.85</v>
      </c>
      <c r="G28" s="1">
        <v>0</v>
      </c>
      <c r="H28" s="1">
        <v>0</v>
      </c>
      <c r="I28" s="1">
        <v>338.85</v>
      </c>
      <c r="J28" t="s">
        <v>44</v>
      </c>
      <c r="K28" t="s">
        <v>196</v>
      </c>
      <c r="L28" t="s">
        <v>270</v>
      </c>
      <c r="M28" s="1">
        <f>_xlfn.IFNA(VLOOKUP(A28,'7.8.24'!$A$2:$C$96,3,0),0)</f>
        <v>401.54</v>
      </c>
      <c r="N28" t="str">
        <f t="shared" si="0"/>
        <v>Yes</v>
      </c>
      <c r="O28" t="str">
        <f>_xlfn.IFNA(VLOOKUP(A28,'7.8.24'!$A$2:$R$96,17,0), "No")</f>
        <v>No</v>
      </c>
      <c r="P28" s="124" t="str">
        <f t="shared" si="3"/>
        <v>Yes</v>
      </c>
      <c r="Q28" s="79" t="str">
        <f t="shared" si="1"/>
        <v>No</v>
      </c>
    </row>
    <row r="29" spans="1:18" x14ac:dyDescent="0.25">
      <c r="A29" t="s">
        <v>378</v>
      </c>
      <c r="B29" s="1">
        <v>375.57000000000011</v>
      </c>
      <c r="C29" s="1">
        <v>375.57000000000011</v>
      </c>
      <c r="D29" s="1">
        <v>0</v>
      </c>
      <c r="E29" s="1">
        <v>375.57000000000011</v>
      </c>
      <c r="F29" s="1">
        <v>0</v>
      </c>
      <c r="G29" s="1">
        <v>0</v>
      </c>
      <c r="H29" s="1">
        <v>0</v>
      </c>
      <c r="I29" s="1">
        <v>0</v>
      </c>
      <c r="J29" t="s">
        <v>62</v>
      </c>
      <c r="K29" t="s">
        <v>238</v>
      </c>
      <c r="L29" t="s">
        <v>379</v>
      </c>
      <c r="M29" s="1">
        <f>_xlfn.IFNA(VLOOKUP(A29,'7.8.24'!$A$2:$C$96,3,0),0)</f>
        <v>21.38</v>
      </c>
      <c r="N29" t="str">
        <f t="shared" si="0"/>
        <v>No</v>
      </c>
      <c r="O29" t="str">
        <f>_xlfn.IFNA(VLOOKUP(A29,'7.8.24'!$A$2:$R$96,17,0), "No")</f>
        <v>No</v>
      </c>
      <c r="P29" s="124" t="str">
        <f t="shared" si="3"/>
        <v>Yes</v>
      </c>
      <c r="Q29" s="79" t="str">
        <f t="shared" si="1"/>
        <v>No</v>
      </c>
    </row>
    <row r="30" spans="1:18" x14ac:dyDescent="0.25">
      <c r="A30" t="s">
        <v>95</v>
      </c>
      <c r="B30" s="1">
        <v>361.66</v>
      </c>
      <c r="C30" s="1">
        <v>361.66</v>
      </c>
      <c r="D30" s="1">
        <v>0</v>
      </c>
      <c r="E30" s="1">
        <v>361.66</v>
      </c>
      <c r="F30" s="1">
        <v>0</v>
      </c>
      <c r="G30" s="1">
        <v>0</v>
      </c>
      <c r="H30" s="1">
        <v>0</v>
      </c>
      <c r="I30" s="1">
        <v>0</v>
      </c>
      <c r="J30" t="s">
        <v>96</v>
      </c>
      <c r="K30" t="s">
        <v>242</v>
      </c>
      <c r="L30" t="s">
        <v>243</v>
      </c>
      <c r="M30" s="1">
        <f>_xlfn.IFNA(VLOOKUP(A30,'7.8.24'!$A$2:$C$96,3,0),0)</f>
        <v>361.66</v>
      </c>
      <c r="N30" t="str">
        <f t="shared" si="0"/>
        <v>Yes</v>
      </c>
      <c r="O30" t="str">
        <f>_xlfn.IFNA(VLOOKUP(A30,'7.8.24'!$A$2:$R$96,17,0), "No")</f>
        <v>No</v>
      </c>
      <c r="P30" s="124" t="str">
        <f t="shared" si="3"/>
        <v>Yes</v>
      </c>
      <c r="Q30" s="79" t="str">
        <f t="shared" si="1"/>
        <v>No</v>
      </c>
    </row>
    <row r="31" spans="1:18" x14ac:dyDescent="0.25">
      <c r="A31" t="s">
        <v>47</v>
      </c>
      <c r="B31" s="1">
        <v>361.53</v>
      </c>
      <c r="C31" s="1">
        <v>361.53</v>
      </c>
      <c r="D31" s="1">
        <v>0</v>
      </c>
      <c r="E31" s="1">
        <v>361.53</v>
      </c>
      <c r="F31" s="1">
        <v>0</v>
      </c>
      <c r="G31" s="1">
        <v>0</v>
      </c>
      <c r="H31" s="1">
        <v>0</v>
      </c>
      <c r="I31" s="1">
        <v>0</v>
      </c>
      <c r="J31" t="s">
        <v>36</v>
      </c>
      <c r="K31" t="s">
        <v>185</v>
      </c>
      <c r="L31" t="s">
        <v>200</v>
      </c>
      <c r="M31" s="1">
        <f>_xlfn.IFNA(VLOOKUP(A31,'7.8.24'!$A$2:$C$96,3,0),0)</f>
        <v>37.86</v>
      </c>
      <c r="N31" t="str">
        <f t="shared" si="0"/>
        <v>No</v>
      </c>
      <c r="O31" t="str">
        <f>_xlfn.IFNA(VLOOKUP(A31,'7.8.24'!$A$2:$R$96,17,0), "No")</f>
        <v>No</v>
      </c>
      <c r="P31" s="124" t="str">
        <f t="shared" si="3"/>
        <v>Yes</v>
      </c>
      <c r="Q31" s="79" t="str">
        <f t="shared" si="1"/>
        <v>No</v>
      </c>
    </row>
    <row r="32" spans="1:18" x14ac:dyDescent="0.25">
      <c r="A32" t="s">
        <v>75</v>
      </c>
      <c r="B32" s="1">
        <v>779.58</v>
      </c>
      <c r="C32" s="1">
        <v>339.87</v>
      </c>
      <c r="D32" s="1">
        <v>0</v>
      </c>
      <c r="E32" s="1">
        <v>339.87</v>
      </c>
      <c r="F32" s="1">
        <v>439.71</v>
      </c>
      <c r="G32" s="1">
        <v>0</v>
      </c>
      <c r="H32" s="1">
        <v>439.71</v>
      </c>
      <c r="I32" s="1">
        <v>0</v>
      </c>
      <c r="J32" t="s">
        <v>31</v>
      </c>
      <c r="K32" t="s">
        <v>183</v>
      </c>
      <c r="L32" t="s">
        <v>232</v>
      </c>
      <c r="M32" s="1">
        <f>_xlfn.IFNA(VLOOKUP(A32,'7.8.24'!$A$2:$C$96,3,0),0)</f>
        <v>297.08</v>
      </c>
      <c r="N32" t="str">
        <f t="shared" si="0"/>
        <v>Yes</v>
      </c>
      <c r="O32" t="str">
        <f>_xlfn.IFNA(VLOOKUP(A32,'7.8.24'!$A$2:$R$96,17,0), "No")</f>
        <v>No</v>
      </c>
      <c r="P32" s="124" t="str">
        <f t="shared" si="3"/>
        <v>Yes</v>
      </c>
      <c r="Q32" s="79" t="str">
        <f t="shared" si="1"/>
        <v>No</v>
      </c>
    </row>
    <row r="33" spans="1:18" x14ac:dyDescent="0.25">
      <c r="A33" t="s">
        <v>104</v>
      </c>
      <c r="B33" s="1">
        <v>337.42</v>
      </c>
      <c r="C33" s="1">
        <v>337.42</v>
      </c>
      <c r="D33" s="1">
        <v>216.97</v>
      </c>
      <c r="E33" s="1">
        <v>120.45</v>
      </c>
      <c r="F33" s="1">
        <v>0</v>
      </c>
      <c r="G33" s="1">
        <v>0</v>
      </c>
      <c r="H33" s="1">
        <v>0</v>
      </c>
      <c r="I33" s="1">
        <v>0</v>
      </c>
      <c r="J33" t="s">
        <v>105</v>
      </c>
      <c r="K33" t="s">
        <v>245</v>
      </c>
      <c r="L33" t="s">
        <v>292</v>
      </c>
      <c r="M33" s="1">
        <f>_xlfn.IFNA(VLOOKUP(A33,'7.8.24'!$A$2:$C$96,3,0),0)</f>
        <v>0</v>
      </c>
      <c r="N33" t="str">
        <f t="shared" si="0"/>
        <v>No</v>
      </c>
      <c r="O33" t="str">
        <f>_xlfn.IFNA(VLOOKUP(A33,'7.8.24'!$A$2:$R$96,17,0), "No")</f>
        <v>No</v>
      </c>
      <c r="P33" s="124" t="s">
        <v>359</v>
      </c>
      <c r="Q33" s="79" t="str">
        <f t="shared" si="1"/>
        <v>No</v>
      </c>
      <c r="R33" t="s">
        <v>812</v>
      </c>
    </row>
    <row r="34" spans="1:18" x14ac:dyDescent="0.25">
      <c r="A34" t="s">
        <v>115</v>
      </c>
      <c r="B34" s="1">
        <v>318.7</v>
      </c>
      <c r="C34" s="1">
        <v>318.7</v>
      </c>
      <c r="D34" s="1">
        <v>0</v>
      </c>
      <c r="E34" s="1">
        <v>318.7</v>
      </c>
      <c r="F34" s="1">
        <v>0</v>
      </c>
      <c r="G34" s="1">
        <v>0</v>
      </c>
      <c r="H34" s="1">
        <v>0</v>
      </c>
      <c r="I34" s="1">
        <v>0</v>
      </c>
      <c r="J34" t="s">
        <v>116</v>
      </c>
      <c r="K34" t="s">
        <v>259</v>
      </c>
      <c r="L34" t="s">
        <v>260</v>
      </c>
      <c r="M34" s="1">
        <f>_xlfn.IFNA(VLOOKUP(A34,'7.8.24'!$A$2:$C$96,3,0),0)</f>
        <v>306.57</v>
      </c>
      <c r="N34" t="str">
        <f t="shared" ref="N34:N65" si="4">IF(M34&gt;50,"Yes","No")</f>
        <v>Yes</v>
      </c>
      <c r="O34" t="str">
        <f>_xlfn.IFNA(VLOOKUP(A34,'7.8.24'!$A$2:$R$96,17,0), "No")</f>
        <v>No</v>
      </c>
      <c r="P34" s="124" t="str">
        <f t="shared" ref="P34:P65" si="5">IF(C34&gt;=50,"Yes","No")</f>
        <v>Yes</v>
      </c>
      <c r="Q34" s="79" t="str">
        <f t="shared" ref="Q34:Q65" si="6">IF(AND(N34="Yes",O34="Yes",M34&lt;C34),"Yes","No")</f>
        <v>No</v>
      </c>
    </row>
    <row r="35" spans="1:18" x14ac:dyDescent="0.25">
      <c r="A35" t="s">
        <v>414</v>
      </c>
      <c r="B35" s="1">
        <v>316.97000000000003</v>
      </c>
      <c r="C35" s="1">
        <v>316.97000000000003</v>
      </c>
      <c r="D35" s="1">
        <v>0</v>
      </c>
      <c r="E35" s="1">
        <v>316.97000000000003</v>
      </c>
      <c r="F35" s="1">
        <v>0</v>
      </c>
      <c r="G35" s="1">
        <v>0</v>
      </c>
      <c r="H35" s="1">
        <v>0</v>
      </c>
      <c r="I35" s="1">
        <v>0</v>
      </c>
      <c r="J35" t="s">
        <v>415</v>
      </c>
      <c r="K35" t="s">
        <v>8</v>
      </c>
      <c r="L35" t="s">
        <v>417</v>
      </c>
      <c r="M35" s="1">
        <f>_xlfn.IFNA(VLOOKUP(A35,'7.8.24'!$A$2:$C$96,3,0),0)</f>
        <v>0</v>
      </c>
      <c r="N35" t="str">
        <f t="shared" si="4"/>
        <v>No</v>
      </c>
      <c r="O35" t="str">
        <f>_xlfn.IFNA(VLOOKUP(A35,'7.8.24'!$A$2:$R$96,17,0), "No")</f>
        <v>No</v>
      </c>
      <c r="P35" s="124" t="str">
        <f t="shared" si="5"/>
        <v>Yes</v>
      </c>
      <c r="Q35" s="79" t="str">
        <f t="shared" si="6"/>
        <v>No</v>
      </c>
    </row>
    <row r="36" spans="1:18" x14ac:dyDescent="0.25">
      <c r="A36" t="s">
        <v>37</v>
      </c>
      <c r="B36" s="1">
        <v>304.93</v>
      </c>
      <c r="C36" s="1">
        <v>304.93</v>
      </c>
      <c r="D36" s="1">
        <v>0</v>
      </c>
      <c r="E36" s="1">
        <v>304.93</v>
      </c>
      <c r="F36" s="1">
        <v>0</v>
      </c>
      <c r="G36" s="1">
        <v>0</v>
      </c>
      <c r="H36" s="1">
        <v>0</v>
      </c>
      <c r="I36" s="1">
        <v>0</v>
      </c>
      <c r="J36" t="s">
        <v>29</v>
      </c>
      <c r="K36" t="s">
        <v>212</v>
      </c>
      <c r="L36" t="s">
        <v>213</v>
      </c>
      <c r="M36" s="1">
        <f>_xlfn.IFNA(VLOOKUP(A36,'7.8.24'!$A$2:$C$96,3,0),0)</f>
        <v>257.25</v>
      </c>
      <c r="N36" t="str">
        <f t="shared" si="4"/>
        <v>Yes</v>
      </c>
      <c r="O36" t="str">
        <f>_xlfn.IFNA(VLOOKUP(A36,'7.8.24'!$A$2:$R$96,17,0), "No")</f>
        <v>No</v>
      </c>
      <c r="P36" s="124" t="str">
        <f t="shared" si="5"/>
        <v>Yes</v>
      </c>
      <c r="Q36" s="79" t="str">
        <f t="shared" si="6"/>
        <v>No</v>
      </c>
    </row>
    <row r="37" spans="1:18" x14ac:dyDescent="0.25">
      <c r="A37" t="s">
        <v>813</v>
      </c>
      <c r="B37" s="1">
        <v>300</v>
      </c>
      <c r="C37" s="1">
        <v>300</v>
      </c>
      <c r="D37" s="1">
        <v>0</v>
      </c>
      <c r="E37" s="1">
        <v>300</v>
      </c>
      <c r="F37" s="1">
        <v>0</v>
      </c>
      <c r="G37" s="1">
        <v>0</v>
      </c>
      <c r="H37" s="1">
        <v>0</v>
      </c>
      <c r="I37" s="1">
        <v>0</v>
      </c>
      <c r="J37" t="s">
        <v>159</v>
      </c>
      <c r="K37" t="s">
        <v>287</v>
      </c>
      <c r="L37" t="s">
        <v>814</v>
      </c>
      <c r="M37" s="1">
        <f>_xlfn.IFNA(VLOOKUP(A37,'7.8.24'!$A$2:$C$96,3,0),0)</f>
        <v>0</v>
      </c>
      <c r="N37" t="str">
        <f t="shared" si="4"/>
        <v>No</v>
      </c>
      <c r="O37" t="str">
        <f>_xlfn.IFNA(VLOOKUP(A37,'7.8.24'!$A$2:$R$96,17,0), "No")</f>
        <v>No</v>
      </c>
      <c r="P37" s="124" t="str">
        <f t="shared" si="5"/>
        <v>Yes</v>
      </c>
      <c r="Q37" s="79" t="str">
        <f t="shared" si="6"/>
        <v>No</v>
      </c>
    </row>
    <row r="38" spans="1:18" x14ac:dyDescent="0.25">
      <c r="A38" t="s">
        <v>574</v>
      </c>
      <c r="B38" s="1">
        <v>503.67</v>
      </c>
      <c r="C38" s="1">
        <v>276.12</v>
      </c>
      <c r="D38" s="1">
        <v>0</v>
      </c>
      <c r="E38" s="1">
        <v>276.12</v>
      </c>
      <c r="F38" s="1">
        <v>227.55</v>
      </c>
      <c r="G38" s="1">
        <v>0</v>
      </c>
      <c r="H38" s="1">
        <v>227.55</v>
      </c>
      <c r="I38" s="1">
        <v>0</v>
      </c>
      <c r="J38" t="s">
        <v>23</v>
      </c>
      <c r="K38" t="s">
        <v>194</v>
      </c>
      <c r="L38" t="s">
        <v>575</v>
      </c>
      <c r="M38" s="1">
        <f>_xlfn.IFNA(VLOOKUP(A38,'7.8.24'!$A$2:$C$96,3,0),0)</f>
        <v>276.12</v>
      </c>
      <c r="N38" t="str">
        <f t="shared" si="4"/>
        <v>Yes</v>
      </c>
      <c r="O38" t="str">
        <f>_xlfn.IFNA(VLOOKUP(A38,'7.8.24'!$A$2:$R$96,17,0), "No")</f>
        <v>No</v>
      </c>
      <c r="P38" s="124" t="str">
        <f t="shared" si="5"/>
        <v>Yes</v>
      </c>
      <c r="Q38" s="79" t="str">
        <f t="shared" si="6"/>
        <v>No</v>
      </c>
    </row>
    <row r="39" spans="1:18" x14ac:dyDescent="0.25">
      <c r="A39" t="s">
        <v>51</v>
      </c>
      <c r="B39" s="1">
        <v>275</v>
      </c>
      <c r="C39" s="1">
        <v>275</v>
      </c>
      <c r="D39" s="1">
        <v>0</v>
      </c>
      <c r="E39" s="1">
        <v>275</v>
      </c>
      <c r="F39" s="1">
        <v>0</v>
      </c>
      <c r="G39" s="1">
        <v>0</v>
      </c>
      <c r="H39" s="1">
        <v>0</v>
      </c>
      <c r="I39" s="1">
        <v>0</v>
      </c>
      <c r="J39" t="s">
        <v>86</v>
      </c>
      <c r="K39" t="s">
        <v>241</v>
      </c>
      <c r="L39" t="s">
        <v>308</v>
      </c>
      <c r="M39" s="1">
        <f>_xlfn.IFNA(VLOOKUP(A39,'7.8.24'!$A$2:$C$96,3,0),0)</f>
        <v>275</v>
      </c>
      <c r="N39" t="str">
        <f t="shared" si="4"/>
        <v>Yes</v>
      </c>
      <c r="O39" t="str">
        <f>_xlfn.IFNA(VLOOKUP(A39,'7.8.24'!$A$2:$R$96,17,0), "No")</f>
        <v>No</v>
      </c>
      <c r="P39" s="124" t="str">
        <f t="shared" si="5"/>
        <v>Yes</v>
      </c>
      <c r="Q39" s="79" t="str">
        <f t="shared" si="6"/>
        <v>No</v>
      </c>
    </row>
    <row r="40" spans="1:18" x14ac:dyDescent="0.25">
      <c r="A40" t="s">
        <v>32</v>
      </c>
      <c r="B40" s="1">
        <v>274.93000000000012</v>
      </c>
      <c r="C40" s="1">
        <v>274.93000000000012</v>
      </c>
      <c r="D40" s="1">
        <v>119.3099999999999</v>
      </c>
      <c r="E40" s="1">
        <v>155.62</v>
      </c>
      <c r="F40" s="1">
        <v>0</v>
      </c>
      <c r="G40" s="1">
        <v>0</v>
      </c>
      <c r="H40" s="1">
        <v>0</v>
      </c>
      <c r="I40" s="1">
        <v>0</v>
      </c>
      <c r="J40" t="s">
        <v>152</v>
      </c>
      <c r="K40" t="s">
        <v>209</v>
      </c>
      <c r="L40" t="s">
        <v>210</v>
      </c>
      <c r="M40" s="1">
        <f>_xlfn.IFNA(VLOOKUP(A40,'7.8.24'!$A$2:$C$96,3,0),0)</f>
        <v>274.93000000000012</v>
      </c>
      <c r="N40" t="str">
        <f t="shared" si="4"/>
        <v>Yes</v>
      </c>
      <c r="O40" t="str">
        <f>_xlfn.IFNA(VLOOKUP(A40,'7.8.24'!$A$2:$R$96,17,0), "No")</f>
        <v>No</v>
      </c>
      <c r="P40" s="124" t="str">
        <f t="shared" si="5"/>
        <v>Yes</v>
      </c>
      <c r="Q40" s="79" t="str">
        <f t="shared" si="6"/>
        <v>No</v>
      </c>
    </row>
    <row r="41" spans="1:18" x14ac:dyDescent="0.25">
      <c r="A41" t="s">
        <v>155</v>
      </c>
      <c r="B41" s="1">
        <v>246.98</v>
      </c>
      <c r="C41" s="1">
        <v>246.98</v>
      </c>
      <c r="D41" s="1">
        <v>246.98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t="s">
        <v>23</v>
      </c>
      <c r="K41" t="s">
        <v>194</v>
      </c>
      <c r="L41" t="s">
        <v>265</v>
      </c>
      <c r="M41" s="1">
        <f>_xlfn.IFNA(VLOOKUP(A41,'7.8.24'!$A$2:$C$96,3,0),0)</f>
        <v>0</v>
      </c>
      <c r="N41" t="str">
        <f t="shared" si="4"/>
        <v>No</v>
      </c>
      <c r="O41" t="str">
        <f>_xlfn.IFNA(VLOOKUP(A41,'7.8.24'!$A$2:$R$96,17,0), "No")</f>
        <v>No</v>
      </c>
      <c r="P41" s="124" t="str">
        <f t="shared" si="5"/>
        <v>Yes</v>
      </c>
      <c r="Q41" s="79" t="str">
        <f t="shared" si="6"/>
        <v>No</v>
      </c>
    </row>
    <row r="42" spans="1:18" x14ac:dyDescent="0.25">
      <c r="A42" t="s">
        <v>776</v>
      </c>
      <c r="B42" s="1">
        <v>242.79</v>
      </c>
      <c r="C42" s="1">
        <v>242.79</v>
      </c>
      <c r="D42" s="1">
        <v>242.79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t="s">
        <v>10</v>
      </c>
      <c r="K42" t="s">
        <v>191</v>
      </c>
      <c r="L42" t="s">
        <v>777</v>
      </c>
      <c r="M42" s="1">
        <f>_xlfn.IFNA(VLOOKUP(A42,'7.8.24'!$A$2:$C$96,3,0),0)</f>
        <v>0</v>
      </c>
      <c r="N42" t="str">
        <f t="shared" si="4"/>
        <v>No</v>
      </c>
      <c r="O42" t="str">
        <f>_xlfn.IFNA(VLOOKUP(A42,'7.8.24'!$A$2:$R$96,17,0), "No")</f>
        <v>No</v>
      </c>
      <c r="P42" s="124" t="str">
        <f t="shared" si="5"/>
        <v>Yes</v>
      </c>
      <c r="Q42" s="79" t="str">
        <f t="shared" si="6"/>
        <v>No</v>
      </c>
    </row>
    <row r="43" spans="1:18" x14ac:dyDescent="0.25">
      <c r="A43" t="s">
        <v>545</v>
      </c>
      <c r="B43" s="1">
        <v>827.53</v>
      </c>
      <c r="C43" s="1">
        <v>213.85</v>
      </c>
      <c r="D43" s="1">
        <v>0</v>
      </c>
      <c r="E43" s="1">
        <v>213.85</v>
      </c>
      <c r="F43" s="1">
        <v>613.68000000000006</v>
      </c>
      <c r="G43" s="1">
        <v>0</v>
      </c>
      <c r="H43" s="1">
        <v>613.68000000000006</v>
      </c>
      <c r="I43" s="1">
        <v>0</v>
      </c>
      <c r="J43" t="s">
        <v>56</v>
      </c>
      <c r="K43" t="s">
        <v>189</v>
      </c>
      <c r="L43" t="s">
        <v>546</v>
      </c>
      <c r="M43" s="1">
        <f>_xlfn.IFNA(VLOOKUP(A43,'7.8.24'!$A$2:$C$96,3,0),0)</f>
        <v>0</v>
      </c>
      <c r="N43" t="str">
        <f t="shared" si="4"/>
        <v>No</v>
      </c>
      <c r="O43" t="str">
        <f>_xlfn.IFNA(VLOOKUP(A43,'7.8.24'!$A$2:$R$96,17,0), "No")</f>
        <v>No</v>
      </c>
      <c r="P43" s="124" t="str">
        <f t="shared" si="5"/>
        <v>Yes</v>
      </c>
      <c r="Q43" s="79" t="str">
        <f t="shared" si="6"/>
        <v>No</v>
      </c>
    </row>
    <row r="44" spans="1:18" x14ac:dyDescent="0.25">
      <c r="A44" t="s">
        <v>30</v>
      </c>
      <c r="B44" s="1">
        <v>210.95</v>
      </c>
      <c r="C44" s="1">
        <v>210.95</v>
      </c>
      <c r="D44" s="1">
        <v>210.95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t="s">
        <v>31</v>
      </c>
      <c r="K44" t="s">
        <v>183</v>
      </c>
      <c r="L44" t="s">
        <v>184</v>
      </c>
      <c r="M44" s="1">
        <f>_xlfn.IFNA(VLOOKUP(A44,'7.8.24'!$A$2:$C$96,3,0),0)</f>
        <v>243.92</v>
      </c>
      <c r="N44" t="str">
        <f t="shared" si="4"/>
        <v>Yes</v>
      </c>
      <c r="O44" t="str">
        <f>_xlfn.IFNA(VLOOKUP(A44,'7.8.24'!$A$2:$R$96,17,0), "No")</f>
        <v>No</v>
      </c>
      <c r="P44" s="124" t="str">
        <f t="shared" si="5"/>
        <v>Yes</v>
      </c>
      <c r="Q44" s="79" t="str">
        <f t="shared" si="6"/>
        <v>No</v>
      </c>
    </row>
    <row r="45" spans="1:18" x14ac:dyDescent="0.25">
      <c r="A45" t="s">
        <v>772</v>
      </c>
      <c r="B45" s="1">
        <v>207.47</v>
      </c>
      <c r="C45" s="1">
        <v>207.47</v>
      </c>
      <c r="D45" s="1">
        <v>0</v>
      </c>
      <c r="E45" s="1">
        <v>207.47</v>
      </c>
      <c r="F45" s="1">
        <v>0</v>
      </c>
      <c r="G45" s="1">
        <v>0</v>
      </c>
      <c r="H45" s="1">
        <v>0</v>
      </c>
      <c r="I45" s="1">
        <v>0</v>
      </c>
      <c r="J45" t="s">
        <v>36</v>
      </c>
      <c r="K45" t="s">
        <v>185</v>
      </c>
      <c r="L45" t="s">
        <v>773</v>
      </c>
      <c r="M45" s="1">
        <f>_xlfn.IFNA(VLOOKUP(A45,'7.8.24'!$A$2:$C$96,3,0),0)</f>
        <v>0</v>
      </c>
      <c r="N45" t="str">
        <f t="shared" si="4"/>
        <v>No</v>
      </c>
      <c r="O45" t="str">
        <f>_xlfn.IFNA(VLOOKUP(A45,'7.8.24'!$A$2:$R$96,17,0), "No")</f>
        <v>No</v>
      </c>
      <c r="P45" s="124" t="str">
        <f t="shared" si="5"/>
        <v>Yes</v>
      </c>
      <c r="Q45" s="79" t="str">
        <f t="shared" si="6"/>
        <v>No</v>
      </c>
    </row>
    <row r="46" spans="1:18" x14ac:dyDescent="0.25">
      <c r="A46" t="s">
        <v>432</v>
      </c>
      <c r="B46" s="1">
        <v>205.27</v>
      </c>
      <c r="C46" s="1">
        <v>205.27</v>
      </c>
      <c r="D46" s="1">
        <v>0</v>
      </c>
      <c r="E46" s="1">
        <v>205.27</v>
      </c>
      <c r="F46" s="1">
        <v>0</v>
      </c>
      <c r="G46" s="1">
        <v>0</v>
      </c>
      <c r="H46" s="1">
        <v>0</v>
      </c>
      <c r="I46" s="1">
        <v>0</v>
      </c>
      <c r="J46" t="s">
        <v>41</v>
      </c>
      <c r="K46" t="s">
        <v>179</v>
      </c>
      <c r="L46" t="s">
        <v>433</v>
      </c>
      <c r="M46" s="1">
        <f>_xlfn.IFNA(VLOOKUP(A46,'7.8.24'!$A$2:$C$96,3,0),0)</f>
        <v>0</v>
      </c>
      <c r="N46" t="str">
        <f t="shared" si="4"/>
        <v>No</v>
      </c>
      <c r="O46" t="str">
        <f>_xlfn.IFNA(VLOOKUP(A46,'7.8.24'!$A$2:$R$96,17,0), "No")</f>
        <v>No</v>
      </c>
      <c r="P46" s="124" t="str">
        <f t="shared" si="5"/>
        <v>Yes</v>
      </c>
      <c r="Q46" s="79" t="str">
        <f t="shared" si="6"/>
        <v>No</v>
      </c>
    </row>
    <row r="47" spans="1:18" x14ac:dyDescent="0.25">
      <c r="A47" t="s">
        <v>132</v>
      </c>
      <c r="B47" s="1">
        <v>894.8599999999999</v>
      </c>
      <c r="C47" s="1">
        <v>196.19</v>
      </c>
      <c r="D47" s="1">
        <v>0</v>
      </c>
      <c r="E47" s="1">
        <v>196.19</v>
      </c>
      <c r="F47" s="1">
        <v>698.67</v>
      </c>
      <c r="G47" s="1">
        <v>0</v>
      </c>
      <c r="H47" s="1">
        <v>698.67</v>
      </c>
      <c r="I47" s="1">
        <v>0</v>
      </c>
      <c r="J47" t="s">
        <v>20</v>
      </c>
      <c r="K47" t="s">
        <v>178</v>
      </c>
      <c r="L47" t="s">
        <v>307</v>
      </c>
      <c r="M47" s="1">
        <f>_xlfn.IFNA(VLOOKUP(A47,'7.8.24'!$A$2:$C$96,3,0),0)</f>
        <v>0</v>
      </c>
      <c r="N47" t="str">
        <f t="shared" si="4"/>
        <v>No</v>
      </c>
      <c r="O47" t="str">
        <f>_xlfn.IFNA(VLOOKUP(A47,'7.8.24'!$A$2:$R$96,17,0), "No")</f>
        <v>No</v>
      </c>
      <c r="P47" s="124" t="str">
        <f t="shared" si="5"/>
        <v>Yes</v>
      </c>
      <c r="Q47" s="79" t="str">
        <f t="shared" si="6"/>
        <v>No</v>
      </c>
    </row>
    <row r="48" spans="1:18" x14ac:dyDescent="0.25">
      <c r="A48" t="s">
        <v>578</v>
      </c>
      <c r="B48" s="1">
        <v>195.94</v>
      </c>
      <c r="C48" s="1">
        <v>195.94</v>
      </c>
      <c r="D48" s="1">
        <v>48</v>
      </c>
      <c r="E48" s="1">
        <v>147.94</v>
      </c>
      <c r="F48" s="1">
        <v>0</v>
      </c>
      <c r="G48" s="1">
        <v>0</v>
      </c>
      <c r="H48" s="1">
        <v>0</v>
      </c>
      <c r="I48" s="1">
        <v>0</v>
      </c>
      <c r="J48" t="s">
        <v>36</v>
      </c>
      <c r="K48" t="s">
        <v>185</v>
      </c>
      <c r="L48" t="s">
        <v>579</v>
      </c>
      <c r="M48" s="1">
        <f>_xlfn.IFNA(VLOOKUP(A48,'7.8.24'!$A$2:$C$96,3,0),0)</f>
        <v>169.67</v>
      </c>
      <c r="N48" t="str">
        <f t="shared" si="4"/>
        <v>Yes</v>
      </c>
      <c r="O48" t="str">
        <f>_xlfn.IFNA(VLOOKUP(A48,'7.8.24'!$A$2:$R$96,17,0), "No")</f>
        <v>No</v>
      </c>
      <c r="P48" s="124" t="str">
        <f t="shared" si="5"/>
        <v>Yes</v>
      </c>
      <c r="Q48" s="79" t="str">
        <f t="shared" si="6"/>
        <v>No</v>
      </c>
    </row>
    <row r="49" spans="1:17" x14ac:dyDescent="0.25">
      <c r="A49" t="s">
        <v>592</v>
      </c>
      <c r="B49" s="1">
        <v>314.47000000000003</v>
      </c>
      <c r="C49" s="1">
        <v>175.03</v>
      </c>
      <c r="D49" s="1">
        <v>0</v>
      </c>
      <c r="E49" s="1">
        <v>175.03</v>
      </c>
      <c r="F49" s="1">
        <v>139.44</v>
      </c>
      <c r="G49" s="1">
        <v>0</v>
      </c>
      <c r="H49" s="1">
        <v>0</v>
      </c>
      <c r="I49" s="1">
        <v>139.44</v>
      </c>
      <c r="J49" t="s">
        <v>96</v>
      </c>
      <c r="K49" t="s">
        <v>242</v>
      </c>
      <c r="L49" t="s">
        <v>593</v>
      </c>
      <c r="M49" s="1">
        <f>_xlfn.IFNA(VLOOKUP(A49,'7.8.24'!$A$2:$C$96,3,0),0)</f>
        <v>175.03</v>
      </c>
      <c r="N49" t="str">
        <f t="shared" si="4"/>
        <v>Yes</v>
      </c>
      <c r="O49" t="str">
        <f>_xlfn.IFNA(VLOOKUP(A49,'7.8.24'!$A$2:$R$96,17,0), "No")</f>
        <v>No</v>
      </c>
      <c r="P49" s="124" t="str">
        <f t="shared" si="5"/>
        <v>Yes</v>
      </c>
      <c r="Q49" s="79" t="str">
        <f t="shared" si="6"/>
        <v>No</v>
      </c>
    </row>
    <row r="50" spans="1:17" x14ac:dyDescent="0.25">
      <c r="A50" t="s">
        <v>728</v>
      </c>
      <c r="B50" s="1">
        <v>936.21</v>
      </c>
      <c r="C50" s="1">
        <v>156.37</v>
      </c>
      <c r="D50" s="1">
        <v>0</v>
      </c>
      <c r="E50" s="1">
        <v>156.37</v>
      </c>
      <c r="F50" s="1">
        <v>779.84</v>
      </c>
      <c r="G50" s="1">
        <v>0</v>
      </c>
      <c r="H50" s="1">
        <v>779.84</v>
      </c>
      <c r="I50" s="1">
        <v>0</v>
      </c>
      <c r="J50" t="s">
        <v>34</v>
      </c>
      <c r="K50" t="s">
        <v>198</v>
      </c>
      <c r="L50" t="s">
        <v>729</v>
      </c>
      <c r="M50" s="1">
        <f>_xlfn.IFNA(VLOOKUP(A50,'7.8.24'!$A$2:$C$96,3,0),0)</f>
        <v>156.37</v>
      </c>
      <c r="N50" t="str">
        <f t="shared" si="4"/>
        <v>Yes</v>
      </c>
      <c r="O50" t="str">
        <f>_xlfn.IFNA(VLOOKUP(A50,'7.8.24'!$A$2:$R$96,17,0), "No")</f>
        <v>No</v>
      </c>
      <c r="P50" s="124" t="str">
        <f t="shared" si="5"/>
        <v>Yes</v>
      </c>
      <c r="Q50" s="79" t="str">
        <f t="shared" si="6"/>
        <v>No</v>
      </c>
    </row>
    <row r="51" spans="1:17" x14ac:dyDescent="0.25">
      <c r="A51" t="s">
        <v>554</v>
      </c>
      <c r="B51" s="1">
        <v>155.65</v>
      </c>
      <c r="C51" s="1">
        <v>155.65</v>
      </c>
      <c r="D51" s="1">
        <v>0</v>
      </c>
      <c r="E51" s="1">
        <v>155.65</v>
      </c>
      <c r="F51" s="1">
        <v>0</v>
      </c>
      <c r="G51" s="1">
        <v>0</v>
      </c>
      <c r="H51" s="1">
        <v>0</v>
      </c>
      <c r="I51" s="1">
        <v>0</v>
      </c>
      <c r="J51" t="s">
        <v>150</v>
      </c>
      <c r="K51" t="s">
        <v>175</v>
      </c>
      <c r="L51" t="s">
        <v>555</v>
      </c>
      <c r="M51" s="1">
        <f>_xlfn.IFNA(VLOOKUP(A51,'7.8.24'!$A$2:$C$96,3,0),0)</f>
        <v>0</v>
      </c>
      <c r="N51" t="str">
        <f t="shared" si="4"/>
        <v>No</v>
      </c>
      <c r="O51" t="str">
        <f>_xlfn.IFNA(VLOOKUP(A51,'7.8.24'!$A$2:$R$96,17,0), "No")</f>
        <v>No</v>
      </c>
      <c r="P51" s="124" t="str">
        <f t="shared" si="5"/>
        <v>Yes</v>
      </c>
      <c r="Q51" s="79" t="str">
        <f t="shared" si="6"/>
        <v>No</v>
      </c>
    </row>
    <row r="52" spans="1:17" x14ac:dyDescent="0.25">
      <c r="A52" t="s">
        <v>124</v>
      </c>
      <c r="B52" s="1">
        <v>141.56</v>
      </c>
      <c r="C52" s="1">
        <v>141.56</v>
      </c>
      <c r="D52" s="1">
        <v>0</v>
      </c>
      <c r="E52" s="1">
        <v>141.56</v>
      </c>
      <c r="F52" s="1">
        <v>0</v>
      </c>
      <c r="G52" s="1">
        <v>0</v>
      </c>
      <c r="H52" s="1">
        <v>0</v>
      </c>
      <c r="I52" s="1">
        <v>0</v>
      </c>
      <c r="J52" t="s">
        <v>159</v>
      </c>
      <c r="K52" t="s">
        <v>287</v>
      </c>
      <c r="L52" t="s">
        <v>288</v>
      </c>
      <c r="M52" s="1">
        <f>_xlfn.IFNA(VLOOKUP(A52,'7.8.24'!$A$2:$C$96,3,0),0)</f>
        <v>141.56</v>
      </c>
      <c r="N52" t="str">
        <f t="shared" si="4"/>
        <v>Yes</v>
      </c>
      <c r="O52" t="str">
        <f>_xlfn.IFNA(VLOOKUP(A52,'7.8.24'!$A$2:$R$96,17,0), "No")</f>
        <v>No</v>
      </c>
      <c r="P52" s="124" t="str">
        <f t="shared" si="5"/>
        <v>Yes</v>
      </c>
      <c r="Q52" s="79" t="str">
        <f t="shared" si="6"/>
        <v>No</v>
      </c>
    </row>
    <row r="53" spans="1:17" x14ac:dyDescent="0.25">
      <c r="A53" t="s">
        <v>677</v>
      </c>
      <c r="B53" s="1">
        <v>1090.44</v>
      </c>
      <c r="C53" s="1">
        <v>141.35</v>
      </c>
      <c r="D53" s="1">
        <v>0</v>
      </c>
      <c r="E53" s="1">
        <v>141.35</v>
      </c>
      <c r="F53" s="1">
        <v>949.09</v>
      </c>
      <c r="G53" s="1">
        <v>0</v>
      </c>
      <c r="H53" s="1">
        <v>949.09</v>
      </c>
      <c r="I53" s="1">
        <v>0</v>
      </c>
      <c r="J53" t="s">
        <v>23</v>
      </c>
      <c r="K53" t="s">
        <v>194</v>
      </c>
      <c r="L53" t="s">
        <v>678</v>
      </c>
      <c r="M53" s="1">
        <f>_xlfn.IFNA(VLOOKUP(A53,'7.8.24'!$A$2:$C$96,3,0),0)</f>
        <v>0</v>
      </c>
      <c r="N53" t="str">
        <f t="shared" si="4"/>
        <v>No</v>
      </c>
      <c r="O53" t="str">
        <f>_xlfn.IFNA(VLOOKUP(A53,'7.8.24'!$A$2:$R$96,17,0), "No")</f>
        <v>No</v>
      </c>
      <c r="P53" s="124" t="str">
        <f t="shared" si="5"/>
        <v>Yes</v>
      </c>
      <c r="Q53" s="79" t="str">
        <f t="shared" si="6"/>
        <v>No</v>
      </c>
    </row>
    <row r="54" spans="1:17" x14ac:dyDescent="0.25">
      <c r="A54" t="s">
        <v>275</v>
      </c>
      <c r="B54" s="1">
        <v>336.25</v>
      </c>
      <c r="C54" s="1">
        <v>130.13</v>
      </c>
      <c r="D54" s="1">
        <v>0</v>
      </c>
      <c r="E54" s="1">
        <v>130.13</v>
      </c>
      <c r="F54" s="1">
        <v>206.12</v>
      </c>
      <c r="G54" s="1">
        <v>206.12</v>
      </c>
      <c r="H54" s="1">
        <v>0</v>
      </c>
      <c r="I54" s="1">
        <v>0</v>
      </c>
      <c r="J54" t="s">
        <v>14</v>
      </c>
      <c r="K54" t="s">
        <v>172</v>
      </c>
      <c r="L54" t="s">
        <v>276</v>
      </c>
      <c r="M54" s="1">
        <f>_xlfn.IFNA(VLOOKUP(A54,'7.8.24'!$A$2:$C$96,3,0),0)</f>
        <v>0</v>
      </c>
      <c r="N54" t="str">
        <f t="shared" si="4"/>
        <v>No</v>
      </c>
      <c r="O54" t="str">
        <f>_xlfn.IFNA(VLOOKUP(A54,'7.8.24'!$A$2:$R$96,17,0), "No")</f>
        <v>No</v>
      </c>
      <c r="P54" s="124" t="str">
        <f t="shared" si="5"/>
        <v>Yes</v>
      </c>
      <c r="Q54" s="79" t="str">
        <f t="shared" si="6"/>
        <v>No</v>
      </c>
    </row>
    <row r="55" spans="1:17" x14ac:dyDescent="0.25">
      <c r="A55" t="s">
        <v>9</v>
      </c>
      <c r="B55" s="1">
        <v>124.2</v>
      </c>
      <c r="C55" s="1">
        <v>124.2</v>
      </c>
      <c r="D55" s="1">
        <v>124.2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t="s">
        <v>150</v>
      </c>
      <c r="K55" t="s">
        <v>175</v>
      </c>
      <c r="L55" t="s">
        <v>176</v>
      </c>
      <c r="M55" s="1">
        <f>_xlfn.IFNA(VLOOKUP(A55,'7.8.24'!$A$2:$C$96,3,0),0)</f>
        <v>124.2</v>
      </c>
      <c r="N55" t="str">
        <f t="shared" si="4"/>
        <v>Yes</v>
      </c>
      <c r="O55" t="str">
        <f>_xlfn.IFNA(VLOOKUP(A55,'7.8.24'!$A$2:$R$96,17,0), "No")</f>
        <v>No</v>
      </c>
      <c r="P55" s="124" t="str">
        <f t="shared" si="5"/>
        <v>Yes</v>
      </c>
      <c r="Q55" s="79" t="str">
        <f t="shared" si="6"/>
        <v>No</v>
      </c>
    </row>
    <row r="56" spans="1:17" x14ac:dyDescent="0.25">
      <c r="A56" t="s">
        <v>549</v>
      </c>
      <c r="B56" s="1">
        <v>120.55</v>
      </c>
      <c r="C56" s="1">
        <v>120.55</v>
      </c>
      <c r="D56" s="1">
        <v>74.03</v>
      </c>
      <c r="E56" s="1">
        <v>46.52</v>
      </c>
      <c r="F56" s="1">
        <v>0</v>
      </c>
      <c r="G56" s="1">
        <v>0</v>
      </c>
      <c r="H56" s="1">
        <v>0</v>
      </c>
      <c r="I56" s="1">
        <v>0</v>
      </c>
      <c r="J56" t="s">
        <v>44</v>
      </c>
      <c r="K56" t="s">
        <v>196</v>
      </c>
      <c r="L56" t="s">
        <v>550</v>
      </c>
      <c r="M56" s="1">
        <f>_xlfn.IFNA(VLOOKUP(A56,'7.8.24'!$A$2:$C$96,3,0),0)</f>
        <v>120.55</v>
      </c>
      <c r="N56" t="str">
        <f t="shared" si="4"/>
        <v>Yes</v>
      </c>
      <c r="O56" t="str">
        <f>_xlfn.IFNA(VLOOKUP(A56,'7.8.24'!$A$2:$R$96,17,0), "No")</f>
        <v>No</v>
      </c>
      <c r="P56" s="124" t="str">
        <f t="shared" si="5"/>
        <v>Yes</v>
      </c>
      <c r="Q56" s="79" t="str">
        <f t="shared" si="6"/>
        <v>No</v>
      </c>
    </row>
    <row r="57" spans="1:17" x14ac:dyDescent="0.25">
      <c r="A57" t="s">
        <v>48</v>
      </c>
      <c r="B57" s="1">
        <v>116.89</v>
      </c>
      <c r="C57" s="1">
        <v>116.89</v>
      </c>
      <c r="D57" s="1">
        <v>0</v>
      </c>
      <c r="E57" s="1">
        <v>116.89</v>
      </c>
      <c r="F57" s="1">
        <v>0</v>
      </c>
      <c r="G57" s="1">
        <v>0</v>
      </c>
      <c r="H57" s="1">
        <v>0</v>
      </c>
      <c r="I57" s="1">
        <v>0</v>
      </c>
      <c r="J57" t="s">
        <v>36</v>
      </c>
      <c r="K57" t="s">
        <v>185</v>
      </c>
      <c r="L57" t="s">
        <v>201</v>
      </c>
      <c r="M57" s="1">
        <f>_xlfn.IFNA(VLOOKUP(A57,'7.8.24'!$A$2:$C$96,3,0),0)</f>
        <v>116.89</v>
      </c>
      <c r="N57" t="str">
        <f t="shared" si="4"/>
        <v>Yes</v>
      </c>
      <c r="O57" t="str">
        <f>_xlfn.IFNA(VLOOKUP(A57,'7.8.24'!$A$2:$R$96,17,0), "No")</f>
        <v>No</v>
      </c>
      <c r="P57" s="124" t="str">
        <f t="shared" si="5"/>
        <v>Yes</v>
      </c>
      <c r="Q57" s="79" t="str">
        <f t="shared" si="6"/>
        <v>No</v>
      </c>
    </row>
    <row r="58" spans="1:17" x14ac:dyDescent="0.25">
      <c r="A58" t="s">
        <v>34</v>
      </c>
      <c r="B58" s="1">
        <v>115.26</v>
      </c>
      <c r="C58" s="1">
        <v>115.26</v>
      </c>
      <c r="D58" s="1">
        <v>0</v>
      </c>
      <c r="E58" s="1">
        <v>115.26</v>
      </c>
      <c r="F58" s="1">
        <v>0</v>
      </c>
      <c r="G58" s="1">
        <v>0</v>
      </c>
      <c r="H58" s="1">
        <v>0</v>
      </c>
      <c r="I58" s="1">
        <v>0</v>
      </c>
      <c r="J58" t="s">
        <v>21</v>
      </c>
      <c r="K58" t="s">
        <v>177</v>
      </c>
      <c r="L58" t="s">
        <v>198</v>
      </c>
      <c r="M58" s="1">
        <f>_xlfn.IFNA(VLOOKUP(A58,'7.8.24'!$A$2:$C$96,3,0),0)</f>
        <v>115.26</v>
      </c>
      <c r="N58" t="str">
        <f t="shared" si="4"/>
        <v>Yes</v>
      </c>
      <c r="O58" t="str">
        <f>_xlfn.IFNA(VLOOKUP(A58,'7.8.24'!$A$2:$R$96,17,0), "No")</f>
        <v>No</v>
      </c>
      <c r="P58" s="124" t="str">
        <f t="shared" si="5"/>
        <v>Yes</v>
      </c>
      <c r="Q58" s="79" t="str">
        <f t="shared" si="6"/>
        <v>No</v>
      </c>
    </row>
    <row r="59" spans="1:17" x14ac:dyDescent="0.25">
      <c r="A59" t="s">
        <v>382</v>
      </c>
      <c r="B59" s="1">
        <v>833.6099999999999</v>
      </c>
      <c r="C59" s="1">
        <v>111.42</v>
      </c>
      <c r="D59" s="1">
        <v>0</v>
      </c>
      <c r="E59" s="1">
        <v>111.42</v>
      </c>
      <c r="F59" s="1">
        <v>722.19</v>
      </c>
      <c r="G59" s="1">
        <v>0</v>
      </c>
      <c r="H59" s="1">
        <v>722.19</v>
      </c>
      <c r="I59" s="1">
        <v>0</v>
      </c>
      <c r="J59" t="s">
        <v>34</v>
      </c>
      <c r="K59" t="s">
        <v>198</v>
      </c>
      <c r="L59" t="s">
        <v>383</v>
      </c>
      <c r="M59" s="1">
        <f>_xlfn.IFNA(VLOOKUP(A59,'7.8.24'!$A$2:$C$96,3,0),0)</f>
        <v>0</v>
      </c>
      <c r="N59" t="str">
        <f t="shared" si="4"/>
        <v>No</v>
      </c>
      <c r="O59" t="str">
        <f>_xlfn.IFNA(VLOOKUP(A59,'7.8.24'!$A$2:$R$96,17,0), "No")</f>
        <v>No</v>
      </c>
      <c r="P59" s="124" t="str">
        <f t="shared" si="5"/>
        <v>Yes</v>
      </c>
      <c r="Q59" s="79" t="str">
        <f t="shared" si="6"/>
        <v>No</v>
      </c>
    </row>
    <row r="60" spans="1:17" x14ac:dyDescent="0.25">
      <c r="A60" t="s">
        <v>660</v>
      </c>
      <c r="B60" s="1">
        <v>2929.61</v>
      </c>
      <c r="C60" s="1">
        <v>109.12</v>
      </c>
      <c r="D60" s="1">
        <v>0</v>
      </c>
      <c r="E60" s="1">
        <v>109.12</v>
      </c>
      <c r="F60" s="1">
        <v>2820.49</v>
      </c>
      <c r="G60" s="1">
        <v>0</v>
      </c>
      <c r="H60" s="1">
        <v>2820.49</v>
      </c>
      <c r="I60" s="1">
        <v>0</v>
      </c>
      <c r="J60" t="s">
        <v>36</v>
      </c>
      <c r="K60" t="s">
        <v>185</v>
      </c>
      <c r="L60" t="s">
        <v>180</v>
      </c>
      <c r="M60" s="1">
        <f>_xlfn.IFNA(VLOOKUP(A60,'7.8.24'!$A$2:$C$96,3,0),0)</f>
        <v>0</v>
      </c>
      <c r="N60" t="str">
        <f t="shared" si="4"/>
        <v>No</v>
      </c>
      <c r="O60" t="str">
        <f>_xlfn.IFNA(VLOOKUP(A60,'7.8.24'!$A$2:$R$96,17,0), "No")</f>
        <v>No</v>
      </c>
      <c r="P60" s="124" t="str">
        <f t="shared" si="5"/>
        <v>Yes</v>
      </c>
      <c r="Q60" s="79" t="str">
        <f t="shared" si="6"/>
        <v>No</v>
      </c>
    </row>
    <row r="61" spans="1:17" x14ac:dyDescent="0.25">
      <c r="A61" t="s">
        <v>16</v>
      </c>
      <c r="B61" s="1">
        <v>2788.14</v>
      </c>
      <c r="C61" s="1">
        <v>105</v>
      </c>
      <c r="D61" s="1">
        <v>0</v>
      </c>
      <c r="E61" s="1">
        <v>105</v>
      </c>
      <c r="F61" s="1">
        <v>2683.14</v>
      </c>
      <c r="G61" s="1">
        <v>0</v>
      </c>
      <c r="H61" s="1">
        <v>2683.14</v>
      </c>
      <c r="I61" s="1">
        <v>0</v>
      </c>
      <c r="J61" t="s">
        <v>17</v>
      </c>
      <c r="K61" t="s">
        <v>503</v>
      </c>
      <c r="L61" t="s">
        <v>504</v>
      </c>
      <c r="M61" s="1">
        <f>_xlfn.IFNA(VLOOKUP(A61,'7.8.24'!$A$2:$C$96,3,0),0)</f>
        <v>0</v>
      </c>
      <c r="N61" t="str">
        <f t="shared" si="4"/>
        <v>No</v>
      </c>
      <c r="O61" t="str">
        <f>_xlfn.IFNA(VLOOKUP(A61,'7.8.24'!$A$2:$R$96,17,0), "No")</f>
        <v>No</v>
      </c>
      <c r="P61" s="124" t="str">
        <f t="shared" si="5"/>
        <v>Yes</v>
      </c>
      <c r="Q61" s="79" t="str">
        <f t="shared" si="6"/>
        <v>No</v>
      </c>
    </row>
    <row r="62" spans="1:17" x14ac:dyDescent="0.25">
      <c r="A62" t="s">
        <v>408</v>
      </c>
      <c r="B62" s="1">
        <v>868.34000000000015</v>
      </c>
      <c r="C62" s="1">
        <v>104.36</v>
      </c>
      <c r="D62" s="1">
        <v>0</v>
      </c>
      <c r="E62" s="1">
        <v>104.36</v>
      </c>
      <c r="F62" s="1">
        <v>763.98</v>
      </c>
      <c r="G62" s="1">
        <v>0</v>
      </c>
      <c r="H62" s="1">
        <v>763.98</v>
      </c>
      <c r="I62" s="1">
        <v>0</v>
      </c>
      <c r="J62" t="s">
        <v>23</v>
      </c>
      <c r="K62" t="s">
        <v>194</v>
      </c>
      <c r="L62" t="s">
        <v>409</v>
      </c>
      <c r="M62" s="1">
        <f>_xlfn.IFNA(VLOOKUP(A62,'7.8.24'!$A$2:$C$96,3,0),0)</f>
        <v>0</v>
      </c>
      <c r="N62" t="str">
        <f t="shared" si="4"/>
        <v>No</v>
      </c>
      <c r="O62" t="str">
        <f>_xlfn.IFNA(VLOOKUP(A62,'7.8.24'!$A$2:$R$96,17,0), "No")</f>
        <v>No</v>
      </c>
      <c r="P62" s="124" t="str">
        <f t="shared" si="5"/>
        <v>Yes</v>
      </c>
      <c r="Q62" s="79" t="str">
        <f t="shared" si="6"/>
        <v>No</v>
      </c>
    </row>
    <row r="63" spans="1:17" x14ac:dyDescent="0.25">
      <c r="A63" t="s">
        <v>88</v>
      </c>
      <c r="B63" s="1">
        <v>6427.07</v>
      </c>
      <c r="C63" s="1">
        <v>103.34</v>
      </c>
      <c r="D63" s="1">
        <v>0</v>
      </c>
      <c r="E63" s="1">
        <v>103.34</v>
      </c>
      <c r="F63" s="1">
        <v>6323.73</v>
      </c>
      <c r="G63" s="1">
        <v>0</v>
      </c>
      <c r="H63" s="1">
        <v>6323.73</v>
      </c>
      <c r="I63" s="1">
        <v>0</v>
      </c>
      <c r="J63" t="s">
        <v>56</v>
      </c>
      <c r="K63" t="s">
        <v>189</v>
      </c>
      <c r="L63" t="s">
        <v>249</v>
      </c>
      <c r="M63" s="1">
        <f>_xlfn.IFNA(VLOOKUP(A63,'7.8.24'!$A$2:$C$96,3,0),0)</f>
        <v>0</v>
      </c>
      <c r="N63" t="str">
        <f t="shared" si="4"/>
        <v>No</v>
      </c>
      <c r="O63" t="str">
        <f>_xlfn.IFNA(VLOOKUP(A63,'7.8.24'!$A$2:$R$96,17,0), "No")</f>
        <v>No</v>
      </c>
      <c r="P63" s="124" t="str">
        <f t="shared" si="5"/>
        <v>Yes</v>
      </c>
      <c r="Q63" s="79" t="str">
        <f t="shared" si="6"/>
        <v>No</v>
      </c>
    </row>
    <row r="64" spans="1:17" x14ac:dyDescent="0.25">
      <c r="A64" t="s">
        <v>74</v>
      </c>
      <c r="B64" s="1">
        <v>102.36</v>
      </c>
      <c r="C64" s="1">
        <v>102.36</v>
      </c>
      <c r="D64" s="1">
        <v>0</v>
      </c>
      <c r="E64" s="1">
        <v>102.36</v>
      </c>
      <c r="F64" s="1">
        <v>0</v>
      </c>
      <c r="G64" s="1">
        <v>0</v>
      </c>
      <c r="H64" s="1">
        <v>0</v>
      </c>
      <c r="I64" s="1">
        <v>0</v>
      </c>
      <c r="J64" t="s">
        <v>31</v>
      </c>
      <c r="K64" t="s">
        <v>183</v>
      </c>
      <c r="L64" t="s">
        <v>231</v>
      </c>
      <c r="M64" s="1">
        <f>_xlfn.IFNA(VLOOKUP(A64,'7.8.24'!$A$2:$C$96,3,0),0)</f>
        <v>16.5</v>
      </c>
      <c r="N64" t="str">
        <f t="shared" si="4"/>
        <v>No</v>
      </c>
      <c r="O64" t="str">
        <f>_xlfn.IFNA(VLOOKUP(A64,'7.8.24'!$A$2:$R$96,17,0), "No")</f>
        <v>No</v>
      </c>
      <c r="P64" s="124" t="str">
        <f t="shared" si="5"/>
        <v>Yes</v>
      </c>
      <c r="Q64" s="79" t="str">
        <f t="shared" si="6"/>
        <v>No</v>
      </c>
    </row>
    <row r="65" spans="1:17" x14ac:dyDescent="0.25">
      <c r="A65" t="s">
        <v>724</v>
      </c>
      <c r="B65" s="1">
        <v>91.18</v>
      </c>
      <c r="C65" s="1">
        <v>91.18</v>
      </c>
      <c r="D65" s="1">
        <v>0</v>
      </c>
      <c r="E65" s="1">
        <v>91.18</v>
      </c>
      <c r="F65" s="1">
        <v>0</v>
      </c>
      <c r="G65" s="1">
        <v>0</v>
      </c>
      <c r="H65" s="1">
        <v>0</v>
      </c>
      <c r="I65" s="1">
        <v>0</v>
      </c>
      <c r="J65" t="s">
        <v>62</v>
      </c>
      <c r="K65" t="s">
        <v>238</v>
      </c>
      <c r="L65" t="s">
        <v>725</v>
      </c>
      <c r="M65" s="1">
        <f>_xlfn.IFNA(VLOOKUP(A65,'7.8.24'!$A$2:$C$96,3,0),0)</f>
        <v>0</v>
      </c>
      <c r="N65" t="str">
        <f t="shared" si="4"/>
        <v>No</v>
      </c>
      <c r="O65" t="str">
        <f>_xlfn.IFNA(VLOOKUP(A65,'7.8.24'!$A$2:$R$96,17,0), "No")</f>
        <v>No</v>
      </c>
      <c r="P65" s="124" t="str">
        <f t="shared" si="5"/>
        <v>Yes</v>
      </c>
      <c r="Q65" s="79" t="str">
        <f t="shared" si="6"/>
        <v>No</v>
      </c>
    </row>
    <row r="66" spans="1:17" x14ac:dyDescent="0.25">
      <c r="A66" t="s">
        <v>333</v>
      </c>
      <c r="B66" s="1">
        <v>1404.15</v>
      </c>
      <c r="C66" s="1">
        <v>87.9</v>
      </c>
      <c r="D66" s="1">
        <v>0</v>
      </c>
      <c r="E66" s="1">
        <v>87.9</v>
      </c>
      <c r="F66" s="1">
        <v>1316.25</v>
      </c>
      <c r="G66" s="1">
        <v>0</v>
      </c>
      <c r="H66" s="1">
        <v>0</v>
      </c>
      <c r="I66" s="1">
        <v>1316.25</v>
      </c>
      <c r="J66" t="s">
        <v>29</v>
      </c>
      <c r="K66" t="s">
        <v>212</v>
      </c>
      <c r="L66" t="s">
        <v>334</v>
      </c>
      <c r="M66" s="1">
        <f>_xlfn.IFNA(VLOOKUP(A66,'7.8.24'!$A$2:$C$96,3,0),0)</f>
        <v>87.9</v>
      </c>
      <c r="N66" t="str">
        <f t="shared" ref="N66:N97" si="7">IF(M66&gt;50,"Yes","No")</f>
        <v>Yes</v>
      </c>
      <c r="O66" t="str">
        <f>_xlfn.IFNA(VLOOKUP(A66,'7.8.24'!$A$2:$R$96,17,0), "No")</f>
        <v>No</v>
      </c>
      <c r="P66" s="124" t="str">
        <f t="shared" ref="P66:P91" si="8">IF(C66&gt;=50,"Yes","No")</f>
        <v>Yes</v>
      </c>
      <c r="Q66" s="79" t="str">
        <f t="shared" ref="Q66:Q91" si="9">IF(AND(N66="Yes",O66="Yes",M66&lt;C66),"Yes","No")</f>
        <v>No</v>
      </c>
    </row>
    <row r="67" spans="1:17" x14ac:dyDescent="0.25">
      <c r="A67" t="s">
        <v>658</v>
      </c>
      <c r="B67" s="1">
        <v>5508.12</v>
      </c>
      <c r="C67" s="1">
        <v>86.32</v>
      </c>
      <c r="D67" s="1">
        <v>0</v>
      </c>
      <c r="E67" s="1">
        <v>86.32</v>
      </c>
      <c r="F67" s="1">
        <v>5421.8</v>
      </c>
      <c r="G67" s="1">
        <v>0</v>
      </c>
      <c r="H67" s="1">
        <v>5421.8</v>
      </c>
      <c r="I67" s="1">
        <v>0</v>
      </c>
      <c r="J67" t="s">
        <v>151</v>
      </c>
      <c r="K67" t="s">
        <v>208</v>
      </c>
      <c r="L67" t="s">
        <v>719</v>
      </c>
      <c r="M67" s="1">
        <f>_xlfn.IFNA(VLOOKUP(A67,'7.8.24'!$A$2:$C$96,3,0),0)</f>
        <v>86.32</v>
      </c>
      <c r="N67" t="str">
        <f t="shared" si="7"/>
        <v>Yes</v>
      </c>
      <c r="O67" t="str">
        <f>_xlfn.IFNA(VLOOKUP(A67,'7.8.24'!$A$2:$R$96,17,0), "No")</f>
        <v>No</v>
      </c>
      <c r="P67" s="124" t="str">
        <f t="shared" si="8"/>
        <v>Yes</v>
      </c>
      <c r="Q67" s="79" t="str">
        <f t="shared" si="9"/>
        <v>No</v>
      </c>
    </row>
    <row r="68" spans="1:17" x14ac:dyDescent="0.25">
      <c r="A68" t="s">
        <v>694</v>
      </c>
      <c r="B68" s="1">
        <v>83.199999999999989</v>
      </c>
      <c r="C68" s="1">
        <v>83.199999999999989</v>
      </c>
      <c r="D68" s="1">
        <v>0</v>
      </c>
      <c r="E68" s="1">
        <v>83.199999999999989</v>
      </c>
      <c r="F68" s="1">
        <v>0</v>
      </c>
      <c r="G68" s="1">
        <v>0</v>
      </c>
      <c r="H68" s="1">
        <v>0</v>
      </c>
      <c r="I68" s="1">
        <v>0</v>
      </c>
      <c r="J68" t="s">
        <v>96</v>
      </c>
      <c r="K68" t="s">
        <v>242</v>
      </c>
      <c r="L68" t="s">
        <v>695</v>
      </c>
      <c r="M68" s="1">
        <f>_xlfn.IFNA(VLOOKUP(A68,'7.8.24'!$A$2:$C$96,3,0),0)</f>
        <v>83.199999999999989</v>
      </c>
      <c r="N68" t="str">
        <f t="shared" si="7"/>
        <v>Yes</v>
      </c>
      <c r="O68" t="str">
        <f>_xlfn.IFNA(VLOOKUP(A68,'7.8.24'!$A$2:$R$96,17,0), "No")</f>
        <v>No</v>
      </c>
      <c r="P68" s="124" t="str">
        <f t="shared" si="8"/>
        <v>Yes</v>
      </c>
      <c r="Q68" s="79" t="str">
        <f t="shared" si="9"/>
        <v>No</v>
      </c>
    </row>
    <row r="69" spans="1:17" x14ac:dyDescent="0.25">
      <c r="A69" t="s">
        <v>576</v>
      </c>
      <c r="B69" s="1">
        <v>80.790000000000006</v>
      </c>
      <c r="C69" s="1">
        <v>80.790000000000006</v>
      </c>
      <c r="D69" s="1">
        <v>0</v>
      </c>
      <c r="E69" s="1">
        <v>80.790000000000006</v>
      </c>
      <c r="F69" s="1">
        <v>0</v>
      </c>
      <c r="G69" s="1">
        <v>0</v>
      </c>
      <c r="H69" s="1">
        <v>0</v>
      </c>
      <c r="I69" s="1">
        <v>0</v>
      </c>
      <c r="J69" t="s">
        <v>41</v>
      </c>
      <c r="K69" t="s">
        <v>179</v>
      </c>
      <c r="L69" t="s">
        <v>577</v>
      </c>
      <c r="M69" s="1">
        <f>_xlfn.IFNA(VLOOKUP(A69,'7.8.24'!$A$2:$C$96,3,0),0)</f>
        <v>80.790000000000006</v>
      </c>
      <c r="N69" t="str">
        <f t="shared" si="7"/>
        <v>Yes</v>
      </c>
      <c r="O69" t="str">
        <f>_xlfn.IFNA(VLOOKUP(A69,'7.8.24'!$A$2:$R$96,17,0), "No")</f>
        <v>No</v>
      </c>
      <c r="P69" s="124" t="str">
        <f t="shared" si="8"/>
        <v>Yes</v>
      </c>
      <c r="Q69" s="79" t="str">
        <f t="shared" si="9"/>
        <v>No</v>
      </c>
    </row>
    <row r="70" spans="1:17" x14ac:dyDescent="0.25">
      <c r="A70" t="s">
        <v>111</v>
      </c>
      <c r="B70" s="1">
        <v>80.239999999999995</v>
      </c>
      <c r="C70" s="1">
        <v>80.239999999999995</v>
      </c>
      <c r="D70" s="1">
        <v>0</v>
      </c>
      <c r="E70" s="1">
        <v>80.239999999999995</v>
      </c>
      <c r="F70" s="1">
        <v>0</v>
      </c>
      <c r="G70" s="1">
        <v>0</v>
      </c>
      <c r="H70" s="1">
        <v>0</v>
      </c>
      <c r="I70" s="1">
        <v>0</v>
      </c>
      <c r="J70" t="s">
        <v>44</v>
      </c>
      <c r="K70" t="s">
        <v>196</v>
      </c>
      <c r="L70" t="s">
        <v>267</v>
      </c>
      <c r="M70" s="1">
        <f>_xlfn.IFNA(VLOOKUP(A70,'7.8.24'!$A$2:$C$96,3,0),0)</f>
        <v>80.239999999999995</v>
      </c>
      <c r="N70" t="str">
        <f t="shared" si="7"/>
        <v>Yes</v>
      </c>
      <c r="O70" t="str">
        <f>_xlfn.IFNA(VLOOKUP(A70,'7.8.24'!$A$2:$R$96,17,0), "No")</f>
        <v>No</v>
      </c>
      <c r="P70" s="124" t="str">
        <f t="shared" si="8"/>
        <v>Yes</v>
      </c>
      <c r="Q70" s="79" t="str">
        <f t="shared" si="9"/>
        <v>No</v>
      </c>
    </row>
    <row r="71" spans="1:17" x14ac:dyDescent="0.25">
      <c r="A71" t="s">
        <v>27</v>
      </c>
      <c r="B71" s="1">
        <v>69.19</v>
      </c>
      <c r="C71" s="1">
        <v>69.19</v>
      </c>
      <c r="D71" s="1">
        <v>0</v>
      </c>
      <c r="E71" s="1">
        <v>69.19</v>
      </c>
      <c r="F71" s="1">
        <v>0</v>
      </c>
      <c r="G71" s="1">
        <v>0</v>
      </c>
      <c r="H71" s="1">
        <v>0</v>
      </c>
      <c r="I71" s="1">
        <v>0</v>
      </c>
      <c r="J71" t="s">
        <v>14</v>
      </c>
      <c r="K71" t="s">
        <v>172</v>
      </c>
      <c r="L71" t="s">
        <v>182</v>
      </c>
      <c r="M71" s="1">
        <f>_xlfn.IFNA(VLOOKUP(A71,'7.8.24'!$A$2:$C$96,3,0),0)</f>
        <v>69.19</v>
      </c>
      <c r="N71" t="str">
        <f t="shared" si="7"/>
        <v>Yes</v>
      </c>
      <c r="O71" t="str">
        <f>_xlfn.IFNA(VLOOKUP(A71,'7.8.24'!$A$2:$R$96,17,0), "No")</f>
        <v>No</v>
      </c>
      <c r="P71" s="124" t="str">
        <f t="shared" si="8"/>
        <v>Yes</v>
      </c>
      <c r="Q71" s="79" t="str">
        <f t="shared" si="9"/>
        <v>No</v>
      </c>
    </row>
    <row r="72" spans="1:17" x14ac:dyDescent="0.25">
      <c r="A72" t="s">
        <v>522</v>
      </c>
      <c r="B72" s="1">
        <v>64.61</v>
      </c>
      <c r="C72" s="1">
        <v>64.61</v>
      </c>
      <c r="D72" s="1">
        <v>0</v>
      </c>
      <c r="E72" s="1">
        <v>64.61</v>
      </c>
      <c r="F72" s="1">
        <v>0</v>
      </c>
      <c r="G72" s="1">
        <v>0</v>
      </c>
      <c r="H72" s="1">
        <v>0</v>
      </c>
      <c r="I72" s="1">
        <v>0</v>
      </c>
      <c r="J72" t="s">
        <v>50</v>
      </c>
      <c r="K72" t="s">
        <v>309</v>
      </c>
      <c r="L72" t="s">
        <v>523</v>
      </c>
      <c r="M72" s="1">
        <f>_xlfn.IFNA(VLOOKUP(A72,'7.8.24'!$A$2:$C$96,3,0),0)</f>
        <v>33.409999999999997</v>
      </c>
      <c r="N72" t="str">
        <f t="shared" si="7"/>
        <v>No</v>
      </c>
      <c r="O72" t="str">
        <f>_xlfn.IFNA(VLOOKUP(A72,'7.8.24'!$A$2:$R$96,17,0), "No")</f>
        <v>No</v>
      </c>
      <c r="P72" s="124" t="str">
        <f t="shared" si="8"/>
        <v>Yes</v>
      </c>
      <c r="Q72" s="79" t="str">
        <f t="shared" si="9"/>
        <v>No</v>
      </c>
    </row>
    <row r="73" spans="1:17" x14ac:dyDescent="0.25">
      <c r="A73" t="s">
        <v>815</v>
      </c>
      <c r="B73" s="1">
        <v>56.72</v>
      </c>
      <c r="C73" s="1">
        <v>56.72</v>
      </c>
      <c r="D73" s="1">
        <v>0</v>
      </c>
      <c r="E73" s="1">
        <v>56.72</v>
      </c>
      <c r="F73" s="1">
        <v>0</v>
      </c>
      <c r="G73" s="1">
        <v>0</v>
      </c>
      <c r="H73" s="1">
        <v>0</v>
      </c>
      <c r="I73" s="1">
        <v>0</v>
      </c>
      <c r="J73" t="s">
        <v>36</v>
      </c>
      <c r="K73" t="s">
        <v>185</v>
      </c>
      <c r="L73" t="s">
        <v>816</v>
      </c>
      <c r="M73" s="1">
        <f>_xlfn.IFNA(VLOOKUP(A73,'7.8.24'!$A$2:$C$96,3,0),0)</f>
        <v>0</v>
      </c>
      <c r="N73" t="str">
        <f t="shared" si="7"/>
        <v>No</v>
      </c>
      <c r="O73" t="str">
        <f>_xlfn.IFNA(VLOOKUP(A73,'7.8.24'!$A$2:$R$96,17,0), "No")</f>
        <v>No</v>
      </c>
      <c r="P73" s="124" t="str">
        <f t="shared" si="8"/>
        <v>Yes</v>
      </c>
      <c r="Q73" s="79" t="str">
        <f t="shared" si="9"/>
        <v>No</v>
      </c>
    </row>
    <row r="74" spans="1:17" x14ac:dyDescent="0.25">
      <c r="A74" t="s">
        <v>166</v>
      </c>
      <c r="B74" s="1">
        <v>1110.98</v>
      </c>
      <c r="C74" s="1">
        <v>43.9</v>
      </c>
      <c r="D74" s="1">
        <v>0</v>
      </c>
      <c r="E74" s="1">
        <v>43.9</v>
      </c>
      <c r="F74" s="1">
        <v>1067.08</v>
      </c>
      <c r="G74" s="1">
        <v>0</v>
      </c>
      <c r="H74" s="1">
        <v>1067.08</v>
      </c>
      <c r="I74" s="1">
        <v>0</v>
      </c>
      <c r="J74" t="s">
        <v>56</v>
      </c>
      <c r="K74" t="s">
        <v>189</v>
      </c>
      <c r="L74" t="s">
        <v>319</v>
      </c>
      <c r="M74" s="1">
        <f>_xlfn.IFNA(VLOOKUP(A74,'7.8.24'!$A$2:$C$96,3,0),0)</f>
        <v>0</v>
      </c>
      <c r="N74" t="str">
        <f t="shared" si="7"/>
        <v>No</v>
      </c>
      <c r="O74" t="str">
        <f>_xlfn.IFNA(VLOOKUP(A74,'7.8.24'!$A$2:$R$96,17,0), "No")</f>
        <v>No</v>
      </c>
      <c r="P74" s="124" t="str">
        <f t="shared" si="8"/>
        <v>No</v>
      </c>
      <c r="Q74" s="79" t="str">
        <f t="shared" si="9"/>
        <v>No</v>
      </c>
    </row>
    <row r="75" spans="1:17" x14ac:dyDescent="0.25">
      <c r="A75" t="s">
        <v>817</v>
      </c>
      <c r="B75" s="1">
        <v>42.2</v>
      </c>
      <c r="C75" s="1">
        <v>42.2</v>
      </c>
      <c r="D75" s="1">
        <v>42.2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t="s">
        <v>31</v>
      </c>
      <c r="K75" t="s">
        <v>183</v>
      </c>
      <c r="L75" t="s">
        <v>818</v>
      </c>
      <c r="M75" s="1">
        <f>_xlfn.IFNA(VLOOKUP(A75,'7.8.24'!$A$2:$C$96,3,0),0)</f>
        <v>0</v>
      </c>
      <c r="N75" t="str">
        <f t="shared" si="7"/>
        <v>No</v>
      </c>
      <c r="O75" t="str">
        <f>_xlfn.IFNA(VLOOKUP(A75,'7.8.24'!$A$2:$R$96,17,0), "No")</f>
        <v>No</v>
      </c>
      <c r="P75" s="124" t="str">
        <f t="shared" si="8"/>
        <v>No</v>
      </c>
      <c r="Q75" s="79" t="str">
        <f t="shared" si="9"/>
        <v>No</v>
      </c>
    </row>
    <row r="76" spans="1:17" x14ac:dyDescent="0.25">
      <c r="A76" t="s">
        <v>157</v>
      </c>
      <c r="B76" s="1">
        <v>39.020000000000003</v>
      </c>
      <c r="C76" s="1">
        <v>39.020000000000003</v>
      </c>
      <c r="D76" s="1">
        <v>0</v>
      </c>
      <c r="E76" s="1">
        <v>39.020000000000003</v>
      </c>
      <c r="F76" s="1">
        <v>0</v>
      </c>
      <c r="G76" s="1">
        <v>0</v>
      </c>
      <c r="H76" s="1">
        <v>0</v>
      </c>
      <c r="I76" s="1">
        <v>0</v>
      </c>
      <c r="J76" t="s">
        <v>116</v>
      </c>
      <c r="K76" t="s">
        <v>259</v>
      </c>
      <c r="L76" t="s">
        <v>274</v>
      </c>
      <c r="M76" s="1">
        <f>_xlfn.IFNA(VLOOKUP(A76,'7.8.24'!$A$2:$C$96,3,0),0)</f>
        <v>0</v>
      </c>
      <c r="N76" t="str">
        <f t="shared" si="7"/>
        <v>No</v>
      </c>
      <c r="O76" t="str">
        <f>_xlfn.IFNA(VLOOKUP(A76,'7.8.24'!$A$2:$R$96,17,0), "No")</f>
        <v>No</v>
      </c>
      <c r="P76" s="124" t="str">
        <f t="shared" si="8"/>
        <v>No</v>
      </c>
      <c r="Q76" s="79" t="str">
        <f t="shared" si="9"/>
        <v>No</v>
      </c>
    </row>
    <row r="77" spans="1:17" x14ac:dyDescent="0.25">
      <c r="A77" t="s">
        <v>514</v>
      </c>
      <c r="B77" s="1">
        <v>38.75</v>
      </c>
      <c r="C77" s="1">
        <v>38.75</v>
      </c>
      <c r="D77" s="1">
        <v>0</v>
      </c>
      <c r="E77" s="1">
        <v>38.75</v>
      </c>
      <c r="F77" s="1">
        <v>0</v>
      </c>
      <c r="G77" s="1">
        <v>0</v>
      </c>
      <c r="H77" s="1">
        <v>0</v>
      </c>
      <c r="I77" s="1">
        <v>0</v>
      </c>
      <c r="J77" t="s">
        <v>21</v>
      </c>
      <c r="K77" t="s">
        <v>177</v>
      </c>
      <c r="L77" t="s">
        <v>515</v>
      </c>
      <c r="M77" s="1">
        <f>_xlfn.IFNA(VLOOKUP(A77,'7.8.24'!$A$2:$C$96,3,0),0)</f>
        <v>0</v>
      </c>
      <c r="N77" t="str">
        <f t="shared" si="7"/>
        <v>No</v>
      </c>
      <c r="O77" t="str">
        <f>_xlfn.IFNA(VLOOKUP(A77,'7.8.24'!$A$2:$R$96,17,0), "No")</f>
        <v>No</v>
      </c>
      <c r="P77" s="124" t="str">
        <f t="shared" si="8"/>
        <v>No</v>
      </c>
      <c r="Q77" s="79" t="str">
        <f t="shared" si="9"/>
        <v>No</v>
      </c>
    </row>
    <row r="78" spans="1:17" x14ac:dyDescent="0.25">
      <c r="A78" t="s">
        <v>600</v>
      </c>
      <c r="B78" s="1">
        <v>35.99</v>
      </c>
      <c r="C78" s="1">
        <v>35.99</v>
      </c>
      <c r="D78" s="1">
        <v>12.71</v>
      </c>
      <c r="E78" s="1">
        <v>23.28</v>
      </c>
      <c r="F78" s="1">
        <v>0</v>
      </c>
      <c r="G78" s="1">
        <v>0</v>
      </c>
      <c r="H78" s="1">
        <v>0</v>
      </c>
      <c r="I78" s="1">
        <v>0</v>
      </c>
      <c r="J78" t="s">
        <v>65</v>
      </c>
      <c r="K78" t="s">
        <v>221</v>
      </c>
      <c r="L78" t="s">
        <v>601</v>
      </c>
      <c r="M78" s="1">
        <f>_xlfn.IFNA(VLOOKUP(A78,'7.8.24'!$A$2:$C$96,3,0),0)</f>
        <v>35.99</v>
      </c>
      <c r="N78" t="str">
        <f t="shared" si="7"/>
        <v>No</v>
      </c>
      <c r="O78" t="str">
        <f>_xlfn.IFNA(VLOOKUP(A78,'7.8.24'!$A$2:$R$96,17,0), "No")</f>
        <v>No</v>
      </c>
      <c r="P78" s="124" t="str">
        <f t="shared" si="8"/>
        <v>No</v>
      </c>
      <c r="Q78" s="79" t="str">
        <f t="shared" si="9"/>
        <v>No</v>
      </c>
    </row>
    <row r="79" spans="1:17" x14ac:dyDescent="0.25">
      <c r="A79" t="s">
        <v>122</v>
      </c>
      <c r="B79" s="1">
        <v>35.24</v>
      </c>
      <c r="C79" s="1">
        <v>35.24</v>
      </c>
      <c r="D79" s="1">
        <v>35.24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t="s">
        <v>60</v>
      </c>
      <c r="K79" t="s">
        <v>236</v>
      </c>
      <c r="L79" t="s">
        <v>280</v>
      </c>
      <c r="M79" s="1">
        <f>_xlfn.IFNA(VLOOKUP(A79,'7.8.24'!$A$2:$C$96,3,0),0)</f>
        <v>35.24</v>
      </c>
      <c r="N79" t="str">
        <f t="shared" si="7"/>
        <v>No</v>
      </c>
      <c r="O79" t="str">
        <f>_xlfn.IFNA(VLOOKUP(A79,'7.8.24'!$A$2:$R$96,17,0), "No")</f>
        <v>No</v>
      </c>
      <c r="P79" s="124" t="str">
        <f t="shared" si="8"/>
        <v>No</v>
      </c>
      <c r="Q79" s="79" t="str">
        <f t="shared" si="9"/>
        <v>No</v>
      </c>
    </row>
    <row r="80" spans="1:17" x14ac:dyDescent="0.25">
      <c r="A80" t="s">
        <v>706</v>
      </c>
      <c r="B80" s="1">
        <v>120.85</v>
      </c>
      <c r="C80" s="1">
        <v>35.119999999999997</v>
      </c>
      <c r="D80" s="1">
        <v>0</v>
      </c>
      <c r="E80" s="1">
        <v>35.119999999999997</v>
      </c>
      <c r="F80" s="1">
        <v>85.72999999999999</v>
      </c>
      <c r="G80" s="1">
        <v>0</v>
      </c>
      <c r="H80" s="1">
        <v>85.72999999999999</v>
      </c>
      <c r="I80" s="1">
        <v>0</v>
      </c>
      <c r="J80" t="s">
        <v>23</v>
      </c>
      <c r="K80" t="s">
        <v>194</v>
      </c>
      <c r="L80" t="s">
        <v>707</v>
      </c>
      <c r="M80" s="1">
        <f>_xlfn.IFNA(VLOOKUP(A80,'7.8.24'!$A$2:$C$96,3,0),0)</f>
        <v>0</v>
      </c>
      <c r="N80" t="str">
        <f t="shared" si="7"/>
        <v>No</v>
      </c>
      <c r="O80" t="str">
        <f>_xlfn.IFNA(VLOOKUP(A80,'7.8.24'!$A$2:$R$96,17,0), "No")</f>
        <v>No</v>
      </c>
      <c r="P80" s="124" t="str">
        <f t="shared" si="8"/>
        <v>No</v>
      </c>
      <c r="Q80" s="79" t="str">
        <f t="shared" si="9"/>
        <v>No</v>
      </c>
    </row>
    <row r="81" spans="1:17" x14ac:dyDescent="0.25">
      <c r="A81" t="s">
        <v>551</v>
      </c>
      <c r="B81" s="1">
        <v>35</v>
      </c>
      <c r="C81" s="1">
        <v>35</v>
      </c>
      <c r="D81" s="1">
        <v>0</v>
      </c>
      <c r="E81" s="1">
        <v>35</v>
      </c>
      <c r="F81" s="1">
        <v>0</v>
      </c>
      <c r="G81" s="1">
        <v>0</v>
      </c>
      <c r="H81" s="1">
        <v>0</v>
      </c>
      <c r="I81" s="1">
        <v>0</v>
      </c>
      <c r="J81" t="s">
        <v>552</v>
      </c>
      <c r="K81" t="s">
        <v>553</v>
      </c>
      <c r="L81" t="s">
        <v>714</v>
      </c>
      <c r="M81" s="1">
        <f>_xlfn.IFNA(VLOOKUP(A81,'7.8.24'!$A$2:$C$96,3,0),0)</f>
        <v>35</v>
      </c>
      <c r="N81" t="str">
        <f t="shared" si="7"/>
        <v>No</v>
      </c>
      <c r="O81" t="str">
        <f>_xlfn.IFNA(VLOOKUP(A81,'7.8.24'!$A$2:$R$96,17,0), "No")</f>
        <v>No</v>
      </c>
      <c r="P81" s="124" t="str">
        <f t="shared" si="8"/>
        <v>No</v>
      </c>
      <c r="Q81" s="79" t="str">
        <f t="shared" si="9"/>
        <v>No</v>
      </c>
    </row>
    <row r="82" spans="1:17" x14ac:dyDescent="0.25">
      <c r="A82" t="s">
        <v>143</v>
      </c>
      <c r="B82" s="1">
        <v>153.32</v>
      </c>
      <c r="C82" s="1">
        <v>30.2</v>
      </c>
      <c r="D82" s="1">
        <v>30.2</v>
      </c>
      <c r="E82" s="1">
        <v>0</v>
      </c>
      <c r="F82" s="1">
        <v>123.12</v>
      </c>
      <c r="G82" s="1">
        <v>0</v>
      </c>
      <c r="H82" s="1">
        <v>123.12</v>
      </c>
      <c r="I82" s="1">
        <v>0</v>
      </c>
      <c r="J82" t="s">
        <v>20</v>
      </c>
      <c r="K82" t="s">
        <v>178</v>
      </c>
      <c r="L82" t="s">
        <v>327</v>
      </c>
      <c r="M82" s="1">
        <f>_xlfn.IFNA(VLOOKUP(A82,'7.8.24'!$A$2:$C$96,3,0),0)</f>
        <v>25.91</v>
      </c>
      <c r="N82" t="str">
        <f t="shared" si="7"/>
        <v>No</v>
      </c>
      <c r="O82" t="str">
        <f>_xlfn.IFNA(VLOOKUP(A82,'7.8.24'!$A$2:$R$96,17,0), "No")</f>
        <v>No</v>
      </c>
      <c r="P82" s="124" t="str">
        <f t="shared" si="8"/>
        <v>No</v>
      </c>
      <c r="Q82" s="79" t="str">
        <f t="shared" si="9"/>
        <v>No</v>
      </c>
    </row>
    <row r="83" spans="1:17" x14ac:dyDescent="0.25">
      <c r="A83" t="s">
        <v>80</v>
      </c>
      <c r="B83" s="1">
        <v>23.6</v>
      </c>
      <c r="C83" s="1">
        <v>23.6</v>
      </c>
      <c r="D83" s="1">
        <v>0</v>
      </c>
      <c r="E83" s="1">
        <v>23.6</v>
      </c>
      <c r="F83" s="1">
        <v>0</v>
      </c>
      <c r="G83" s="1">
        <v>0</v>
      </c>
      <c r="H83" s="1">
        <v>0</v>
      </c>
      <c r="I83" s="1">
        <v>0</v>
      </c>
      <c r="J83" t="s">
        <v>99</v>
      </c>
      <c r="K83" t="s">
        <v>217</v>
      </c>
      <c r="L83" t="s">
        <v>399</v>
      </c>
      <c r="M83" s="1">
        <f>_xlfn.IFNA(VLOOKUP(A83,'7.8.24'!$A$2:$C$96,3,0),0)</f>
        <v>23.6</v>
      </c>
      <c r="N83" t="str">
        <f t="shared" si="7"/>
        <v>No</v>
      </c>
      <c r="O83" t="str">
        <f>_xlfn.IFNA(VLOOKUP(A83,'7.8.24'!$A$2:$R$96,17,0), "No")</f>
        <v>No</v>
      </c>
      <c r="P83" s="124" t="str">
        <f t="shared" si="8"/>
        <v>No</v>
      </c>
      <c r="Q83" s="79" t="str">
        <f t="shared" si="9"/>
        <v>No</v>
      </c>
    </row>
    <row r="84" spans="1:17" x14ac:dyDescent="0.25">
      <c r="A84" t="s">
        <v>627</v>
      </c>
      <c r="B84" s="1">
        <v>21.49</v>
      </c>
      <c r="C84" s="1">
        <v>21.49</v>
      </c>
      <c r="D84" s="1">
        <v>0</v>
      </c>
      <c r="E84" s="1">
        <v>21.49</v>
      </c>
      <c r="F84" s="1">
        <v>0</v>
      </c>
      <c r="G84" s="1">
        <v>0</v>
      </c>
      <c r="H84" s="1">
        <v>0</v>
      </c>
      <c r="I84" s="1">
        <v>0</v>
      </c>
      <c r="J84" t="s">
        <v>14</v>
      </c>
      <c r="K84" t="s">
        <v>172</v>
      </c>
      <c r="L84" t="s">
        <v>628</v>
      </c>
      <c r="M84" s="1">
        <f>_xlfn.IFNA(VLOOKUP(A84,'7.8.24'!$A$2:$C$96,3,0),0)</f>
        <v>21.49</v>
      </c>
      <c r="N84" t="str">
        <f t="shared" si="7"/>
        <v>No</v>
      </c>
      <c r="O84" t="str">
        <f>_xlfn.IFNA(VLOOKUP(A84,'7.8.24'!$A$2:$R$96,17,0), "No")</f>
        <v>No</v>
      </c>
      <c r="P84" s="124" t="str">
        <f t="shared" si="8"/>
        <v>No</v>
      </c>
      <c r="Q84" s="79" t="str">
        <f t="shared" si="9"/>
        <v>No</v>
      </c>
    </row>
    <row r="85" spans="1:17" x14ac:dyDescent="0.25">
      <c r="A85" t="s">
        <v>140</v>
      </c>
      <c r="B85" s="1">
        <v>18.010000000000002</v>
      </c>
      <c r="C85" s="1">
        <v>18.010000000000002</v>
      </c>
      <c r="D85" s="1">
        <v>0</v>
      </c>
      <c r="E85" s="1">
        <v>18.010000000000002</v>
      </c>
      <c r="F85" s="1">
        <v>0</v>
      </c>
      <c r="G85" s="1">
        <v>0</v>
      </c>
      <c r="H85" s="1">
        <v>0</v>
      </c>
      <c r="I85" s="1">
        <v>0</v>
      </c>
      <c r="J85" t="s">
        <v>62</v>
      </c>
      <c r="K85" t="s">
        <v>238</v>
      </c>
      <c r="L85" t="s">
        <v>323</v>
      </c>
      <c r="M85" s="1">
        <f>_xlfn.IFNA(VLOOKUP(A85,'7.8.24'!$A$2:$C$96,3,0),0)</f>
        <v>0</v>
      </c>
      <c r="N85" t="str">
        <f t="shared" si="7"/>
        <v>No</v>
      </c>
      <c r="O85" t="str">
        <f>_xlfn.IFNA(VLOOKUP(A85,'7.8.24'!$A$2:$R$96,17,0), "No")</f>
        <v>No</v>
      </c>
      <c r="P85" s="124" t="str">
        <f t="shared" si="8"/>
        <v>No</v>
      </c>
      <c r="Q85" s="79" t="str">
        <f t="shared" si="9"/>
        <v>No</v>
      </c>
    </row>
    <row r="86" spans="1:17" x14ac:dyDescent="0.25">
      <c r="A86" t="s">
        <v>384</v>
      </c>
      <c r="B86" s="1">
        <v>10.32</v>
      </c>
      <c r="C86" s="1">
        <v>10.32</v>
      </c>
      <c r="D86" s="1">
        <v>0</v>
      </c>
      <c r="E86" s="1">
        <v>10.32</v>
      </c>
      <c r="F86" s="1">
        <v>0</v>
      </c>
      <c r="G86" s="1">
        <v>0</v>
      </c>
      <c r="H86" s="1">
        <v>0</v>
      </c>
      <c r="I86" s="1">
        <v>0</v>
      </c>
      <c r="J86" t="s">
        <v>105</v>
      </c>
      <c r="K86" t="s">
        <v>245</v>
      </c>
      <c r="L86" t="s">
        <v>385</v>
      </c>
      <c r="M86" s="1">
        <f>_xlfn.IFNA(VLOOKUP(A86,'7.8.24'!$A$2:$C$96,3,0),0)</f>
        <v>10.32</v>
      </c>
      <c r="N86" t="str">
        <f t="shared" si="7"/>
        <v>No</v>
      </c>
      <c r="O86" t="str">
        <f>_xlfn.IFNA(VLOOKUP(A86,'7.8.24'!$A$2:$R$96,17,0), "No")</f>
        <v>No</v>
      </c>
      <c r="P86" s="124" t="str">
        <f t="shared" si="8"/>
        <v>No</v>
      </c>
      <c r="Q86" s="79" t="str">
        <f t="shared" si="9"/>
        <v>No</v>
      </c>
    </row>
    <row r="87" spans="1:17" x14ac:dyDescent="0.25">
      <c r="A87" t="s">
        <v>125</v>
      </c>
      <c r="B87" s="1">
        <v>769.13</v>
      </c>
      <c r="C87" s="1">
        <v>6.93</v>
      </c>
      <c r="D87" s="1">
        <v>0</v>
      </c>
      <c r="E87" s="1">
        <v>6.93</v>
      </c>
      <c r="F87" s="1">
        <v>762.19999999999993</v>
      </c>
      <c r="G87" s="1">
        <v>0</v>
      </c>
      <c r="H87" s="1">
        <v>762.19999999999993</v>
      </c>
      <c r="I87" s="1">
        <v>0</v>
      </c>
      <c r="J87" t="s">
        <v>56</v>
      </c>
      <c r="K87" t="s">
        <v>189</v>
      </c>
      <c r="L87" t="s">
        <v>289</v>
      </c>
      <c r="M87" s="1">
        <f>_xlfn.IFNA(VLOOKUP(A87,'7.8.24'!$A$2:$C$96,3,0),0)</f>
        <v>6.93</v>
      </c>
      <c r="N87" t="str">
        <f t="shared" si="7"/>
        <v>No</v>
      </c>
      <c r="O87" t="str">
        <f>_xlfn.IFNA(VLOOKUP(A87,'7.8.24'!$A$2:$R$96,17,0), "No")</f>
        <v>No</v>
      </c>
      <c r="P87" s="124" t="str">
        <f t="shared" si="8"/>
        <v>No</v>
      </c>
      <c r="Q87" s="79" t="str">
        <f t="shared" si="9"/>
        <v>No</v>
      </c>
    </row>
    <row r="88" spans="1:17" x14ac:dyDescent="0.25">
      <c r="A88" t="s">
        <v>81</v>
      </c>
      <c r="B88" s="1">
        <v>6.67</v>
      </c>
      <c r="C88" s="1">
        <v>6.67</v>
      </c>
      <c r="D88" s="1">
        <v>0</v>
      </c>
      <c r="E88" s="1">
        <v>6.67</v>
      </c>
      <c r="F88" s="1">
        <v>0</v>
      </c>
      <c r="G88" s="1">
        <v>0</v>
      </c>
      <c r="H88" s="1">
        <v>0</v>
      </c>
      <c r="I88" s="1">
        <v>0</v>
      </c>
      <c r="J88" t="s">
        <v>153</v>
      </c>
      <c r="K88" t="s">
        <v>234</v>
      </c>
      <c r="L88" t="s">
        <v>235</v>
      </c>
      <c r="M88" s="1">
        <f>_xlfn.IFNA(VLOOKUP(A88,'7.8.24'!$A$2:$C$96,3,0),0)</f>
        <v>6.67</v>
      </c>
      <c r="N88" t="str">
        <f t="shared" si="7"/>
        <v>No</v>
      </c>
      <c r="O88" t="str">
        <f>_xlfn.IFNA(VLOOKUP(A88,'7.8.24'!$A$2:$R$96,17,0), "No")</f>
        <v>No</v>
      </c>
      <c r="P88" s="124" t="str">
        <f t="shared" si="8"/>
        <v>No</v>
      </c>
      <c r="Q88" s="79" t="str">
        <f t="shared" si="9"/>
        <v>No</v>
      </c>
    </row>
    <row r="89" spans="1:17" x14ac:dyDescent="0.25">
      <c r="A89" t="s">
        <v>110</v>
      </c>
      <c r="B89" s="1">
        <v>3.69</v>
      </c>
      <c r="C89" s="1">
        <v>3.69</v>
      </c>
      <c r="D89" s="1">
        <v>0</v>
      </c>
      <c r="E89" s="1">
        <v>3.69</v>
      </c>
      <c r="F89" s="1">
        <v>0</v>
      </c>
      <c r="G89" s="1">
        <v>0</v>
      </c>
      <c r="H89" s="1">
        <v>0</v>
      </c>
      <c r="I89" s="1">
        <v>0</v>
      </c>
      <c r="J89" t="s">
        <v>23</v>
      </c>
      <c r="K89" t="s">
        <v>194</v>
      </c>
      <c r="L89" t="s">
        <v>266</v>
      </c>
      <c r="M89" s="1">
        <f>_xlfn.IFNA(VLOOKUP(A89,'7.8.24'!$A$2:$C$96,3,0),0)</f>
        <v>3.69</v>
      </c>
      <c r="N89" t="str">
        <f t="shared" si="7"/>
        <v>No</v>
      </c>
      <c r="O89" t="str">
        <f>_xlfn.IFNA(VLOOKUP(A89,'7.8.24'!$A$2:$R$96,17,0), "No")</f>
        <v>No</v>
      </c>
      <c r="P89" s="124" t="str">
        <f t="shared" si="8"/>
        <v>No</v>
      </c>
      <c r="Q89" s="79" t="str">
        <f t="shared" si="9"/>
        <v>No</v>
      </c>
    </row>
    <row r="90" spans="1:17" x14ac:dyDescent="0.25">
      <c r="A90" t="s">
        <v>732</v>
      </c>
      <c r="B90" s="1">
        <v>1.38</v>
      </c>
      <c r="C90" s="1">
        <v>1.38</v>
      </c>
      <c r="D90" s="1">
        <v>0</v>
      </c>
      <c r="E90" s="1">
        <v>1.38</v>
      </c>
      <c r="F90" s="1">
        <v>0</v>
      </c>
      <c r="G90" s="1">
        <v>0</v>
      </c>
      <c r="H90" s="1">
        <v>0</v>
      </c>
      <c r="I90" s="1">
        <v>0</v>
      </c>
      <c r="J90" t="s">
        <v>158</v>
      </c>
      <c r="K90" t="s">
        <v>279</v>
      </c>
      <c r="L90" t="s">
        <v>187</v>
      </c>
      <c r="M90" s="1">
        <f>_xlfn.IFNA(VLOOKUP(A90,'7.8.24'!$A$2:$C$96,3,0),0)</f>
        <v>1.38</v>
      </c>
      <c r="N90" t="str">
        <f t="shared" si="7"/>
        <v>No</v>
      </c>
      <c r="O90" t="str">
        <f>_xlfn.IFNA(VLOOKUP(A90,'7.8.24'!$A$2:$R$96,17,0), "No")</f>
        <v>No</v>
      </c>
      <c r="P90" s="124" t="str">
        <f t="shared" si="8"/>
        <v>No</v>
      </c>
      <c r="Q90" s="79" t="str">
        <f t="shared" si="9"/>
        <v>No</v>
      </c>
    </row>
    <row r="91" spans="1:17" x14ac:dyDescent="0.25">
      <c r="A91" t="s">
        <v>656</v>
      </c>
      <c r="B91" s="1">
        <v>0.01</v>
      </c>
      <c r="C91" s="1">
        <v>0.01</v>
      </c>
      <c r="D91" s="1">
        <v>0</v>
      </c>
      <c r="E91" s="1">
        <v>0.01</v>
      </c>
      <c r="F91" s="1">
        <v>0</v>
      </c>
      <c r="G91" s="1">
        <v>0</v>
      </c>
      <c r="H91" s="1">
        <v>0</v>
      </c>
      <c r="I91" s="1">
        <v>0</v>
      </c>
      <c r="J91" t="s">
        <v>31</v>
      </c>
      <c r="K91" t="s">
        <v>183</v>
      </c>
      <c r="L91" t="s">
        <v>657</v>
      </c>
      <c r="M91" s="1">
        <f>_xlfn.IFNA(VLOOKUP(A91,'7.8.24'!$A$2:$C$96,3,0),0)</f>
        <v>0.01</v>
      </c>
      <c r="N91" t="str">
        <f t="shared" si="7"/>
        <v>No</v>
      </c>
      <c r="O91" t="str">
        <f>_xlfn.IFNA(VLOOKUP(A91,'7.8.24'!$A$2:$R$96,17,0), "No")</f>
        <v>No</v>
      </c>
      <c r="P91" s="124" t="str">
        <f t="shared" si="8"/>
        <v>No</v>
      </c>
      <c r="Q91" s="79" t="str">
        <f t="shared" si="9"/>
        <v>No</v>
      </c>
    </row>
    <row r="92" spans="1:17" ht="15.75" customHeight="1" x14ac:dyDescent="0.25">
      <c r="A92" t="s">
        <v>11</v>
      </c>
      <c r="C92" s="161">
        <f>SUM(C2:C91)</f>
        <v>53517.12999999999</v>
      </c>
    </row>
  </sheetData>
  <autoFilter ref="A1:L91" xr:uid="{00000000-0009-0000-0000-00001B000000}">
    <sortState xmlns:xlrd2="http://schemas.microsoft.com/office/spreadsheetml/2017/richdata2" ref="A2:L91">
      <sortCondition descending="1" ref="C1:C91"/>
    </sortState>
  </autoFilter>
  <conditionalFormatting sqref="M2:M91">
    <cfRule type="expression" dxfId="11" priority="1">
      <formula>IF($C2&gt;$M2, 1, 0)</formula>
    </cfRule>
    <cfRule type="expression" dxfId="10" priority="2">
      <formula>IF($C2&lt;$M2, 1, 0)</formula>
    </cfRule>
    <cfRule type="expression" dxfId="9" priority="3">
      <formula>IF($C2=$M2, 1, 0)</formula>
    </cfRule>
  </conditionalFormatting>
  <pageMargins left="0.75" right="0.75" top="1" bottom="1" header="0.5" footer="0.5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>
    <tabColor theme="5"/>
  </sheetPr>
  <dimension ref="A1:S158"/>
  <sheetViews>
    <sheetView workbookViewId="0">
      <selection activeCell="A65" sqref="A65:Q65"/>
    </sheetView>
  </sheetViews>
  <sheetFormatPr defaultRowHeight="15" outlineLevelCol="1" x14ac:dyDescent="0.25"/>
  <cols>
    <col min="1" max="1" width="19.7109375" bestFit="1" customWidth="1"/>
    <col min="2" max="2" width="23.42578125" style="1" bestFit="1" customWidth="1"/>
    <col min="3" max="3" width="25.140625" style="1" bestFit="1" customWidth="1"/>
    <col min="4" max="4" width="18.5703125" style="1" hidden="1" customWidth="1" outlineLevel="1"/>
    <col min="5" max="5" width="24.85546875" style="1" hidden="1" customWidth="1" outlineLevel="1"/>
    <col min="6" max="6" width="21.85546875" style="1" hidden="1" customWidth="1" outlineLevel="1"/>
    <col min="7" max="7" width="20.42578125" style="1" hidden="1" customWidth="1" outlineLevel="1"/>
    <col min="8" max="8" width="30.42578125" style="1" hidden="1" customWidth="1" outlineLevel="1"/>
    <col min="9" max="9" width="33.7109375" style="1" hidden="1" customWidth="1" outlineLevel="1"/>
    <col min="10" max="10" width="16.85546875" bestFit="1" customWidth="1" collapsed="1"/>
    <col min="11" max="11" width="38.7109375" hidden="1" customWidth="1" outlineLevel="1"/>
    <col min="12" max="12" width="41.7109375" hidden="1" customWidth="1" outlineLevel="1"/>
    <col min="13" max="13" width="18.85546875" style="1" bestFit="1" customWidth="1" collapsed="1"/>
    <col min="14" max="14" width="19.7109375" bestFit="1" customWidth="1"/>
    <col min="15" max="16" width="10.42578125" bestFit="1" customWidth="1"/>
    <col min="17" max="17" width="13.140625" bestFit="1" customWidth="1"/>
    <col min="18" max="18" width="22" bestFit="1" customWidth="1"/>
    <col min="19" max="19" width="22.5703125" bestFit="1" customWidth="1"/>
  </cols>
  <sheetData>
    <row r="1" spans="1:19" x14ac:dyDescent="0.25">
      <c r="A1" s="163" t="s">
        <v>0</v>
      </c>
      <c r="B1" s="164" t="s">
        <v>1</v>
      </c>
      <c r="C1" s="164" t="s">
        <v>2</v>
      </c>
      <c r="D1" s="164" t="s">
        <v>365</v>
      </c>
      <c r="E1" s="164" t="s">
        <v>364</v>
      </c>
      <c r="F1" s="164" t="s">
        <v>4</v>
      </c>
      <c r="G1" s="164" t="s">
        <v>3</v>
      </c>
      <c r="H1" s="164" t="s">
        <v>366</v>
      </c>
      <c r="I1" s="164" t="s">
        <v>367</v>
      </c>
      <c r="J1" s="163" t="s">
        <v>5</v>
      </c>
      <c r="K1" s="163" t="s">
        <v>168</v>
      </c>
      <c r="L1" s="163" t="s">
        <v>169</v>
      </c>
      <c r="M1" s="160" t="s">
        <v>682</v>
      </c>
      <c r="N1" s="103" t="s">
        <v>805</v>
      </c>
      <c r="O1" s="162" t="s">
        <v>683</v>
      </c>
      <c r="P1" s="131" t="s">
        <v>356</v>
      </c>
      <c r="Q1" s="132" t="s">
        <v>387</v>
      </c>
      <c r="R1" s="130" t="s">
        <v>357</v>
      </c>
      <c r="S1" s="165" t="s">
        <v>819</v>
      </c>
    </row>
    <row r="2" spans="1:19" ht="15.75" hidden="1" customHeight="1" x14ac:dyDescent="0.25">
      <c r="A2" s="36" t="s">
        <v>36</v>
      </c>
      <c r="B2" s="1">
        <v>6351.77</v>
      </c>
      <c r="C2" s="1">
        <v>6351.77</v>
      </c>
      <c r="D2" s="1">
        <v>6351.77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t="s">
        <v>21</v>
      </c>
      <c r="K2" t="s">
        <v>177</v>
      </c>
      <c r="L2" t="s">
        <v>185</v>
      </c>
      <c r="M2" s="1">
        <f>_xlfn.IFNA(VLOOKUP(A2,'7.16.24'!$A$2:$C$96,3,0),0)</f>
        <v>4199.3100000000004</v>
      </c>
      <c r="N2" t="str">
        <f t="shared" ref="N2:N33" si="0">IF(M2&gt;50,"Yes","No")</f>
        <v>Yes</v>
      </c>
      <c r="O2" t="str">
        <f>_xlfn.IFNA(VLOOKUP(A2,'7.16.24'!$A$2:$R$96,16,0), "No")</f>
        <v>Yes</v>
      </c>
      <c r="P2" s="131" t="str">
        <f t="shared" ref="P2:P7" si="1">IF(AND(C2&gt;=50,O2="No"),"Yes","No")</f>
        <v>No</v>
      </c>
      <c r="Q2" s="132" t="str">
        <f>IF(AND(N2="Yes",O2="Yes",M2&lt;C2),"Yes","No")</f>
        <v>Yes</v>
      </c>
      <c r="S2" s="161">
        <f>SUMIF(C2:C158,"&gt;=50",C2:C158)</f>
        <v>59463.95</v>
      </c>
    </row>
    <row r="3" spans="1:19" hidden="1" x14ac:dyDescent="0.25">
      <c r="A3" s="36" t="s">
        <v>113</v>
      </c>
      <c r="B3" s="1">
        <v>6020.8700000000008</v>
      </c>
      <c r="C3" s="1">
        <v>6020.8700000000008</v>
      </c>
      <c r="D3" s="1">
        <v>0</v>
      </c>
      <c r="E3" s="1">
        <v>6020.8700000000008</v>
      </c>
      <c r="F3" s="1">
        <v>0</v>
      </c>
      <c r="G3" s="1">
        <v>0</v>
      </c>
      <c r="H3" s="1">
        <v>0</v>
      </c>
      <c r="I3" s="1">
        <v>0</v>
      </c>
      <c r="J3" t="s">
        <v>36</v>
      </c>
      <c r="K3" t="s">
        <v>185</v>
      </c>
      <c r="L3" t="s">
        <v>247</v>
      </c>
      <c r="M3" s="1">
        <f>_xlfn.IFNA(VLOOKUP(A3,'7.16.24'!$A$2:$C$96,3,0),0)</f>
        <v>5419.7199999999993</v>
      </c>
      <c r="N3" t="str">
        <f t="shared" si="0"/>
        <v>Yes</v>
      </c>
      <c r="O3" t="str">
        <f>_xlfn.IFNA(VLOOKUP(A3,'7.16.24'!$A$2:$R$96,16,0), "No")</f>
        <v>Yes</v>
      </c>
      <c r="P3" s="131" t="str">
        <f t="shared" si="1"/>
        <v>No</v>
      </c>
      <c r="Q3" s="132" t="str">
        <f>IF(AND(N3="Yes",O3="Yes",M3&lt;C3),"Yes","No")</f>
        <v>Yes</v>
      </c>
    </row>
    <row r="4" spans="1:19" hidden="1" x14ac:dyDescent="0.25">
      <c r="A4" s="36" t="s">
        <v>44</v>
      </c>
      <c r="B4" s="1">
        <v>19091.59</v>
      </c>
      <c r="C4" s="1">
        <v>4270.09</v>
      </c>
      <c r="D4" s="1">
        <v>4521.0599999999986</v>
      </c>
      <c r="E4" s="1">
        <v>-250.96999999999991</v>
      </c>
      <c r="F4" s="1">
        <v>14821.5</v>
      </c>
      <c r="G4" s="1">
        <v>14821.5</v>
      </c>
      <c r="H4" s="1">
        <v>0</v>
      </c>
      <c r="I4" s="1">
        <v>0</v>
      </c>
      <c r="J4" t="s">
        <v>21</v>
      </c>
      <c r="K4" t="s">
        <v>177</v>
      </c>
      <c r="L4" t="s">
        <v>196</v>
      </c>
      <c r="M4" s="1">
        <f>_xlfn.IFNA(VLOOKUP(A4,'7.16.24'!$A$2:$C$96,3,0),0)</f>
        <v>4270.09</v>
      </c>
      <c r="N4" t="str">
        <f t="shared" si="0"/>
        <v>Yes</v>
      </c>
      <c r="O4" t="str">
        <f>_xlfn.IFNA(VLOOKUP(A4,'7.16.24'!$A$2:$R$96,16,0), "No")</f>
        <v>Yes</v>
      </c>
      <c r="P4" s="131" t="str">
        <f t="shared" si="1"/>
        <v>No</v>
      </c>
      <c r="Q4" s="132" t="str">
        <f>IF(AND(N4="Yes",O4="Yes",M4&lt;C4),"Yes","No")</f>
        <v>No</v>
      </c>
    </row>
    <row r="5" spans="1:19" hidden="1" x14ac:dyDescent="0.25">
      <c r="A5" t="s">
        <v>46</v>
      </c>
      <c r="B5" s="1">
        <v>4731.3899999999994</v>
      </c>
      <c r="C5" s="1">
        <v>3022.11</v>
      </c>
      <c r="D5" s="1">
        <v>3022.11</v>
      </c>
      <c r="E5" s="1">
        <v>0</v>
      </c>
      <c r="F5" s="1">
        <v>1709.28</v>
      </c>
      <c r="G5" s="1">
        <v>1709.28</v>
      </c>
      <c r="H5" s="1">
        <v>0</v>
      </c>
      <c r="I5" s="1">
        <v>0</v>
      </c>
      <c r="J5" t="s">
        <v>10</v>
      </c>
      <c r="K5" t="s">
        <v>191</v>
      </c>
      <c r="L5" t="s">
        <v>192</v>
      </c>
      <c r="M5" s="1">
        <f>_xlfn.IFNA(VLOOKUP(A5,'7.16.24'!$A$2:$C$96,3,0),0)</f>
        <v>2916.02</v>
      </c>
      <c r="N5" t="str">
        <f t="shared" si="0"/>
        <v>Yes</v>
      </c>
      <c r="O5" t="s">
        <v>359</v>
      </c>
      <c r="P5" s="131" t="str">
        <f t="shared" si="1"/>
        <v>Yes</v>
      </c>
      <c r="Q5" s="132" t="str">
        <f t="shared" ref="Q5:Q36" si="2">IF(AND(N5="Yes",O5="Yes",M5&lt;=C5),"Yes","No")</f>
        <v>No</v>
      </c>
    </row>
    <row r="6" spans="1:19" hidden="1" x14ac:dyDescent="0.25">
      <c r="A6" t="s">
        <v>117</v>
      </c>
      <c r="B6" s="1">
        <v>2970</v>
      </c>
      <c r="C6" s="1">
        <v>2970</v>
      </c>
      <c r="D6" s="1">
        <v>2970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t="s">
        <v>56</v>
      </c>
      <c r="K6" t="s">
        <v>189</v>
      </c>
      <c r="L6" t="s">
        <v>305</v>
      </c>
      <c r="M6" s="1">
        <f>_xlfn.IFNA(VLOOKUP(A6,'7.16.24'!$A$2:$C$96,3,0),0)</f>
        <v>2956.25</v>
      </c>
      <c r="N6" t="str">
        <f t="shared" si="0"/>
        <v>Yes</v>
      </c>
      <c r="O6" t="s">
        <v>359</v>
      </c>
      <c r="P6" s="131" t="str">
        <f t="shared" si="1"/>
        <v>Yes</v>
      </c>
      <c r="Q6" s="132" t="str">
        <f t="shared" si="2"/>
        <v>No</v>
      </c>
    </row>
    <row r="7" spans="1:19" hidden="1" x14ac:dyDescent="0.25">
      <c r="A7" t="s">
        <v>14</v>
      </c>
      <c r="B7" s="1">
        <v>2873.42</v>
      </c>
      <c r="C7" s="1">
        <v>2873.42</v>
      </c>
      <c r="D7" s="1">
        <v>2873.42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t="s">
        <v>21</v>
      </c>
      <c r="K7" t="s">
        <v>177</v>
      </c>
      <c r="L7" t="s">
        <v>172</v>
      </c>
      <c r="M7" s="1">
        <f>_xlfn.IFNA(VLOOKUP(A7,'7.16.24'!$A$2:$C$96,3,0),0)</f>
        <v>1817.99</v>
      </c>
      <c r="N7" t="str">
        <f t="shared" si="0"/>
        <v>Yes</v>
      </c>
      <c r="O7" t="s">
        <v>359</v>
      </c>
      <c r="P7" s="131" t="str">
        <f t="shared" si="1"/>
        <v>Yes</v>
      </c>
      <c r="Q7" s="132" t="str">
        <f t="shared" si="2"/>
        <v>No</v>
      </c>
    </row>
    <row r="8" spans="1:19" hidden="1" x14ac:dyDescent="0.25">
      <c r="A8" t="s">
        <v>45</v>
      </c>
      <c r="B8" s="1">
        <v>2577.25</v>
      </c>
      <c r="C8" s="1">
        <v>2577.25</v>
      </c>
      <c r="D8" s="1">
        <v>0</v>
      </c>
      <c r="E8" s="1">
        <v>2577.25</v>
      </c>
      <c r="F8" s="1">
        <v>0</v>
      </c>
      <c r="G8" s="1">
        <v>0</v>
      </c>
      <c r="H8" s="1">
        <v>0</v>
      </c>
      <c r="I8" s="1">
        <v>0</v>
      </c>
      <c r="J8" t="s">
        <v>21</v>
      </c>
      <c r="K8" t="s">
        <v>177</v>
      </c>
      <c r="L8" t="s">
        <v>616</v>
      </c>
      <c r="M8" s="1">
        <f>_xlfn.IFNA(VLOOKUP(A8,'7.16.24'!$A$2:$C$96,3,0),0)</f>
        <v>2577.25</v>
      </c>
      <c r="N8" t="str">
        <f t="shared" si="0"/>
        <v>Yes</v>
      </c>
      <c r="O8" t="str">
        <f>_xlfn.IFNA(VLOOKUP(A8,'7.16.24'!$A$2:$R$96,16,0), "No")</f>
        <v>No</v>
      </c>
      <c r="P8" s="131" t="s">
        <v>359</v>
      </c>
      <c r="Q8" s="132" t="str">
        <f t="shared" si="2"/>
        <v>No</v>
      </c>
      <c r="R8" t="s">
        <v>820</v>
      </c>
    </row>
    <row r="9" spans="1:19" hidden="1" x14ac:dyDescent="0.25">
      <c r="A9" t="s">
        <v>50</v>
      </c>
      <c r="B9" s="1">
        <v>2628.83</v>
      </c>
      <c r="C9" s="1">
        <v>2533.14</v>
      </c>
      <c r="D9" s="1">
        <v>2533.14</v>
      </c>
      <c r="E9" s="1">
        <v>0</v>
      </c>
      <c r="F9" s="1">
        <v>95.69</v>
      </c>
      <c r="G9" s="1">
        <v>0</v>
      </c>
      <c r="H9" s="1">
        <v>95.69</v>
      </c>
      <c r="I9" s="1">
        <v>0</v>
      </c>
      <c r="J9" t="s">
        <v>51</v>
      </c>
      <c r="K9" t="s">
        <v>308</v>
      </c>
      <c r="L9" t="s">
        <v>309</v>
      </c>
      <c r="M9" s="1">
        <f>_xlfn.IFNA(VLOOKUP(A9,'7.16.24'!$A$2:$C$96,3,0),0)</f>
        <v>0</v>
      </c>
      <c r="N9" t="str">
        <f t="shared" si="0"/>
        <v>No</v>
      </c>
      <c r="O9" t="str">
        <f>_xlfn.IFNA(VLOOKUP(A9,'7.16.24'!$A$2:$R$96,16,0), "No")</f>
        <v>No</v>
      </c>
      <c r="P9" s="131" t="s">
        <v>359</v>
      </c>
      <c r="Q9" s="132" t="str">
        <f t="shared" si="2"/>
        <v>No</v>
      </c>
      <c r="R9" t="s">
        <v>820</v>
      </c>
    </row>
    <row r="10" spans="1:19" hidden="1" x14ac:dyDescent="0.25">
      <c r="A10" s="36" t="s">
        <v>34</v>
      </c>
      <c r="B10" s="1">
        <v>2444.59</v>
      </c>
      <c r="C10" s="1">
        <v>2444.59</v>
      </c>
      <c r="D10" s="1">
        <v>2329.33</v>
      </c>
      <c r="E10" s="1">
        <v>115.26</v>
      </c>
      <c r="F10" s="1">
        <v>0</v>
      </c>
      <c r="G10" s="1">
        <v>0</v>
      </c>
      <c r="H10" s="1">
        <v>0</v>
      </c>
      <c r="I10" s="1">
        <v>0</v>
      </c>
      <c r="J10" t="s">
        <v>21</v>
      </c>
      <c r="K10" t="s">
        <v>177</v>
      </c>
      <c r="L10" t="s">
        <v>198</v>
      </c>
      <c r="M10" s="1">
        <f>_xlfn.IFNA(VLOOKUP(A10,'7.16.24'!$A$2:$C$96,3,0),0)</f>
        <v>115.26</v>
      </c>
      <c r="N10" t="str">
        <f t="shared" si="0"/>
        <v>Yes</v>
      </c>
      <c r="O10" t="str">
        <f>_xlfn.IFNA(VLOOKUP(A10,'7.16.24'!$A$2:$R$96,16,0), "No")</f>
        <v>Yes</v>
      </c>
      <c r="P10" s="131" t="str">
        <f t="shared" ref="P10:P16" si="3">IF(AND(C10&gt;=50,O10="No"),"Yes","No")</f>
        <v>No</v>
      </c>
      <c r="Q10" s="132" t="str">
        <f t="shared" si="2"/>
        <v>Yes</v>
      </c>
    </row>
    <row r="11" spans="1:19" hidden="1" x14ac:dyDescent="0.25">
      <c r="A11" t="s">
        <v>71</v>
      </c>
      <c r="B11" s="1">
        <v>2427.4899999999998</v>
      </c>
      <c r="C11" s="1">
        <v>2204.98</v>
      </c>
      <c r="D11" s="1">
        <v>2204.98</v>
      </c>
      <c r="E11" s="1">
        <v>0</v>
      </c>
      <c r="F11" s="1">
        <v>222.51</v>
      </c>
      <c r="G11" s="1">
        <v>0</v>
      </c>
      <c r="H11" s="1">
        <v>0</v>
      </c>
      <c r="I11" s="1">
        <v>222.51</v>
      </c>
      <c r="J11" t="s">
        <v>36</v>
      </c>
      <c r="K11" t="s">
        <v>185</v>
      </c>
      <c r="L11" t="s">
        <v>228</v>
      </c>
      <c r="M11" s="1">
        <f>_xlfn.IFNA(VLOOKUP(A11,'7.16.24'!$A$2:$C$96,3,0),0)</f>
        <v>1753.87</v>
      </c>
      <c r="N11" t="str">
        <f t="shared" si="0"/>
        <v>Yes</v>
      </c>
      <c r="O11" t="s">
        <v>359</v>
      </c>
      <c r="P11" s="131" t="str">
        <f t="shared" si="3"/>
        <v>Yes</v>
      </c>
      <c r="Q11" s="132" t="str">
        <f t="shared" si="2"/>
        <v>No</v>
      </c>
    </row>
    <row r="12" spans="1:19" hidden="1" x14ac:dyDescent="0.25">
      <c r="A12" t="s">
        <v>391</v>
      </c>
      <c r="B12" s="1">
        <v>2072.75</v>
      </c>
      <c r="C12" s="1">
        <v>2072.75</v>
      </c>
      <c r="D12" s="1">
        <v>2072.75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t="s">
        <v>41</v>
      </c>
      <c r="K12" t="s">
        <v>179</v>
      </c>
      <c r="L12" t="s">
        <v>392</v>
      </c>
      <c r="M12" s="1">
        <f>_xlfn.IFNA(VLOOKUP(A12,'7.16.24'!$A$2:$C$96,3,0),0)</f>
        <v>2007.36</v>
      </c>
      <c r="N12" t="str">
        <f t="shared" si="0"/>
        <v>Yes</v>
      </c>
      <c r="O12" t="s">
        <v>359</v>
      </c>
      <c r="P12" s="131" t="str">
        <f t="shared" si="3"/>
        <v>Yes</v>
      </c>
      <c r="Q12" s="132" t="str">
        <f t="shared" si="2"/>
        <v>No</v>
      </c>
    </row>
    <row r="13" spans="1:19" hidden="1" x14ac:dyDescent="0.25">
      <c r="A13" t="s">
        <v>570</v>
      </c>
      <c r="B13" s="1">
        <v>1817.66</v>
      </c>
      <c r="C13" s="1">
        <v>1817.66</v>
      </c>
      <c r="D13" s="1">
        <v>1817.66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t="s">
        <v>36</v>
      </c>
      <c r="K13" t="s">
        <v>185</v>
      </c>
      <c r="L13" t="s">
        <v>810</v>
      </c>
      <c r="M13" s="1">
        <f>_xlfn.IFNA(VLOOKUP(A13,'7.16.24'!$A$2:$C$96,3,0),0)</f>
        <v>576.97</v>
      </c>
      <c r="N13" t="str">
        <f t="shared" si="0"/>
        <v>Yes</v>
      </c>
      <c r="O13" t="s">
        <v>359</v>
      </c>
      <c r="P13" s="131" t="str">
        <f t="shared" si="3"/>
        <v>Yes</v>
      </c>
      <c r="Q13" s="132" t="str">
        <f t="shared" si="2"/>
        <v>No</v>
      </c>
    </row>
    <row r="14" spans="1:19" hidden="1" x14ac:dyDescent="0.25">
      <c r="A14" s="36" t="s">
        <v>742</v>
      </c>
      <c r="B14" s="1">
        <v>1589.54</v>
      </c>
      <c r="C14" s="1">
        <v>1589.54</v>
      </c>
      <c r="D14" s="1">
        <v>0</v>
      </c>
      <c r="E14" s="1">
        <v>1589.54</v>
      </c>
      <c r="F14" s="1">
        <v>0</v>
      </c>
      <c r="G14" s="1">
        <v>0</v>
      </c>
      <c r="H14" s="1">
        <v>0</v>
      </c>
      <c r="I14" s="1">
        <v>0</v>
      </c>
      <c r="J14" t="s">
        <v>743</v>
      </c>
      <c r="K14" t="s">
        <v>744</v>
      </c>
      <c r="L14" t="s">
        <v>745</v>
      </c>
      <c r="M14" s="1">
        <f>_xlfn.IFNA(VLOOKUP(A14,'7.16.24'!$A$2:$C$96,3,0),0)</f>
        <v>698.41</v>
      </c>
      <c r="N14" t="str">
        <f t="shared" si="0"/>
        <v>Yes</v>
      </c>
      <c r="O14" t="str">
        <f>_xlfn.IFNA(VLOOKUP(A14,'7.16.24'!$A$2:$R$96,16,0), "No")</f>
        <v>Yes</v>
      </c>
      <c r="P14" s="131" t="str">
        <f t="shared" si="3"/>
        <v>No</v>
      </c>
      <c r="Q14" s="132" t="str">
        <f t="shared" si="2"/>
        <v>Yes</v>
      </c>
    </row>
    <row r="15" spans="1:19" hidden="1" x14ac:dyDescent="0.25">
      <c r="A15" t="s">
        <v>821</v>
      </c>
      <c r="B15" s="1">
        <v>1536.19</v>
      </c>
      <c r="C15" s="1">
        <v>1536.19</v>
      </c>
      <c r="D15" s="1">
        <v>0</v>
      </c>
      <c r="E15" s="1">
        <v>1536.19</v>
      </c>
      <c r="F15" s="1">
        <v>0</v>
      </c>
      <c r="G15" s="1">
        <v>0</v>
      </c>
      <c r="H15" s="1">
        <v>0</v>
      </c>
      <c r="I15" s="1">
        <v>0</v>
      </c>
      <c r="J15" t="s">
        <v>708</v>
      </c>
      <c r="K15" t="s">
        <v>709</v>
      </c>
      <c r="L15" t="s">
        <v>822</v>
      </c>
      <c r="M15" s="1">
        <f>_xlfn.IFNA(VLOOKUP(A15,'7.16.24'!$A$2:$C$96,3,0),0)</f>
        <v>0</v>
      </c>
      <c r="N15" t="str">
        <f t="shared" si="0"/>
        <v>No</v>
      </c>
      <c r="O15" t="str">
        <f>_xlfn.IFNA(VLOOKUP(A15,'7.16.24'!$A$2:$R$96,16,0), "No")</f>
        <v>No</v>
      </c>
      <c r="P15" s="131" t="str">
        <f t="shared" si="3"/>
        <v>Yes</v>
      </c>
      <c r="Q15" s="132" t="str">
        <f t="shared" si="2"/>
        <v>No</v>
      </c>
    </row>
    <row r="16" spans="1:19" hidden="1" x14ac:dyDescent="0.25">
      <c r="A16" t="s">
        <v>38</v>
      </c>
      <c r="B16" s="1">
        <v>1417.96</v>
      </c>
      <c r="C16" s="1">
        <v>1417.96</v>
      </c>
      <c r="D16" s="1">
        <v>0</v>
      </c>
      <c r="E16" s="1">
        <v>1417.96</v>
      </c>
      <c r="F16" s="1">
        <v>0</v>
      </c>
      <c r="G16" s="1">
        <v>0</v>
      </c>
      <c r="H16" s="1">
        <v>0</v>
      </c>
      <c r="I16" s="1">
        <v>0</v>
      </c>
      <c r="J16" t="s">
        <v>36</v>
      </c>
      <c r="K16" t="s">
        <v>185</v>
      </c>
      <c r="L16" t="s">
        <v>224</v>
      </c>
      <c r="M16" s="1">
        <f>_xlfn.IFNA(VLOOKUP(A16,'7.16.24'!$A$2:$C$96,3,0),0)</f>
        <v>1028.8599999999999</v>
      </c>
      <c r="N16" t="str">
        <f t="shared" si="0"/>
        <v>Yes</v>
      </c>
      <c r="O16" t="s">
        <v>359</v>
      </c>
      <c r="P16" s="131" t="str">
        <f t="shared" si="3"/>
        <v>Yes</v>
      </c>
      <c r="Q16" s="132" t="str">
        <f t="shared" si="2"/>
        <v>No</v>
      </c>
    </row>
    <row r="17" spans="1:18" hidden="1" x14ac:dyDescent="0.25">
      <c r="A17" t="s">
        <v>104</v>
      </c>
      <c r="B17" s="1">
        <v>1274.07</v>
      </c>
      <c r="C17" s="1">
        <v>1274.07</v>
      </c>
      <c r="D17" s="1">
        <v>216.97</v>
      </c>
      <c r="E17" s="1">
        <v>1057.0999999999999</v>
      </c>
      <c r="F17" s="1">
        <v>0</v>
      </c>
      <c r="G17" s="1">
        <v>0</v>
      </c>
      <c r="H17" s="1">
        <v>0</v>
      </c>
      <c r="I17" s="1">
        <v>0</v>
      </c>
      <c r="J17" t="s">
        <v>105</v>
      </c>
      <c r="K17" t="s">
        <v>245</v>
      </c>
      <c r="L17" t="s">
        <v>292</v>
      </c>
      <c r="M17" s="1">
        <f>_xlfn.IFNA(VLOOKUP(A17,'7.16.24'!$A$2:$C$96,3,0),0)</f>
        <v>337.42</v>
      </c>
      <c r="N17" t="str">
        <f t="shared" si="0"/>
        <v>Yes</v>
      </c>
      <c r="O17" t="str">
        <f>_xlfn.IFNA(VLOOKUP(A17,'7.16.24'!$A$2:$R$96,16,0), "No")</f>
        <v>No</v>
      </c>
      <c r="P17" s="131" t="s">
        <v>359</v>
      </c>
      <c r="Q17" s="132" t="str">
        <f t="shared" si="2"/>
        <v>No</v>
      </c>
      <c r="R17" t="s">
        <v>820</v>
      </c>
    </row>
    <row r="18" spans="1:18" hidden="1" x14ac:dyDescent="0.25">
      <c r="A18" t="s">
        <v>72</v>
      </c>
      <c r="B18" s="1">
        <v>1074.02</v>
      </c>
      <c r="C18" s="1">
        <v>1074.02</v>
      </c>
      <c r="D18" s="1">
        <v>1074.02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t="s">
        <v>20</v>
      </c>
      <c r="K18" t="s">
        <v>178</v>
      </c>
      <c r="L18" t="s">
        <v>229</v>
      </c>
      <c r="M18" s="1">
        <f>_xlfn.IFNA(VLOOKUP(A18,'7.16.24'!$A$2:$C$96,3,0),0)</f>
        <v>661.53</v>
      </c>
      <c r="N18" t="str">
        <f t="shared" si="0"/>
        <v>Yes</v>
      </c>
      <c r="O18" t="s">
        <v>359</v>
      </c>
      <c r="P18" s="131" t="str">
        <f>IF(AND(C18&gt;=50,O18="No"),"Yes","No")</f>
        <v>Yes</v>
      </c>
      <c r="Q18" s="132" t="str">
        <f t="shared" si="2"/>
        <v>No</v>
      </c>
    </row>
    <row r="19" spans="1:18" hidden="1" x14ac:dyDescent="0.25">
      <c r="A19" t="s">
        <v>157</v>
      </c>
      <c r="B19" s="1">
        <v>974.95</v>
      </c>
      <c r="C19" s="1">
        <v>974.95</v>
      </c>
      <c r="D19" s="1">
        <v>0</v>
      </c>
      <c r="E19" s="1">
        <v>974.95</v>
      </c>
      <c r="F19" s="1">
        <v>0</v>
      </c>
      <c r="G19" s="1">
        <v>0</v>
      </c>
      <c r="H19" s="1">
        <v>0</v>
      </c>
      <c r="I19" s="1">
        <v>0</v>
      </c>
      <c r="J19" t="s">
        <v>116</v>
      </c>
      <c r="K19" t="s">
        <v>259</v>
      </c>
      <c r="L19" t="s">
        <v>274</v>
      </c>
      <c r="M19" s="1">
        <f>_xlfn.IFNA(VLOOKUP(A19,'7.16.24'!$A$2:$C$96,3,0),0)</f>
        <v>39.020000000000003</v>
      </c>
      <c r="N19" t="str">
        <f t="shared" si="0"/>
        <v>No</v>
      </c>
      <c r="O19" t="str">
        <f>_xlfn.IFNA(VLOOKUP(A19,'7.16.24'!$A$2:$R$96,16,0), "No")</f>
        <v>No</v>
      </c>
      <c r="P19" s="131" t="str">
        <f>IF(AND(C19&gt;=50,O19="No"),"Yes","No")</f>
        <v>Yes</v>
      </c>
      <c r="Q19" s="132" t="str">
        <f t="shared" si="2"/>
        <v>No</v>
      </c>
    </row>
    <row r="20" spans="1:18" hidden="1" x14ac:dyDescent="0.25">
      <c r="A20" t="s">
        <v>89</v>
      </c>
      <c r="B20" s="1">
        <v>1316.54</v>
      </c>
      <c r="C20" s="1">
        <v>894.04</v>
      </c>
      <c r="D20" s="1">
        <v>0</v>
      </c>
      <c r="E20" s="1">
        <v>894.04</v>
      </c>
      <c r="F20" s="1">
        <v>422.5</v>
      </c>
      <c r="G20" s="1">
        <v>0</v>
      </c>
      <c r="H20" s="1">
        <v>422.5</v>
      </c>
      <c r="I20" s="1">
        <v>0</v>
      </c>
      <c r="J20" t="s">
        <v>60</v>
      </c>
      <c r="K20" t="s">
        <v>236</v>
      </c>
      <c r="L20" t="s">
        <v>250</v>
      </c>
      <c r="M20" s="1">
        <f>_xlfn.IFNA(VLOOKUP(A20,'7.16.24'!$A$2:$C$96,3,0),0)</f>
        <v>0</v>
      </c>
      <c r="N20" t="str">
        <f t="shared" si="0"/>
        <v>No</v>
      </c>
      <c r="O20" t="str">
        <f>_xlfn.IFNA(VLOOKUP(A20,'7.16.24'!$A$2:$R$96,16,0), "No")</f>
        <v>No</v>
      </c>
      <c r="P20" s="131" t="str">
        <f>IF(AND(C20&gt;=50,O20="No"),"Yes","No")</f>
        <v>Yes</v>
      </c>
      <c r="Q20" s="132" t="str">
        <f t="shared" si="2"/>
        <v>No</v>
      </c>
    </row>
    <row r="21" spans="1:18" hidden="1" x14ac:dyDescent="0.25">
      <c r="A21" t="s">
        <v>749</v>
      </c>
      <c r="B21" s="1">
        <v>891.19</v>
      </c>
      <c r="C21" s="1">
        <v>891.19</v>
      </c>
      <c r="D21" s="1">
        <v>891.19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t="s">
        <v>14</v>
      </c>
      <c r="K21" t="s">
        <v>172</v>
      </c>
      <c r="L21" t="s">
        <v>750</v>
      </c>
      <c r="M21" s="1">
        <f>_xlfn.IFNA(VLOOKUP(A21,'7.16.24'!$A$2:$C$96,3,0),0)</f>
        <v>891.19</v>
      </c>
      <c r="N21" t="str">
        <f t="shared" si="0"/>
        <v>Yes</v>
      </c>
      <c r="O21" t="s">
        <v>359</v>
      </c>
      <c r="P21" s="131" t="str">
        <f>IF(AND(C21&gt;=50,O21="No"),"Yes","No")</f>
        <v>Yes</v>
      </c>
      <c r="Q21" s="132" t="str">
        <f t="shared" si="2"/>
        <v>No</v>
      </c>
    </row>
    <row r="22" spans="1:18" hidden="1" x14ac:dyDescent="0.25">
      <c r="A22" s="36" t="s">
        <v>520</v>
      </c>
      <c r="B22" s="1">
        <v>2872.11</v>
      </c>
      <c r="C22" s="1">
        <v>843.78</v>
      </c>
      <c r="D22" s="1">
        <v>0</v>
      </c>
      <c r="E22" s="1">
        <v>843.78</v>
      </c>
      <c r="F22" s="1">
        <v>2028.33</v>
      </c>
      <c r="G22" s="1">
        <v>0</v>
      </c>
      <c r="H22" s="1">
        <v>306.38</v>
      </c>
      <c r="I22" s="1">
        <v>1721.95</v>
      </c>
      <c r="J22" t="s">
        <v>96</v>
      </c>
      <c r="K22" t="s">
        <v>242</v>
      </c>
      <c r="L22" t="s">
        <v>622</v>
      </c>
      <c r="M22" s="1">
        <f>_xlfn.IFNA(VLOOKUP(A22,'7.16.24'!$A$2:$C$96,3,0),0)</f>
        <v>1039.53</v>
      </c>
      <c r="N22" t="str">
        <f t="shared" si="0"/>
        <v>Yes</v>
      </c>
      <c r="O22" t="str">
        <f>_xlfn.IFNA(VLOOKUP(A22,'7.16.24'!$A$2:$R$96,16,0), "No")</f>
        <v>Yes</v>
      </c>
      <c r="P22" s="131" t="s">
        <v>358</v>
      </c>
      <c r="Q22" s="132" t="str">
        <f t="shared" si="2"/>
        <v>No</v>
      </c>
    </row>
    <row r="23" spans="1:18" hidden="1" x14ac:dyDescent="0.25">
      <c r="A23" t="s">
        <v>378</v>
      </c>
      <c r="B23" s="1">
        <v>740.71999999999991</v>
      </c>
      <c r="C23" s="1">
        <v>740.71999999999991</v>
      </c>
      <c r="D23" s="1">
        <v>0</v>
      </c>
      <c r="E23" s="1">
        <v>740.71999999999991</v>
      </c>
      <c r="F23" s="1">
        <v>0</v>
      </c>
      <c r="G23" s="1">
        <v>0</v>
      </c>
      <c r="H23" s="1">
        <v>0</v>
      </c>
      <c r="I23" s="1">
        <v>0</v>
      </c>
      <c r="J23" t="s">
        <v>62</v>
      </c>
      <c r="K23" t="s">
        <v>238</v>
      </c>
      <c r="L23" t="s">
        <v>379</v>
      </c>
      <c r="M23" s="1">
        <f>_xlfn.IFNA(VLOOKUP(A23,'7.16.24'!$A$2:$C$96,3,0),0)</f>
        <v>375.57000000000011</v>
      </c>
      <c r="N23" t="str">
        <f t="shared" si="0"/>
        <v>Yes</v>
      </c>
      <c r="O23" t="s">
        <v>359</v>
      </c>
      <c r="P23" s="131" t="str">
        <f t="shared" ref="P23:P54" si="4">IF(AND(C23&gt;=50,O23="No"),"Yes","No")</f>
        <v>Yes</v>
      </c>
      <c r="Q23" s="132" t="str">
        <f t="shared" si="2"/>
        <v>No</v>
      </c>
    </row>
    <row r="24" spans="1:18" hidden="1" x14ac:dyDescent="0.25">
      <c r="A24" s="36" t="s">
        <v>37</v>
      </c>
      <c r="B24" s="1">
        <v>600.43000000000006</v>
      </c>
      <c r="C24" s="1">
        <v>600.43000000000006</v>
      </c>
      <c r="D24" s="1">
        <v>0</v>
      </c>
      <c r="E24" s="1">
        <v>600.43000000000006</v>
      </c>
      <c r="F24" s="1">
        <v>0</v>
      </c>
      <c r="G24" s="1">
        <v>0</v>
      </c>
      <c r="H24" s="1">
        <v>0</v>
      </c>
      <c r="I24" s="1">
        <v>0</v>
      </c>
      <c r="J24" t="s">
        <v>29</v>
      </c>
      <c r="K24" t="s">
        <v>212</v>
      </c>
      <c r="L24" t="s">
        <v>213</v>
      </c>
      <c r="M24" s="1">
        <f>_xlfn.IFNA(VLOOKUP(A24,'7.16.24'!$A$2:$C$96,3,0),0)</f>
        <v>304.93</v>
      </c>
      <c r="N24" t="str">
        <f t="shared" si="0"/>
        <v>Yes</v>
      </c>
      <c r="O24" t="str">
        <f>_xlfn.IFNA(VLOOKUP(A24,'7.16.24'!$A$2:$R$96,16,0), "No")</f>
        <v>Yes</v>
      </c>
      <c r="P24" s="131" t="str">
        <f t="shared" si="4"/>
        <v>No</v>
      </c>
      <c r="Q24" s="132" t="str">
        <f t="shared" si="2"/>
        <v>Yes</v>
      </c>
    </row>
    <row r="25" spans="1:18" hidden="1" x14ac:dyDescent="0.25">
      <c r="A25" s="36" t="s">
        <v>101</v>
      </c>
      <c r="B25" s="1">
        <v>597.82000000000005</v>
      </c>
      <c r="C25" s="1">
        <v>597.82000000000005</v>
      </c>
      <c r="D25" s="1">
        <v>0</v>
      </c>
      <c r="E25" s="1">
        <v>597.82000000000005</v>
      </c>
      <c r="F25" s="1">
        <v>0</v>
      </c>
      <c r="G25" s="1">
        <v>0</v>
      </c>
      <c r="H25" s="1">
        <v>0</v>
      </c>
      <c r="I25" s="1">
        <v>0</v>
      </c>
      <c r="J25" t="s">
        <v>34</v>
      </c>
      <c r="K25" t="s">
        <v>198</v>
      </c>
      <c r="L25" t="s">
        <v>261</v>
      </c>
      <c r="M25" s="1">
        <f>_xlfn.IFNA(VLOOKUP(A25,'7.16.24'!$A$2:$C$96,3,0),0)</f>
        <v>597.82000000000005</v>
      </c>
      <c r="N25" t="str">
        <f t="shared" si="0"/>
        <v>Yes</v>
      </c>
      <c r="O25" t="str">
        <f>_xlfn.IFNA(VLOOKUP(A25,'7.16.24'!$A$2:$R$96,16,0), "No")</f>
        <v>Yes</v>
      </c>
      <c r="P25" s="131" t="str">
        <f t="shared" si="4"/>
        <v>No</v>
      </c>
      <c r="Q25" s="132" t="str">
        <f t="shared" si="2"/>
        <v>Yes</v>
      </c>
    </row>
    <row r="26" spans="1:18" hidden="1" x14ac:dyDescent="0.25">
      <c r="A26" t="s">
        <v>823</v>
      </c>
      <c r="B26" s="1">
        <v>585.31000000000006</v>
      </c>
      <c r="C26" s="1">
        <v>585.31000000000006</v>
      </c>
      <c r="D26" s="1">
        <v>0</v>
      </c>
      <c r="E26" s="1">
        <v>585.31000000000006</v>
      </c>
      <c r="F26" s="1">
        <v>0</v>
      </c>
      <c r="G26" s="1">
        <v>0</v>
      </c>
      <c r="H26" s="1">
        <v>0</v>
      </c>
      <c r="I26" s="1">
        <v>0</v>
      </c>
      <c r="J26" t="s">
        <v>62</v>
      </c>
      <c r="K26" t="s">
        <v>238</v>
      </c>
      <c r="L26" t="s">
        <v>824</v>
      </c>
      <c r="M26" s="1">
        <f>_xlfn.IFNA(VLOOKUP(A26,'7.16.24'!$A$2:$C$96,3,0),0)</f>
        <v>0</v>
      </c>
      <c r="N26" t="str">
        <f t="shared" si="0"/>
        <v>No</v>
      </c>
      <c r="O26" t="str">
        <f>_xlfn.IFNA(VLOOKUP(A26,'7.16.24'!$A$2:$R$96,16,0), "No")</f>
        <v>No</v>
      </c>
      <c r="P26" s="131" t="str">
        <f t="shared" si="4"/>
        <v>Yes</v>
      </c>
      <c r="Q26" s="132" t="str">
        <f t="shared" si="2"/>
        <v>No</v>
      </c>
    </row>
    <row r="27" spans="1:18" hidden="1" x14ac:dyDescent="0.25">
      <c r="A27" t="s">
        <v>811</v>
      </c>
      <c r="B27" s="1">
        <v>501.96</v>
      </c>
      <c r="C27" s="1">
        <v>501.96</v>
      </c>
      <c r="D27" s="1">
        <v>0</v>
      </c>
      <c r="E27" s="1">
        <v>501.96</v>
      </c>
      <c r="F27" s="1">
        <v>0</v>
      </c>
      <c r="G27" s="1">
        <v>0</v>
      </c>
      <c r="H27" s="1">
        <v>0</v>
      </c>
      <c r="I27" s="1">
        <v>0</v>
      </c>
      <c r="J27" t="s">
        <v>85</v>
      </c>
      <c r="K27" t="s">
        <v>219</v>
      </c>
      <c r="L27" t="s">
        <v>825</v>
      </c>
      <c r="M27" s="1">
        <f>_xlfn.IFNA(VLOOKUP(A27,'7.16.24'!$A$2:$C$96,3,0),0)</f>
        <v>501.96</v>
      </c>
      <c r="N27" t="str">
        <f t="shared" si="0"/>
        <v>Yes</v>
      </c>
      <c r="O27" t="s">
        <v>359</v>
      </c>
      <c r="P27" s="131" t="str">
        <f t="shared" si="4"/>
        <v>Yes</v>
      </c>
      <c r="Q27" s="132" t="str">
        <f t="shared" si="2"/>
        <v>No</v>
      </c>
    </row>
    <row r="28" spans="1:18" hidden="1" x14ac:dyDescent="0.25">
      <c r="A28" t="s">
        <v>634</v>
      </c>
      <c r="B28" s="1">
        <v>2479.7399999999998</v>
      </c>
      <c r="C28" s="1">
        <v>401.25</v>
      </c>
      <c r="D28" s="1">
        <v>0</v>
      </c>
      <c r="E28" s="1">
        <v>401.25</v>
      </c>
      <c r="F28" s="1">
        <v>2078.4899999999998</v>
      </c>
      <c r="G28" s="1">
        <v>0</v>
      </c>
      <c r="H28" s="1">
        <v>0</v>
      </c>
      <c r="I28" s="1">
        <v>2078.4899999999998</v>
      </c>
      <c r="J28" t="s">
        <v>62</v>
      </c>
      <c r="K28" t="s">
        <v>238</v>
      </c>
      <c r="L28" t="s">
        <v>635</v>
      </c>
      <c r="M28" s="1">
        <f>_xlfn.IFNA(VLOOKUP(A28,'7.16.24'!$A$2:$C$96,3,0),0)</f>
        <v>0</v>
      </c>
      <c r="N28" t="str">
        <f t="shared" si="0"/>
        <v>No</v>
      </c>
      <c r="O28" t="str">
        <f>_xlfn.IFNA(VLOOKUP(A28,'7.16.24'!$A$2:$R$96,16,0), "No")</f>
        <v>No</v>
      </c>
      <c r="P28" s="131" t="str">
        <f t="shared" si="4"/>
        <v>Yes</v>
      </c>
      <c r="Q28" s="132" t="str">
        <f t="shared" si="2"/>
        <v>No</v>
      </c>
    </row>
    <row r="29" spans="1:18" hidden="1" x14ac:dyDescent="0.25">
      <c r="A29" t="s">
        <v>732</v>
      </c>
      <c r="B29" s="1">
        <v>372.82</v>
      </c>
      <c r="C29" s="1">
        <v>372.82</v>
      </c>
      <c r="D29" s="1">
        <v>0</v>
      </c>
      <c r="E29" s="1">
        <v>372.82</v>
      </c>
      <c r="F29" s="1">
        <v>0</v>
      </c>
      <c r="G29" s="1">
        <v>0</v>
      </c>
      <c r="H29" s="1">
        <v>0</v>
      </c>
      <c r="I29" s="1">
        <v>0</v>
      </c>
      <c r="J29" t="s">
        <v>158</v>
      </c>
      <c r="K29" t="s">
        <v>279</v>
      </c>
      <c r="L29" t="s">
        <v>187</v>
      </c>
      <c r="M29" s="1">
        <f>_xlfn.IFNA(VLOOKUP(A29,'7.16.24'!$A$2:$C$96,3,0),0)</f>
        <v>1.38</v>
      </c>
      <c r="N29" t="str">
        <f t="shared" si="0"/>
        <v>No</v>
      </c>
      <c r="O29" t="str">
        <f>_xlfn.IFNA(VLOOKUP(A29,'7.16.24'!$A$2:$R$96,16,0), "No")</f>
        <v>No</v>
      </c>
      <c r="P29" s="131" t="str">
        <f t="shared" si="4"/>
        <v>Yes</v>
      </c>
      <c r="Q29" s="132" t="str">
        <f t="shared" si="2"/>
        <v>No</v>
      </c>
    </row>
    <row r="30" spans="1:18" hidden="1" x14ac:dyDescent="0.25">
      <c r="A30" t="s">
        <v>95</v>
      </c>
      <c r="B30" s="1">
        <v>361.66</v>
      </c>
      <c r="C30" s="1">
        <v>361.66</v>
      </c>
      <c r="D30" s="1">
        <v>361.66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t="s">
        <v>96</v>
      </c>
      <c r="K30" t="s">
        <v>242</v>
      </c>
      <c r="L30" t="s">
        <v>243</v>
      </c>
      <c r="M30" s="1">
        <f>_xlfn.IFNA(VLOOKUP(A30,'7.16.24'!$A$2:$C$96,3,0),0)</f>
        <v>361.66</v>
      </c>
      <c r="N30" t="str">
        <f t="shared" si="0"/>
        <v>Yes</v>
      </c>
      <c r="O30" t="s">
        <v>359</v>
      </c>
      <c r="P30" s="131" t="str">
        <f t="shared" si="4"/>
        <v>Yes</v>
      </c>
      <c r="Q30" s="132" t="str">
        <f t="shared" si="2"/>
        <v>No</v>
      </c>
    </row>
    <row r="31" spans="1:18" hidden="1" x14ac:dyDescent="0.25">
      <c r="A31" s="36" t="s">
        <v>47</v>
      </c>
      <c r="B31" s="1">
        <v>361.53</v>
      </c>
      <c r="C31" s="1">
        <v>361.53</v>
      </c>
      <c r="D31" s="1">
        <v>0</v>
      </c>
      <c r="E31" s="1">
        <v>361.53</v>
      </c>
      <c r="F31" s="1">
        <v>0</v>
      </c>
      <c r="G31" s="1">
        <v>0</v>
      </c>
      <c r="H31" s="1">
        <v>0</v>
      </c>
      <c r="I31" s="1">
        <v>0</v>
      </c>
      <c r="J31" t="s">
        <v>36</v>
      </c>
      <c r="K31" t="s">
        <v>185</v>
      </c>
      <c r="L31" t="s">
        <v>200</v>
      </c>
      <c r="M31" s="1">
        <f>_xlfn.IFNA(VLOOKUP(A31,'7.16.24'!$A$2:$C$96,3,0),0)</f>
        <v>361.53</v>
      </c>
      <c r="N31" t="str">
        <f t="shared" si="0"/>
        <v>Yes</v>
      </c>
      <c r="O31" t="str">
        <f>_xlfn.IFNA(VLOOKUP(A31,'7.16.24'!$A$2:$R$96,16,0), "No")</f>
        <v>Yes</v>
      </c>
      <c r="P31" s="131" t="str">
        <f t="shared" si="4"/>
        <v>No</v>
      </c>
      <c r="Q31" s="132" t="str">
        <f t="shared" si="2"/>
        <v>Yes</v>
      </c>
    </row>
    <row r="32" spans="1:18" hidden="1" x14ac:dyDescent="0.25">
      <c r="A32" t="s">
        <v>813</v>
      </c>
      <c r="B32" s="1">
        <v>300</v>
      </c>
      <c r="C32" s="1">
        <v>300</v>
      </c>
      <c r="D32" s="1">
        <v>0</v>
      </c>
      <c r="E32" s="1">
        <v>300</v>
      </c>
      <c r="F32" s="1">
        <v>0</v>
      </c>
      <c r="G32" s="1">
        <v>0</v>
      </c>
      <c r="H32" s="1">
        <v>0</v>
      </c>
      <c r="I32" s="1">
        <v>0</v>
      </c>
      <c r="J32" t="s">
        <v>159</v>
      </c>
      <c r="K32" t="s">
        <v>287</v>
      </c>
      <c r="L32" t="s">
        <v>814</v>
      </c>
      <c r="M32" s="1">
        <f>_xlfn.IFNA(VLOOKUP(A32,'7.16.24'!$A$2:$C$96,3,0),0)</f>
        <v>300</v>
      </c>
      <c r="N32" t="str">
        <f t="shared" si="0"/>
        <v>Yes</v>
      </c>
      <c r="O32" t="s">
        <v>359</v>
      </c>
      <c r="P32" s="131" t="str">
        <f t="shared" si="4"/>
        <v>Yes</v>
      </c>
      <c r="Q32" s="132" t="str">
        <f t="shared" si="2"/>
        <v>No</v>
      </c>
    </row>
    <row r="33" spans="1:17" hidden="1" x14ac:dyDescent="0.25">
      <c r="A33" t="s">
        <v>574</v>
      </c>
      <c r="B33" s="1">
        <v>777.16000000000008</v>
      </c>
      <c r="C33" s="1">
        <v>276.12</v>
      </c>
      <c r="D33" s="1">
        <v>0</v>
      </c>
      <c r="E33" s="1">
        <v>276.12</v>
      </c>
      <c r="F33" s="1">
        <v>501.04</v>
      </c>
      <c r="G33" s="1">
        <v>0</v>
      </c>
      <c r="H33" s="1">
        <v>501.04</v>
      </c>
      <c r="I33" s="1">
        <v>0</v>
      </c>
      <c r="J33" t="s">
        <v>23</v>
      </c>
      <c r="K33" t="s">
        <v>194</v>
      </c>
      <c r="L33" t="s">
        <v>575</v>
      </c>
      <c r="M33" s="1">
        <f>_xlfn.IFNA(VLOOKUP(A33,'7.16.24'!$A$2:$C$96,3,0),0)</f>
        <v>276.12</v>
      </c>
      <c r="N33" t="str">
        <f t="shared" si="0"/>
        <v>Yes</v>
      </c>
      <c r="O33" t="s">
        <v>359</v>
      </c>
      <c r="P33" s="131" t="str">
        <f t="shared" si="4"/>
        <v>Yes</v>
      </c>
      <c r="Q33" s="132" t="str">
        <f t="shared" si="2"/>
        <v>No</v>
      </c>
    </row>
    <row r="34" spans="1:17" hidden="1" x14ac:dyDescent="0.25">
      <c r="A34" t="s">
        <v>51</v>
      </c>
      <c r="B34" s="1">
        <v>275</v>
      </c>
      <c r="C34" s="1">
        <v>275</v>
      </c>
      <c r="D34" s="1">
        <v>0</v>
      </c>
      <c r="E34" s="1">
        <v>275</v>
      </c>
      <c r="F34" s="1">
        <v>0</v>
      </c>
      <c r="G34" s="1">
        <v>0</v>
      </c>
      <c r="H34" s="1">
        <v>0</v>
      </c>
      <c r="I34" s="1">
        <v>0</v>
      </c>
      <c r="J34" t="s">
        <v>86</v>
      </c>
      <c r="K34" t="s">
        <v>241</v>
      </c>
      <c r="L34" t="s">
        <v>308</v>
      </c>
      <c r="M34" s="1">
        <f>_xlfn.IFNA(VLOOKUP(A34,'7.16.24'!$A$2:$C$96,3,0),0)</f>
        <v>275</v>
      </c>
      <c r="N34" t="str">
        <f t="shared" ref="N34:N65" si="5">IF(M34&gt;50,"Yes","No")</f>
        <v>Yes</v>
      </c>
      <c r="O34" t="s">
        <v>359</v>
      </c>
      <c r="P34" s="131" t="str">
        <f t="shared" si="4"/>
        <v>Yes</v>
      </c>
      <c r="Q34" s="132" t="str">
        <f t="shared" si="2"/>
        <v>No</v>
      </c>
    </row>
    <row r="35" spans="1:17" hidden="1" x14ac:dyDescent="0.25">
      <c r="A35" t="s">
        <v>436</v>
      </c>
      <c r="B35" s="1">
        <v>3309.27</v>
      </c>
      <c r="C35" s="1">
        <v>256.99</v>
      </c>
      <c r="D35" s="1">
        <v>0</v>
      </c>
      <c r="E35" s="1">
        <v>256.99</v>
      </c>
      <c r="F35" s="1">
        <v>3052.28</v>
      </c>
      <c r="G35" s="1">
        <v>0</v>
      </c>
      <c r="H35" s="1">
        <v>3052.28</v>
      </c>
      <c r="I35" s="1">
        <v>0</v>
      </c>
      <c r="J35" t="s">
        <v>20</v>
      </c>
      <c r="K35" t="s">
        <v>178</v>
      </c>
      <c r="L35" t="s">
        <v>437</v>
      </c>
      <c r="M35" s="1">
        <f>_xlfn.IFNA(VLOOKUP(A35,'7.16.24'!$A$2:$C$96,3,0),0)</f>
        <v>0</v>
      </c>
      <c r="N35" t="str">
        <f t="shared" si="5"/>
        <v>No</v>
      </c>
      <c r="O35" t="str">
        <f>_xlfn.IFNA(VLOOKUP(A35,'7.16.24'!$A$2:$R$96,16,0), "No")</f>
        <v>No</v>
      </c>
      <c r="P35" s="131" t="str">
        <f t="shared" si="4"/>
        <v>Yes</v>
      </c>
      <c r="Q35" s="132" t="str">
        <f t="shared" si="2"/>
        <v>No</v>
      </c>
    </row>
    <row r="36" spans="1:17" hidden="1" x14ac:dyDescent="0.25">
      <c r="A36" t="s">
        <v>597</v>
      </c>
      <c r="B36" s="1">
        <v>12610.39</v>
      </c>
      <c r="C36" s="1">
        <v>234.31</v>
      </c>
      <c r="D36" s="1">
        <v>0</v>
      </c>
      <c r="E36" s="1">
        <v>234.31</v>
      </c>
      <c r="F36" s="1">
        <v>12376.08</v>
      </c>
      <c r="G36" s="1">
        <v>0</v>
      </c>
      <c r="H36" s="1">
        <v>0</v>
      </c>
      <c r="I36" s="1">
        <v>12376.08</v>
      </c>
      <c r="J36" t="s">
        <v>41</v>
      </c>
      <c r="K36" t="s">
        <v>179</v>
      </c>
      <c r="L36" t="s">
        <v>626</v>
      </c>
      <c r="M36" s="1">
        <f>_xlfn.IFNA(VLOOKUP(A36,'7.16.24'!$A$2:$C$96,3,0),0)</f>
        <v>0</v>
      </c>
      <c r="N36" t="str">
        <f t="shared" si="5"/>
        <v>No</v>
      </c>
      <c r="O36" t="str">
        <f>_xlfn.IFNA(VLOOKUP(A36,'7.16.24'!$A$2:$R$96,16,0), "No")</f>
        <v>No</v>
      </c>
      <c r="P36" s="131" t="str">
        <f t="shared" si="4"/>
        <v>Yes</v>
      </c>
      <c r="Q36" s="132" t="str">
        <f t="shared" si="2"/>
        <v>No</v>
      </c>
    </row>
    <row r="37" spans="1:17" hidden="1" x14ac:dyDescent="0.25">
      <c r="A37" t="s">
        <v>27</v>
      </c>
      <c r="B37" s="1">
        <v>219.69</v>
      </c>
      <c r="C37" s="1">
        <v>219.69</v>
      </c>
      <c r="D37" s="1">
        <v>0</v>
      </c>
      <c r="E37" s="1">
        <v>219.69</v>
      </c>
      <c r="F37" s="1">
        <v>0</v>
      </c>
      <c r="G37" s="1">
        <v>0</v>
      </c>
      <c r="H37" s="1">
        <v>0</v>
      </c>
      <c r="I37" s="1">
        <v>0</v>
      </c>
      <c r="J37" t="s">
        <v>14</v>
      </c>
      <c r="K37" t="s">
        <v>172</v>
      </c>
      <c r="L37" t="s">
        <v>182</v>
      </c>
      <c r="M37" s="1">
        <f>_xlfn.IFNA(VLOOKUP(A37,'7.16.24'!$A$2:$C$96,3,0),0)</f>
        <v>69.19</v>
      </c>
      <c r="N37" t="str">
        <f t="shared" si="5"/>
        <v>Yes</v>
      </c>
      <c r="O37" t="s">
        <v>359</v>
      </c>
      <c r="P37" s="131" t="str">
        <f t="shared" si="4"/>
        <v>Yes</v>
      </c>
      <c r="Q37" s="132" t="str">
        <f t="shared" ref="Q37:Q68" si="6">IF(AND(N37="Yes",O37="Yes",M37&lt;=C37),"Yes","No")</f>
        <v>No</v>
      </c>
    </row>
    <row r="38" spans="1:17" hidden="1" x14ac:dyDescent="0.25">
      <c r="A38" t="s">
        <v>285</v>
      </c>
      <c r="B38" s="1">
        <v>217.7</v>
      </c>
      <c r="C38" s="1">
        <v>217.7</v>
      </c>
      <c r="D38" s="1">
        <v>0</v>
      </c>
      <c r="E38" s="1">
        <v>217.7</v>
      </c>
      <c r="F38" s="1">
        <v>0</v>
      </c>
      <c r="G38" s="1">
        <v>0</v>
      </c>
      <c r="H38" s="1">
        <v>0</v>
      </c>
      <c r="I38" s="1">
        <v>0</v>
      </c>
      <c r="J38" t="s">
        <v>31</v>
      </c>
      <c r="K38" t="s">
        <v>183</v>
      </c>
      <c r="L38" t="s">
        <v>286</v>
      </c>
      <c r="M38" s="1">
        <f>_xlfn.IFNA(VLOOKUP(A38,'7.16.24'!$A$2:$C$96,3,0),0)</f>
        <v>0</v>
      </c>
      <c r="N38" t="str">
        <f t="shared" si="5"/>
        <v>No</v>
      </c>
      <c r="O38" t="str">
        <f>_xlfn.IFNA(VLOOKUP(A38,'7.16.24'!$A$2:$R$96,16,0), "No")</f>
        <v>No</v>
      </c>
      <c r="P38" s="131" t="str">
        <f t="shared" si="4"/>
        <v>Yes</v>
      </c>
      <c r="Q38" s="132" t="str">
        <f t="shared" si="6"/>
        <v>No</v>
      </c>
    </row>
    <row r="39" spans="1:17" hidden="1" x14ac:dyDescent="0.25">
      <c r="A39" t="s">
        <v>432</v>
      </c>
      <c r="B39" s="1">
        <v>2562.85</v>
      </c>
      <c r="C39" s="1">
        <v>205.27</v>
      </c>
      <c r="D39" s="1">
        <v>0</v>
      </c>
      <c r="E39" s="1">
        <v>205.27</v>
      </c>
      <c r="F39" s="1">
        <v>2357.58</v>
      </c>
      <c r="G39" s="1">
        <v>0</v>
      </c>
      <c r="H39" s="1">
        <v>0</v>
      </c>
      <c r="I39" s="1">
        <v>2357.58</v>
      </c>
      <c r="J39" t="s">
        <v>41</v>
      </c>
      <c r="K39" t="s">
        <v>179</v>
      </c>
      <c r="L39" t="s">
        <v>433</v>
      </c>
      <c r="M39" s="1">
        <f>_xlfn.IFNA(VLOOKUP(A39,'7.16.24'!$A$2:$C$96,3,0),0)</f>
        <v>205.27</v>
      </c>
      <c r="N39" t="str">
        <f t="shared" si="5"/>
        <v>Yes</v>
      </c>
      <c r="O39" t="s">
        <v>359</v>
      </c>
      <c r="P39" s="131" t="str">
        <f t="shared" si="4"/>
        <v>Yes</v>
      </c>
      <c r="Q39" s="132" t="str">
        <f t="shared" si="6"/>
        <v>No</v>
      </c>
    </row>
    <row r="40" spans="1:17" hidden="1" x14ac:dyDescent="0.25">
      <c r="A40" t="s">
        <v>80</v>
      </c>
      <c r="B40" s="1">
        <v>202.18</v>
      </c>
      <c r="C40" s="1">
        <v>202.18</v>
      </c>
      <c r="D40" s="1">
        <v>0</v>
      </c>
      <c r="E40" s="1">
        <v>202.18</v>
      </c>
      <c r="F40" s="1">
        <v>0</v>
      </c>
      <c r="G40" s="1">
        <v>0</v>
      </c>
      <c r="H40" s="1">
        <v>0</v>
      </c>
      <c r="I40" s="1">
        <v>0</v>
      </c>
      <c r="J40" t="s">
        <v>99</v>
      </c>
      <c r="K40" t="s">
        <v>217</v>
      </c>
      <c r="L40" t="s">
        <v>399</v>
      </c>
      <c r="M40" s="1">
        <f>_xlfn.IFNA(VLOOKUP(A40,'7.16.24'!$A$2:$C$96,3,0),0)</f>
        <v>23.6</v>
      </c>
      <c r="N40" t="str">
        <f t="shared" si="5"/>
        <v>No</v>
      </c>
      <c r="O40" t="str">
        <f>_xlfn.IFNA(VLOOKUP(A40,'7.16.24'!$A$2:$R$96,16,0), "No")</f>
        <v>No</v>
      </c>
      <c r="P40" s="131" t="str">
        <f t="shared" si="4"/>
        <v>Yes</v>
      </c>
      <c r="Q40" s="132" t="str">
        <f t="shared" si="6"/>
        <v>No</v>
      </c>
    </row>
    <row r="41" spans="1:17" hidden="1" x14ac:dyDescent="0.25">
      <c r="A41" t="s">
        <v>578</v>
      </c>
      <c r="B41" s="1">
        <v>195.94</v>
      </c>
      <c r="C41" s="1">
        <v>195.94</v>
      </c>
      <c r="D41" s="1">
        <v>48</v>
      </c>
      <c r="E41" s="1">
        <v>147.94</v>
      </c>
      <c r="F41" s="1">
        <v>0</v>
      </c>
      <c r="G41" s="1">
        <v>0</v>
      </c>
      <c r="H41" s="1">
        <v>0</v>
      </c>
      <c r="I41" s="1">
        <v>0</v>
      </c>
      <c r="J41" t="s">
        <v>36</v>
      </c>
      <c r="K41" t="s">
        <v>185</v>
      </c>
      <c r="L41" t="s">
        <v>579</v>
      </c>
      <c r="M41" s="1">
        <f>_xlfn.IFNA(VLOOKUP(A41,'7.16.24'!$A$2:$C$96,3,0),0)</f>
        <v>195.94</v>
      </c>
      <c r="N41" t="str">
        <f t="shared" si="5"/>
        <v>Yes</v>
      </c>
      <c r="O41" t="s">
        <v>359</v>
      </c>
      <c r="P41" s="131" t="str">
        <f t="shared" si="4"/>
        <v>Yes</v>
      </c>
      <c r="Q41" s="132" t="str">
        <f t="shared" si="6"/>
        <v>No</v>
      </c>
    </row>
    <row r="42" spans="1:17" hidden="1" x14ac:dyDescent="0.25">
      <c r="A42" t="s">
        <v>592</v>
      </c>
      <c r="B42" s="1">
        <v>358.89</v>
      </c>
      <c r="C42" s="1">
        <v>175.03</v>
      </c>
      <c r="D42" s="1">
        <v>0</v>
      </c>
      <c r="E42" s="1">
        <v>175.03</v>
      </c>
      <c r="F42" s="1">
        <v>183.86</v>
      </c>
      <c r="G42" s="1">
        <v>0</v>
      </c>
      <c r="H42" s="1">
        <v>0</v>
      </c>
      <c r="I42" s="1">
        <v>183.86</v>
      </c>
      <c r="J42" t="s">
        <v>96</v>
      </c>
      <c r="K42" t="s">
        <v>242</v>
      </c>
      <c r="L42" t="s">
        <v>593</v>
      </c>
      <c r="M42" s="1">
        <f>_xlfn.IFNA(VLOOKUP(A42,'7.16.24'!$A$2:$C$96,3,0),0)</f>
        <v>175.03</v>
      </c>
      <c r="N42" t="str">
        <f t="shared" si="5"/>
        <v>Yes</v>
      </c>
      <c r="O42" t="s">
        <v>359</v>
      </c>
      <c r="P42" s="131" t="str">
        <f t="shared" si="4"/>
        <v>Yes</v>
      </c>
      <c r="Q42" s="132" t="str">
        <f t="shared" si="6"/>
        <v>No</v>
      </c>
    </row>
    <row r="43" spans="1:17" hidden="1" x14ac:dyDescent="0.25">
      <c r="A43" t="s">
        <v>66</v>
      </c>
      <c r="B43" s="1">
        <v>2452.48</v>
      </c>
      <c r="C43" s="1">
        <v>161.46</v>
      </c>
      <c r="D43" s="1">
        <v>0</v>
      </c>
      <c r="E43" s="1">
        <v>161.46</v>
      </c>
      <c r="F43" s="1">
        <v>2291.02</v>
      </c>
      <c r="G43" s="1">
        <v>0</v>
      </c>
      <c r="H43" s="1">
        <v>2291.02</v>
      </c>
      <c r="I43" s="1">
        <v>0</v>
      </c>
      <c r="J43" t="s">
        <v>56</v>
      </c>
      <c r="K43" t="s">
        <v>189</v>
      </c>
      <c r="L43" t="s">
        <v>216</v>
      </c>
      <c r="M43" s="1">
        <f>_xlfn.IFNA(VLOOKUP(A43,'7.16.24'!$A$2:$C$96,3,0),0)</f>
        <v>0</v>
      </c>
      <c r="N43" t="str">
        <f t="shared" si="5"/>
        <v>No</v>
      </c>
      <c r="O43" t="str">
        <f>_xlfn.IFNA(VLOOKUP(A43,'7.16.24'!$A$2:$R$96,16,0), "No")</f>
        <v>No</v>
      </c>
      <c r="P43" s="131" t="str">
        <f t="shared" si="4"/>
        <v>Yes</v>
      </c>
      <c r="Q43" s="132" t="str">
        <f t="shared" si="6"/>
        <v>No</v>
      </c>
    </row>
    <row r="44" spans="1:17" hidden="1" x14ac:dyDescent="0.25">
      <c r="A44" t="s">
        <v>143</v>
      </c>
      <c r="B44" s="1">
        <v>281.74</v>
      </c>
      <c r="C44" s="1">
        <v>158.62</v>
      </c>
      <c r="D44" s="1">
        <v>158.62</v>
      </c>
      <c r="E44" s="1">
        <v>0</v>
      </c>
      <c r="F44" s="1">
        <v>123.12</v>
      </c>
      <c r="G44" s="1">
        <v>0</v>
      </c>
      <c r="H44" s="1">
        <v>123.12</v>
      </c>
      <c r="I44" s="1">
        <v>0</v>
      </c>
      <c r="J44" t="s">
        <v>20</v>
      </c>
      <c r="K44" t="s">
        <v>178</v>
      </c>
      <c r="L44" t="s">
        <v>327</v>
      </c>
      <c r="M44" s="1">
        <f>_xlfn.IFNA(VLOOKUP(A44,'7.16.24'!$A$2:$C$96,3,0),0)</f>
        <v>30.2</v>
      </c>
      <c r="N44" t="str">
        <f t="shared" si="5"/>
        <v>No</v>
      </c>
      <c r="O44" t="str">
        <f>_xlfn.IFNA(VLOOKUP(A44,'7.16.24'!$A$2:$R$96,16,0), "No")</f>
        <v>No</v>
      </c>
      <c r="P44" s="131" t="str">
        <f t="shared" si="4"/>
        <v>Yes</v>
      </c>
      <c r="Q44" s="132" t="str">
        <f t="shared" si="6"/>
        <v>No</v>
      </c>
    </row>
    <row r="45" spans="1:17" hidden="1" x14ac:dyDescent="0.25">
      <c r="A45" t="s">
        <v>728</v>
      </c>
      <c r="B45" s="1">
        <v>156.37</v>
      </c>
      <c r="C45" s="1">
        <v>156.37</v>
      </c>
      <c r="D45" s="1">
        <v>0</v>
      </c>
      <c r="E45" s="1">
        <v>156.37</v>
      </c>
      <c r="F45" s="1">
        <v>0</v>
      </c>
      <c r="G45" s="1">
        <v>0</v>
      </c>
      <c r="H45" s="1">
        <v>0</v>
      </c>
      <c r="I45" s="1">
        <v>0</v>
      </c>
      <c r="J45" t="s">
        <v>34</v>
      </c>
      <c r="K45" t="s">
        <v>198</v>
      </c>
      <c r="L45" t="s">
        <v>729</v>
      </c>
      <c r="M45" s="1">
        <f>_xlfn.IFNA(VLOOKUP(A45,'7.16.24'!$A$2:$C$96,3,0),0)</f>
        <v>156.37</v>
      </c>
      <c r="N45" t="str">
        <f t="shared" si="5"/>
        <v>Yes</v>
      </c>
      <c r="O45" t="s">
        <v>359</v>
      </c>
      <c r="P45" s="131" t="str">
        <f t="shared" si="4"/>
        <v>Yes</v>
      </c>
      <c r="Q45" s="132" t="str">
        <f t="shared" si="6"/>
        <v>No</v>
      </c>
    </row>
    <row r="46" spans="1:17" hidden="1" x14ac:dyDescent="0.25">
      <c r="A46" t="s">
        <v>16</v>
      </c>
      <c r="B46" s="1">
        <v>156.04</v>
      </c>
      <c r="C46" s="1">
        <v>156.04</v>
      </c>
      <c r="D46" s="1">
        <v>0</v>
      </c>
      <c r="E46" s="1">
        <v>156.04</v>
      </c>
      <c r="F46" s="1">
        <v>0</v>
      </c>
      <c r="G46" s="1">
        <v>0</v>
      </c>
      <c r="H46" s="1">
        <v>0</v>
      </c>
      <c r="I46" s="1">
        <v>0</v>
      </c>
      <c r="J46" t="s">
        <v>17</v>
      </c>
      <c r="K46" t="s">
        <v>503</v>
      </c>
      <c r="L46" t="s">
        <v>504</v>
      </c>
      <c r="M46" s="1">
        <f>_xlfn.IFNA(VLOOKUP(A46,'7.16.24'!$A$2:$C$96,3,0),0)</f>
        <v>105</v>
      </c>
      <c r="N46" t="str">
        <f t="shared" si="5"/>
        <v>Yes</v>
      </c>
      <c r="O46" t="s">
        <v>359</v>
      </c>
      <c r="P46" s="131" t="str">
        <f t="shared" si="4"/>
        <v>Yes</v>
      </c>
      <c r="Q46" s="132" t="str">
        <f t="shared" si="6"/>
        <v>No</v>
      </c>
    </row>
    <row r="47" spans="1:17" hidden="1" x14ac:dyDescent="0.25">
      <c r="A47" t="s">
        <v>554</v>
      </c>
      <c r="B47" s="1">
        <v>155.65</v>
      </c>
      <c r="C47" s="1">
        <v>155.65</v>
      </c>
      <c r="D47" s="1">
        <v>0</v>
      </c>
      <c r="E47" s="1">
        <v>155.65</v>
      </c>
      <c r="F47" s="1">
        <v>0</v>
      </c>
      <c r="G47" s="1">
        <v>0</v>
      </c>
      <c r="H47" s="1">
        <v>0</v>
      </c>
      <c r="I47" s="1">
        <v>0</v>
      </c>
      <c r="J47" t="s">
        <v>150</v>
      </c>
      <c r="K47" t="s">
        <v>175</v>
      </c>
      <c r="L47" t="s">
        <v>555</v>
      </c>
      <c r="M47" s="1">
        <f>_xlfn.IFNA(VLOOKUP(A47,'7.16.24'!$A$2:$C$96,3,0),0)</f>
        <v>155.65</v>
      </c>
      <c r="N47" t="str">
        <f t="shared" si="5"/>
        <v>Yes</v>
      </c>
      <c r="O47" t="s">
        <v>359</v>
      </c>
      <c r="P47" s="131" t="str">
        <f t="shared" si="4"/>
        <v>Yes</v>
      </c>
      <c r="Q47" s="132" t="str">
        <f t="shared" si="6"/>
        <v>No</v>
      </c>
    </row>
    <row r="48" spans="1:17" hidden="1" x14ac:dyDescent="0.25">
      <c r="A48" t="s">
        <v>676</v>
      </c>
      <c r="B48" s="1">
        <v>500.06</v>
      </c>
      <c r="C48" s="1">
        <v>155.12</v>
      </c>
      <c r="D48" s="1">
        <v>0</v>
      </c>
      <c r="E48" s="1">
        <v>155.12</v>
      </c>
      <c r="F48" s="1">
        <v>344.94</v>
      </c>
      <c r="G48" s="1">
        <v>0</v>
      </c>
      <c r="H48" s="1">
        <v>344.94</v>
      </c>
      <c r="I48" s="1">
        <v>0</v>
      </c>
      <c r="J48" t="s">
        <v>20</v>
      </c>
      <c r="K48" t="s">
        <v>178</v>
      </c>
      <c r="L48" t="s">
        <v>193</v>
      </c>
      <c r="M48" s="1">
        <f>_xlfn.IFNA(VLOOKUP(A48,'7.16.24'!$A$2:$C$96,3,0),0)</f>
        <v>0</v>
      </c>
      <c r="N48" t="str">
        <f t="shared" si="5"/>
        <v>No</v>
      </c>
      <c r="O48" t="str">
        <f>_xlfn.IFNA(VLOOKUP(A48,'7.16.24'!$A$2:$R$96,16,0), "No")</f>
        <v>No</v>
      </c>
      <c r="P48" s="131" t="str">
        <f t="shared" si="4"/>
        <v>Yes</v>
      </c>
      <c r="Q48" s="132" t="str">
        <f t="shared" si="6"/>
        <v>No</v>
      </c>
    </row>
    <row r="49" spans="1:17" hidden="1" x14ac:dyDescent="0.25">
      <c r="A49" t="s">
        <v>124</v>
      </c>
      <c r="B49" s="1">
        <v>141.56</v>
      </c>
      <c r="C49" s="1">
        <v>141.56</v>
      </c>
      <c r="D49" s="1">
        <v>0</v>
      </c>
      <c r="E49" s="1">
        <v>141.56</v>
      </c>
      <c r="F49" s="1">
        <v>0</v>
      </c>
      <c r="G49" s="1">
        <v>0</v>
      </c>
      <c r="H49" s="1">
        <v>0</v>
      </c>
      <c r="I49" s="1">
        <v>0</v>
      </c>
      <c r="J49" t="s">
        <v>159</v>
      </c>
      <c r="K49" t="s">
        <v>287</v>
      </c>
      <c r="L49" t="s">
        <v>288</v>
      </c>
      <c r="M49" s="1">
        <f>_xlfn.IFNA(VLOOKUP(A49,'7.16.24'!$A$2:$C$96,3,0),0)</f>
        <v>141.56</v>
      </c>
      <c r="N49" t="str">
        <f t="shared" si="5"/>
        <v>Yes</v>
      </c>
      <c r="O49" t="s">
        <v>359</v>
      </c>
      <c r="P49" s="131" t="str">
        <f t="shared" si="4"/>
        <v>Yes</v>
      </c>
      <c r="Q49" s="132" t="str">
        <f t="shared" si="6"/>
        <v>No</v>
      </c>
    </row>
    <row r="50" spans="1:17" hidden="1" x14ac:dyDescent="0.25">
      <c r="A50" t="s">
        <v>275</v>
      </c>
      <c r="B50" s="1">
        <v>336.25</v>
      </c>
      <c r="C50" s="1">
        <v>130.13</v>
      </c>
      <c r="D50" s="1">
        <v>0</v>
      </c>
      <c r="E50" s="1">
        <v>130.13</v>
      </c>
      <c r="F50" s="1">
        <v>206.12</v>
      </c>
      <c r="G50" s="1">
        <v>206.12</v>
      </c>
      <c r="H50" s="1">
        <v>0</v>
      </c>
      <c r="I50" s="1">
        <v>0</v>
      </c>
      <c r="J50" t="s">
        <v>14</v>
      </c>
      <c r="K50" t="s">
        <v>172</v>
      </c>
      <c r="L50" t="s">
        <v>276</v>
      </c>
      <c r="M50" s="1">
        <f>_xlfn.IFNA(VLOOKUP(A50,'7.16.24'!$A$2:$C$96,3,0),0)</f>
        <v>130.13</v>
      </c>
      <c r="N50" t="str">
        <f t="shared" si="5"/>
        <v>Yes</v>
      </c>
      <c r="O50" t="s">
        <v>359</v>
      </c>
      <c r="P50" s="131" t="str">
        <f t="shared" si="4"/>
        <v>Yes</v>
      </c>
      <c r="Q50" s="132" t="str">
        <f t="shared" si="6"/>
        <v>No</v>
      </c>
    </row>
    <row r="51" spans="1:17" hidden="1" x14ac:dyDescent="0.25">
      <c r="A51" t="s">
        <v>7</v>
      </c>
      <c r="B51" s="1">
        <v>125.67</v>
      </c>
      <c r="C51" s="1">
        <v>125.67</v>
      </c>
      <c r="D51" s="1">
        <v>0</v>
      </c>
      <c r="E51" s="1">
        <v>125.67</v>
      </c>
      <c r="F51" s="1">
        <v>0</v>
      </c>
      <c r="G51" s="1">
        <v>0</v>
      </c>
      <c r="H51" s="1">
        <v>0</v>
      </c>
      <c r="I51" s="1">
        <v>0</v>
      </c>
      <c r="J51" t="s">
        <v>105</v>
      </c>
      <c r="K51" t="s">
        <v>245</v>
      </c>
      <c r="L51" t="s">
        <v>170</v>
      </c>
      <c r="M51" s="1">
        <f>_xlfn.IFNA(VLOOKUP(A51,'7.16.24'!$A$2:$C$96,3,0),0)</f>
        <v>0</v>
      </c>
      <c r="N51" t="str">
        <f t="shared" si="5"/>
        <v>No</v>
      </c>
      <c r="O51" t="str">
        <f>_xlfn.IFNA(VLOOKUP(A51,'7.16.24'!$A$2:$R$96,16,0), "No")</f>
        <v>No</v>
      </c>
      <c r="P51" s="131" t="str">
        <f t="shared" si="4"/>
        <v>Yes</v>
      </c>
      <c r="Q51" s="132" t="str">
        <f t="shared" si="6"/>
        <v>No</v>
      </c>
    </row>
    <row r="52" spans="1:17" hidden="1" x14ac:dyDescent="0.25">
      <c r="A52" s="36" t="s">
        <v>9</v>
      </c>
      <c r="B52" s="1">
        <v>124.2</v>
      </c>
      <c r="C52" s="1">
        <v>124.2</v>
      </c>
      <c r="D52" s="1">
        <v>124.2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t="s">
        <v>150</v>
      </c>
      <c r="K52" t="s">
        <v>175</v>
      </c>
      <c r="L52" t="s">
        <v>176</v>
      </c>
      <c r="M52" s="1">
        <f>_xlfn.IFNA(VLOOKUP(A52,'7.16.24'!$A$2:$C$96,3,0),0)</f>
        <v>124.2</v>
      </c>
      <c r="N52" t="str">
        <f t="shared" si="5"/>
        <v>Yes</v>
      </c>
      <c r="O52" t="str">
        <f>_xlfn.IFNA(VLOOKUP(A52,'7.16.24'!$A$2:$R$96,16,0), "No")</f>
        <v>Yes</v>
      </c>
      <c r="P52" s="131" t="str">
        <f t="shared" si="4"/>
        <v>No</v>
      </c>
      <c r="Q52" s="132" t="str">
        <f t="shared" si="6"/>
        <v>Yes</v>
      </c>
    </row>
    <row r="53" spans="1:17" hidden="1" x14ac:dyDescent="0.25">
      <c r="A53" t="s">
        <v>88</v>
      </c>
      <c r="B53" s="1">
        <v>8387.3799999999992</v>
      </c>
      <c r="C53" s="1">
        <v>120.6</v>
      </c>
      <c r="D53" s="1">
        <v>17.260000000000002</v>
      </c>
      <c r="E53" s="1">
        <v>103.34</v>
      </c>
      <c r="F53" s="1">
        <v>8266.7799999999988</v>
      </c>
      <c r="G53" s="1">
        <v>0</v>
      </c>
      <c r="H53" s="1">
        <v>8266.7799999999988</v>
      </c>
      <c r="I53" s="1">
        <v>0</v>
      </c>
      <c r="J53" t="s">
        <v>56</v>
      </c>
      <c r="K53" t="s">
        <v>189</v>
      </c>
      <c r="L53" t="s">
        <v>249</v>
      </c>
      <c r="M53" s="1">
        <f>_xlfn.IFNA(VLOOKUP(A53,'7.16.24'!$A$2:$C$96,3,0),0)</f>
        <v>103.34</v>
      </c>
      <c r="N53" t="str">
        <f t="shared" si="5"/>
        <v>Yes</v>
      </c>
      <c r="O53" t="s">
        <v>359</v>
      </c>
      <c r="P53" s="131" t="str">
        <f t="shared" si="4"/>
        <v>Yes</v>
      </c>
      <c r="Q53" s="132" t="str">
        <f t="shared" si="6"/>
        <v>No</v>
      </c>
    </row>
    <row r="54" spans="1:17" hidden="1" x14ac:dyDescent="0.25">
      <c r="A54" t="s">
        <v>549</v>
      </c>
      <c r="B54" s="1">
        <v>120.55</v>
      </c>
      <c r="C54" s="1">
        <v>120.55</v>
      </c>
      <c r="D54" s="1">
        <v>74.03</v>
      </c>
      <c r="E54" s="1">
        <v>46.52</v>
      </c>
      <c r="F54" s="1">
        <v>0</v>
      </c>
      <c r="G54" s="1">
        <v>0</v>
      </c>
      <c r="H54" s="1">
        <v>0</v>
      </c>
      <c r="I54" s="1">
        <v>0</v>
      </c>
      <c r="J54" t="s">
        <v>44</v>
      </c>
      <c r="K54" t="s">
        <v>196</v>
      </c>
      <c r="L54" t="s">
        <v>550</v>
      </c>
      <c r="M54" s="1">
        <f>_xlfn.IFNA(VLOOKUP(A54,'7.16.24'!$A$2:$C$96,3,0),0)</f>
        <v>120.55</v>
      </c>
      <c r="N54" t="str">
        <f t="shared" si="5"/>
        <v>Yes</v>
      </c>
      <c r="O54" t="s">
        <v>359</v>
      </c>
      <c r="P54" s="131" t="str">
        <f t="shared" si="4"/>
        <v>Yes</v>
      </c>
      <c r="Q54" s="132" t="str">
        <f t="shared" si="6"/>
        <v>No</v>
      </c>
    </row>
    <row r="55" spans="1:17" hidden="1" x14ac:dyDescent="0.25">
      <c r="A55" t="s">
        <v>48</v>
      </c>
      <c r="B55" s="1">
        <v>116.89</v>
      </c>
      <c r="C55" s="1">
        <v>116.89</v>
      </c>
      <c r="D55" s="1">
        <v>0</v>
      </c>
      <c r="E55" s="1">
        <v>116.89</v>
      </c>
      <c r="F55" s="1">
        <v>0</v>
      </c>
      <c r="G55" s="1">
        <v>0</v>
      </c>
      <c r="H55" s="1">
        <v>0</v>
      </c>
      <c r="I55" s="1">
        <v>0</v>
      </c>
      <c r="J55" t="s">
        <v>36</v>
      </c>
      <c r="K55" t="s">
        <v>185</v>
      </c>
      <c r="L55" t="s">
        <v>201</v>
      </c>
      <c r="M55" s="1">
        <f>_xlfn.IFNA(VLOOKUP(A55,'7.16.24'!$A$2:$C$96,3,0),0)</f>
        <v>116.89</v>
      </c>
      <c r="N55" t="str">
        <f t="shared" si="5"/>
        <v>Yes</v>
      </c>
      <c r="O55" t="s">
        <v>359</v>
      </c>
      <c r="P55" s="131" t="str">
        <f t="shared" ref="P55:P86" si="7">IF(AND(C55&gt;=50,O55="No"),"Yes","No")</f>
        <v>Yes</v>
      </c>
      <c r="Q55" s="132" t="str">
        <f t="shared" si="6"/>
        <v>No</v>
      </c>
    </row>
    <row r="56" spans="1:17" hidden="1" x14ac:dyDescent="0.25">
      <c r="A56" s="36" t="s">
        <v>30</v>
      </c>
      <c r="B56" s="1">
        <v>210.95</v>
      </c>
      <c r="C56" s="1">
        <v>113.34</v>
      </c>
      <c r="D56" s="1">
        <v>0</v>
      </c>
      <c r="E56" s="1">
        <v>113.34</v>
      </c>
      <c r="F56" s="1">
        <v>97.61</v>
      </c>
      <c r="G56" s="1">
        <v>0</v>
      </c>
      <c r="H56" s="1">
        <v>97.61</v>
      </c>
      <c r="I56" s="1">
        <v>0</v>
      </c>
      <c r="J56" t="s">
        <v>31</v>
      </c>
      <c r="K56" t="s">
        <v>183</v>
      </c>
      <c r="L56" t="s">
        <v>184</v>
      </c>
      <c r="M56" s="1">
        <f>_xlfn.IFNA(VLOOKUP(A56,'7.16.24'!$A$2:$C$96,3,0),0)</f>
        <v>210.95</v>
      </c>
      <c r="N56" t="str">
        <f t="shared" si="5"/>
        <v>Yes</v>
      </c>
      <c r="O56" t="str">
        <f>_xlfn.IFNA(VLOOKUP(A56,'7.16.24'!$A$2:$R$96,16,0), "No")</f>
        <v>Yes</v>
      </c>
      <c r="P56" s="131" t="str">
        <f t="shared" si="7"/>
        <v>No</v>
      </c>
      <c r="Q56" s="132" t="str">
        <f t="shared" si="6"/>
        <v>No</v>
      </c>
    </row>
    <row r="57" spans="1:17" hidden="1" x14ac:dyDescent="0.25">
      <c r="A57" t="s">
        <v>826</v>
      </c>
      <c r="B57" s="1">
        <v>108.35</v>
      </c>
      <c r="C57" s="1">
        <v>108.35</v>
      </c>
      <c r="D57" s="1">
        <v>0</v>
      </c>
      <c r="E57" s="1">
        <v>108.35</v>
      </c>
      <c r="F57" s="1">
        <v>0</v>
      </c>
      <c r="G57" s="1">
        <v>0</v>
      </c>
      <c r="H57" s="1">
        <v>0</v>
      </c>
      <c r="I57" s="1">
        <v>0</v>
      </c>
      <c r="J57" t="s">
        <v>60</v>
      </c>
      <c r="K57" t="s">
        <v>236</v>
      </c>
      <c r="L57" t="s">
        <v>827</v>
      </c>
      <c r="M57" s="1">
        <f>_xlfn.IFNA(VLOOKUP(A57,'7.16.24'!$A$2:$C$96,3,0),0)</f>
        <v>0</v>
      </c>
      <c r="N57" t="str">
        <f t="shared" si="5"/>
        <v>No</v>
      </c>
      <c r="O57" t="str">
        <f>_xlfn.IFNA(VLOOKUP(A57,'7.16.24'!$A$2:$R$96,16,0), "No")</f>
        <v>No</v>
      </c>
      <c r="P57" s="131" t="str">
        <f t="shared" si="7"/>
        <v>Yes</v>
      </c>
      <c r="Q57" s="132" t="str">
        <f t="shared" si="6"/>
        <v>No</v>
      </c>
    </row>
    <row r="58" spans="1:17" hidden="1" x14ac:dyDescent="0.25">
      <c r="A58" s="36" t="s">
        <v>74</v>
      </c>
      <c r="B58" s="1">
        <v>102.36</v>
      </c>
      <c r="C58" s="1">
        <v>102.36</v>
      </c>
      <c r="D58" s="1">
        <v>0</v>
      </c>
      <c r="E58" s="1">
        <v>102.36</v>
      </c>
      <c r="F58" s="1">
        <v>0</v>
      </c>
      <c r="G58" s="1">
        <v>0</v>
      </c>
      <c r="H58" s="1">
        <v>0</v>
      </c>
      <c r="I58" s="1">
        <v>0</v>
      </c>
      <c r="J58" t="s">
        <v>31</v>
      </c>
      <c r="K58" t="s">
        <v>183</v>
      </c>
      <c r="L58" t="s">
        <v>231</v>
      </c>
      <c r="M58" s="1">
        <f>_xlfn.IFNA(VLOOKUP(A58,'7.16.24'!$A$2:$C$96,3,0),0)</f>
        <v>102.36</v>
      </c>
      <c r="N58" t="str">
        <f t="shared" si="5"/>
        <v>Yes</v>
      </c>
      <c r="O58" t="str">
        <f>_xlfn.IFNA(VLOOKUP(A58,'7.16.24'!$A$2:$R$96,16,0), "No")</f>
        <v>Yes</v>
      </c>
      <c r="P58" s="131" t="str">
        <f t="shared" si="7"/>
        <v>No</v>
      </c>
      <c r="Q58" s="132" t="str">
        <f t="shared" si="6"/>
        <v>Yes</v>
      </c>
    </row>
    <row r="59" spans="1:17" hidden="1" x14ac:dyDescent="0.25">
      <c r="A59" s="36" t="s">
        <v>22</v>
      </c>
      <c r="B59" s="1">
        <v>2428.98</v>
      </c>
      <c r="C59" s="1">
        <v>96.85</v>
      </c>
      <c r="D59" s="1">
        <v>0</v>
      </c>
      <c r="E59" s="1">
        <v>96.85</v>
      </c>
      <c r="F59" s="1">
        <v>2332.13</v>
      </c>
      <c r="G59" s="1">
        <v>0</v>
      </c>
      <c r="H59" s="1">
        <v>2332.13</v>
      </c>
      <c r="I59" s="1">
        <v>0</v>
      </c>
      <c r="J59" t="s">
        <v>23</v>
      </c>
      <c r="K59" t="s">
        <v>194</v>
      </c>
      <c r="L59" t="s">
        <v>226</v>
      </c>
      <c r="M59" s="1">
        <f>_xlfn.IFNA(VLOOKUP(A59,'7.16.24'!$A$2:$C$96,3,0),0)</f>
        <v>2134.73</v>
      </c>
      <c r="N59" t="str">
        <f t="shared" si="5"/>
        <v>Yes</v>
      </c>
      <c r="O59" t="str">
        <f>_xlfn.IFNA(VLOOKUP(A59,'7.16.24'!$A$2:$R$96,16,0), "No")</f>
        <v>Yes</v>
      </c>
      <c r="P59" s="131" t="str">
        <f t="shared" si="7"/>
        <v>No</v>
      </c>
      <c r="Q59" s="132" t="str">
        <f t="shared" si="6"/>
        <v>No</v>
      </c>
    </row>
    <row r="60" spans="1:17" hidden="1" x14ac:dyDescent="0.25">
      <c r="A60" t="s">
        <v>694</v>
      </c>
      <c r="B60" s="1">
        <v>83.199999999999989</v>
      </c>
      <c r="C60" s="1">
        <v>83.199999999999989</v>
      </c>
      <c r="D60" s="1">
        <v>0</v>
      </c>
      <c r="E60" s="1">
        <v>83.199999999999989</v>
      </c>
      <c r="F60" s="1">
        <v>0</v>
      </c>
      <c r="G60" s="1">
        <v>0</v>
      </c>
      <c r="H60" s="1">
        <v>0</v>
      </c>
      <c r="I60" s="1">
        <v>0</v>
      </c>
      <c r="J60" t="s">
        <v>96</v>
      </c>
      <c r="K60" t="s">
        <v>242</v>
      </c>
      <c r="L60" t="s">
        <v>695</v>
      </c>
      <c r="M60" s="1">
        <f>_xlfn.IFNA(VLOOKUP(A60,'7.16.24'!$A$2:$C$96,3,0),0)</f>
        <v>83.199999999999989</v>
      </c>
      <c r="N60" t="str">
        <f t="shared" si="5"/>
        <v>Yes</v>
      </c>
      <c r="O60" t="s">
        <v>359</v>
      </c>
      <c r="P60" s="131" t="str">
        <f t="shared" si="7"/>
        <v>Yes</v>
      </c>
      <c r="Q60" s="132" t="str">
        <f t="shared" si="6"/>
        <v>No</v>
      </c>
    </row>
    <row r="61" spans="1:17" hidden="1" x14ac:dyDescent="0.25">
      <c r="A61" t="s">
        <v>576</v>
      </c>
      <c r="B61" s="1">
        <v>80.790000000000006</v>
      </c>
      <c r="C61" s="1">
        <v>80.790000000000006</v>
      </c>
      <c r="D61" s="1">
        <v>0</v>
      </c>
      <c r="E61" s="1">
        <v>80.790000000000006</v>
      </c>
      <c r="F61" s="1">
        <v>0</v>
      </c>
      <c r="G61" s="1">
        <v>0</v>
      </c>
      <c r="H61" s="1">
        <v>0</v>
      </c>
      <c r="I61" s="1">
        <v>0</v>
      </c>
      <c r="J61" t="s">
        <v>41</v>
      </c>
      <c r="K61" t="s">
        <v>179</v>
      </c>
      <c r="L61" t="s">
        <v>577</v>
      </c>
      <c r="M61" s="1">
        <f>_xlfn.IFNA(VLOOKUP(A61,'7.16.24'!$A$2:$C$96,3,0),0)</f>
        <v>80.790000000000006</v>
      </c>
      <c r="N61" t="str">
        <f t="shared" si="5"/>
        <v>Yes</v>
      </c>
      <c r="O61" t="s">
        <v>359</v>
      </c>
      <c r="P61" s="131" t="str">
        <f t="shared" si="7"/>
        <v>Yes</v>
      </c>
      <c r="Q61" s="132" t="str">
        <f t="shared" si="6"/>
        <v>No</v>
      </c>
    </row>
    <row r="62" spans="1:17" hidden="1" x14ac:dyDescent="0.25">
      <c r="A62" t="s">
        <v>63</v>
      </c>
      <c r="B62" s="1">
        <v>667.65</v>
      </c>
      <c r="C62" s="1">
        <v>75.59</v>
      </c>
      <c r="D62" s="1">
        <v>0</v>
      </c>
      <c r="E62" s="1">
        <v>75.59</v>
      </c>
      <c r="F62" s="1">
        <v>592.05999999999995</v>
      </c>
      <c r="G62" s="1">
        <v>0</v>
      </c>
      <c r="H62" s="1">
        <v>592.05999999999995</v>
      </c>
      <c r="I62" s="1">
        <v>0</v>
      </c>
      <c r="J62" t="s">
        <v>85</v>
      </c>
      <c r="K62" t="s">
        <v>219</v>
      </c>
      <c r="L62" t="s">
        <v>220</v>
      </c>
      <c r="M62" s="1">
        <f>_xlfn.IFNA(VLOOKUP(A62,'7.16.24'!$A$2:$C$96,3,0),0)</f>
        <v>0</v>
      </c>
      <c r="N62" t="str">
        <f t="shared" si="5"/>
        <v>No</v>
      </c>
      <c r="O62" t="str">
        <f>_xlfn.IFNA(VLOOKUP(A62,'7.16.24'!$A$2:$R$96,16,0), "No")</f>
        <v>No</v>
      </c>
      <c r="P62" s="131" t="str">
        <f t="shared" si="7"/>
        <v>Yes</v>
      </c>
      <c r="Q62" s="132" t="str">
        <f t="shared" si="6"/>
        <v>No</v>
      </c>
    </row>
    <row r="63" spans="1:17" hidden="1" x14ac:dyDescent="0.25">
      <c r="A63" t="s">
        <v>522</v>
      </c>
      <c r="B63" s="1">
        <v>64.61</v>
      </c>
      <c r="C63" s="1">
        <v>64.61</v>
      </c>
      <c r="D63" s="1">
        <v>64.61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t="s">
        <v>50</v>
      </c>
      <c r="K63" t="s">
        <v>309</v>
      </c>
      <c r="L63" t="s">
        <v>523</v>
      </c>
      <c r="M63" s="1">
        <f>_xlfn.IFNA(VLOOKUP(A63,'7.16.24'!$A$2:$C$96,3,0),0)</f>
        <v>64.61</v>
      </c>
      <c r="N63" t="str">
        <f t="shared" si="5"/>
        <v>Yes</v>
      </c>
      <c r="O63" t="s">
        <v>359</v>
      </c>
      <c r="P63" s="131" t="str">
        <f t="shared" si="7"/>
        <v>Yes</v>
      </c>
      <c r="Q63" s="132" t="str">
        <f t="shared" si="6"/>
        <v>No</v>
      </c>
    </row>
    <row r="64" spans="1:17" hidden="1" x14ac:dyDescent="0.25">
      <c r="A64" t="s">
        <v>817</v>
      </c>
      <c r="B64" s="1">
        <v>64.19</v>
      </c>
      <c r="C64" s="1">
        <v>64.19</v>
      </c>
      <c r="D64" s="1">
        <v>64.19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t="s">
        <v>31</v>
      </c>
      <c r="K64" t="s">
        <v>183</v>
      </c>
      <c r="L64" t="s">
        <v>818</v>
      </c>
      <c r="M64" s="1">
        <f>_xlfn.IFNA(VLOOKUP(A64,'7.16.24'!$A$2:$C$96,3,0),0)</f>
        <v>42.2</v>
      </c>
      <c r="N64" t="str">
        <f t="shared" si="5"/>
        <v>No</v>
      </c>
      <c r="O64" t="str">
        <f>_xlfn.IFNA(VLOOKUP(A64,'7.16.24'!$A$2:$R$96,16,0), "No")</f>
        <v>No</v>
      </c>
      <c r="P64" s="131" t="str">
        <f t="shared" si="7"/>
        <v>Yes</v>
      </c>
      <c r="Q64" s="132" t="str">
        <f t="shared" si="6"/>
        <v>No</v>
      </c>
    </row>
    <row r="65" spans="1:17" x14ac:dyDescent="0.25">
      <c r="A65" t="s">
        <v>82</v>
      </c>
      <c r="B65" s="1">
        <v>3718.2</v>
      </c>
      <c r="C65" s="1">
        <v>60.710000000000008</v>
      </c>
      <c r="D65" s="1">
        <v>0</v>
      </c>
      <c r="E65" s="1">
        <v>60.710000000000008</v>
      </c>
      <c r="F65" s="1">
        <v>3657.49</v>
      </c>
      <c r="G65" s="1">
        <v>0</v>
      </c>
      <c r="H65" s="1">
        <v>0</v>
      </c>
      <c r="I65" s="1">
        <v>3657.49</v>
      </c>
      <c r="J65" t="s">
        <v>60</v>
      </c>
      <c r="K65" t="s">
        <v>236</v>
      </c>
      <c r="L65" t="s">
        <v>237</v>
      </c>
      <c r="M65" s="1">
        <f>_xlfn.IFNA(VLOOKUP(A65,'7.16.24'!$A$2:$C$96,3,0),0)</f>
        <v>0</v>
      </c>
      <c r="N65" t="str">
        <f t="shared" si="5"/>
        <v>No</v>
      </c>
      <c r="O65" t="str">
        <f>_xlfn.IFNA(VLOOKUP(A65,'7.16.24'!$A$2:$R$96,16,0), "No")</f>
        <v>No</v>
      </c>
      <c r="P65" s="131" t="str">
        <f t="shared" si="7"/>
        <v>Yes</v>
      </c>
      <c r="Q65" s="132" t="str">
        <f t="shared" si="6"/>
        <v>No</v>
      </c>
    </row>
    <row r="66" spans="1:17" hidden="1" x14ac:dyDescent="0.25">
      <c r="A66" t="s">
        <v>333</v>
      </c>
      <c r="B66" s="1">
        <v>1498.36</v>
      </c>
      <c r="C66" s="1">
        <v>55</v>
      </c>
      <c r="D66" s="1">
        <v>0</v>
      </c>
      <c r="E66" s="1">
        <v>55</v>
      </c>
      <c r="F66" s="1">
        <v>1443.36</v>
      </c>
      <c r="G66" s="1">
        <v>0</v>
      </c>
      <c r="H66" s="1">
        <v>0</v>
      </c>
      <c r="I66" s="1">
        <v>1443.36</v>
      </c>
      <c r="J66" t="s">
        <v>29</v>
      </c>
      <c r="K66" t="s">
        <v>212</v>
      </c>
      <c r="L66" t="s">
        <v>334</v>
      </c>
      <c r="M66" s="1">
        <f>_xlfn.IFNA(VLOOKUP(A66,'7.16.24'!$A$2:$C$96,3,0),0)</f>
        <v>87.9</v>
      </c>
      <c r="N66" t="str">
        <f t="shared" ref="N66:N97" si="8">IF(M66&gt;50,"Yes","No")</f>
        <v>Yes</v>
      </c>
      <c r="O66" t="s">
        <v>359</v>
      </c>
      <c r="P66" s="131" t="str">
        <f t="shared" si="7"/>
        <v>Yes</v>
      </c>
      <c r="Q66" s="132" t="str">
        <f t="shared" si="6"/>
        <v>No</v>
      </c>
    </row>
    <row r="67" spans="1:17" hidden="1" x14ac:dyDescent="0.25">
      <c r="A67" t="s">
        <v>166</v>
      </c>
      <c r="B67" s="1">
        <v>1110.98</v>
      </c>
      <c r="C67" s="1">
        <v>43.9</v>
      </c>
      <c r="D67" s="1">
        <v>0</v>
      </c>
      <c r="E67" s="1">
        <v>43.9</v>
      </c>
      <c r="F67" s="1">
        <v>1067.08</v>
      </c>
      <c r="G67" s="1">
        <v>0</v>
      </c>
      <c r="H67" s="1">
        <v>1067.08</v>
      </c>
      <c r="I67" s="1">
        <v>0</v>
      </c>
      <c r="J67" t="s">
        <v>56</v>
      </c>
      <c r="K67" t="s">
        <v>189</v>
      </c>
      <c r="L67" t="s">
        <v>319</v>
      </c>
      <c r="M67" s="1">
        <f>_xlfn.IFNA(VLOOKUP(A67,'7.16.24'!$A$2:$C$96,3,0),0)</f>
        <v>43.9</v>
      </c>
      <c r="N67" t="str">
        <f t="shared" si="8"/>
        <v>No</v>
      </c>
      <c r="O67" t="str">
        <f>_xlfn.IFNA(VLOOKUP(A67,'7.16.24'!$A$2:$R$96,16,0), "No")</f>
        <v>No</v>
      </c>
      <c r="P67" s="131" t="str">
        <f t="shared" si="7"/>
        <v>No</v>
      </c>
      <c r="Q67" s="132" t="str">
        <f t="shared" si="6"/>
        <v>No</v>
      </c>
    </row>
    <row r="68" spans="1:17" hidden="1" x14ac:dyDescent="0.25">
      <c r="A68" s="36" t="s">
        <v>32</v>
      </c>
      <c r="B68" s="1">
        <v>81.179999999999836</v>
      </c>
      <c r="C68" s="1">
        <v>43.3599999999999</v>
      </c>
      <c r="D68" s="1">
        <v>43.3599999999999</v>
      </c>
      <c r="E68" s="1">
        <v>0</v>
      </c>
      <c r="F68" s="1">
        <v>37.82</v>
      </c>
      <c r="G68" s="1">
        <v>0</v>
      </c>
      <c r="H68" s="1">
        <v>37.82</v>
      </c>
      <c r="I68" s="1">
        <v>0</v>
      </c>
      <c r="J68" t="s">
        <v>152</v>
      </c>
      <c r="K68" t="s">
        <v>209</v>
      </c>
      <c r="L68" t="s">
        <v>210</v>
      </c>
      <c r="M68" s="1">
        <f>_xlfn.IFNA(VLOOKUP(A68,'7.16.24'!$A$2:$C$96,3,0),0)</f>
        <v>274.93000000000012</v>
      </c>
      <c r="N68" t="str">
        <f t="shared" si="8"/>
        <v>Yes</v>
      </c>
      <c r="O68" t="str">
        <f>_xlfn.IFNA(VLOOKUP(A68,'7.16.24'!$A$2:$R$96,16,0), "No")</f>
        <v>Yes</v>
      </c>
      <c r="P68" s="131" t="str">
        <f t="shared" si="7"/>
        <v>No</v>
      </c>
      <c r="Q68" s="132" t="str">
        <f t="shared" si="6"/>
        <v>No</v>
      </c>
    </row>
    <row r="69" spans="1:17" hidden="1" x14ac:dyDescent="0.25">
      <c r="A69" t="s">
        <v>514</v>
      </c>
      <c r="B69" s="1">
        <v>38.75</v>
      </c>
      <c r="C69" s="1">
        <v>38.75</v>
      </c>
      <c r="D69" s="1">
        <v>0</v>
      </c>
      <c r="E69" s="1">
        <v>38.75</v>
      </c>
      <c r="F69" s="1">
        <v>0</v>
      </c>
      <c r="G69" s="1">
        <v>0</v>
      </c>
      <c r="H69" s="1">
        <v>0</v>
      </c>
      <c r="I69" s="1">
        <v>0</v>
      </c>
      <c r="J69" t="s">
        <v>21</v>
      </c>
      <c r="K69" t="s">
        <v>177</v>
      </c>
      <c r="L69" t="s">
        <v>515</v>
      </c>
      <c r="M69" s="1">
        <f>_xlfn.IFNA(VLOOKUP(A69,'7.16.24'!$A$2:$C$96,3,0),0)</f>
        <v>38.75</v>
      </c>
      <c r="N69" t="str">
        <f t="shared" si="8"/>
        <v>No</v>
      </c>
      <c r="O69" t="str">
        <f>_xlfn.IFNA(VLOOKUP(A69,'7.16.24'!$A$2:$R$96,16,0), "No")</f>
        <v>No</v>
      </c>
      <c r="P69" s="131" t="str">
        <f t="shared" si="7"/>
        <v>No</v>
      </c>
      <c r="Q69" s="132" t="str">
        <f t="shared" ref="Q69:Q100" si="9">IF(AND(N69="Yes",O69="Yes",M69&lt;=C69),"Yes","No")</f>
        <v>No</v>
      </c>
    </row>
    <row r="70" spans="1:17" hidden="1" x14ac:dyDescent="0.25">
      <c r="A70" t="s">
        <v>551</v>
      </c>
      <c r="B70" s="1">
        <v>35</v>
      </c>
      <c r="C70" s="1">
        <v>35</v>
      </c>
      <c r="D70" s="1">
        <v>0</v>
      </c>
      <c r="E70" s="1">
        <v>35</v>
      </c>
      <c r="F70" s="1">
        <v>0</v>
      </c>
      <c r="G70" s="1">
        <v>0</v>
      </c>
      <c r="H70" s="1">
        <v>0</v>
      </c>
      <c r="I70" s="1">
        <v>0</v>
      </c>
      <c r="J70" t="s">
        <v>552</v>
      </c>
      <c r="K70" t="s">
        <v>553</v>
      </c>
      <c r="L70" t="s">
        <v>714</v>
      </c>
      <c r="M70" s="1">
        <f>_xlfn.IFNA(VLOOKUP(A70,'7.16.24'!$A$2:$C$96,3,0),0)</f>
        <v>35</v>
      </c>
      <c r="N70" t="str">
        <f t="shared" si="8"/>
        <v>No</v>
      </c>
      <c r="O70" t="str">
        <f>_xlfn.IFNA(VLOOKUP(A70,'7.16.24'!$A$2:$R$96,16,0), "No")</f>
        <v>No</v>
      </c>
      <c r="P70" s="131" t="str">
        <f t="shared" si="7"/>
        <v>No</v>
      </c>
      <c r="Q70" s="132" t="str">
        <f t="shared" si="9"/>
        <v>No</v>
      </c>
    </row>
    <row r="71" spans="1:17" hidden="1" x14ac:dyDescent="0.25">
      <c r="A71" t="s">
        <v>126</v>
      </c>
      <c r="B71" s="1">
        <v>2455.65</v>
      </c>
      <c r="C71" s="1">
        <v>30.01</v>
      </c>
      <c r="D71" s="1">
        <v>0</v>
      </c>
      <c r="E71" s="1">
        <v>30.01</v>
      </c>
      <c r="F71" s="1">
        <v>2425.64</v>
      </c>
      <c r="G71" s="1">
        <v>0</v>
      </c>
      <c r="H71" s="1">
        <v>2425.64</v>
      </c>
      <c r="I71" s="1">
        <v>0</v>
      </c>
      <c r="J71" t="s">
        <v>23</v>
      </c>
      <c r="K71" t="s">
        <v>194</v>
      </c>
      <c r="L71" t="s">
        <v>352</v>
      </c>
      <c r="M71" s="1">
        <f>_xlfn.IFNA(VLOOKUP(A71,'7.16.24'!$A$2:$C$96,3,0),0)</f>
        <v>0</v>
      </c>
      <c r="N71" t="str">
        <f t="shared" si="8"/>
        <v>No</v>
      </c>
      <c r="O71" t="str">
        <f>_xlfn.IFNA(VLOOKUP(A71,'7.16.24'!$A$2:$R$96,16,0), "No")</f>
        <v>No</v>
      </c>
      <c r="P71" s="131" t="str">
        <f t="shared" si="7"/>
        <v>No</v>
      </c>
      <c r="Q71" s="132" t="str">
        <f t="shared" si="9"/>
        <v>No</v>
      </c>
    </row>
    <row r="72" spans="1:17" hidden="1" x14ac:dyDescent="0.25">
      <c r="A72" t="s">
        <v>600</v>
      </c>
      <c r="B72" s="1">
        <v>35.99</v>
      </c>
      <c r="C72" s="1">
        <v>23.28</v>
      </c>
      <c r="D72" s="1">
        <v>0</v>
      </c>
      <c r="E72" s="1">
        <v>23.28</v>
      </c>
      <c r="F72" s="1">
        <v>12.71</v>
      </c>
      <c r="G72" s="1">
        <v>0</v>
      </c>
      <c r="H72" s="1">
        <v>12.71</v>
      </c>
      <c r="I72" s="1">
        <v>0</v>
      </c>
      <c r="J72" t="s">
        <v>65</v>
      </c>
      <c r="K72" t="s">
        <v>221</v>
      </c>
      <c r="L72" t="s">
        <v>601</v>
      </c>
      <c r="M72" s="1">
        <f>_xlfn.IFNA(VLOOKUP(A72,'7.16.24'!$A$2:$C$96,3,0),0)</f>
        <v>35.99</v>
      </c>
      <c r="N72" t="str">
        <f t="shared" si="8"/>
        <v>No</v>
      </c>
      <c r="O72" t="str">
        <f>_xlfn.IFNA(VLOOKUP(A72,'7.16.24'!$A$2:$R$96,16,0), "No")</f>
        <v>No</v>
      </c>
      <c r="P72" s="131" t="str">
        <f t="shared" si="7"/>
        <v>No</v>
      </c>
      <c r="Q72" s="132" t="str">
        <f t="shared" si="9"/>
        <v>No</v>
      </c>
    </row>
    <row r="73" spans="1:17" hidden="1" x14ac:dyDescent="0.25">
      <c r="A73" t="s">
        <v>627</v>
      </c>
      <c r="B73" s="1">
        <v>21.49</v>
      </c>
      <c r="C73" s="1">
        <v>21.49</v>
      </c>
      <c r="D73" s="1">
        <v>0</v>
      </c>
      <c r="E73" s="1">
        <v>21.49</v>
      </c>
      <c r="F73" s="1">
        <v>0</v>
      </c>
      <c r="G73" s="1">
        <v>0</v>
      </c>
      <c r="H73" s="1">
        <v>0</v>
      </c>
      <c r="I73" s="1">
        <v>0</v>
      </c>
      <c r="J73" t="s">
        <v>14</v>
      </c>
      <c r="K73" t="s">
        <v>172</v>
      </c>
      <c r="L73" t="s">
        <v>628</v>
      </c>
      <c r="M73" s="1">
        <f>_xlfn.IFNA(VLOOKUP(A73,'7.16.24'!$A$2:$C$96,3,0),0)</f>
        <v>21.49</v>
      </c>
      <c r="N73" t="str">
        <f t="shared" si="8"/>
        <v>No</v>
      </c>
      <c r="O73" t="str">
        <f>_xlfn.IFNA(VLOOKUP(A73,'7.16.24'!$A$2:$R$96,16,0), "No")</f>
        <v>No</v>
      </c>
      <c r="P73" s="131" t="str">
        <f t="shared" si="7"/>
        <v>No</v>
      </c>
      <c r="Q73" s="132" t="str">
        <f t="shared" si="9"/>
        <v>No</v>
      </c>
    </row>
    <row r="74" spans="1:17" hidden="1" x14ac:dyDescent="0.25">
      <c r="A74" t="s">
        <v>140</v>
      </c>
      <c r="B74" s="1">
        <v>18.010000000000002</v>
      </c>
      <c r="C74" s="1">
        <v>18.010000000000002</v>
      </c>
      <c r="D74" s="1">
        <v>0</v>
      </c>
      <c r="E74" s="1">
        <v>18.010000000000002</v>
      </c>
      <c r="F74" s="1">
        <v>0</v>
      </c>
      <c r="G74" s="1">
        <v>0</v>
      </c>
      <c r="H74" s="1">
        <v>0</v>
      </c>
      <c r="I74" s="1">
        <v>0</v>
      </c>
      <c r="J74" t="s">
        <v>62</v>
      </c>
      <c r="K74" t="s">
        <v>238</v>
      </c>
      <c r="L74" t="s">
        <v>323</v>
      </c>
      <c r="M74" s="1">
        <f>_xlfn.IFNA(VLOOKUP(A74,'7.16.24'!$A$2:$C$96,3,0),0)</f>
        <v>18.010000000000002</v>
      </c>
      <c r="N74" t="str">
        <f t="shared" si="8"/>
        <v>No</v>
      </c>
      <c r="O74" t="str">
        <f>_xlfn.IFNA(VLOOKUP(A74,'7.16.24'!$A$2:$R$96,16,0), "No")</f>
        <v>No</v>
      </c>
      <c r="P74" s="131" t="str">
        <f t="shared" si="7"/>
        <v>No</v>
      </c>
      <c r="Q74" s="132" t="str">
        <f t="shared" si="9"/>
        <v>No</v>
      </c>
    </row>
    <row r="75" spans="1:17" hidden="1" x14ac:dyDescent="0.25">
      <c r="A75" t="s">
        <v>57</v>
      </c>
      <c r="B75" s="1">
        <v>1223.6199999999999</v>
      </c>
      <c r="C75" s="1">
        <v>17.899999999999999</v>
      </c>
      <c r="D75" s="1">
        <v>0</v>
      </c>
      <c r="E75" s="1">
        <v>17.899999999999999</v>
      </c>
      <c r="F75" s="1">
        <v>1205.72</v>
      </c>
      <c r="G75" s="1">
        <v>1205.72</v>
      </c>
      <c r="H75" s="1">
        <v>0</v>
      </c>
      <c r="I75" s="1">
        <v>0</v>
      </c>
      <c r="J75" t="s">
        <v>20</v>
      </c>
      <c r="K75" t="s">
        <v>178</v>
      </c>
      <c r="L75" t="s">
        <v>204</v>
      </c>
      <c r="M75" s="1">
        <f>_xlfn.IFNA(VLOOKUP(A75,'7.16.24'!$A$2:$C$96,3,0),0)</f>
        <v>0</v>
      </c>
      <c r="N75" t="str">
        <f t="shared" si="8"/>
        <v>No</v>
      </c>
      <c r="O75" t="str">
        <f>_xlfn.IFNA(VLOOKUP(A75,'7.16.24'!$A$2:$R$96,16,0), "No")</f>
        <v>No</v>
      </c>
      <c r="P75" s="131" t="str">
        <f t="shared" si="7"/>
        <v>No</v>
      </c>
      <c r="Q75" s="132" t="str">
        <f t="shared" si="9"/>
        <v>No</v>
      </c>
    </row>
    <row r="76" spans="1:17" hidden="1" x14ac:dyDescent="0.25">
      <c r="A76" t="s">
        <v>281</v>
      </c>
      <c r="B76" s="1">
        <v>6891.33</v>
      </c>
      <c r="C76" s="1">
        <v>15.77</v>
      </c>
      <c r="D76" s="1">
        <v>0</v>
      </c>
      <c r="E76" s="1">
        <v>15.77</v>
      </c>
      <c r="F76" s="1">
        <v>6875.5599999999986</v>
      </c>
      <c r="G76" s="1">
        <v>0</v>
      </c>
      <c r="H76" s="1">
        <v>0</v>
      </c>
      <c r="I76" s="1">
        <v>6875.5599999999986</v>
      </c>
      <c r="J76" t="s">
        <v>102</v>
      </c>
      <c r="K76" t="s">
        <v>282</v>
      </c>
      <c r="L76" t="s">
        <v>283</v>
      </c>
      <c r="M76" s="1">
        <f>_xlfn.IFNA(VLOOKUP(A76,'7.16.24'!$A$2:$C$96,3,0),0)</f>
        <v>0</v>
      </c>
      <c r="N76" t="str">
        <f t="shared" si="8"/>
        <v>No</v>
      </c>
      <c r="O76" t="str">
        <f>_xlfn.IFNA(VLOOKUP(A76,'7.16.24'!$A$2:$R$96,16,0), "No")</f>
        <v>No</v>
      </c>
      <c r="P76" s="131" t="str">
        <f t="shared" si="7"/>
        <v>No</v>
      </c>
      <c r="Q76" s="132" t="str">
        <f t="shared" si="9"/>
        <v>No</v>
      </c>
    </row>
    <row r="77" spans="1:17" hidden="1" x14ac:dyDescent="0.25">
      <c r="A77" t="s">
        <v>384</v>
      </c>
      <c r="B77" s="1">
        <v>10.32</v>
      </c>
      <c r="C77" s="1">
        <v>10.32</v>
      </c>
      <c r="D77" s="1">
        <v>0</v>
      </c>
      <c r="E77" s="1">
        <v>10.32</v>
      </c>
      <c r="F77" s="1">
        <v>0</v>
      </c>
      <c r="G77" s="1">
        <v>0</v>
      </c>
      <c r="H77" s="1">
        <v>0</v>
      </c>
      <c r="I77" s="1">
        <v>0</v>
      </c>
      <c r="J77" t="s">
        <v>105</v>
      </c>
      <c r="K77" t="s">
        <v>245</v>
      </c>
      <c r="L77" t="s">
        <v>385</v>
      </c>
      <c r="M77" s="1">
        <f>_xlfn.IFNA(VLOOKUP(A77,'7.16.24'!$A$2:$C$96,3,0),0)</f>
        <v>10.32</v>
      </c>
      <c r="N77" t="str">
        <f t="shared" si="8"/>
        <v>No</v>
      </c>
      <c r="O77" t="str">
        <f>_xlfn.IFNA(VLOOKUP(A77,'7.16.24'!$A$2:$R$96,16,0), "No")</f>
        <v>No</v>
      </c>
      <c r="P77" s="131" t="str">
        <f t="shared" si="7"/>
        <v>No</v>
      </c>
      <c r="Q77" s="132" t="str">
        <f t="shared" si="9"/>
        <v>No</v>
      </c>
    </row>
    <row r="78" spans="1:17" hidden="1" x14ac:dyDescent="0.25">
      <c r="A78" t="s">
        <v>125</v>
      </c>
      <c r="B78" s="1">
        <v>1202.03</v>
      </c>
      <c r="C78" s="1">
        <v>6.93</v>
      </c>
      <c r="D78" s="1">
        <v>0</v>
      </c>
      <c r="E78" s="1">
        <v>6.93</v>
      </c>
      <c r="F78" s="1">
        <v>1195.0999999999999</v>
      </c>
      <c r="G78" s="1">
        <v>0</v>
      </c>
      <c r="H78" s="1">
        <v>1195.0999999999999</v>
      </c>
      <c r="I78" s="1">
        <v>0</v>
      </c>
      <c r="J78" t="s">
        <v>56</v>
      </c>
      <c r="K78" t="s">
        <v>189</v>
      </c>
      <c r="L78" t="s">
        <v>289</v>
      </c>
      <c r="M78" s="1">
        <f>_xlfn.IFNA(VLOOKUP(A78,'7.16.24'!$A$2:$C$96,3,0),0)</f>
        <v>6.93</v>
      </c>
      <c r="N78" t="str">
        <f t="shared" si="8"/>
        <v>No</v>
      </c>
      <c r="O78" t="str">
        <f>_xlfn.IFNA(VLOOKUP(A78,'7.16.24'!$A$2:$R$96,16,0), "No")</f>
        <v>No</v>
      </c>
      <c r="P78" s="131" t="str">
        <f t="shared" si="7"/>
        <v>No</v>
      </c>
      <c r="Q78" s="132" t="str">
        <f t="shared" si="9"/>
        <v>No</v>
      </c>
    </row>
    <row r="79" spans="1:17" hidden="1" x14ac:dyDescent="0.25">
      <c r="A79" t="s">
        <v>81</v>
      </c>
      <c r="B79" s="1">
        <v>6.67</v>
      </c>
      <c r="C79" s="1">
        <v>6.67</v>
      </c>
      <c r="D79" s="1">
        <v>0</v>
      </c>
      <c r="E79" s="1">
        <v>6.67</v>
      </c>
      <c r="F79" s="1">
        <v>0</v>
      </c>
      <c r="G79" s="1">
        <v>0</v>
      </c>
      <c r="H79" s="1">
        <v>0</v>
      </c>
      <c r="I79" s="1">
        <v>0</v>
      </c>
      <c r="J79" t="s">
        <v>153</v>
      </c>
      <c r="K79" t="s">
        <v>234</v>
      </c>
      <c r="L79" t="s">
        <v>235</v>
      </c>
      <c r="M79" s="1">
        <f>_xlfn.IFNA(VLOOKUP(A79,'7.16.24'!$A$2:$C$96,3,0),0)</f>
        <v>6.67</v>
      </c>
      <c r="N79" t="str">
        <f t="shared" si="8"/>
        <v>No</v>
      </c>
      <c r="O79" t="str">
        <f>_xlfn.IFNA(VLOOKUP(A79,'7.16.24'!$A$2:$R$96,16,0), "No")</f>
        <v>No</v>
      </c>
      <c r="P79" s="131" t="str">
        <f t="shared" si="7"/>
        <v>No</v>
      </c>
      <c r="Q79" s="132" t="str">
        <f t="shared" si="9"/>
        <v>No</v>
      </c>
    </row>
    <row r="80" spans="1:17" hidden="1" x14ac:dyDescent="0.25">
      <c r="A80" t="s">
        <v>110</v>
      </c>
      <c r="B80" s="1">
        <v>3.69</v>
      </c>
      <c r="C80" s="1">
        <v>3.69</v>
      </c>
      <c r="D80" s="1">
        <v>0</v>
      </c>
      <c r="E80" s="1">
        <v>3.69</v>
      </c>
      <c r="F80" s="1">
        <v>0</v>
      </c>
      <c r="G80" s="1">
        <v>0</v>
      </c>
      <c r="H80" s="1">
        <v>0</v>
      </c>
      <c r="I80" s="1">
        <v>0</v>
      </c>
      <c r="J80" t="s">
        <v>23</v>
      </c>
      <c r="K80" t="s">
        <v>194</v>
      </c>
      <c r="L80" t="s">
        <v>266</v>
      </c>
      <c r="M80" s="1">
        <f>_xlfn.IFNA(VLOOKUP(A80,'7.16.24'!$A$2:$C$96,3,0),0)</f>
        <v>3.69</v>
      </c>
      <c r="N80" t="str">
        <f t="shared" si="8"/>
        <v>No</v>
      </c>
      <c r="O80" t="str">
        <f>_xlfn.IFNA(VLOOKUP(A80,'7.16.24'!$A$2:$R$96,16,0), "No")</f>
        <v>No</v>
      </c>
      <c r="P80" s="131" t="str">
        <f t="shared" si="7"/>
        <v>No</v>
      </c>
      <c r="Q80" s="132" t="str">
        <f t="shared" si="9"/>
        <v>No</v>
      </c>
    </row>
    <row r="81" spans="1:17" hidden="1" x14ac:dyDescent="0.25">
      <c r="A81" t="s">
        <v>828</v>
      </c>
      <c r="B81" s="1">
        <v>1712.27</v>
      </c>
      <c r="C81" s="1">
        <v>0</v>
      </c>
      <c r="D81" s="1">
        <v>0</v>
      </c>
      <c r="E81" s="1">
        <v>0</v>
      </c>
      <c r="F81" s="1">
        <v>1712.27</v>
      </c>
      <c r="G81" s="1">
        <v>0</v>
      </c>
      <c r="H81" s="1">
        <v>0</v>
      </c>
      <c r="I81" s="1">
        <v>1712.27</v>
      </c>
      <c r="J81" t="s">
        <v>36</v>
      </c>
      <c r="K81" t="s">
        <v>185</v>
      </c>
      <c r="L81" t="s">
        <v>829</v>
      </c>
      <c r="M81" s="1">
        <f>_xlfn.IFNA(VLOOKUP(A81,'7.16.24'!$A$2:$C$96,3,0),0)</f>
        <v>0</v>
      </c>
      <c r="N81" t="str">
        <f t="shared" si="8"/>
        <v>No</v>
      </c>
      <c r="O81" t="str">
        <f>_xlfn.IFNA(VLOOKUP(A81,'7.16.24'!$A$2:$R$96,16,0), "No")</f>
        <v>No</v>
      </c>
      <c r="P81" s="131" t="str">
        <f t="shared" si="7"/>
        <v>No</v>
      </c>
      <c r="Q81" s="132" t="str">
        <f t="shared" si="9"/>
        <v>No</v>
      </c>
    </row>
    <row r="82" spans="1:17" hidden="1" x14ac:dyDescent="0.25">
      <c r="A82" t="s">
        <v>656</v>
      </c>
      <c r="B82" s="1">
        <v>0.01</v>
      </c>
      <c r="C82" s="1">
        <v>0</v>
      </c>
      <c r="D82" s="1">
        <v>0</v>
      </c>
      <c r="E82" s="1">
        <v>0</v>
      </c>
      <c r="F82" s="1">
        <v>0.01</v>
      </c>
      <c r="G82" s="1">
        <v>0</v>
      </c>
      <c r="H82" s="1">
        <v>0.01</v>
      </c>
      <c r="I82" s="1">
        <v>0</v>
      </c>
      <c r="J82" t="s">
        <v>31</v>
      </c>
      <c r="K82" t="s">
        <v>183</v>
      </c>
      <c r="L82" t="s">
        <v>657</v>
      </c>
      <c r="M82" s="1">
        <f>_xlfn.IFNA(VLOOKUP(A82,'7.16.24'!$A$2:$C$96,3,0),0)</f>
        <v>0.01</v>
      </c>
      <c r="N82" t="str">
        <f t="shared" si="8"/>
        <v>No</v>
      </c>
      <c r="O82" t="str">
        <f>_xlfn.IFNA(VLOOKUP(A82,'7.16.24'!$A$2:$R$96,16,0), "No")</f>
        <v>No</v>
      </c>
      <c r="P82" s="131" t="str">
        <f t="shared" si="7"/>
        <v>No</v>
      </c>
      <c r="Q82" s="132" t="str">
        <f t="shared" si="9"/>
        <v>No</v>
      </c>
    </row>
    <row r="83" spans="1:17" hidden="1" x14ac:dyDescent="0.25">
      <c r="A83" s="36" t="s">
        <v>269</v>
      </c>
      <c r="B83" s="1">
        <v>1472.09</v>
      </c>
      <c r="C83" s="1">
        <v>0</v>
      </c>
      <c r="D83" s="1">
        <v>0</v>
      </c>
      <c r="E83" s="1">
        <v>0</v>
      </c>
      <c r="F83" s="1">
        <v>1472.09</v>
      </c>
      <c r="G83" s="1">
        <v>0</v>
      </c>
      <c r="H83" s="1">
        <v>401.54</v>
      </c>
      <c r="I83" s="1">
        <v>1070.55</v>
      </c>
      <c r="J83" t="s">
        <v>44</v>
      </c>
      <c r="K83" t="s">
        <v>196</v>
      </c>
      <c r="L83" t="s">
        <v>270</v>
      </c>
      <c r="M83" s="1">
        <f>_xlfn.IFNA(VLOOKUP(A83,'7.16.24'!$A$2:$C$96,3,0),0)</f>
        <v>401.54</v>
      </c>
      <c r="N83" t="str">
        <f t="shared" si="8"/>
        <v>Yes</v>
      </c>
      <c r="O83" t="str">
        <f>_xlfn.IFNA(VLOOKUP(A83,'7.16.24'!$A$2:$R$96,16,0), "No")</f>
        <v>Yes</v>
      </c>
      <c r="P83" s="131" t="str">
        <f t="shared" si="7"/>
        <v>No</v>
      </c>
      <c r="Q83" s="132" t="str">
        <f t="shared" si="9"/>
        <v>No</v>
      </c>
    </row>
    <row r="84" spans="1:17" hidden="1" x14ac:dyDescent="0.25">
      <c r="A84" t="s">
        <v>556</v>
      </c>
      <c r="B84" s="1">
        <v>312.14999999999998</v>
      </c>
      <c r="C84" s="1">
        <v>0</v>
      </c>
      <c r="D84" s="1">
        <v>0</v>
      </c>
      <c r="E84" s="1">
        <v>0</v>
      </c>
      <c r="F84" s="1">
        <v>312.14999999999998</v>
      </c>
      <c r="G84" s="1">
        <v>0</v>
      </c>
      <c r="H84" s="1">
        <v>312.14999999999998</v>
      </c>
      <c r="I84" s="1">
        <v>0</v>
      </c>
      <c r="J84" t="s">
        <v>56</v>
      </c>
      <c r="K84" t="s">
        <v>189</v>
      </c>
      <c r="L84" t="s">
        <v>557</v>
      </c>
      <c r="M84" s="1">
        <f>_xlfn.IFNA(VLOOKUP(A84,'7.16.24'!$A$2:$C$96,3,0),0)</f>
        <v>0</v>
      </c>
      <c r="N84" t="str">
        <f t="shared" si="8"/>
        <v>No</v>
      </c>
      <c r="O84" t="str">
        <f>_xlfn.IFNA(VLOOKUP(A84,'7.16.24'!$A$2:$R$96,16,0), "No")</f>
        <v>No</v>
      </c>
      <c r="P84" s="131" t="str">
        <f t="shared" si="7"/>
        <v>No</v>
      </c>
      <c r="Q84" s="132" t="str">
        <f t="shared" si="9"/>
        <v>No</v>
      </c>
    </row>
    <row r="85" spans="1:17" hidden="1" x14ac:dyDescent="0.25">
      <c r="A85" s="36" t="s">
        <v>75</v>
      </c>
      <c r="B85" s="1">
        <v>339.87</v>
      </c>
      <c r="C85" s="1">
        <v>0</v>
      </c>
      <c r="D85" s="1">
        <v>0</v>
      </c>
      <c r="E85" s="1">
        <v>0</v>
      </c>
      <c r="F85" s="1">
        <v>339.87</v>
      </c>
      <c r="G85" s="1">
        <v>0</v>
      </c>
      <c r="H85" s="1">
        <v>0</v>
      </c>
      <c r="I85" s="1">
        <v>339.87</v>
      </c>
      <c r="J85" t="s">
        <v>31</v>
      </c>
      <c r="K85" t="s">
        <v>183</v>
      </c>
      <c r="L85" t="s">
        <v>232</v>
      </c>
      <c r="M85" s="1">
        <f>_xlfn.IFNA(VLOOKUP(A85,'7.16.24'!$A$2:$C$96,3,0),0)</f>
        <v>339.87</v>
      </c>
      <c r="N85" t="str">
        <f t="shared" si="8"/>
        <v>Yes</v>
      </c>
      <c r="O85" t="str">
        <f>_xlfn.IFNA(VLOOKUP(A85,'7.16.24'!$A$2:$R$96,16,0), "No")</f>
        <v>Yes</v>
      </c>
      <c r="P85" s="131" t="str">
        <f t="shared" si="7"/>
        <v>No</v>
      </c>
      <c r="Q85" s="132" t="str">
        <f t="shared" si="9"/>
        <v>No</v>
      </c>
    </row>
    <row r="86" spans="1:17" hidden="1" x14ac:dyDescent="0.25">
      <c r="A86" t="s">
        <v>369</v>
      </c>
      <c r="B86" s="1">
        <v>1387.51</v>
      </c>
      <c r="C86" s="1">
        <v>0</v>
      </c>
      <c r="D86" s="1">
        <v>0</v>
      </c>
      <c r="E86" s="1">
        <v>0</v>
      </c>
      <c r="F86" s="1">
        <v>1387.51</v>
      </c>
      <c r="G86" s="1">
        <v>1387.51</v>
      </c>
      <c r="H86" s="1">
        <v>0</v>
      </c>
      <c r="I86" s="1">
        <v>0</v>
      </c>
      <c r="J86" t="s">
        <v>14</v>
      </c>
      <c r="K86" t="s">
        <v>172</v>
      </c>
      <c r="L86" t="s">
        <v>370</v>
      </c>
      <c r="M86" s="1">
        <f>_xlfn.IFNA(VLOOKUP(A86,'7.16.24'!$A$2:$C$96,3,0),0)</f>
        <v>0</v>
      </c>
      <c r="N86" t="str">
        <f t="shared" si="8"/>
        <v>No</v>
      </c>
      <c r="O86" t="str">
        <f>_xlfn.IFNA(VLOOKUP(A86,'7.16.24'!$A$2:$R$96,16,0), "No")</f>
        <v>No</v>
      </c>
      <c r="P86" s="131" t="str">
        <f t="shared" si="7"/>
        <v>No</v>
      </c>
      <c r="Q86" s="132" t="str">
        <f t="shared" si="9"/>
        <v>No</v>
      </c>
    </row>
    <row r="87" spans="1:17" hidden="1" x14ac:dyDescent="0.25">
      <c r="A87" t="s">
        <v>122</v>
      </c>
      <c r="B87" s="1">
        <v>120.89</v>
      </c>
      <c r="C87" s="1">
        <v>0</v>
      </c>
      <c r="D87" s="1">
        <v>0</v>
      </c>
      <c r="E87" s="1">
        <v>0</v>
      </c>
      <c r="F87" s="1">
        <v>120.89</v>
      </c>
      <c r="G87" s="1">
        <v>0</v>
      </c>
      <c r="H87" s="1">
        <v>120.89</v>
      </c>
      <c r="I87" s="1">
        <v>0</v>
      </c>
      <c r="J87" t="s">
        <v>60</v>
      </c>
      <c r="K87" t="s">
        <v>236</v>
      </c>
      <c r="L87" t="s">
        <v>280</v>
      </c>
      <c r="M87" s="1">
        <f>_xlfn.IFNA(VLOOKUP(A87,'7.16.24'!$A$2:$C$96,3,0),0)</f>
        <v>35.24</v>
      </c>
      <c r="N87" t="str">
        <f t="shared" si="8"/>
        <v>No</v>
      </c>
      <c r="O87" t="str">
        <f>_xlfn.IFNA(VLOOKUP(A87,'7.16.24'!$A$2:$R$96,16,0), "No")</f>
        <v>No</v>
      </c>
      <c r="P87" s="131" t="str">
        <f t="shared" ref="P87:P118" si="10">IF(AND(C87&gt;=50,O87="No"),"Yes","No")</f>
        <v>No</v>
      </c>
      <c r="Q87" s="132" t="str">
        <f t="shared" si="9"/>
        <v>No</v>
      </c>
    </row>
    <row r="88" spans="1:17" hidden="1" x14ac:dyDescent="0.25">
      <c r="A88" t="s">
        <v>663</v>
      </c>
      <c r="B88" s="1">
        <v>728.83</v>
      </c>
      <c r="C88" s="1">
        <v>0</v>
      </c>
      <c r="D88" s="1">
        <v>0</v>
      </c>
      <c r="E88" s="1">
        <v>0</v>
      </c>
      <c r="F88" s="1">
        <v>728.83</v>
      </c>
      <c r="G88" s="1">
        <v>0</v>
      </c>
      <c r="H88" s="1">
        <v>728.83</v>
      </c>
      <c r="I88" s="1">
        <v>0</v>
      </c>
      <c r="J88" t="s">
        <v>29</v>
      </c>
      <c r="K88" t="s">
        <v>212</v>
      </c>
      <c r="L88" t="s">
        <v>664</v>
      </c>
      <c r="M88" s="1">
        <f>_xlfn.IFNA(VLOOKUP(A88,'7.16.24'!$A$2:$C$96,3,0),0)</f>
        <v>0</v>
      </c>
      <c r="N88" t="str">
        <f t="shared" si="8"/>
        <v>No</v>
      </c>
      <c r="O88" t="str">
        <f>_xlfn.IFNA(VLOOKUP(A88,'7.16.24'!$A$2:$R$96,16,0), "No")</f>
        <v>No</v>
      </c>
      <c r="P88" s="131" t="str">
        <f t="shared" si="10"/>
        <v>No</v>
      </c>
      <c r="Q88" s="132" t="str">
        <f t="shared" si="9"/>
        <v>No</v>
      </c>
    </row>
    <row r="89" spans="1:17" hidden="1" x14ac:dyDescent="0.25">
      <c r="A89" t="s">
        <v>53</v>
      </c>
      <c r="B89" s="1">
        <v>654.79000000000008</v>
      </c>
      <c r="C89" s="1">
        <v>0</v>
      </c>
      <c r="D89" s="1">
        <v>0</v>
      </c>
      <c r="E89" s="1">
        <v>0</v>
      </c>
      <c r="F89" s="1">
        <v>654.79000000000008</v>
      </c>
      <c r="G89" s="1">
        <v>498.98</v>
      </c>
      <c r="H89" s="1">
        <v>0</v>
      </c>
      <c r="I89" s="1">
        <v>155.81</v>
      </c>
      <c r="J89" t="s">
        <v>44</v>
      </c>
      <c r="K89" t="s">
        <v>196</v>
      </c>
      <c r="L89" t="s">
        <v>205</v>
      </c>
      <c r="M89" s="1">
        <f>_xlfn.IFNA(VLOOKUP(A89,'7.16.24'!$A$2:$C$96,3,0),0)</f>
        <v>0</v>
      </c>
      <c r="N89" t="str">
        <f t="shared" si="8"/>
        <v>No</v>
      </c>
      <c r="O89" t="str">
        <f>_xlfn.IFNA(VLOOKUP(A89,'7.16.24'!$A$2:$R$96,16,0), "No")</f>
        <v>No</v>
      </c>
      <c r="P89" s="131" t="str">
        <f t="shared" si="10"/>
        <v>No</v>
      </c>
      <c r="Q89" s="132" t="str">
        <f t="shared" si="9"/>
        <v>No</v>
      </c>
    </row>
    <row r="90" spans="1:17" hidden="1" x14ac:dyDescent="0.25">
      <c r="A90" s="36" t="s">
        <v>808</v>
      </c>
      <c r="B90" s="1">
        <v>905.32999999999993</v>
      </c>
      <c r="C90" s="1">
        <v>0</v>
      </c>
      <c r="D90" s="1">
        <v>0</v>
      </c>
      <c r="E90" s="1">
        <v>0</v>
      </c>
      <c r="F90" s="1">
        <v>905.32999999999993</v>
      </c>
      <c r="G90" s="1">
        <v>0</v>
      </c>
      <c r="H90" s="1">
        <v>905.32999999999993</v>
      </c>
      <c r="I90" s="1">
        <v>0</v>
      </c>
      <c r="J90" t="s">
        <v>44</v>
      </c>
      <c r="K90" t="s">
        <v>196</v>
      </c>
      <c r="L90" t="s">
        <v>809</v>
      </c>
      <c r="M90" s="1">
        <f>_xlfn.IFNA(VLOOKUP(A90,'7.16.24'!$A$2:$C$96,3,0),0)</f>
        <v>803.6</v>
      </c>
      <c r="N90" t="str">
        <f t="shared" si="8"/>
        <v>Yes</v>
      </c>
      <c r="O90" t="str">
        <f>_xlfn.IFNA(VLOOKUP(A90,'7.16.24'!$A$2:$R$96,16,0), "No")</f>
        <v>Yes</v>
      </c>
      <c r="P90" s="131" t="str">
        <f t="shared" si="10"/>
        <v>No</v>
      </c>
      <c r="Q90" s="132" t="str">
        <f t="shared" si="9"/>
        <v>No</v>
      </c>
    </row>
    <row r="91" spans="1:17" hidden="1" x14ac:dyDescent="0.25">
      <c r="A91" s="36" t="s">
        <v>408</v>
      </c>
      <c r="B91" s="1">
        <v>1498.9</v>
      </c>
      <c r="C91" s="1">
        <v>0</v>
      </c>
      <c r="D91" s="1">
        <v>0</v>
      </c>
      <c r="E91" s="1">
        <v>0</v>
      </c>
      <c r="F91" s="1">
        <v>1498.9</v>
      </c>
      <c r="G91" s="1">
        <v>0</v>
      </c>
      <c r="H91" s="1">
        <v>1498.9</v>
      </c>
      <c r="I91" s="1">
        <v>0</v>
      </c>
      <c r="J91" t="s">
        <v>23</v>
      </c>
      <c r="K91" t="s">
        <v>194</v>
      </c>
      <c r="L91" t="s">
        <v>409</v>
      </c>
      <c r="M91" s="1">
        <f>_xlfn.IFNA(VLOOKUP(A91,'7.16.24'!$A$2:$C$96,3,0),0)</f>
        <v>104.36</v>
      </c>
      <c r="N91" t="str">
        <f t="shared" si="8"/>
        <v>Yes</v>
      </c>
      <c r="O91" t="str">
        <f>_xlfn.IFNA(VLOOKUP(A91,'7.16.24'!$A$2:$R$96,16,0), "No")</f>
        <v>Yes</v>
      </c>
      <c r="P91" s="131" t="str">
        <f t="shared" si="10"/>
        <v>No</v>
      </c>
      <c r="Q91" s="132" t="str">
        <f t="shared" si="9"/>
        <v>No</v>
      </c>
    </row>
    <row r="92" spans="1:17" hidden="1" x14ac:dyDescent="0.25">
      <c r="A92" t="s">
        <v>410</v>
      </c>
      <c r="B92" s="1">
        <v>343.25</v>
      </c>
      <c r="C92" s="1">
        <v>0</v>
      </c>
      <c r="D92" s="1">
        <v>0</v>
      </c>
      <c r="E92" s="1">
        <v>0</v>
      </c>
      <c r="F92" s="1">
        <v>343.25</v>
      </c>
      <c r="G92" s="1">
        <v>0</v>
      </c>
      <c r="H92" s="1">
        <v>343.25</v>
      </c>
      <c r="I92" s="1">
        <v>0</v>
      </c>
      <c r="J92" t="s">
        <v>20</v>
      </c>
      <c r="K92" t="s">
        <v>178</v>
      </c>
      <c r="L92" t="s">
        <v>411</v>
      </c>
      <c r="M92" s="1">
        <f>_xlfn.IFNA(VLOOKUP(A92,'7.16.24'!$A$2:$C$96,3,0),0)</f>
        <v>0</v>
      </c>
      <c r="N92" t="str">
        <f t="shared" si="8"/>
        <v>No</v>
      </c>
      <c r="O92" t="str">
        <f>_xlfn.IFNA(VLOOKUP(A92,'7.16.24'!$A$2:$R$96,16,0), "No")</f>
        <v>No</v>
      </c>
      <c r="P92" s="131" t="str">
        <f t="shared" si="10"/>
        <v>No</v>
      </c>
      <c r="Q92" s="132" t="str">
        <f t="shared" si="9"/>
        <v>No</v>
      </c>
    </row>
    <row r="93" spans="1:17" hidden="1" x14ac:dyDescent="0.25">
      <c r="A93" t="s">
        <v>31</v>
      </c>
      <c r="B93" s="1">
        <v>2255.9899999999998</v>
      </c>
      <c r="C93" s="1">
        <v>0</v>
      </c>
      <c r="D93" s="1">
        <v>0</v>
      </c>
      <c r="E93" s="1">
        <v>0</v>
      </c>
      <c r="F93" s="1">
        <v>2255.9899999999998</v>
      </c>
      <c r="G93" s="1">
        <v>0</v>
      </c>
      <c r="H93" s="1">
        <v>0</v>
      </c>
      <c r="I93" s="1">
        <v>2255.9899999999998</v>
      </c>
      <c r="J93" t="s">
        <v>21</v>
      </c>
      <c r="K93" t="s">
        <v>177</v>
      </c>
      <c r="L93" t="s">
        <v>183</v>
      </c>
      <c r="M93" s="1">
        <f>_xlfn.IFNA(VLOOKUP(A93,'7.16.24'!$A$2:$C$96,3,0),0)</f>
        <v>0</v>
      </c>
      <c r="N93" t="str">
        <f t="shared" si="8"/>
        <v>No</v>
      </c>
      <c r="O93" t="str">
        <f>_xlfn.IFNA(VLOOKUP(A93,'7.16.24'!$A$2:$R$96,16,0), "No")</f>
        <v>No</v>
      </c>
      <c r="P93" s="131" t="str">
        <f t="shared" si="10"/>
        <v>No</v>
      </c>
      <c r="Q93" s="132" t="str">
        <f t="shared" si="9"/>
        <v>No</v>
      </c>
    </row>
    <row r="94" spans="1:17" hidden="1" x14ac:dyDescent="0.25">
      <c r="A94" t="s">
        <v>608</v>
      </c>
      <c r="B94" s="1">
        <v>269.75</v>
      </c>
      <c r="C94" s="1">
        <v>0</v>
      </c>
      <c r="D94" s="1">
        <v>0</v>
      </c>
      <c r="E94" s="1">
        <v>0</v>
      </c>
      <c r="F94" s="1">
        <v>269.75</v>
      </c>
      <c r="G94" s="1">
        <v>0</v>
      </c>
      <c r="H94" s="1">
        <v>269.75</v>
      </c>
      <c r="I94" s="1">
        <v>0</v>
      </c>
      <c r="J94" t="s">
        <v>56</v>
      </c>
      <c r="K94" t="s">
        <v>189</v>
      </c>
      <c r="L94" t="s">
        <v>207</v>
      </c>
      <c r="M94" s="1">
        <f>_xlfn.IFNA(VLOOKUP(A94,'7.16.24'!$A$2:$C$96,3,0),0)</f>
        <v>0</v>
      </c>
      <c r="N94" t="str">
        <f t="shared" si="8"/>
        <v>No</v>
      </c>
      <c r="O94" t="str">
        <f>_xlfn.IFNA(VLOOKUP(A94,'7.16.24'!$A$2:$R$96,16,0), "No")</f>
        <v>No</v>
      </c>
      <c r="P94" s="131" t="str">
        <f t="shared" si="10"/>
        <v>No</v>
      </c>
      <c r="Q94" s="132" t="str">
        <f t="shared" si="9"/>
        <v>No</v>
      </c>
    </row>
    <row r="95" spans="1:17" hidden="1" x14ac:dyDescent="0.25">
      <c r="A95" t="s">
        <v>94</v>
      </c>
      <c r="B95" s="1">
        <v>475.19000000000011</v>
      </c>
      <c r="C95" s="1">
        <v>0</v>
      </c>
      <c r="D95" s="1">
        <v>0</v>
      </c>
      <c r="E95" s="1">
        <v>0</v>
      </c>
      <c r="F95" s="1">
        <v>475.19000000000011</v>
      </c>
      <c r="G95" s="1">
        <v>475.19000000000011</v>
      </c>
      <c r="H95" s="1">
        <v>0</v>
      </c>
      <c r="I95" s="1">
        <v>0</v>
      </c>
      <c r="J95" t="s">
        <v>62</v>
      </c>
      <c r="K95" t="s">
        <v>238</v>
      </c>
      <c r="L95" t="s">
        <v>239</v>
      </c>
      <c r="M95" s="1">
        <f>_xlfn.IFNA(VLOOKUP(A95,'7.16.24'!$A$2:$C$96,3,0),0)</f>
        <v>0</v>
      </c>
      <c r="N95" t="str">
        <f t="shared" si="8"/>
        <v>No</v>
      </c>
      <c r="O95" t="str">
        <f>_xlfn.IFNA(VLOOKUP(A95,'7.16.24'!$A$2:$R$96,16,0), "No")</f>
        <v>No</v>
      </c>
      <c r="P95" s="131" t="str">
        <f t="shared" si="10"/>
        <v>No</v>
      </c>
      <c r="Q95" s="132" t="str">
        <f t="shared" si="9"/>
        <v>No</v>
      </c>
    </row>
    <row r="96" spans="1:17" hidden="1" x14ac:dyDescent="0.25">
      <c r="A96" t="s">
        <v>161</v>
      </c>
      <c r="B96" s="1">
        <v>922.97</v>
      </c>
      <c r="C96" s="1">
        <v>0</v>
      </c>
      <c r="D96" s="1">
        <v>0</v>
      </c>
      <c r="E96" s="1">
        <v>0</v>
      </c>
      <c r="F96" s="1">
        <v>922.97</v>
      </c>
      <c r="G96" s="1">
        <v>0</v>
      </c>
      <c r="H96" s="1">
        <v>0</v>
      </c>
      <c r="I96" s="1">
        <v>922.97</v>
      </c>
      <c r="J96" t="s">
        <v>96</v>
      </c>
      <c r="K96" t="s">
        <v>242</v>
      </c>
      <c r="L96" t="s">
        <v>299</v>
      </c>
      <c r="M96" s="1">
        <f>_xlfn.IFNA(VLOOKUP(A96,'7.16.24'!$A$2:$C$96,3,0),0)</f>
        <v>0</v>
      </c>
      <c r="N96" t="str">
        <f t="shared" si="8"/>
        <v>No</v>
      </c>
      <c r="O96" t="str">
        <f>_xlfn.IFNA(VLOOKUP(A96,'7.16.24'!$A$2:$R$96,16,0), "No")</f>
        <v>No</v>
      </c>
      <c r="P96" s="131" t="str">
        <f t="shared" si="10"/>
        <v>No</v>
      </c>
      <c r="Q96" s="132" t="str">
        <f t="shared" si="9"/>
        <v>No</v>
      </c>
    </row>
    <row r="97" spans="1:17" hidden="1" x14ac:dyDescent="0.25">
      <c r="A97" s="36" t="s">
        <v>111</v>
      </c>
      <c r="B97" s="1">
        <v>80.239999999999995</v>
      </c>
      <c r="C97" s="1">
        <v>0</v>
      </c>
      <c r="D97" s="1">
        <v>0</v>
      </c>
      <c r="E97" s="1">
        <v>0</v>
      </c>
      <c r="F97" s="1">
        <v>80.239999999999995</v>
      </c>
      <c r="G97" s="1">
        <v>80.239999999999995</v>
      </c>
      <c r="H97" s="1">
        <v>0</v>
      </c>
      <c r="I97" s="1">
        <v>0</v>
      </c>
      <c r="J97" t="s">
        <v>44</v>
      </c>
      <c r="K97" t="s">
        <v>196</v>
      </c>
      <c r="L97" t="s">
        <v>267</v>
      </c>
      <c r="M97" s="1">
        <f>_xlfn.IFNA(VLOOKUP(A97,'7.16.24'!$A$2:$C$96,3,0),0)</f>
        <v>80.239999999999995</v>
      </c>
      <c r="N97" t="str">
        <f t="shared" si="8"/>
        <v>Yes</v>
      </c>
      <c r="O97" t="str">
        <f>_xlfn.IFNA(VLOOKUP(A97,'7.16.24'!$A$2:$R$96,16,0), "No")</f>
        <v>Yes</v>
      </c>
      <c r="P97" s="131" t="str">
        <f t="shared" si="10"/>
        <v>No</v>
      </c>
      <c r="Q97" s="132" t="str">
        <f t="shared" si="9"/>
        <v>No</v>
      </c>
    </row>
    <row r="98" spans="1:17" hidden="1" x14ac:dyDescent="0.25">
      <c r="A98" t="s">
        <v>609</v>
      </c>
      <c r="B98" s="1">
        <v>393.79</v>
      </c>
      <c r="C98" s="1">
        <v>0</v>
      </c>
      <c r="D98" s="1">
        <v>0</v>
      </c>
      <c r="E98" s="1">
        <v>0</v>
      </c>
      <c r="F98" s="1">
        <v>393.79</v>
      </c>
      <c r="G98" s="1">
        <v>0</v>
      </c>
      <c r="H98" s="1">
        <v>393.79</v>
      </c>
      <c r="I98" s="1">
        <v>0</v>
      </c>
      <c r="J98" t="s">
        <v>56</v>
      </c>
      <c r="K98" t="s">
        <v>189</v>
      </c>
      <c r="L98" t="s">
        <v>610</v>
      </c>
      <c r="M98" s="1">
        <f>_xlfn.IFNA(VLOOKUP(A98,'7.16.24'!$A$2:$C$96,3,0),0)</f>
        <v>0</v>
      </c>
      <c r="N98" t="str">
        <f t="shared" ref="N98:N129" si="11">IF(M98&gt;50,"Yes","No")</f>
        <v>No</v>
      </c>
      <c r="O98" t="str">
        <f>_xlfn.IFNA(VLOOKUP(A98,'7.16.24'!$A$2:$R$96,16,0), "No")</f>
        <v>No</v>
      </c>
      <c r="P98" s="131" t="str">
        <f t="shared" si="10"/>
        <v>No</v>
      </c>
      <c r="Q98" s="132" t="str">
        <f t="shared" si="9"/>
        <v>No</v>
      </c>
    </row>
    <row r="99" spans="1:17" hidden="1" x14ac:dyDescent="0.25">
      <c r="A99" s="36" t="s">
        <v>128</v>
      </c>
      <c r="B99" s="1">
        <v>785</v>
      </c>
      <c r="C99" s="1">
        <v>0</v>
      </c>
      <c r="D99" s="1">
        <v>0</v>
      </c>
      <c r="E99" s="1">
        <v>0</v>
      </c>
      <c r="F99" s="1">
        <v>785</v>
      </c>
      <c r="G99" s="1">
        <v>0</v>
      </c>
      <c r="H99" s="1">
        <v>0</v>
      </c>
      <c r="I99" s="1">
        <v>785</v>
      </c>
      <c r="J99" t="s">
        <v>29</v>
      </c>
      <c r="K99" t="s">
        <v>212</v>
      </c>
      <c r="L99" t="s">
        <v>302</v>
      </c>
      <c r="M99" s="1">
        <f>_xlfn.IFNA(VLOOKUP(A99,'7.16.24'!$A$2:$C$96,3,0),0)</f>
        <v>1935</v>
      </c>
      <c r="N99" t="str">
        <f t="shared" si="11"/>
        <v>Yes</v>
      </c>
      <c r="O99" t="str">
        <f>_xlfn.IFNA(VLOOKUP(A99,'7.16.24'!$A$2:$R$96,16,0), "No")</f>
        <v>Yes</v>
      </c>
      <c r="P99" s="131" t="str">
        <f t="shared" si="10"/>
        <v>No</v>
      </c>
      <c r="Q99" s="132" t="str">
        <f t="shared" si="9"/>
        <v>No</v>
      </c>
    </row>
    <row r="100" spans="1:17" hidden="1" x14ac:dyDescent="0.25">
      <c r="A100" s="36" t="s">
        <v>658</v>
      </c>
      <c r="B100" s="1">
        <v>5716.3099999999986</v>
      </c>
      <c r="C100" s="1">
        <v>0</v>
      </c>
      <c r="D100" s="1">
        <v>0</v>
      </c>
      <c r="E100" s="1">
        <v>0</v>
      </c>
      <c r="F100" s="1">
        <v>5716.3099999999986</v>
      </c>
      <c r="G100" s="1">
        <v>0</v>
      </c>
      <c r="H100" s="1">
        <v>5716.3099999999986</v>
      </c>
      <c r="I100" s="1">
        <v>0</v>
      </c>
      <c r="J100" t="s">
        <v>151</v>
      </c>
      <c r="K100" t="s">
        <v>208</v>
      </c>
      <c r="L100" t="s">
        <v>719</v>
      </c>
      <c r="M100" s="1">
        <f>_xlfn.IFNA(VLOOKUP(A100,'7.16.24'!$A$2:$C$96,3,0),0)</f>
        <v>86.32</v>
      </c>
      <c r="N100" t="str">
        <f t="shared" si="11"/>
        <v>Yes</v>
      </c>
      <c r="O100" t="str">
        <f>_xlfn.IFNA(VLOOKUP(A100,'7.16.24'!$A$2:$R$96,16,0), "No")</f>
        <v>Yes</v>
      </c>
      <c r="P100" s="131" t="str">
        <f t="shared" si="10"/>
        <v>No</v>
      </c>
      <c r="Q100" s="132" t="str">
        <f t="shared" si="9"/>
        <v>No</v>
      </c>
    </row>
    <row r="101" spans="1:17" hidden="1" x14ac:dyDescent="0.25">
      <c r="A101" s="36" t="s">
        <v>747</v>
      </c>
      <c r="B101" s="1">
        <v>2971.27</v>
      </c>
      <c r="C101" s="1">
        <v>0</v>
      </c>
      <c r="D101" s="1">
        <v>0</v>
      </c>
      <c r="E101" s="1">
        <v>0</v>
      </c>
      <c r="F101" s="1">
        <v>2971.27</v>
      </c>
      <c r="G101" s="1">
        <v>0</v>
      </c>
      <c r="H101" s="1">
        <v>670.38</v>
      </c>
      <c r="I101" s="1">
        <v>2300.89</v>
      </c>
      <c r="J101" t="s">
        <v>96</v>
      </c>
      <c r="K101" t="s">
        <v>242</v>
      </c>
      <c r="L101" t="s">
        <v>748</v>
      </c>
      <c r="M101" s="1">
        <f>_xlfn.IFNA(VLOOKUP(A101,'7.16.24'!$A$2:$C$96,3,0),0)</f>
        <v>670.38</v>
      </c>
      <c r="N101" t="str">
        <f t="shared" si="11"/>
        <v>Yes</v>
      </c>
      <c r="O101" t="str">
        <f>_xlfn.IFNA(VLOOKUP(A101,'7.16.24'!$A$2:$R$96,16,0), "No")</f>
        <v>Yes</v>
      </c>
      <c r="P101" s="131" t="str">
        <f t="shared" si="10"/>
        <v>No</v>
      </c>
      <c r="Q101" s="132" t="str">
        <f t="shared" ref="Q101:Q132" si="12">IF(AND(N101="Yes",O101="Yes",M101&lt;=C101),"Yes","No")</f>
        <v>No</v>
      </c>
    </row>
    <row r="102" spans="1:17" hidden="1" x14ac:dyDescent="0.25">
      <c r="A102" t="s">
        <v>129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t="s">
        <v>44</v>
      </c>
      <c r="K102" t="s">
        <v>196</v>
      </c>
      <c r="L102" t="s">
        <v>303</v>
      </c>
      <c r="M102" s="1">
        <f>_xlfn.IFNA(VLOOKUP(A102,'7.16.24'!$A$2:$C$96,3,0),0)</f>
        <v>0</v>
      </c>
      <c r="N102" t="str">
        <f t="shared" si="11"/>
        <v>No</v>
      </c>
      <c r="O102" t="str">
        <f>_xlfn.IFNA(VLOOKUP(A102,'7.16.24'!$A$2:$R$96,16,0), "No")</f>
        <v>No</v>
      </c>
      <c r="P102" s="131" t="str">
        <f t="shared" si="10"/>
        <v>No</v>
      </c>
      <c r="Q102" s="132" t="str">
        <f t="shared" si="12"/>
        <v>No</v>
      </c>
    </row>
    <row r="103" spans="1:17" hidden="1" x14ac:dyDescent="0.25">
      <c r="A103" s="36" t="s">
        <v>115</v>
      </c>
      <c r="B103" s="1">
        <v>361.86</v>
      </c>
      <c r="C103" s="1">
        <v>0</v>
      </c>
      <c r="D103" s="1">
        <v>0</v>
      </c>
      <c r="E103" s="1">
        <v>0</v>
      </c>
      <c r="F103" s="1">
        <v>361.86</v>
      </c>
      <c r="G103" s="1">
        <v>0</v>
      </c>
      <c r="H103" s="1">
        <v>361.86</v>
      </c>
      <c r="I103" s="1">
        <v>0</v>
      </c>
      <c r="J103" t="s">
        <v>116</v>
      </c>
      <c r="K103" t="s">
        <v>259</v>
      </c>
      <c r="L103" t="s">
        <v>260</v>
      </c>
      <c r="M103" s="1">
        <f>_xlfn.IFNA(VLOOKUP(A103,'7.16.24'!$A$2:$C$96,3,0),0)</f>
        <v>318.7</v>
      </c>
      <c r="N103" t="str">
        <f t="shared" si="11"/>
        <v>Yes</v>
      </c>
      <c r="O103" t="str">
        <f>_xlfn.IFNA(VLOOKUP(A103,'7.16.24'!$A$2:$R$96,16,0), "No")</f>
        <v>Yes</v>
      </c>
      <c r="P103" s="131" t="str">
        <f t="shared" si="10"/>
        <v>No</v>
      </c>
      <c r="Q103" s="132" t="str">
        <f t="shared" si="12"/>
        <v>No</v>
      </c>
    </row>
    <row r="104" spans="1:17" hidden="1" x14ac:dyDescent="0.25">
      <c r="A104" t="s">
        <v>698</v>
      </c>
      <c r="B104" s="1">
        <v>843.2</v>
      </c>
      <c r="C104" s="1">
        <v>0</v>
      </c>
      <c r="D104" s="1">
        <v>0</v>
      </c>
      <c r="E104" s="1">
        <v>0</v>
      </c>
      <c r="F104" s="1">
        <v>843.2</v>
      </c>
      <c r="G104" s="1">
        <v>0</v>
      </c>
      <c r="H104" s="1">
        <v>843.2</v>
      </c>
      <c r="I104" s="1">
        <v>0</v>
      </c>
      <c r="J104" t="s">
        <v>23</v>
      </c>
      <c r="K104" t="s">
        <v>194</v>
      </c>
      <c r="L104" t="s">
        <v>699</v>
      </c>
      <c r="M104" s="1">
        <f>_xlfn.IFNA(VLOOKUP(A104,'7.16.24'!$A$2:$C$96,3,0),0)</f>
        <v>0</v>
      </c>
      <c r="N104" t="str">
        <f t="shared" si="11"/>
        <v>No</v>
      </c>
      <c r="O104" t="str">
        <f>_xlfn.IFNA(VLOOKUP(A104,'7.16.24'!$A$2:$R$96,16,0), "No")</f>
        <v>No</v>
      </c>
      <c r="P104" s="131" t="str">
        <f t="shared" si="10"/>
        <v>No</v>
      </c>
      <c r="Q104" s="132" t="str">
        <f t="shared" si="12"/>
        <v>No</v>
      </c>
    </row>
    <row r="105" spans="1:17" hidden="1" x14ac:dyDescent="0.25">
      <c r="A105" t="s">
        <v>830</v>
      </c>
      <c r="B105" s="1">
        <v>45.32</v>
      </c>
      <c r="C105" s="1">
        <v>0</v>
      </c>
      <c r="D105" s="1">
        <v>0</v>
      </c>
      <c r="E105" s="1">
        <v>0</v>
      </c>
      <c r="F105" s="1">
        <v>45.32</v>
      </c>
      <c r="G105" s="1">
        <v>0</v>
      </c>
      <c r="H105" s="1">
        <v>0</v>
      </c>
      <c r="I105" s="1">
        <v>45.32</v>
      </c>
      <c r="J105" t="s">
        <v>14</v>
      </c>
      <c r="K105" t="s">
        <v>172</v>
      </c>
      <c r="L105" t="s">
        <v>831</v>
      </c>
      <c r="M105" s="1">
        <f>_xlfn.IFNA(VLOOKUP(A105,'7.16.24'!$A$2:$C$96,3,0),0)</f>
        <v>0</v>
      </c>
      <c r="N105" t="str">
        <f t="shared" si="11"/>
        <v>No</v>
      </c>
      <c r="O105" t="str">
        <f>_xlfn.IFNA(VLOOKUP(A105,'7.16.24'!$A$2:$R$96,16,0), "No")</f>
        <v>No</v>
      </c>
      <c r="P105" s="131" t="str">
        <f t="shared" si="10"/>
        <v>No</v>
      </c>
      <c r="Q105" s="132" t="str">
        <f t="shared" si="12"/>
        <v>No</v>
      </c>
    </row>
    <row r="106" spans="1:17" hidden="1" x14ac:dyDescent="0.25">
      <c r="A106" t="s">
        <v>758</v>
      </c>
      <c r="B106" s="1">
        <v>641.80999999999995</v>
      </c>
      <c r="C106" s="1">
        <v>0</v>
      </c>
      <c r="D106" s="1">
        <v>0</v>
      </c>
      <c r="E106" s="1">
        <v>0</v>
      </c>
      <c r="F106" s="1">
        <v>641.80999999999995</v>
      </c>
      <c r="G106" s="1">
        <v>0</v>
      </c>
      <c r="H106" s="1">
        <v>0</v>
      </c>
      <c r="I106" s="1">
        <v>641.80999999999995</v>
      </c>
      <c r="J106" t="s">
        <v>41</v>
      </c>
      <c r="K106" t="s">
        <v>179</v>
      </c>
      <c r="L106" t="s">
        <v>759</v>
      </c>
      <c r="M106" s="1">
        <f>_xlfn.IFNA(VLOOKUP(A106,'7.16.24'!$A$2:$C$96,3,0),0)</f>
        <v>0</v>
      </c>
      <c r="N106" t="str">
        <f t="shared" si="11"/>
        <v>No</v>
      </c>
      <c r="O106" t="str">
        <f>_xlfn.IFNA(VLOOKUP(A106,'7.16.24'!$A$2:$R$96,16,0), "No")</f>
        <v>No</v>
      </c>
      <c r="P106" s="131" t="str">
        <f t="shared" si="10"/>
        <v>No</v>
      </c>
      <c r="Q106" s="132" t="str">
        <f t="shared" si="12"/>
        <v>No</v>
      </c>
    </row>
    <row r="107" spans="1:17" hidden="1" x14ac:dyDescent="0.25">
      <c r="A107" t="s">
        <v>512</v>
      </c>
      <c r="B107" s="1">
        <v>95.41</v>
      </c>
      <c r="C107" s="1">
        <v>0</v>
      </c>
      <c r="D107" s="1">
        <v>0</v>
      </c>
      <c r="E107" s="1">
        <v>0</v>
      </c>
      <c r="F107" s="1">
        <v>95.41</v>
      </c>
      <c r="G107" s="1">
        <v>0</v>
      </c>
      <c r="H107" s="1">
        <v>95.41</v>
      </c>
      <c r="I107" s="1">
        <v>0</v>
      </c>
      <c r="J107" t="s">
        <v>96</v>
      </c>
      <c r="K107" t="s">
        <v>242</v>
      </c>
      <c r="L107" t="s">
        <v>513</v>
      </c>
      <c r="M107" s="1">
        <f>_xlfn.IFNA(VLOOKUP(A107,'7.16.24'!$A$2:$C$96,3,0),0)</f>
        <v>0</v>
      </c>
      <c r="N107" t="str">
        <f t="shared" si="11"/>
        <v>No</v>
      </c>
      <c r="O107" t="str">
        <f>_xlfn.IFNA(VLOOKUP(A107,'7.16.24'!$A$2:$R$96,16,0), "No")</f>
        <v>No</v>
      </c>
      <c r="P107" s="131" t="str">
        <f t="shared" si="10"/>
        <v>No</v>
      </c>
      <c r="Q107" s="132" t="str">
        <f t="shared" si="12"/>
        <v>No</v>
      </c>
    </row>
    <row r="108" spans="1:17" hidden="1" x14ac:dyDescent="0.25">
      <c r="A108" t="s">
        <v>760</v>
      </c>
      <c r="B108" s="1">
        <v>267.07000000000011</v>
      </c>
      <c r="C108" s="1">
        <v>0</v>
      </c>
      <c r="D108" s="1">
        <v>0</v>
      </c>
      <c r="E108" s="1">
        <v>0</v>
      </c>
      <c r="F108" s="1">
        <v>267.07000000000011</v>
      </c>
      <c r="G108" s="1">
        <v>0</v>
      </c>
      <c r="H108" s="1">
        <v>267.07000000000011</v>
      </c>
      <c r="I108" s="1">
        <v>0</v>
      </c>
      <c r="J108" t="s">
        <v>34</v>
      </c>
      <c r="K108" t="s">
        <v>198</v>
      </c>
      <c r="L108" t="s">
        <v>761</v>
      </c>
      <c r="M108" s="1">
        <f>_xlfn.IFNA(VLOOKUP(A108,'7.16.24'!$A$2:$C$96,3,0),0)</f>
        <v>0</v>
      </c>
      <c r="N108" t="str">
        <f t="shared" si="11"/>
        <v>No</v>
      </c>
      <c r="O108" t="str">
        <f>_xlfn.IFNA(VLOOKUP(A108,'7.16.24'!$A$2:$R$96,16,0), "No")</f>
        <v>No</v>
      </c>
      <c r="P108" s="131" t="str">
        <f t="shared" si="10"/>
        <v>No</v>
      </c>
      <c r="Q108" s="132" t="str">
        <f t="shared" si="12"/>
        <v>No</v>
      </c>
    </row>
    <row r="109" spans="1:17" hidden="1" x14ac:dyDescent="0.25">
      <c r="A109" t="s">
        <v>164</v>
      </c>
      <c r="B109" s="1">
        <v>2141.62</v>
      </c>
      <c r="C109" s="1">
        <v>0</v>
      </c>
      <c r="D109" s="1">
        <v>0</v>
      </c>
      <c r="E109" s="1">
        <v>0</v>
      </c>
      <c r="F109" s="1">
        <v>2141.62</v>
      </c>
      <c r="G109" s="1">
        <v>0</v>
      </c>
      <c r="H109" s="1">
        <v>2141.62</v>
      </c>
      <c r="I109" s="1">
        <v>0</v>
      </c>
      <c r="J109" t="s">
        <v>56</v>
      </c>
      <c r="K109" t="s">
        <v>189</v>
      </c>
      <c r="L109" t="s">
        <v>306</v>
      </c>
      <c r="M109" s="1">
        <f>_xlfn.IFNA(VLOOKUP(A109,'7.16.24'!$A$2:$C$96,3,0),0)</f>
        <v>0</v>
      </c>
      <c r="N109" t="str">
        <f t="shared" si="11"/>
        <v>No</v>
      </c>
      <c r="O109" t="str">
        <f>_xlfn.IFNA(VLOOKUP(A109,'7.16.24'!$A$2:$R$96,16,0), "No")</f>
        <v>No</v>
      </c>
      <c r="P109" s="131" t="str">
        <f t="shared" si="10"/>
        <v>No</v>
      </c>
      <c r="Q109" s="132" t="str">
        <f t="shared" si="12"/>
        <v>No</v>
      </c>
    </row>
    <row r="110" spans="1:17" hidden="1" x14ac:dyDescent="0.25">
      <c r="A110" t="s">
        <v>382</v>
      </c>
      <c r="B110" s="1">
        <v>111.42</v>
      </c>
      <c r="C110" s="1">
        <v>0</v>
      </c>
      <c r="D110" s="1">
        <v>0</v>
      </c>
      <c r="E110" s="1">
        <v>0</v>
      </c>
      <c r="F110" s="1">
        <v>111.42</v>
      </c>
      <c r="G110" s="1">
        <v>0</v>
      </c>
      <c r="H110" s="1">
        <v>0</v>
      </c>
      <c r="I110" s="1">
        <v>111.42</v>
      </c>
      <c r="J110" t="s">
        <v>34</v>
      </c>
      <c r="K110" t="s">
        <v>198</v>
      </c>
      <c r="L110" t="s">
        <v>383</v>
      </c>
      <c r="M110" s="1">
        <f>_xlfn.IFNA(VLOOKUP(A110,'7.16.24'!$A$2:$C$96,3,0),0)</f>
        <v>111.42</v>
      </c>
      <c r="N110" t="str">
        <f t="shared" si="11"/>
        <v>Yes</v>
      </c>
      <c r="O110" t="s">
        <v>359</v>
      </c>
      <c r="P110" s="131" t="str">
        <f t="shared" si="10"/>
        <v>No</v>
      </c>
      <c r="Q110" s="132" t="str">
        <f t="shared" si="12"/>
        <v>No</v>
      </c>
    </row>
    <row r="111" spans="1:17" hidden="1" x14ac:dyDescent="0.25">
      <c r="A111" t="s">
        <v>762</v>
      </c>
      <c r="B111" s="1">
        <v>1492.73</v>
      </c>
      <c r="C111" s="1">
        <v>0</v>
      </c>
      <c r="D111" s="1">
        <v>0</v>
      </c>
      <c r="E111" s="1">
        <v>0</v>
      </c>
      <c r="F111" s="1">
        <v>1492.73</v>
      </c>
      <c r="G111" s="1">
        <v>0</v>
      </c>
      <c r="H111" s="1">
        <v>1492.73</v>
      </c>
      <c r="I111" s="1">
        <v>0</v>
      </c>
      <c r="J111" t="s">
        <v>23</v>
      </c>
      <c r="K111" t="s">
        <v>194</v>
      </c>
      <c r="L111" t="s">
        <v>763</v>
      </c>
      <c r="M111" s="1">
        <f>_xlfn.IFNA(VLOOKUP(A111,'7.16.24'!$A$2:$C$96,3,0),0)</f>
        <v>0</v>
      </c>
      <c r="N111" t="str">
        <f t="shared" si="11"/>
        <v>No</v>
      </c>
      <c r="O111" t="str">
        <f>_xlfn.IFNA(VLOOKUP(A111,'7.16.24'!$A$2:$R$96,16,0), "No")</f>
        <v>No</v>
      </c>
      <c r="P111" s="131" t="str">
        <f t="shared" si="10"/>
        <v>No</v>
      </c>
      <c r="Q111" s="132" t="str">
        <f t="shared" si="12"/>
        <v>No</v>
      </c>
    </row>
    <row r="112" spans="1:17" hidden="1" x14ac:dyDescent="0.25">
      <c r="A112" t="s">
        <v>669</v>
      </c>
      <c r="B112" s="1">
        <v>3021.91</v>
      </c>
      <c r="C112" s="1">
        <v>0</v>
      </c>
      <c r="D112" s="1">
        <v>0</v>
      </c>
      <c r="E112" s="1">
        <v>0</v>
      </c>
      <c r="F112" s="1">
        <v>3021.91</v>
      </c>
      <c r="G112" s="1">
        <v>0</v>
      </c>
      <c r="H112" s="1">
        <v>0</v>
      </c>
      <c r="I112" s="1">
        <v>3021.91</v>
      </c>
      <c r="J112" t="s">
        <v>44</v>
      </c>
      <c r="K112" t="s">
        <v>196</v>
      </c>
      <c r="L112" t="s">
        <v>670</v>
      </c>
      <c r="M112" s="1">
        <f>_xlfn.IFNA(VLOOKUP(A112,'7.16.24'!$A$2:$C$96,3,0),0)</f>
        <v>0</v>
      </c>
      <c r="N112" t="str">
        <f t="shared" si="11"/>
        <v>No</v>
      </c>
      <c r="O112" t="str">
        <f>_xlfn.IFNA(VLOOKUP(A112,'7.16.24'!$A$2:$R$96,16,0), "No")</f>
        <v>No</v>
      </c>
      <c r="P112" s="131" t="str">
        <f t="shared" si="10"/>
        <v>No</v>
      </c>
      <c r="Q112" s="132" t="str">
        <f t="shared" si="12"/>
        <v>No</v>
      </c>
    </row>
    <row r="113" spans="1:17" hidden="1" x14ac:dyDescent="0.25">
      <c r="A113" t="s">
        <v>414</v>
      </c>
      <c r="B113" s="1">
        <v>316.97000000000003</v>
      </c>
      <c r="C113" s="1">
        <v>0</v>
      </c>
      <c r="D113" s="1">
        <v>0</v>
      </c>
      <c r="E113" s="1">
        <v>0</v>
      </c>
      <c r="F113" s="1">
        <v>316.97000000000003</v>
      </c>
      <c r="G113" s="1">
        <v>0</v>
      </c>
      <c r="H113" s="1">
        <v>316.97000000000003</v>
      </c>
      <c r="I113" s="1">
        <v>0</v>
      </c>
      <c r="J113" t="s">
        <v>415</v>
      </c>
      <c r="K113" t="s">
        <v>8</v>
      </c>
      <c r="L113" t="s">
        <v>417</v>
      </c>
      <c r="M113" s="1">
        <f>_xlfn.IFNA(VLOOKUP(A113,'7.16.24'!$A$2:$C$96,3,0),0)</f>
        <v>316.97000000000003</v>
      </c>
      <c r="N113" t="str">
        <f t="shared" si="11"/>
        <v>Yes</v>
      </c>
      <c r="O113" t="s">
        <v>359</v>
      </c>
      <c r="P113" s="131" t="str">
        <f t="shared" si="10"/>
        <v>No</v>
      </c>
      <c r="Q113" s="132" t="str">
        <f t="shared" si="12"/>
        <v>No</v>
      </c>
    </row>
    <row r="114" spans="1:17" hidden="1" x14ac:dyDescent="0.25">
      <c r="A114" t="s">
        <v>132</v>
      </c>
      <c r="B114" s="1">
        <v>1117.4100000000001</v>
      </c>
      <c r="C114" s="1">
        <v>0</v>
      </c>
      <c r="D114" s="1">
        <v>0</v>
      </c>
      <c r="E114" s="1">
        <v>0</v>
      </c>
      <c r="F114" s="1">
        <v>1117.4100000000001</v>
      </c>
      <c r="G114" s="1">
        <v>0</v>
      </c>
      <c r="H114" s="1">
        <v>1117.4100000000001</v>
      </c>
      <c r="I114" s="1">
        <v>0</v>
      </c>
      <c r="J114" t="s">
        <v>20</v>
      </c>
      <c r="K114" t="s">
        <v>178</v>
      </c>
      <c r="L114" t="s">
        <v>307</v>
      </c>
      <c r="M114" s="1">
        <f>_xlfn.IFNA(VLOOKUP(A114,'7.16.24'!$A$2:$C$96,3,0),0)</f>
        <v>196.19</v>
      </c>
      <c r="N114" t="str">
        <f t="shared" si="11"/>
        <v>Yes</v>
      </c>
      <c r="O114" t="s">
        <v>359</v>
      </c>
      <c r="P114" s="131" t="str">
        <f t="shared" si="10"/>
        <v>No</v>
      </c>
      <c r="Q114" s="132" t="str">
        <f t="shared" si="12"/>
        <v>No</v>
      </c>
    </row>
    <row r="115" spans="1:17" hidden="1" x14ac:dyDescent="0.25">
      <c r="A115" t="s">
        <v>103</v>
      </c>
      <c r="B115" s="1">
        <v>752.17000000000007</v>
      </c>
      <c r="C115" s="1">
        <v>0</v>
      </c>
      <c r="D115" s="1">
        <v>0</v>
      </c>
      <c r="E115" s="1">
        <v>0</v>
      </c>
      <c r="F115" s="1">
        <v>752.17000000000007</v>
      </c>
      <c r="G115" s="1">
        <v>0</v>
      </c>
      <c r="H115" s="1">
        <v>0</v>
      </c>
      <c r="I115" s="1">
        <v>752.17000000000007</v>
      </c>
      <c r="J115" t="s">
        <v>10</v>
      </c>
      <c r="K115" t="s">
        <v>191</v>
      </c>
      <c r="L115" t="s">
        <v>262</v>
      </c>
      <c r="M115" s="1">
        <f>_xlfn.IFNA(VLOOKUP(A115,'7.16.24'!$A$2:$C$96,3,0),0)</f>
        <v>615.09</v>
      </c>
      <c r="N115" t="str">
        <f t="shared" si="11"/>
        <v>Yes</v>
      </c>
      <c r="O115" t="s">
        <v>359</v>
      </c>
      <c r="P115" s="131" t="str">
        <f t="shared" si="10"/>
        <v>No</v>
      </c>
      <c r="Q115" s="132" t="str">
        <f t="shared" si="12"/>
        <v>No</v>
      </c>
    </row>
    <row r="116" spans="1:17" hidden="1" x14ac:dyDescent="0.25">
      <c r="A116" t="s">
        <v>133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t="s">
        <v>31</v>
      </c>
      <c r="K116" t="s">
        <v>183</v>
      </c>
      <c r="L116" t="s">
        <v>310</v>
      </c>
      <c r="M116" s="1">
        <f>_xlfn.IFNA(VLOOKUP(A116,'7.16.24'!$A$2:$C$96,3,0),0)</f>
        <v>0</v>
      </c>
      <c r="N116" t="str">
        <f t="shared" si="11"/>
        <v>No</v>
      </c>
      <c r="O116" t="str">
        <f>_xlfn.IFNA(VLOOKUP(A116,'7.16.24'!$A$2:$R$96,16,0), "No")</f>
        <v>No</v>
      </c>
      <c r="P116" s="131" t="str">
        <f t="shared" si="10"/>
        <v>No</v>
      </c>
      <c r="Q116" s="132" t="str">
        <f t="shared" si="12"/>
        <v>No</v>
      </c>
    </row>
    <row r="117" spans="1:17" hidden="1" x14ac:dyDescent="0.25">
      <c r="A117" t="s">
        <v>832</v>
      </c>
      <c r="B117" s="1">
        <v>111.15</v>
      </c>
      <c r="C117" s="1">
        <v>0</v>
      </c>
      <c r="D117" s="1">
        <v>0</v>
      </c>
      <c r="E117" s="1">
        <v>0</v>
      </c>
      <c r="F117" s="1">
        <v>111.15</v>
      </c>
      <c r="G117" s="1">
        <v>0</v>
      </c>
      <c r="H117" s="1">
        <v>0</v>
      </c>
      <c r="I117" s="1">
        <v>111.15</v>
      </c>
      <c r="J117" t="s">
        <v>150</v>
      </c>
      <c r="K117" t="s">
        <v>175</v>
      </c>
      <c r="L117" t="s">
        <v>531</v>
      </c>
      <c r="M117" s="1">
        <f>_xlfn.IFNA(VLOOKUP(A117,'7.16.24'!$A$2:$C$96,3,0),0)</f>
        <v>0</v>
      </c>
      <c r="N117" t="str">
        <f t="shared" si="11"/>
        <v>No</v>
      </c>
      <c r="O117" t="str">
        <f>_xlfn.IFNA(VLOOKUP(A117,'7.16.24'!$A$2:$R$96,16,0), "No")</f>
        <v>No</v>
      </c>
      <c r="P117" s="131" t="str">
        <f t="shared" si="10"/>
        <v>No</v>
      </c>
      <c r="Q117" s="132" t="str">
        <f t="shared" si="12"/>
        <v>No</v>
      </c>
    </row>
    <row r="118" spans="1:17" hidden="1" x14ac:dyDescent="0.25">
      <c r="A118" t="s">
        <v>312</v>
      </c>
      <c r="B118" s="1">
        <v>1279.1300000000001</v>
      </c>
      <c r="C118" s="1">
        <v>0</v>
      </c>
      <c r="D118" s="1">
        <v>0</v>
      </c>
      <c r="E118" s="1">
        <v>0</v>
      </c>
      <c r="F118" s="1">
        <v>1279.1300000000001</v>
      </c>
      <c r="G118" s="1">
        <v>0</v>
      </c>
      <c r="H118" s="1">
        <v>1279.1300000000001</v>
      </c>
      <c r="I118" s="1">
        <v>0</v>
      </c>
      <c r="J118" t="s">
        <v>20</v>
      </c>
      <c r="K118" t="s">
        <v>178</v>
      </c>
      <c r="L118" t="s">
        <v>313</v>
      </c>
      <c r="M118" s="1">
        <f>_xlfn.IFNA(VLOOKUP(A118,'7.16.24'!$A$2:$C$96,3,0),0)</f>
        <v>0</v>
      </c>
      <c r="N118" t="str">
        <f t="shared" si="11"/>
        <v>No</v>
      </c>
      <c r="O118" t="str">
        <f>_xlfn.IFNA(VLOOKUP(A118,'7.16.24'!$A$2:$R$96,16,0), "No")</f>
        <v>No</v>
      </c>
      <c r="P118" s="131" t="str">
        <f t="shared" si="10"/>
        <v>No</v>
      </c>
      <c r="Q118" s="132" t="str">
        <f t="shared" si="12"/>
        <v>No</v>
      </c>
    </row>
    <row r="119" spans="1:17" hidden="1" x14ac:dyDescent="0.25">
      <c r="A119" t="s">
        <v>528</v>
      </c>
      <c r="B119" s="1">
        <v>75.38</v>
      </c>
      <c r="C119" s="1">
        <v>0</v>
      </c>
      <c r="D119" s="1">
        <v>0</v>
      </c>
      <c r="E119" s="1">
        <v>0</v>
      </c>
      <c r="F119" s="1">
        <v>75.38</v>
      </c>
      <c r="G119" s="1">
        <v>0</v>
      </c>
      <c r="H119" s="1">
        <v>0</v>
      </c>
      <c r="I119" s="1">
        <v>75.38</v>
      </c>
      <c r="J119" t="s">
        <v>44</v>
      </c>
      <c r="K119" t="s">
        <v>196</v>
      </c>
      <c r="L119" t="s">
        <v>529</v>
      </c>
      <c r="M119" s="1">
        <f>_xlfn.IFNA(VLOOKUP(A119,'7.16.24'!$A$2:$C$96,3,0),0)</f>
        <v>0</v>
      </c>
      <c r="N119" t="str">
        <f t="shared" si="11"/>
        <v>No</v>
      </c>
      <c r="O119" t="str">
        <f>_xlfn.IFNA(VLOOKUP(A119,'7.16.24'!$A$2:$R$96,16,0), "No")</f>
        <v>No</v>
      </c>
      <c r="P119" s="131" t="str">
        <f t="shared" ref="P119:P150" si="13">IF(AND(C119&gt;=50,O119="No"),"Yes","No")</f>
        <v>No</v>
      </c>
      <c r="Q119" s="132" t="str">
        <f t="shared" si="12"/>
        <v>No</v>
      </c>
    </row>
    <row r="120" spans="1:17" hidden="1" x14ac:dyDescent="0.25">
      <c r="A120" t="s">
        <v>136</v>
      </c>
      <c r="B120" s="1">
        <v>1480.18</v>
      </c>
      <c r="C120" s="1">
        <v>0</v>
      </c>
      <c r="D120" s="1">
        <v>0</v>
      </c>
      <c r="E120" s="1">
        <v>0</v>
      </c>
      <c r="F120" s="1">
        <v>1480.18</v>
      </c>
      <c r="G120" s="1">
        <v>0</v>
      </c>
      <c r="H120" s="1">
        <v>1480.18</v>
      </c>
      <c r="I120" s="1">
        <v>0</v>
      </c>
      <c r="J120" t="s">
        <v>56</v>
      </c>
      <c r="K120" t="s">
        <v>189</v>
      </c>
      <c r="L120" t="s">
        <v>290</v>
      </c>
      <c r="M120" s="1">
        <f>_xlfn.IFNA(VLOOKUP(A120,'7.16.24'!$A$2:$C$96,3,0),0)</f>
        <v>0</v>
      </c>
      <c r="N120" t="str">
        <f t="shared" si="11"/>
        <v>No</v>
      </c>
      <c r="O120" t="str">
        <f>_xlfn.IFNA(VLOOKUP(A120,'7.16.24'!$A$2:$R$96,16,0), "No")</f>
        <v>No</v>
      </c>
      <c r="P120" s="131" t="str">
        <f t="shared" si="13"/>
        <v>No</v>
      </c>
      <c r="Q120" s="132" t="str">
        <f t="shared" si="12"/>
        <v>No</v>
      </c>
    </row>
    <row r="121" spans="1:17" hidden="1" x14ac:dyDescent="0.25">
      <c r="A121" t="s">
        <v>702</v>
      </c>
      <c r="B121" s="1">
        <v>560.11</v>
      </c>
      <c r="C121" s="1">
        <v>0</v>
      </c>
      <c r="D121" s="1">
        <v>0</v>
      </c>
      <c r="E121" s="1">
        <v>0</v>
      </c>
      <c r="F121" s="1">
        <v>560.11</v>
      </c>
      <c r="G121" s="1">
        <v>0</v>
      </c>
      <c r="H121" s="1">
        <v>0</v>
      </c>
      <c r="I121" s="1">
        <v>560.11</v>
      </c>
      <c r="J121" t="s">
        <v>44</v>
      </c>
      <c r="K121" t="s">
        <v>196</v>
      </c>
      <c r="L121" t="s">
        <v>703</v>
      </c>
      <c r="M121" s="1">
        <f>_xlfn.IFNA(VLOOKUP(A121,'7.16.24'!$A$2:$C$96,3,0),0)</f>
        <v>0</v>
      </c>
      <c r="N121" t="str">
        <f t="shared" si="11"/>
        <v>No</v>
      </c>
      <c r="O121" t="str">
        <f>_xlfn.IFNA(VLOOKUP(A121,'7.16.24'!$A$2:$R$96,16,0), "No")</f>
        <v>No</v>
      </c>
      <c r="P121" s="131" t="str">
        <f t="shared" si="13"/>
        <v>No</v>
      </c>
      <c r="Q121" s="132" t="str">
        <f t="shared" si="12"/>
        <v>No</v>
      </c>
    </row>
    <row r="122" spans="1:17" hidden="1" x14ac:dyDescent="0.25">
      <c r="A122" t="s">
        <v>833</v>
      </c>
      <c r="B122" s="1">
        <v>599.74</v>
      </c>
      <c r="C122" s="1">
        <v>0</v>
      </c>
      <c r="D122" s="1">
        <v>0</v>
      </c>
      <c r="E122" s="1">
        <v>0</v>
      </c>
      <c r="F122" s="1">
        <v>599.74</v>
      </c>
      <c r="G122" s="1">
        <v>0</v>
      </c>
      <c r="H122" s="1">
        <v>0</v>
      </c>
      <c r="I122" s="1">
        <v>599.74</v>
      </c>
      <c r="J122" t="s">
        <v>7</v>
      </c>
      <c r="K122" t="s">
        <v>170</v>
      </c>
      <c r="L122" t="s">
        <v>834</v>
      </c>
      <c r="M122" s="1">
        <f>_xlfn.IFNA(VLOOKUP(A122,'7.16.24'!$A$2:$C$96,3,0),0)</f>
        <v>0</v>
      </c>
      <c r="N122" t="str">
        <f t="shared" si="11"/>
        <v>No</v>
      </c>
      <c r="O122" t="str">
        <f>_xlfn.IFNA(VLOOKUP(A122,'7.16.24'!$A$2:$R$96,16,0), "No")</f>
        <v>No</v>
      </c>
      <c r="P122" s="131" t="str">
        <f t="shared" si="13"/>
        <v>No</v>
      </c>
      <c r="Q122" s="132" t="str">
        <f t="shared" si="12"/>
        <v>No</v>
      </c>
    </row>
    <row r="123" spans="1:17" hidden="1" x14ac:dyDescent="0.25">
      <c r="A123" t="s">
        <v>764</v>
      </c>
      <c r="B123" s="1">
        <v>271.76</v>
      </c>
      <c r="C123" s="1">
        <v>0</v>
      </c>
      <c r="D123" s="1">
        <v>0</v>
      </c>
      <c r="E123" s="1">
        <v>0</v>
      </c>
      <c r="F123" s="1">
        <v>271.76</v>
      </c>
      <c r="G123" s="1">
        <v>0</v>
      </c>
      <c r="H123" s="1">
        <v>271.76</v>
      </c>
      <c r="I123" s="1">
        <v>0</v>
      </c>
      <c r="J123" t="s">
        <v>56</v>
      </c>
      <c r="K123" t="s">
        <v>189</v>
      </c>
      <c r="L123" t="s">
        <v>765</v>
      </c>
      <c r="M123" s="1">
        <f>_xlfn.IFNA(VLOOKUP(A123,'7.16.24'!$A$2:$C$96,3,0),0)</f>
        <v>0</v>
      </c>
      <c r="N123" t="str">
        <f t="shared" si="11"/>
        <v>No</v>
      </c>
      <c r="O123" t="str">
        <f>_xlfn.IFNA(VLOOKUP(A123,'7.16.24'!$A$2:$R$96,16,0), "No")</f>
        <v>No</v>
      </c>
      <c r="P123" s="131" t="str">
        <f t="shared" si="13"/>
        <v>No</v>
      </c>
      <c r="Q123" s="132" t="str">
        <f t="shared" si="12"/>
        <v>No</v>
      </c>
    </row>
    <row r="124" spans="1:17" hidden="1" x14ac:dyDescent="0.25">
      <c r="A124" t="s">
        <v>704</v>
      </c>
      <c r="B124" s="1">
        <v>403.95</v>
      </c>
      <c r="C124" s="1">
        <v>0</v>
      </c>
      <c r="D124" s="1">
        <v>0</v>
      </c>
      <c r="E124" s="1">
        <v>0</v>
      </c>
      <c r="F124" s="1">
        <v>403.95</v>
      </c>
      <c r="G124" s="1">
        <v>0</v>
      </c>
      <c r="H124" s="1">
        <v>403.95</v>
      </c>
      <c r="I124" s="1">
        <v>0</v>
      </c>
      <c r="J124" t="s">
        <v>56</v>
      </c>
      <c r="K124" t="s">
        <v>189</v>
      </c>
      <c r="L124" t="s">
        <v>705</v>
      </c>
      <c r="M124" s="1">
        <f>_xlfn.IFNA(VLOOKUP(A124,'7.16.24'!$A$2:$C$96,3,0),0)</f>
        <v>0</v>
      </c>
      <c r="N124" t="str">
        <f t="shared" si="11"/>
        <v>No</v>
      </c>
      <c r="O124" t="str">
        <f>_xlfn.IFNA(VLOOKUP(A124,'7.16.24'!$A$2:$R$96,16,0), "No")</f>
        <v>No</v>
      </c>
      <c r="P124" s="131" t="str">
        <f t="shared" si="13"/>
        <v>No</v>
      </c>
      <c r="Q124" s="132" t="str">
        <f t="shared" si="12"/>
        <v>No</v>
      </c>
    </row>
    <row r="125" spans="1:17" hidden="1" x14ac:dyDescent="0.25">
      <c r="A125" t="s">
        <v>636</v>
      </c>
      <c r="B125" s="1">
        <v>2020.19</v>
      </c>
      <c r="C125" s="1">
        <v>0</v>
      </c>
      <c r="D125" s="1">
        <v>0</v>
      </c>
      <c r="E125" s="1">
        <v>0</v>
      </c>
      <c r="F125" s="1">
        <v>2020.19</v>
      </c>
      <c r="G125" s="1">
        <v>0</v>
      </c>
      <c r="H125" s="1">
        <v>0</v>
      </c>
      <c r="I125" s="1">
        <v>2020.19</v>
      </c>
      <c r="J125" t="s">
        <v>60</v>
      </c>
      <c r="K125" t="s">
        <v>236</v>
      </c>
      <c r="L125" t="s">
        <v>637</v>
      </c>
      <c r="M125" s="1">
        <f>_xlfn.IFNA(VLOOKUP(A125,'7.16.24'!$A$2:$C$96,3,0),0)</f>
        <v>0</v>
      </c>
      <c r="N125" t="str">
        <f t="shared" si="11"/>
        <v>No</v>
      </c>
      <c r="O125" t="str">
        <f>_xlfn.IFNA(VLOOKUP(A125,'7.16.24'!$A$2:$R$96,16,0), "No")</f>
        <v>No</v>
      </c>
      <c r="P125" s="131" t="str">
        <f t="shared" si="13"/>
        <v>No</v>
      </c>
      <c r="Q125" s="132" t="str">
        <f t="shared" si="12"/>
        <v>No</v>
      </c>
    </row>
    <row r="126" spans="1:17" hidden="1" x14ac:dyDescent="0.25">
      <c r="A126" t="s">
        <v>155</v>
      </c>
      <c r="B126" s="1">
        <v>298.63</v>
      </c>
      <c r="C126" s="1">
        <v>0</v>
      </c>
      <c r="D126" s="1">
        <v>0</v>
      </c>
      <c r="E126" s="1">
        <v>0</v>
      </c>
      <c r="F126" s="1">
        <v>298.63</v>
      </c>
      <c r="G126" s="1">
        <v>0</v>
      </c>
      <c r="H126" s="1">
        <v>298.63</v>
      </c>
      <c r="I126" s="1">
        <v>0</v>
      </c>
      <c r="J126" t="s">
        <v>23</v>
      </c>
      <c r="K126" t="s">
        <v>194</v>
      </c>
      <c r="L126" t="s">
        <v>265</v>
      </c>
      <c r="M126" s="1">
        <f>_xlfn.IFNA(VLOOKUP(A126,'7.16.24'!$A$2:$C$96,3,0),0)</f>
        <v>246.98</v>
      </c>
      <c r="N126" t="str">
        <f t="shared" si="11"/>
        <v>Yes</v>
      </c>
      <c r="O126" t="s">
        <v>359</v>
      </c>
      <c r="P126" s="131" t="str">
        <f t="shared" si="13"/>
        <v>No</v>
      </c>
      <c r="Q126" s="132" t="str">
        <f t="shared" si="12"/>
        <v>No</v>
      </c>
    </row>
    <row r="127" spans="1:17" hidden="1" x14ac:dyDescent="0.25">
      <c r="A127" t="s">
        <v>162</v>
      </c>
      <c r="B127" s="1">
        <v>26.150000000000009</v>
      </c>
      <c r="C127" s="1">
        <v>0</v>
      </c>
      <c r="D127" s="1">
        <v>0</v>
      </c>
      <c r="E127" s="1">
        <v>0</v>
      </c>
      <c r="F127" s="1">
        <v>26.150000000000009</v>
      </c>
      <c r="G127" s="1">
        <v>0</v>
      </c>
      <c r="H127" s="1">
        <v>26.150000000000009</v>
      </c>
      <c r="I127" s="1">
        <v>0</v>
      </c>
      <c r="J127" t="s">
        <v>708</v>
      </c>
      <c r="K127" t="s">
        <v>709</v>
      </c>
      <c r="L127" t="s">
        <v>300</v>
      </c>
      <c r="M127" s="1">
        <f>_xlfn.IFNA(VLOOKUP(A127,'7.16.24'!$A$2:$C$96,3,0),0)</f>
        <v>0</v>
      </c>
      <c r="N127" t="str">
        <f t="shared" si="11"/>
        <v>No</v>
      </c>
      <c r="O127" t="str">
        <f>_xlfn.IFNA(VLOOKUP(A127,'7.16.24'!$A$2:$R$96,16,0), "No")</f>
        <v>No</v>
      </c>
      <c r="P127" s="131" t="str">
        <f t="shared" si="13"/>
        <v>No</v>
      </c>
      <c r="Q127" s="132" t="str">
        <f t="shared" si="12"/>
        <v>No</v>
      </c>
    </row>
    <row r="128" spans="1:17" hidden="1" x14ac:dyDescent="0.25">
      <c r="A128" t="s">
        <v>768</v>
      </c>
      <c r="B128" s="1">
        <v>3007.84</v>
      </c>
      <c r="C128" s="1">
        <v>0</v>
      </c>
      <c r="D128" s="1">
        <v>0</v>
      </c>
      <c r="E128" s="1">
        <v>0</v>
      </c>
      <c r="F128" s="1">
        <v>3007.84</v>
      </c>
      <c r="G128" s="1">
        <v>0</v>
      </c>
      <c r="H128" s="1">
        <v>0</v>
      </c>
      <c r="I128" s="1">
        <v>3007.84</v>
      </c>
      <c r="J128" t="s">
        <v>34</v>
      </c>
      <c r="K128" t="s">
        <v>198</v>
      </c>
      <c r="L128" t="s">
        <v>769</v>
      </c>
      <c r="M128" s="1">
        <f>_xlfn.IFNA(VLOOKUP(A128,'7.16.24'!$A$2:$C$96,3,0),0)</f>
        <v>0</v>
      </c>
      <c r="N128" t="str">
        <f t="shared" si="11"/>
        <v>No</v>
      </c>
      <c r="O128" t="str">
        <f>_xlfn.IFNA(VLOOKUP(A128,'7.16.24'!$A$2:$R$96,16,0), "No")</f>
        <v>No</v>
      </c>
      <c r="P128" s="131" t="str">
        <f t="shared" si="13"/>
        <v>No</v>
      </c>
      <c r="Q128" s="132" t="str">
        <f t="shared" si="12"/>
        <v>No</v>
      </c>
    </row>
    <row r="129" spans="1:17" hidden="1" x14ac:dyDescent="0.25">
      <c r="A129" t="s">
        <v>137</v>
      </c>
      <c r="B129" s="1">
        <v>831.40000000000009</v>
      </c>
      <c r="C129" s="1">
        <v>0</v>
      </c>
      <c r="D129" s="1">
        <v>0</v>
      </c>
      <c r="E129" s="1">
        <v>0</v>
      </c>
      <c r="F129" s="1">
        <v>831.40000000000009</v>
      </c>
      <c r="G129" s="1">
        <v>0</v>
      </c>
      <c r="H129" s="1">
        <v>831.40000000000009</v>
      </c>
      <c r="I129" s="1">
        <v>0</v>
      </c>
      <c r="J129" t="s">
        <v>56</v>
      </c>
      <c r="K129" t="s">
        <v>189</v>
      </c>
      <c r="L129" t="s">
        <v>316</v>
      </c>
      <c r="M129" s="1">
        <f>_xlfn.IFNA(VLOOKUP(A129,'7.16.24'!$A$2:$C$96,3,0),0)</f>
        <v>0</v>
      </c>
      <c r="N129" t="str">
        <f t="shared" si="11"/>
        <v>No</v>
      </c>
      <c r="O129" t="str">
        <f>_xlfn.IFNA(VLOOKUP(A129,'7.16.24'!$A$2:$R$96,16,0), "No")</f>
        <v>No</v>
      </c>
      <c r="P129" s="131" t="str">
        <f t="shared" si="13"/>
        <v>No</v>
      </c>
      <c r="Q129" s="132" t="str">
        <f t="shared" si="12"/>
        <v>No</v>
      </c>
    </row>
    <row r="130" spans="1:17" hidden="1" x14ac:dyDescent="0.25">
      <c r="A130" t="s">
        <v>772</v>
      </c>
      <c r="B130" s="1">
        <v>207.47</v>
      </c>
      <c r="C130" s="1">
        <v>0</v>
      </c>
      <c r="D130" s="1">
        <v>0</v>
      </c>
      <c r="E130" s="1">
        <v>0</v>
      </c>
      <c r="F130" s="1">
        <v>207.47</v>
      </c>
      <c r="G130" s="1">
        <v>0</v>
      </c>
      <c r="H130" s="1">
        <v>0</v>
      </c>
      <c r="I130" s="1">
        <v>207.47</v>
      </c>
      <c r="J130" t="s">
        <v>36</v>
      </c>
      <c r="K130" t="s">
        <v>185</v>
      </c>
      <c r="L130" t="s">
        <v>773</v>
      </c>
      <c r="M130" s="1">
        <f>_xlfn.IFNA(VLOOKUP(A130,'7.16.24'!$A$2:$C$96,3,0),0)</f>
        <v>207.47</v>
      </c>
      <c r="N130" t="str">
        <f t="shared" ref="N130:N161" si="14">IF(M130&gt;50,"Yes","No")</f>
        <v>Yes</v>
      </c>
      <c r="O130" t="s">
        <v>359</v>
      </c>
      <c r="P130" s="131" t="str">
        <f t="shared" si="13"/>
        <v>No</v>
      </c>
      <c r="Q130" s="132" t="str">
        <f t="shared" si="12"/>
        <v>No</v>
      </c>
    </row>
    <row r="131" spans="1:17" hidden="1" x14ac:dyDescent="0.25">
      <c r="A131" t="s">
        <v>530</v>
      </c>
      <c r="B131" s="1">
        <v>2104.46</v>
      </c>
      <c r="C131" s="1">
        <v>0</v>
      </c>
      <c r="D131" s="1">
        <v>0</v>
      </c>
      <c r="E131" s="1">
        <v>0</v>
      </c>
      <c r="F131" s="1">
        <v>2104.46</v>
      </c>
      <c r="G131" s="1">
        <v>0</v>
      </c>
      <c r="H131" s="1">
        <v>0</v>
      </c>
      <c r="I131" s="1">
        <v>2104.46</v>
      </c>
      <c r="J131" t="s">
        <v>150</v>
      </c>
      <c r="K131" t="s">
        <v>175</v>
      </c>
      <c r="L131" t="s">
        <v>223</v>
      </c>
      <c r="M131" s="1">
        <f>_xlfn.IFNA(VLOOKUP(A131,'7.16.24'!$A$2:$C$96,3,0),0)</f>
        <v>0</v>
      </c>
      <c r="N131" t="str">
        <f t="shared" si="14"/>
        <v>No</v>
      </c>
      <c r="O131" t="str">
        <f>_xlfn.IFNA(VLOOKUP(A131,'7.16.24'!$A$2:$R$96,16,0), "No")</f>
        <v>No</v>
      </c>
      <c r="P131" s="131" t="str">
        <f t="shared" si="13"/>
        <v>No</v>
      </c>
      <c r="Q131" s="132" t="str">
        <f t="shared" si="12"/>
        <v>No</v>
      </c>
    </row>
    <row r="132" spans="1:17" hidden="1" x14ac:dyDescent="0.25">
      <c r="A132" t="s">
        <v>776</v>
      </c>
      <c r="B132" s="1">
        <v>242.79</v>
      </c>
      <c r="C132" s="1">
        <v>0</v>
      </c>
      <c r="D132" s="1">
        <v>0</v>
      </c>
      <c r="E132" s="1">
        <v>0</v>
      </c>
      <c r="F132" s="1">
        <v>242.79</v>
      </c>
      <c r="G132" s="1">
        <v>0</v>
      </c>
      <c r="H132" s="1">
        <v>242.79</v>
      </c>
      <c r="I132" s="1">
        <v>0</v>
      </c>
      <c r="J132" t="s">
        <v>10</v>
      </c>
      <c r="K132" t="s">
        <v>191</v>
      </c>
      <c r="L132" t="s">
        <v>777</v>
      </c>
      <c r="M132" s="1">
        <f>_xlfn.IFNA(VLOOKUP(A132,'7.16.24'!$A$2:$C$96,3,0),0)</f>
        <v>242.79</v>
      </c>
      <c r="N132" t="str">
        <f t="shared" si="14"/>
        <v>Yes</v>
      </c>
      <c r="O132" t="s">
        <v>359</v>
      </c>
      <c r="P132" s="131" t="str">
        <f t="shared" si="13"/>
        <v>No</v>
      </c>
      <c r="Q132" s="132" t="str">
        <f t="shared" si="12"/>
        <v>No</v>
      </c>
    </row>
    <row r="133" spans="1:17" hidden="1" x14ac:dyDescent="0.25">
      <c r="A133" t="s">
        <v>778</v>
      </c>
      <c r="B133" s="1">
        <v>2435.5500000000002</v>
      </c>
      <c r="C133" s="1">
        <v>0</v>
      </c>
      <c r="D133" s="1">
        <v>0</v>
      </c>
      <c r="E133" s="1">
        <v>0</v>
      </c>
      <c r="F133" s="1">
        <v>2435.5500000000002</v>
      </c>
      <c r="G133" s="1">
        <v>0</v>
      </c>
      <c r="H133" s="1">
        <v>2435.5500000000002</v>
      </c>
      <c r="I133" s="1">
        <v>0</v>
      </c>
      <c r="J133" t="s">
        <v>23</v>
      </c>
      <c r="K133" t="s">
        <v>194</v>
      </c>
      <c r="L133" t="s">
        <v>779</v>
      </c>
      <c r="M133" s="1">
        <f>_xlfn.IFNA(VLOOKUP(A133,'7.16.24'!$A$2:$C$96,3,0),0)</f>
        <v>0</v>
      </c>
      <c r="N133" t="str">
        <f t="shared" si="14"/>
        <v>No</v>
      </c>
      <c r="O133" t="str">
        <f>_xlfn.IFNA(VLOOKUP(A133,'7.16.24'!$A$2:$R$96,16,0), "No")</f>
        <v>No</v>
      </c>
      <c r="P133" s="131" t="str">
        <f t="shared" si="13"/>
        <v>No</v>
      </c>
      <c r="Q133" s="132" t="str">
        <f t="shared" ref="Q133:Q158" si="15">IF(AND(N133="Yes",O133="Yes",M133&lt;=C133),"Yes","No")</f>
        <v>No</v>
      </c>
    </row>
    <row r="134" spans="1:17" hidden="1" x14ac:dyDescent="0.25">
      <c r="A134" t="s">
        <v>706</v>
      </c>
      <c r="B134" s="1">
        <v>717</v>
      </c>
      <c r="C134" s="1">
        <v>0</v>
      </c>
      <c r="D134" s="1">
        <v>0</v>
      </c>
      <c r="E134" s="1">
        <v>0</v>
      </c>
      <c r="F134" s="1">
        <v>717</v>
      </c>
      <c r="G134" s="1">
        <v>0</v>
      </c>
      <c r="H134" s="1">
        <v>717</v>
      </c>
      <c r="I134" s="1">
        <v>0</v>
      </c>
      <c r="J134" t="s">
        <v>23</v>
      </c>
      <c r="K134" t="s">
        <v>194</v>
      </c>
      <c r="L134" t="s">
        <v>707</v>
      </c>
      <c r="M134" s="1">
        <f>_xlfn.IFNA(VLOOKUP(A134,'7.16.24'!$A$2:$C$96,3,0),0)</f>
        <v>35.119999999999997</v>
      </c>
      <c r="N134" t="str">
        <f t="shared" si="14"/>
        <v>No</v>
      </c>
      <c r="O134" t="str">
        <f>_xlfn.IFNA(VLOOKUP(A134,'7.16.24'!$A$2:$R$96,16,0), "No")</f>
        <v>No</v>
      </c>
      <c r="P134" s="131" t="str">
        <f t="shared" si="13"/>
        <v>No</v>
      </c>
      <c r="Q134" s="132" t="str">
        <f t="shared" si="15"/>
        <v>No</v>
      </c>
    </row>
    <row r="135" spans="1:17" hidden="1" x14ac:dyDescent="0.25">
      <c r="A135" t="s">
        <v>835</v>
      </c>
      <c r="B135" s="1">
        <v>764.01</v>
      </c>
      <c r="C135" s="1">
        <v>0</v>
      </c>
      <c r="D135" s="1">
        <v>0</v>
      </c>
      <c r="E135" s="1">
        <v>0</v>
      </c>
      <c r="F135" s="1">
        <v>764.01</v>
      </c>
      <c r="G135" s="1">
        <v>0</v>
      </c>
      <c r="H135" s="1">
        <v>0</v>
      </c>
      <c r="I135" s="1">
        <v>764.01</v>
      </c>
      <c r="J135" t="s">
        <v>96</v>
      </c>
      <c r="K135" t="s">
        <v>242</v>
      </c>
      <c r="L135" t="s">
        <v>836</v>
      </c>
      <c r="M135" s="1">
        <f>_xlfn.IFNA(VLOOKUP(A135,'7.16.24'!$A$2:$C$96,3,0),0)</f>
        <v>0</v>
      </c>
      <c r="N135" t="str">
        <f t="shared" si="14"/>
        <v>No</v>
      </c>
      <c r="O135" t="str">
        <f>_xlfn.IFNA(VLOOKUP(A135,'7.16.24'!$A$2:$R$96,16,0), "No")</f>
        <v>No</v>
      </c>
      <c r="P135" s="131" t="str">
        <f t="shared" si="13"/>
        <v>No</v>
      </c>
      <c r="Q135" s="132" t="str">
        <f t="shared" si="15"/>
        <v>No</v>
      </c>
    </row>
    <row r="136" spans="1:17" hidden="1" x14ac:dyDescent="0.25">
      <c r="A136" t="s">
        <v>402</v>
      </c>
      <c r="B136" s="1">
        <v>1009.36</v>
      </c>
      <c r="C136" s="1">
        <v>0</v>
      </c>
      <c r="D136" s="1">
        <v>0</v>
      </c>
      <c r="E136" s="1">
        <v>0</v>
      </c>
      <c r="F136" s="1">
        <v>1009.36</v>
      </c>
      <c r="G136" s="1">
        <v>0</v>
      </c>
      <c r="H136" s="1">
        <v>1009.36</v>
      </c>
      <c r="I136" s="1">
        <v>0</v>
      </c>
      <c r="J136" t="s">
        <v>102</v>
      </c>
      <c r="K136" t="s">
        <v>282</v>
      </c>
      <c r="L136" t="s">
        <v>403</v>
      </c>
      <c r="M136" s="1">
        <f>_xlfn.IFNA(VLOOKUP(A136,'7.16.24'!$A$2:$C$96,3,0),0)</f>
        <v>1009.36</v>
      </c>
      <c r="N136" t="str">
        <f t="shared" si="14"/>
        <v>Yes</v>
      </c>
      <c r="O136" t="s">
        <v>359</v>
      </c>
      <c r="P136" s="131" t="str">
        <f t="shared" si="13"/>
        <v>No</v>
      </c>
      <c r="Q136" s="132" t="str">
        <f t="shared" si="15"/>
        <v>No</v>
      </c>
    </row>
    <row r="137" spans="1:17" hidden="1" x14ac:dyDescent="0.25">
      <c r="A137" t="s">
        <v>335</v>
      </c>
      <c r="B137" s="1">
        <v>3015.44</v>
      </c>
      <c r="C137" s="1">
        <v>0</v>
      </c>
      <c r="D137" s="1">
        <v>0</v>
      </c>
      <c r="E137" s="1">
        <v>0</v>
      </c>
      <c r="F137" s="1">
        <v>3015.44</v>
      </c>
      <c r="G137" s="1">
        <v>0</v>
      </c>
      <c r="H137" s="1">
        <v>0</v>
      </c>
      <c r="I137" s="1">
        <v>3015.44</v>
      </c>
      <c r="J137" t="s">
        <v>34</v>
      </c>
      <c r="K137" t="s">
        <v>198</v>
      </c>
      <c r="L137" t="s">
        <v>336</v>
      </c>
      <c r="M137" s="1">
        <f>_xlfn.IFNA(VLOOKUP(A137,'7.16.24'!$A$2:$C$96,3,0),0)</f>
        <v>0</v>
      </c>
      <c r="N137" t="str">
        <f t="shared" si="14"/>
        <v>No</v>
      </c>
      <c r="O137" t="str">
        <f>_xlfn.IFNA(VLOOKUP(A137,'7.16.24'!$A$2:$R$96,16,0), "No")</f>
        <v>No</v>
      </c>
      <c r="P137" s="131" t="str">
        <f t="shared" si="13"/>
        <v>No</v>
      </c>
      <c r="Q137" s="132" t="str">
        <f t="shared" si="15"/>
        <v>No</v>
      </c>
    </row>
    <row r="138" spans="1:17" hidden="1" x14ac:dyDescent="0.25">
      <c r="A138" t="s">
        <v>677</v>
      </c>
      <c r="B138" s="1">
        <v>1742.37</v>
      </c>
      <c r="C138" s="1">
        <v>0</v>
      </c>
      <c r="D138" s="1">
        <v>0</v>
      </c>
      <c r="E138" s="1">
        <v>0</v>
      </c>
      <c r="F138" s="1">
        <v>1742.37</v>
      </c>
      <c r="G138" s="1">
        <v>0</v>
      </c>
      <c r="H138" s="1">
        <v>1742.37</v>
      </c>
      <c r="I138" s="1">
        <v>0</v>
      </c>
      <c r="J138" t="s">
        <v>23</v>
      </c>
      <c r="K138" t="s">
        <v>194</v>
      </c>
      <c r="L138" t="s">
        <v>678</v>
      </c>
      <c r="M138" s="1">
        <f>_xlfn.IFNA(VLOOKUP(A138,'7.16.24'!$A$2:$C$96,3,0),0)</f>
        <v>141.35</v>
      </c>
      <c r="N138" t="str">
        <f t="shared" si="14"/>
        <v>Yes</v>
      </c>
      <c r="O138" t="s">
        <v>359</v>
      </c>
      <c r="P138" s="131" t="str">
        <f t="shared" si="13"/>
        <v>No</v>
      </c>
      <c r="Q138" s="132" t="str">
        <f t="shared" si="15"/>
        <v>No</v>
      </c>
    </row>
    <row r="139" spans="1:17" hidden="1" x14ac:dyDescent="0.25">
      <c r="A139" t="s">
        <v>566</v>
      </c>
      <c r="B139" s="1">
        <v>3878.69</v>
      </c>
      <c r="C139" s="1">
        <v>0</v>
      </c>
      <c r="D139" s="1">
        <v>0</v>
      </c>
      <c r="E139" s="1">
        <v>0</v>
      </c>
      <c r="F139" s="1">
        <v>3878.69</v>
      </c>
      <c r="G139" s="1">
        <v>0</v>
      </c>
      <c r="H139" s="1">
        <v>3878.69</v>
      </c>
      <c r="I139" s="1">
        <v>0</v>
      </c>
      <c r="J139" t="s">
        <v>23</v>
      </c>
      <c r="K139" t="s">
        <v>194</v>
      </c>
      <c r="L139" t="s">
        <v>567</v>
      </c>
      <c r="M139" s="1">
        <f>_xlfn.IFNA(VLOOKUP(A139,'7.16.24'!$A$2:$C$96,3,0),0)</f>
        <v>0</v>
      </c>
      <c r="N139" t="str">
        <f t="shared" si="14"/>
        <v>No</v>
      </c>
      <c r="O139" t="str">
        <f>_xlfn.IFNA(VLOOKUP(A139,'7.16.24'!$A$2:$R$96,16,0), "No")</f>
        <v>No</v>
      </c>
      <c r="P139" s="131" t="str">
        <f t="shared" si="13"/>
        <v>No</v>
      </c>
      <c r="Q139" s="132" t="str">
        <f t="shared" si="15"/>
        <v>No</v>
      </c>
    </row>
    <row r="140" spans="1:17" hidden="1" x14ac:dyDescent="0.25">
      <c r="A140" t="s">
        <v>580</v>
      </c>
      <c r="B140" s="1">
        <v>667.49</v>
      </c>
      <c r="C140" s="1">
        <v>0</v>
      </c>
      <c r="D140" s="1">
        <v>0</v>
      </c>
      <c r="E140" s="1">
        <v>0</v>
      </c>
      <c r="F140" s="1">
        <v>667.49</v>
      </c>
      <c r="G140" s="1">
        <v>0</v>
      </c>
      <c r="H140" s="1">
        <v>667.49</v>
      </c>
      <c r="I140" s="1">
        <v>0</v>
      </c>
      <c r="J140" t="s">
        <v>23</v>
      </c>
      <c r="K140" t="s">
        <v>194</v>
      </c>
      <c r="L140" t="s">
        <v>581</v>
      </c>
      <c r="M140" s="1">
        <f>_xlfn.IFNA(VLOOKUP(A140,'7.16.24'!$A$2:$C$96,3,0),0)</f>
        <v>0</v>
      </c>
      <c r="N140" t="str">
        <f t="shared" si="14"/>
        <v>No</v>
      </c>
      <c r="O140" t="str">
        <f>_xlfn.IFNA(VLOOKUP(A140,'7.16.24'!$A$2:$R$96,16,0), "No")</f>
        <v>No</v>
      </c>
      <c r="P140" s="131" t="str">
        <f t="shared" si="13"/>
        <v>No</v>
      </c>
      <c r="Q140" s="132" t="str">
        <f t="shared" si="15"/>
        <v>No</v>
      </c>
    </row>
    <row r="141" spans="1:17" hidden="1" x14ac:dyDescent="0.25">
      <c r="A141" t="s">
        <v>395</v>
      </c>
      <c r="B141" s="1">
        <v>155.46</v>
      </c>
      <c r="C141" s="1">
        <v>0</v>
      </c>
      <c r="D141" s="1">
        <v>0</v>
      </c>
      <c r="E141" s="1">
        <v>0</v>
      </c>
      <c r="F141" s="1">
        <v>155.46</v>
      </c>
      <c r="G141" s="1">
        <v>0</v>
      </c>
      <c r="H141" s="1">
        <v>0</v>
      </c>
      <c r="I141" s="1">
        <v>155.46</v>
      </c>
      <c r="J141" t="s">
        <v>62</v>
      </c>
      <c r="K141" t="s">
        <v>238</v>
      </c>
      <c r="L141" t="s">
        <v>396</v>
      </c>
      <c r="M141" s="1">
        <f>_xlfn.IFNA(VLOOKUP(A141,'7.16.24'!$A$2:$C$96,3,0),0)</f>
        <v>0</v>
      </c>
      <c r="N141" t="str">
        <f t="shared" si="14"/>
        <v>No</v>
      </c>
      <c r="O141" t="str">
        <f>_xlfn.IFNA(VLOOKUP(A141,'7.16.24'!$A$2:$R$96,16,0), "No")</f>
        <v>No</v>
      </c>
      <c r="P141" s="131" t="str">
        <f t="shared" si="13"/>
        <v>No</v>
      </c>
      <c r="Q141" s="132" t="str">
        <f t="shared" si="15"/>
        <v>No</v>
      </c>
    </row>
    <row r="142" spans="1:17" hidden="1" x14ac:dyDescent="0.25">
      <c r="A142" t="s">
        <v>545</v>
      </c>
      <c r="B142" s="1">
        <v>1839.62</v>
      </c>
      <c r="C142" s="1">
        <v>0</v>
      </c>
      <c r="D142" s="1">
        <v>0</v>
      </c>
      <c r="E142" s="1">
        <v>0</v>
      </c>
      <c r="F142" s="1">
        <v>1839.62</v>
      </c>
      <c r="G142" s="1">
        <v>0</v>
      </c>
      <c r="H142" s="1">
        <v>1839.62</v>
      </c>
      <c r="I142" s="1">
        <v>0</v>
      </c>
      <c r="J142" t="s">
        <v>56</v>
      </c>
      <c r="K142" t="s">
        <v>189</v>
      </c>
      <c r="L142" t="s">
        <v>546</v>
      </c>
      <c r="M142" s="1">
        <f>_xlfn.IFNA(VLOOKUP(A142,'7.16.24'!$A$2:$C$96,3,0),0)</f>
        <v>213.85</v>
      </c>
      <c r="N142" t="str">
        <f t="shared" si="14"/>
        <v>Yes</v>
      </c>
      <c r="O142" t="s">
        <v>359</v>
      </c>
      <c r="P142" s="131" t="str">
        <f t="shared" si="13"/>
        <v>No</v>
      </c>
      <c r="Q142" s="132" t="str">
        <f t="shared" si="15"/>
        <v>No</v>
      </c>
    </row>
    <row r="143" spans="1:17" hidden="1" x14ac:dyDescent="0.25">
      <c r="A143" t="s">
        <v>784</v>
      </c>
      <c r="B143" s="1">
        <v>98.82</v>
      </c>
      <c r="C143" s="1">
        <v>0</v>
      </c>
      <c r="D143" s="1">
        <v>0</v>
      </c>
      <c r="E143" s="1">
        <v>0</v>
      </c>
      <c r="F143" s="1">
        <v>98.82</v>
      </c>
      <c r="G143" s="1">
        <v>0</v>
      </c>
      <c r="H143" s="1">
        <v>0</v>
      </c>
      <c r="I143" s="1">
        <v>98.82</v>
      </c>
      <c r="J143" t="s">
        <v>60</v>
      </c>
      <c r="K143" t="s">
        <v>236</v>
      </c>
      <c r="L143" t="s">
        <v>785</v>
      </c>
      <c r="M143" s="1">
        <f>_xlfn.IFNA(VLOOKUP(A143,'7.16.24'!$A$2:$C$96,3,0),0)</f>
        <v>0</v>
      </c>
      <c r="N143" t="str">
        <f t="shared" si="14"/>
        <v>No</v>
      </c>
      <c r="O143" t="str">
        <f>_xlfn.IFNA(VLOOKUP(A143,'7.16.24'!$A$2:$R$96,16,0), "No")</f>
        <v>No</v>
      </c>
      <c r="P143" s="131" t="str">
        <f t="shared" si="13"/>
        <v>No</v>
      </c>
      <c r="Q143" s="132" t="str">
        <f t="shared" si="15"/>
        <v>No</v>
      </c>
    </row>
    <row r="144" spans="1:17" hidden="1" x14ac:dyDescent="0.25">
      <c r="A144" t="s">
        <v>118</v>
      </c>
      <c r="B144" s="1">
        <v>918.49</v>
      </c>
      <c r="C144" s="1">
        <v>0</v>
      </c>
      <c r="D144" s="1">
        <v>0</v>
      </c>
      <c r="E144" s="1">
        <v>0</v>
      </c>
      <c r="F144" s="1">
        <v>918.49</v>
      </c>
      <c r="G144" s="1">
        <v>918.49</v>
      </c>
      <c r="H144" s="1">
        <v>0</v>
      </c>
      <c r="I144" s="1">
        <v>0</v>
      </c>
      <c r="J144" t="s">
        <v>29</v>
      </c>
      <c r="K144" t="s">
        <v>212</v>
      </c>
      <c r="L144" t="s">
        <v>256</v>
      </c>
      <c r="M144" s="1">
        <f>_xlfn.IFNA(VLOOKUP(A144,'7.16.24'!$A$2:$C$96,3,0),0)</f>
        <v>0</v>
      </c>
      <c r="N144" t="str">
        <f t="shared" si="14"/>
        <v>No</v>
      </c>
      <c r="O144" t="str">
        <f>_xlfn.IFNA(VLOOKUP(A144,'7.16.24'!$A$2:$R$96,16,0), "No")</f>
        <v>No</v>
      </c>
      <c r="P144" s="131" t="str">
        <f t="shared" si="13"/>
        <v>No</v>
      </c>
      <c r="Q144" s="132" t="str">
        <f t="shared" si="15"/>
        <v>No</v>
      </c>
    </row>
    <row r="145" spans="1:17" hidden="1" x14ac:dyDescent="0.25">
      <c r="A145" t="s">
        <v>786</v>
      </c>
      <c r="B145" s="1">
        <v>389.86</v>
      </c>
      <c r="C145" s="1">
        <v>0</v>
      </c>
      <c r="D145" s="1">
        <v>0</v>
      </c>
      <c r="E145" s="1">
        <v>0</v>
      </c>
      <c r="F145" s="1">
        <v>389.86</v>
      </c>
      <c r="G145" s="1">
        <v>389.86</v>
      </c>
      <c r="H145" s="1">
        <v>0</v>
      </c>
      <c r="I145" s="1">
        <v>0</v>
      </c>
      <c r="J145" t="s">
        <v>60</v>
      </c>
      <c r="K145" t="s">
        <v>236</v>
      </c>
      <c r="L145" t="s">
        <v>787</v>
      </c>
      <c r="M145" s="1">
        <f>_xlfn.IFNA(VLOOKUP(A145,'7.16.24'!$A$2:$C$96,3,0),0)</f>
        <v>0</v>
      </c>
      <c r="N145" t="str">
        <f t="shared" si="14"/>
        <v>No</v>
      </c>
      <c r="O145" t="str">
        <f>_xlfn.IFNA(VLOOKUP(A145,'7.16.24'!$A$2:$R$96,16,0), "No")</f>
        <v>No</v>
      </c>
      <c r="P145" s="131" t="str">
        <f t="shared" si="13"/>
        <v>No</v>
      </c>
      <c r="Q145" s="132" t="str">
        <f t="shared" si="15"/>
        <v>No</v>
      </c>
    </row>
    <row r="146" spans="1:17" hidden="1" x14ac:dyDescent="0.25">
      <c r="A146" t="s">
        <v>568</v>
      </c>
      <c r="B146" s="1">
        <v>148.49</v>
      </c>
      <c r="C146" s="1">
        <v>0</v>
      </c>
      <c r="D146" s="1">
        <v>0</v>
      </c>
      <c r="E146" s="1">
        <v>0</v>
      </c>
      <c r="F146" s="1">
        <v>148.49</v>
      </c>
      <c r="G146" s="1">
        <v>0</v>
      </c>
      <c r="H146" s="1">
        <v>0</v>
      </c>
      <c r="I146" s="1">
        <v>148.49</v>
      </c>
      <c r="J146" t="s">
        <v>36</v>
      </c>
      <c r="K146" t="s">
        <v>185</v>
      </c>
      <c r="L146" t="s">
        <v>569</v>
      </c>
      <c r="M146" s="1">
        <f>_xlfn.IFNA(VLOOKUP(A146,'7.16.24'!$A$2:$C$96,3,0),0)</f>
        <v>0</v>
      </c>
      <c r="N146" t="str">
        <f t="shared" si="14"/>
        <v>No</v>
      </c>
      <c r="O146" t="str">
        <f>_xlfn.IFNA(VLOOKUP(A146,'7.16.24'!$A$2:$R$96,16,0), "No")</f>
        <v>No</v>
      </c>
      <c r="P146" s="131" t="str">
        <f t="shared" si="13"/>
        <v>No</v>
      </c>
      <c r="Q146" s="132" t="str">
        <f t="shared" si="15"/>
        <v>No</v>
      </c>
    </row>
    <row r="147" spans="1:17" hidden="1" x14ac:dyDescent="0.25">
      <c r="A147" t="s">
        <v>139</v>
      </c>
      <c r="B147" s="1">
        <v>320.73</v>
      </c>
      <c r="C147" s="1">
        <v>0</v>
      </c>
      <c r="D147" s="1">
        <v>0</v>
      </c>
      <c r="E147" s="1">
        <v>0</v>
      </c>
      <c r="F147" s="1">
        <v>320.73</v>
      </c>
      <c r="G147" s="1">
        <v>0</v>
      </c>
      <c r="H147" s="1">
        <v>320.73</v>
      </c>
      <c r="I147" s="1">
        <v>0</v>
      </c>
      <c r="J147" t="s">
        <v>20</v>
      </c>
      <c r="K147" t="s">
        <v>178</v>
      </c>
      <c r="L147" t="s">
        <v>320</v>
      </c>
      <c r="M147" s="1">
        <f>_xlfn.IFNA(VLOOKUP(A147,'7.16.24'!$A$2:$C$96,3,0),0)</f>
        <v>0</v>
      </c>
      <c r="N147" t="str">
        <f t="shared" si="14"/>
        <v>No</v>
      </c>
      <c r="O147" t="str">
        <f>_xlfn.IFNA(VLOOKUP(A147,'7.16.24'!$A$2:$R$96,16,0), "No")</f>
        <v>No</v>
      </c>
      <c r="P147" s="131" t="str">
        <f t="shared" si="13"/>
        <v>No</v>
      </c>
      <c r="Q147" s="132" t="str">
        <f t="shared" si="15"/>
        <v>No</v>
      </c>
    </row>
    <row r="148" spans="1:17" hidden="1" x14ac:dyDescent="0.25">
      <c r="A148" t="s">
        <v>35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t="s">
        <v>36</v>
      </c>
      <c r="K148" t="s">
        <v>185</v>
      </c>
      <c r="L148" t="s">
        <v>186</v>
      </c>
      <c r="M148" s="1">
        <f>_xlfn.IFNA(VLOOKUP(A148,'7.16.24'!$A$2:$C$96,3,0),0)</f>
        <v>0</v>
      </c>
      <c r="N148" t="str">
        <f t="shared" si="14"/>
        <v>No</v>
      </c>
      <c r="O148" t="str">
        <f>_xlfn.IFNA(VLOOKUP(A148,'7.16.24'!$A$2:$R$96,16,0), "No")</f>
        <v>No</v>
      </c>
      <c r="P148" s="131" t="str">
        <f t="shared" si="13"/>
        <v>No</v>
      </c>
      <c r="Q148" s="132" t="str">
        <f t="shared" si="15"/>
        <v>No</v>
      </c>
    </row>
    <row r="149" spans="1:17" hidden="1" x14ac:dyDescent="0.25">
      <c r="A149" t="s">
        <v>321</v>
      </c>
      <c r="B149" s="1">
        <v>1169.96</v>
      </c>
      <c r="C149" s="1">
        <v>0</v>
      </c>
      <c r="D149" s="1">
        <v>0</v>
      </c>
      <c r="E149" s="1">
        <v>0</v>
      </c>
      <c r="F149" s="1">
        <v>1169.96</v>
      </c>
      <c r="G149" s="1">
        <v>0</v>
      </c>
      <c r="H149" s="1">
        <v>1169.96</v>
      </c>
      <c r="I149" s="1">
        <v>0</v>
      </c>
      <c r="J149" t="s">
        <v>56</v>
      </c>
      <c r="K149" t="s">
        <v>189</v>
      </c>
      <c r="L149" t="s">
        <v>322</v>
      </c>
      <c r="M149" s="1">
        <f>_xlfn.IFNA(VLOOKUP(A149,'7.16.24'!$A$2:$C$96,3,0),0)</f>
        <v>0</v>
      </c>
      <c r="N149" t="str">
        <f t="shared" si="14"/>
        <v>No</v>
      </c>
      <c r="O149" t="str">
        <f>_xlfn.IFNA(VLOOKUP(A149,'7.16.24'!$A$2:$R$96,16,0), "No")</f>
        <v>No</v>
      </c>
      <c r="P149" s="131" t="str">
        <f t="shared" si="13"/>
        <v>No</v>
      </c>
      <c r="Q149" s="132" t="str">
        <f t="shared" si="15"/>
        <v>No</v>
      </c>
    </row>
    <row r="150" spans="1:17" hidden="1" x14ac:dyDescent="0.25">
      <c r="A150" t="s">
        <v>52</v>
      </c>
      <c r="B150" s="1">
        <v>616.27</v>
      </c>
      <c r="C150" s="1">
        <v>0</v>
      </c>
      <c r="D150" s="1">
        <v>0</v>
      </c>
      <c r="E150" s="1">
        <v>0</v>
      </c>
      <c r="F150" s="1">
        <v>616.27</v>
      </c>
      <c r="G150" s="1">
        <v>0</v>
      </c>
      <c r="H150" s="1">
        <v>0</v>
      </c>
      <c r="I150" s="1">
        <v>616.27</v>
      </c>
      <c r="J150" t="s">
        <v>150</v>
      </c>
      <c r="K150" t="s">
        <v>175</v>
      </c>
      <c r="L150" t="s">
        <v>203</v>
      </c>
      <c r="M150" s="1">
        <f>_xlfn.IFNA(VLOOKUP(A150,'7.16.24'!$A$2:$C$96,3,0),0)</f>
        <v>0</v>
      </c>
      <c r="N150" t="str">
        <f t="shared" si="14"/>
        <v>No</v>
      </c>
      <c r="O150" t="str">
        <f>_xlfn.IFNA(VLOOKUP(A150,'7.16.24'!$A$2:$R$96,16,0), "No")</f>
        <v>No</v>
      </c>
      <c r="P150" s="131" t="str">
        <f t="shared" si="13"/>
        <v>No</v>
      </c>
      <c r="Q150" s="132" t="str">
        <f t="shared" si="15"/>
        <v>No</v>
      </c>
    </row>
    <row r="151" spans="1:17" hidden="1" x14ac:dyDescent="0.25">
      <c r="A151" t="s">
        <v>43</v>
      </c>
      <c r="B151" s="1">
        <v>814.73</v>
      </c>
      <c r="C151" s="1">
        <v>0</v>
      </c>
      <c r="D151" s="1">
        <v>0</v>
      </c>
      <c r="E151" s="1">
        <v>0</v>
      </c>
      <c r="F151" s="1">
        <v>814.73</v>
      </c>
      <c r="G151" s="1">
        <v>0</v>
      </c>
      <c r="H151" s="1">
        <v>814.73</v>
      </c>
      <c r="I151" s="1">
        <v>0</v>
      </c>
      <c r="J151" t="s">
        <v>44</v>
      </c>
      <c r="K151" t="s">
        <v>196</v>
      </c>
      <c r="L151" t="s">
        <v>197</v>
      </c>
      <c r="M151" s="1">
        <f>_xlfn.IFNA(VLOOKUP(A151,'7.16.24'!$A$2:$C$96,3,0),0)</f>
        <v>765.46</v>
      </c>
      <c r="N151" t="str">
        <f t="shared" si="14"/>
        <v>Yes</v>
      </c>
      <c r="O151" t="s">
        <v>359</v>
      </c>
      <c r="P151" s="131" t="str">
        <f t="shared" ref="P151:P182" si="16">IF(AND(C151&gt;=50,O151="No"),"Yes","No")</f>
        <v>No</v>
      </c>
      <c r="Q151" s="132" t="str">
        <f t="shared" si="15"/>
        <v>No</v>
      </c>
    </row>
    <row r="152" spans="1:17" hidden="1" x14ac:dyDescent="0.25">
      <c r="A152" t="s">
        <v>797</v>
      </c>
      <c r="B152" s="1">
        <v>74.23</v>
      </c>
      <c r="C152" s="1">
        <v>0</v>
      </c>
      <c r="D152" s="1">
        <v>0</v>
      </c>
      <c r="E152" s="1">
        <v>0</v>
      </c>
      <c r="F152" s="1">
        <v>74.23</v>
      </c>
      <c r="G152" s="1">
        <v>0</v>
      </c>
      <c r="H152" s="1">
        <v>0</v>
      </c>
      <c r="I152" s="1">
        <v>74.23</v>
      </c>
      <c r="J152" t="s">
        <v>21</v>
      </c>
      <c r="K152" t="s">
        <v>177</v>
      </c>
      <c r="L152" t="s">
        <v>798</v>
      </c>
      <c r="M152" s="1">
        <f>_xlfn.IFNA(VLOOKUP(A152,'7.16.24'!$A$2:$C$96,3,0),0)</f>
        <v>0</v>
      </c>
      <c r="N152" t="str">
        <f t="shared" si="14"/>
        <v>No</v>
      </c>
      <c r="O152" t="str">
        <f>_xlfn.IFNA(VLOOKUP(A152,'7.16.24'!$A$2:$R$96,16,0), "No")</f>
        <v>No</v>
      </c>
      <c r="P152" s="131" t="str">
        <f t="shared" si="16"/>
        <v>No</v>
      </c>
      <c r="Q152" s="132" t="str">
        <f t="shared" si="15"/>
        <v>No</v>
      </c>
    </row>
    <row r="153" spans="1:17" hidden="1" x14ac:dyDescent="0.25">
      <c r="A153" t="s">
        <v>146</v>
      </c>
      <c r="B153" s="1">
        <v>871.16000000000008</v>
      </c>
      <c r="C153" s="1">
        <v>0</v>
      </c>
      <c r="D153" s="1">
        <v>0</v>
      </c>
      <c r="E153" s="1">
        <v>0</v>
      </c>
      <c r="F153" s="1">
        <v>871.16000000000008</v>
      </c>
      <c r="G153" s="1">
        <v>0</v>
      </c>
      <c r="H153" s="1">
        <v>871.16000000000008</v>
      </c>
      <c r="I153" s="1">
        <v>0</v>
      </c>
      <c r="J153" t="s">
        <v>44</v>
      </c>
      <c r="K153" t="s">
        <v>196</v>
      </c>
      <c r="L153" t="s">
        <v>681</v>
      </c>
      <c r="M153" s="1">
        <f>_xlfn.IFNA(VLOOKUP(A153,'7.16.24'!$A$2:$C$96,3,0),0)</f>
        <v>0</v>
      </c>
      <c r="N153" t="str">
        <f t="shared" si="14"/>
        <v>No</v>
      </c>
      <c r="O153" t="str">
        <f>_xlfn.IFNA(VLOOKUP(A153,'7.16.24'!$A$2:$R$96,16,0), "No")</f>
        <v>No</v>
      </c>
      <c r="P153" s="131" t="str">
        <f t="shared" si="16"/>
        <v>No</v>
      </c>
      <c r="Q153" s="132" t="str">
        <f t="shared" si="15"/>
        <v>No</v>
      </c>
    </row>
    <row r="154" spans="1:17" hidden="1" x14ac:dyDescent="0.25">
      <c r="A154" t="s">
        <v>801</v>
      </c>
      <c r="B154" s="1">
        <v>2227.59</v>
      </c>
      <c r="C154" s="1">
        <v>0</v>
      </c>
      <c r="D154" s="1">
        <v>0</v>
      </c>
      <c r="E154" s="1">
        <v>0</v>
      </c>
      <c r="F154" s="1">
        <v>2227.59</v>
      </c>
      <c r="G154" s="1">
        <v>0</v>
      </c>
      <c r="H154" s="1">
        <v>0</v>
      </c>
      <c r="I154" s="1">
        <v>2227.59</v>
      </c>
      <c r="J154" t="s">
        <v>96</v>
      </c>
      <c r="K154" t="s">
        <v>242</v>
      </c>
      <c r="L154" t="s">
        <v>802</v>
      </c>
      <c r="M154" s="1">
        <f>_xlfn.IFNA(VLOOKUP(A154,'7.16.24'!$A$2:$C$96,3,0),0)</f>
        <v>0</v>
      </c>
      <c r="N154" t="str">
        <f t="shared" si="14"/>
        <v>No</v>
      </c>
      <c r="O154" t="str">
        <f>_xlfn.IFNA(VLOOKUP(A154,'7.16.24'!$A$2:$R$96,16,0), "No")</f>
        <v>No</v>
      </c>
      <c r="P154" s="131" t="str">
        <f t="shared" si="16"/>
        <v>No</v>
      </c>
      <c r="Q154" s="132" t="str">
        <f t="shared" si="15"/>
        <v>No</v>
      </c>
    </row>
    <row r="155" spans="1:17" hidden="1" x14ac:dyDescent="0.25">
      <c r="A155" t="s">
        <v>532</v>
      </c>
      <c r="B155" s="1">
        <v>68.37</v>
      </c>
      <c r="C155" s="1">
        <v>0</v>
      </c>
      <c r="D155" s="1">
        <v>0</v>
      </c>
      <c r="E155" s="1">
        <v>0</v>
      </c>
      <c r="F155" s="1">
        <v>68.37</v>
      </c>
      <c r="G155" s="1">
        <v>0</v>
      </c>
      <c r="H155" s="1">
        <v>68.37</v>
      </c>
      <c r="I155" s="1">
        <v>0</v>
      </c>
      <c r="J155" t="s">
        <v>56</v>
      </c>
      <c r="K155" t="s">
        <v>189</v>
      </c>
      <c r="L155" t="s">
        <v>533</v>
      </c>
      <c r="M155" s="1">
        <f>_xlfn.IFNA(VLOOKUP(A155,'7.16.24'!$A$2:$C$96,3,0),0)</f>
        <v>0</v>
      </c>
      <c r="N155" t="str">
        <f t="shared" si="14"/>
        <v>No</v>
      </c>
      <c r="O155" t="str">
        <f>_xlfn.IFNA(VLOOKUP(A155,'7.16.24'!$A$2:$R$96,16,0), "No")</f>
        <v>No</v>
      </c>
      <c r="P155" s="131" t="str">
        <f t="shared" si="16"/>
        <v>No</v>
      </c>
      <c r="Q155" s="132" t="str">
        <f t="shared" si="15"/>
        <v>No</v>
      </c>
    </row>
    <row r="156" spans="1:17" hidden="1" x14ac:dyDescent="0.25">
      <c r="A156" t="s">
        <v>23</v>
      </c>
      <c r="B156" s="1">
        <v>3039.03</v>
      </c>
      <c r="C156" s="1">
        <v>0</v>
      </c>
      <c r="D156" s="1">
        <v>0</v>
      </c>
      <c r="E156" s="1">
        <v>0</v>
      </c>
      <c r="F156" s="1">
        <v>3039.03</v>
      </c>
      <c r="G156" s="1">
        <v>3039.03</v>
      </c>
      <c r="H156" s="1">
        <v>0</v>
      </c>
      <c r="I156" s="1">
        <v>0</v>
      </c>
      <c r="J156" t="s">
        <v>21</v>
      </c>
      <c r="K156" t="s">
        <v>177</v>
      </c>
      <c r="L156" t="s">
        <v>194</v>
      </c>
      <c r="M156" s="1">
        <f>_xlfn.IFNA(VLOOKUP(A156,'7.16.24'!$A$2:$C$96,3,0),0)</f>
        <v>0</v>
      </c>
      <c r="N156" t="str">
        <f t="shared" si="14"/>
        <v>No</v>
      </c>
      <c r="O156" t="str">
        <f>_xlfn.IFNA(VLOOKUP(A156,'7.16.24'!$A$2:$R$96,16,0), "No")</f>
        <v>No</v>
      </c>
      <c r="P156" s="131" t="str">
        <f t="shared" si="16"/>
        <v>No</v>
      </c>
      <c r="Q156" s="132" t="str">
        <f t="shared" si="15"/>
        <v>No</v>
      </c>
    </row>
    <row r="157" spans="1:17" hidden="1" x14ac:dyDescent="0.25">
      <c r="A157" t="s">
        <v>100</v>
      </c>
      <c r="B157" s="1">
        <v>4990.1100000000006</v>
      </c>
      <c r="C157" s="1">
        <v>-8.8300000000000054</v>
      </c>
      <c r="D157" s="1">
        <v>0</v>
      </c>
      <c r="E157" s="1">
        <v>-8.8300000000000054</v>
      </c>
      <c r="F157" s="1">
        <v>4998.9399999999996</v>
      </c>
      <c r="G157" s="1">
        <v>0</v>
      </c>
      <c r="H157" s="1">
        <v>4998.9399999999996</v>
      </c>
      <c r="I157" s="1">
        <v>0</v>
      </c>
      <c r="J157" t="s">
        <v>20</v>
      </c>
      <c r="K157" t="s">
        <v>178</v>
      </c>
      <c r="L157" t="s">
        <v>255</v>
      </c>
      <c r="M157" s="1">
        <f>_xlfn.IFNA(VLOOKUP(A157,'7.16.24'!$A$2:$C$96,3,0),0)</f>
        <v>0</v>
      </c>
      <c r="N157" t="str">
        <f t="shared" si="14"/>
        <v>No</v>
      </c>
      <c r="O157" t="str">
        <f>_xlfn.IFNA(VLOOKUP(A157,'7.16.24'!$A$2:$R$96,16,0), "No")</f>
        <v>No</v>
      </c>
      <c r="P157" s="131" t="str">
        <f t="shared" si="16"/>
        <v>No</v>
      </c>
      <c r="Q157" s="132" t="str">
        <f t="shared" si="15"/>
        <v>No</v>
      </c>
    </row>
    <row r="158" spans="1:17" hidden="1" x14ac:dyDescent="0.25">
      <c r="A158" t="s">
        <v>158</v>
      </c>
      <c r="B158" s="1">
        <v>-40</v>
      </c>
      <c r="C158" s="1">
        <v>-40</v>
      </c>
      <c r="D158" s="1">
        <v>0</v>
      </c>
      <c r="E158" s="1">
        <v>-40</v>
      </c>
      <c r="F158" s="1">
        <v>0</v>
      </c>
      <c r="G158" s="1">
        <v>0</v>
      </c>
      <c r="H158" s="1">
        <v>0</v>
      </c>
      <c r="I158" s="1">
        <v>0</v>
      </c>
      <c r="J158" t="s">
        <v>708</v>
      </c>
      <c r="K158" t="s">
        <v>709</v>
      </c>
      <c r="L158" t="s">
        <v>279</v>
      </c>
      <c r="M158" s="1">
        <f>_xlfn.IFNA(VLOOKUP(A158,'7.16.24'!$A$2:$C$96,3,0),0)</f>
        <v>0</v>
      </c>
      <c r="N158" t="str">
        <f t="shared" si="14"/>
        <v>No</v>
      </c>
      <c r="O158" t="str">
        <f>_xlfn.IFNA(VLOOKUP(A158,'7.16.24'!$A$2:$R$96,16,0), "No")</f>
        <v>No</v>
      </c>
      <c r="P158" s="131" t="str">
        <f t="shared" si="16"/>
        <v>No</v>
      </c>
      <c r="Q158" s="132" t="str">
        <f t="shared" si="15"/>
        <v>No</v>
      </c>
    </row>
  </sheetData>
  <autoFilter ref="A1:S158" xr:uid="{00000000-0009-0000-0000-00001C000000}">
    <filterColumn colId="0">
      <filters>
        <filter val="Mark Ramirez"/>
      </filters>
    </filterColumn>
  </autoFilter>
  <conditionalFormatting sqref="M2:M158">
    <cfRule type="expression" dxfId="8" priority="1">
      <formula>IF($C2&gt;$M2, 1, 0)</formula>
    </cfRule>
    <cfRule type="expression" dxfId="7" priority="2">
      <formula>IF($C2&lt;$M2, 1, 0)</formula>
    </cfRule>
    <cfRule type="expression" dxfId="6" priority="3">
      <formula>IF($C2=$M2, 1, 0)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C000"/>
  </sheetPr>
  <dimension ref="A1:H127"/>
  <sheetViews>
    <sheetView workbookViewId="0"/>
  </sheetViews>
  <sheetFormatPr defaultRowHeight="15" x14ac:dyDescent="0.25"/>
  <cols>
    <col min="1" max="1" width="19.140625" bestFit="1" customWidth="1"/>
    <col min="2" max="2" width="21.7109375" style="1" bestFit="1" customWidth="1"/>
    <col min="3" max="3" width="23" style="1" bestFit="1" customWidth="1"/>
    <col min="4" max="4" width="20" style="1" bestFit="1" customWidth="1"/>
    <col min="5" max="5" width="18.85546875" style="1" bestFit="1" customWidth="1"/>
    <col min="6" max="6" width="18.28515625" bestFit="1" customWidth="1"/>
    <col min="7" max="7" width="33.42578125" bestFit="1" customWidth="1"/>
    <col min="8" max="8" width="38.5703125" bestFit="1" customWidth="1"/>
  </cols>
  <sheetData>
    <row r="1" spans="1:8" x14ac:dyDescent="0.25">
      <c r="A1" s="24" t="s">
        <v>0</v>
      </c>
      <c r="B1" s="25" t="s">
        <v>1</v>
      </c>
      <c r="C1" s="25" t="s">
        <v>2</v>
      </c>
      <c r="D1" s="25" t="s">
        <v>4</v>
      </c>
      <c r="E1" s="25" t="s">
        <v>3</v>
      </c>
      <c r="F1" s="24" t="s">
        <v>5</v>
      </c>
      <c r="G1" s="24" t="s">
        <v>168</v>
      </c>
      <c r="H1" s="24" t="s">
        <v>169</v>
      </c>
    </row>
    <row r="2" spans="1:8" x14ac:dyDescent="0.25">
      <c r="A2" t="s">
        <v>6</v>
      </c>
      <c r="B2" s="1">
        <v>26727.05</v>
      </c>
      <c r="C2" s="1">
        <v>22359.98</v>
      </c>
      <c r="D2" s="1">
        <v>4367.07</v>
      </c>
      <c r="E2" s="1">
        <v>0</v>
      </c>
      <c r="F2" t="s">
        <v>7</v>
      </c>
      <c r="G2" t="s">
        <v>170</v>
      </c>
      <c r="H2" t="s">
        <v>171</v>
      </c>
    </row>
    <row r="3" spans="1:8" x14ac:dyDescent="0.25">
      <c r="A3" t="s">
        <v>13</v>
      </c>
      <c r="B3" s="1">
        <v>9827.49</v>
      </c>
      <c r="C3" s="1">
        <v>9827.49</v>
      </c>
      <c r="D3" s="1">
        <v>0</v>
      </c>
      <c r="E3" s="1">
        <v>0</v>
      </c>
      <c r="F3" t="s">
        <v>14</v>
      </c>
      <c r="G3" t="s">
        <v>172</v>
      </c>
      <c r="H3" t="s">
        <v>173</v>
      </c>
    </row>
    <row r="4" spans="1:8" x14ac:dyDescent="0.25">
      <c r="A4" t="s">
        <v>19</v>
      </c>
      <c r="B4" s="1">
        <v>7789.3799999999992</v>
      </c>
      <c r="C4" s="1">
        <v>7789.3799999999992</v>
      </c>
      <c r="D4" s="1">
        <v>0</v>
      </c>
      <c r="E4" s="1">
        <v>0</v>
      </c>
      <c r="F4" t="s">
        <v>14</v>
      </c>
      <c r="G4" t="s">
        <v>172</v>
      </c>
      <c r="H4" t="s">
        <v>174</v>
      </c>
    </row>
    <row r="5" spans="1:8" x14ac:dyDescent="0.25">
      <c r="A5" t="s">
        <v>9</v>
      </c>
      <c r="B5" s="1">
        <v>11448.92</v>
      </c>
      <c r="C5" s="1">
        <v>7096.3300000000017</v>
      </c>
      <c r="D5" s="1">
        <v>4352.59</v>
      </c>
      <c r="E5" s="1">
        <v>4146.91</v>
      </c>
      <c r="F5" t="s">
        <v>150</v>
      </c>
      <c r="G5" t="s">
        <v>175</v>
      </c>
      <c r="H5" t="s">
        <v>176</v>
      </c>
    </row>
    <row r="6" spans="1:8" x14ac:dyDescent="0.25">
      <c r="A6" t="s">
        <v>20</v>
      </c>
      <c r="B6" s="1">
        <v>6571.29</v>
      </c>
      <c r="C6" s="1">
        <v>6571.29</v>
      </c>
      <c r="D6" s="1">
        <v>0</v>
      </c>
      <c r="E6" s="1">
        <v>0</v>
      </c>
      <c r="F6" t="s">
        <v>21</v>
      </c>
      <c r="G6" t="s">
        <v>177</v>
      </c>
      <c r="H6" t="s">
        <v>178</v>
      </c>
    </row>
    <row r="7" spans="1:8" x14ac:dyDescent="0.25">
      <c r="A7" t="s">
        <v>59</v>
      </c>
      <c r="B7" s="1">
        <v>5497.91</v>
      </c>
      <c r="C7" s="1">
        <v>5497.91</v>
      </c>
      <c r="D7" s="1">
        <v>0</v>
      </c>
      <c r="E7" s="1">
        <v>0</v>
      </c>
      <c r="F7" t="s">
        <v>41</v>
      </c>
      <c r="G7" t="s">
        <v>179</v>
      </c>
      <c r="H7" t="s">
        <v>180</v>
      </c>
    </row>
    <row r="8" spans="1:8" x14ac:dyDescent="0.25">
      <c r="A8" t="s">
        <v>25</v>
      </c>
      <c r="B8" s="1">
        <v>6041.02</v>
      </c>
      <c r="C8" s="1">
        <v>5193.83</v>
      </c>
      <c r="D8" s="1">
        <v>847.19</v>
      </c>
      <c r="E8" s="1">
        <v>0</v>
      </c>
      <c r="F8" t="s">
        <v>26</v>
      </c>
      <c r="G8" t="s">
        <v>181</v>
      </c>
      <c r="H8" t="s">
        <v>181</v>
      </c>
    </row>
    <row r="9" spans="1:8" x14ac:dyDescent="0.25">
      <c r="A9" t="s">
        <v>27</v>
      </c>
      <c r="B9" s="1">
        <v>4860.2000000000007</v>
      </c>
      <c r="C9" s="1">
        <v>4860.2000000000007</v>
      </c>
      <c r="D9" s="1">
        <v>0</v>
      </c>
      <c r="E9" s="1">
        <v>0</v>
      </c>
      <c r="F9" t="s">
        <v>14</v>
      </c>
      <c r="G9" t="s">
        <v>172</v>
      </c>
      <c r="H9" t="s">
        <v>182</v>
      </c>
    </row>
    <row r="10" spans="1:8" x14ac:dyDescent="0.25">
      <c r="A10" t="s">
        <v>30</v>
      </c>
      <c r="B10" s="1">
        <v>3294.24</v>
      </c>
      <c r="C10" s="1">
        <v>3273.89</v>
      </c>
      <c r="D10" s="1">
        <v>20.350000000000001</v>
      </c>
      <c r="E10" s="1">
        <v>0</v>
      </c>
      <c r="F10" t="s">
        <v>31</v>
      </c>
      <c r="G10" t="s">
        <v>183</v>
      </c>
      <c r="H10" t="s">
        <v>184</v>
      </c>
    </row>
    <row r="11" spans="1:8" x14ac:dyDescent="0.25">
      <c r="A11" t="s">
        <v>35</v>
      </c>
      <c r="B11" s="1">
        <v>3098.21</v>
      </c>
      <c r="C11" s="1">
        <v>3098.21</v>
      </c>
      <c r="D11" s="1">
        <v>0</v>
      </c>
      <c r="E11" s="1">
        <v>0</v>
      </c>
      <c r="F11" t="s">
        <v>36</v>
      </c>
      <c r="G11" t="s">
        <v>185</v>
      </c>
      <c r="H11" t="s">
        <v>186</v>
      </c>
    </row>
    <row r="12" spans="1:8" x14ac:dyDescent="0.25">
      <c r="A12" t="s">
        <v>147</v>
      </c>
      <c r="B12" s="1">
        <v>2561.0300000000002</v>
      </c>
      <c r="C12" s="1">
        <v>2561.0300000000002</v>
      </c>
      <c r="D12" s="1">
        <v>0</v>
      </c>
      <c r="E12" s="1">
        <v>0</v>
      </c>
      <c r="F12" t="s">
        <v>121</v>
      </c>
      <c r="G12" t="s">
        <v>187</v>
      </c>
      <c r="H12" t="s">
        <v>188</v>
      </c>
    </row>
    <row r="13" spans="1:8" x14ac:dyDescent="0.25">
      <c r="A13" t="s">
        <v>79</v>
      </c>
      <c r="B13" s="1">
        <v>2435.84</v>
      </c>
      <c r="C13" s="1">
        <v>2435.84</v>
      </c>
      <c r="D13" s="1">
        <v>0</v>
      </c>
      <c r="E13" s="1">
        <v>0</v>
      </c>
      <c r="F13" t="s">
        <v>56</v>
      </c>
      <c r="G13" t="s">
        <v>189</v>
      </c>
      <c r="H13" t="s">
        <v>190</v>
      </c>
    </row>
    <row r="14" spans="1:8" x14ac:dyDescent="0.25">
      <c r="A14" t="s">
        <v>46</v>
      </c>
      <c r="B14" s="1">
        <v>2190.36</v>
      </c>
      <c r="C14" s="1">
        <v>2190.36</v>
      </c>
      <c r="D14" s="1">
        <v>0</v>
      </c>
      <c r="E14" s="1">
        <v>0</v>
      </c>
      <c r="F14" t="s">
        <v>10</v>
      </c>
      <c r="G14" t="s">
        <v>191</v>
      </c>
      <c r="H14" t="s">
        <v>192</v>
      </c>
    </row>
    <row r="15" spans="1:8" x14ac:dyDescent="0.25">
      <c r="A15" t="s">
        <v>45</v>
      </c>
      <c r="B15" s="1">
        <v>2157.88</v>
      </c>
      <c r="C15" s="1">
        <v>2157.88</v>
      </c>
      <c r="D15" s="1">
        <v>0</v>
      </c>
      <c r="E15" s="1">
        <v>0</v>
      </c>
      <c r="F15" t="s">
        <v>20</v>
      </c>
      <c r="G15" t="s">
        <v>178</v>
      </c>
      <c r="H15" t="s">
        <v>193</v>
      </c>
    </row>
    <row r="16" spans="1:8" x14ac:dyDescent="0.25">
      <c r="A16" t="s">
        <v>42</v>
      </c>
      <c r="B16" s="1">
        <v>2104.86</v>
      </c>
      <c r="C16" s="1">
        <v>2104.86</v>
      </c>
      <c r="D16" s="1">
        <v>0</v>
      </c>
      <c r="E16" s="1">
        <v>0</v>
      </c>
      <c r="F16" t="s">
        <v>23</v>
      </c>
      <c r="G16" t="s">
        <v>194</v>
      </c>
      <c r="H16" t="s">
        <v>195</v>
      </c>
    </row>
    <row r="17" spans="1:8" x14ac:dyDescent="0.25">
      <c r="A17" t="s">
        <v>43</v>
      </c>
      <c r="B17" s="1">
        <v>2100.17</v>
      </c>
      <c r="C17" s="1">
        <v>2100.17</v>
      </c>
      <c r="D17" s="1">
        <v>0</v>
      </c>
      <c r="E17" s="1">
        <v>0</v>
      </c>
      <c r="F17" t="s">
        <v>44</v>
      </c>
      <c r="G17" t="s">
        <v>196</v>
      </c>
      <c r="H17" t="s">
        <v>197</v>
      </c>
    </row>
    <row r="18" spans="1:8" x14ac:dyDescent="0.25">
      <c r="A18" t="s">
        <v>58</v>
      </c>
      <c r="B18" s="1">
        <v>2081.92</v>
      </c>
      <c r="C18" s="1">
        <v>2081.92</v>
      </c>
      <c r="D18" s="1">
        <v>0</v>
      </c>
      <c r="E18" s="1">
        <v>0</v>
      </c>
      <c r="F18" t="s">
        <v>34</v>
      </c>
      <c r="G18" t="s">
        <v>198</v>
      </c>
      <c r="H18" t="s">
        <v>199</v>
      </c>
    </row>
    <row r="19" spans="1:8" x14ac:dyDescent="0.25">
      <c r="A19" t="s">
        <v>47</v>
      </c>
      <c r="B19" s="1">
        <v>4748.55</v>
      </c>
      <c r="C19" s="1">
        <v>1750.74</v>
      </c>
      <c r="D19" s="1">
        <v>2997.81</v>
      </c>
      <c r="E19" s="1">
        <v>1452.26</v>
      </c>
      <c r="F19" t="s">
        <v>36</v>
      </c>
      <c r="G19" t="s">
        <v>185</v>
      </c>
      <c r="H19" t="s">
        <v>200</v>
      </c>
    </row>
    <row r="20" spans="1:8" x14ac:dyDescent="0.25">
      <c r="A20" t="s">
        <v>48</v>
      </c>
      <c r="B20" s="1">
        <v>1938.86</v>
      </c>
      <c r="C20" s="1">
        <v>1685.6</v>
      </c>
      <c r="D20" s="1">
        <v>253.26</v>
      </c>
      <c r="E20" s="1">
        <v>0</v>
      </c>
      <c r="F20" t="s">
        <v>36</v>
      </c>
      <c r="G20" t="s">
        <v>185</v>
      </c>
      <c r="H20" t="s">
        <v>201</v>
      </c>
    </row>
    <row r="21" spans="1:8" x14ac:dyDescent="0.25">
      <c r="A21" t="s">
        <v>49</v>
      </c>
      <c r="B21" s="1">
        <v>1663.53</v>
      </c>
      <c r="C21" s="1">
        <v>1663.53</v>
      </c>
      <c r="D21" s="1">
        <v>0</v>
      </c>
      <c r="E21" s="1">
        <v>0</v>
      </c>
      <c r="F21" t="s">
        <v>10</v>
      </c>
      <c r="G21" t="s">
        <v>191</v>
      </c>
      <c r="H21" t="s">
        <v>202</v>
      </c>
    </row>
    <row r="22" spans="1:8" x14ac:dyDescent="0.25">
      <c r="A22" t="s">
        <v>52</v>
      </c>
      <c r="B22" s="1">
        <v>1648.92</v>
      </c>
      <c r="C22" s="1">
        <v>1648.92</v>
      </c>
      <c r="D22" s="1">
        <v>0</v>
      </c>
      <c r="E22" s="1">
        <v>0</v>
      </c>
      <c r="F22" t="s">
        <v>150</v>
      </c>
      <c r="G22" t="s">
        <v>175</v>
      </c>
      <c r="H22" t="s">
        <v>203</v>
      </c>
    </row>
    <row r="23" spans="1:8" x14ac:dyDescent="0.25">
      <c r="A23" t="s">
        <v>57</v>
      </c>
      <c r="B23" s="1">
        <v>1603.23</v>
      </c>
      <c r="C23" s="1">
        <v>1603.23</v>
      </c>
      <c r="D23" s="1">
        <v>0</v>
      </c>
      <c r="E23" s="1">
        <v>0</v>
      </c>
      <c r="F23" t="s">
        <v>20</v>
      </c>
      <c r="G23" t="s">
        <v>178</v>
      </c>
      <c r="H23" t="s">
        <v>204</v>
      </c>
    </row>
    <row r="24" spans="1:8" x14ac:dyDescent="0.25">
      <c r="A24" t="s">
        <v>53</v>
      </c>
      <c r="B24" s="1">
        <v>4273.0599999999986</v>
      </c>
      <c r="C24" s="1">
        <v>1535.18</v>
      </c>
      <c r="D24" s="1">
        <v>2737.88</v>
      </c>
      <c r="E24" s="1">
        <v>0</v>
      </c>
      <c r="F24" t="s">
        <v>44</v>
      </c>
      <c r="G24" t="s">
        <v>196</v>
      </c>
      <c r="H24" t="s">
        <v>205</v>
      </c>
    </row>
    <row r="25" spans="1:8" x14ac:dyDescent="0.25">
      <c r="A25" t="s">
        <v>54</v>
      </c>
      <c r="B25" s="1">
        <v>2200.44</v>
      </c>
      <c r="C25" s="1">
        <v>1522.96</v>
      </c>
      <c r="D25" s="1">
        <v>677.48</v>
      </c>
      <c r="E25" s="1">
        <v>0</v>
      </c>
      <c r="F25" t="s">
        <v>20</v>
      </c>
      <c r="G25" t="s">
        <v>178</v>
      </c>
      <c r="H25" t="s">
        <v>206</v>
      </c>
    </row>
    <row r="26" spans="1:8" x14ac:dyDescent="0.25">
      <c r="A26" t="s">
        <v>55</v>
      </c>
      <c r="B26" s="1">
        <v>2227.56</v>
      </c>
      <c r="C26" s="1">
        <v>1486.71</v>
      </c>
      <c r="D26" s="1">
        <v>740.84999999999991</v>
      </c>
      <c r="E26" s="1">
        <v>0</v>
      </c>
      <c r="F26" t="s">
        <v>56</v>
      </c>
      <c r="G26" t="s">
        <v>189</v>
      </c>
      <c r="H26" t="s">
        <v>207</v>
      </c>
    </row>
    <row r="27" spans="1:8" x14ac:dyDescent="0.25">
      <c r="A27" t="s">
        <v>145</v>
      </c>
      <c r="B27" s="1">
        <v>1460.58</v>
      </c>
      <c r="C27" s="1">
        <v>1460.58</v>
      </c>
      <c r="D27" s="1">
        <v>0</v>
      </c>
      <c r="E27" s="1">
        <v>0</v>
      </c>
      <c r="F27" t="s">
        <v>151</v>
      </c>
      <c r="G27" t="s">
        <v>208</v>
      </c>
      <c r="H27" t="s">
        <v>208</v>
      </c>
    </row>
    <row r="28" spans="1:8" x14ac:dyDescent="0.25">
      <c r="A28" t="s">
        <v>32</v>
      </c>
      <c r="B28" s="1">
        <v>3059.32</v>
      </c>
      <c r="C28" s="1">
        <v>1363.76</v>
      </c>
      <c r="D28" s="1">
        <v>1695.56</v>
      </c>
      <c r="E28" s="1">
        <v>0</v>
      </c>
      <c r="F28" t="s">
        <v>152</v>
      </c>
      <c r="G28" t="s">
        <v>209</v>
      </c>
      <c r="H28" t="s">
        <v>210</v>
      </c>
    </row>
    <row r="29" spans="1:8" x14ac:dyDescent="0.25">
      <c r="A29" t="s">
        <v>33</v>
      </c>
      <c r="B29" s="1">
        <v>2698.9700000000012</v>
      </c>
      <c r="C29" s="1">
        <v>1226.5999999999999</v>
      </c>
      <c r="D29" s="1">
        <v>1472.37</v>
      </c>
      <c r="E29" s="1">
        <v>0</v>
      </c>
      <c r="F29" t="s">
        <v>34</v>
      </c>
      <c r="G29" t="s">
        <v>198</v>
      </c>
      <c r="H29" t="s">
        <v>211</v>
      </c>
    </row>
    <row r="30" spans="1:8" x14ac:dyDescent="0.25">
      <c r="A30" t="s">
        <v>37</v>
      </c>
      <c r="B30" s="1">
        <v>2632.68</v>
      </c>
      <c r="C30" s="1">
        <v>1207.97</v>
      </c>
      <c r="D30" s="1">
        <v>1424.71</v>
      </c>
      <c r="E30" s="1">
        <v>0</v>
      </c>
      <c r="F30" t="s">
        <v>29</v>
      </c>
      <c r="G30" t="s">
        <v>212</v>
      </c>
      <c r="H30" t="s">
        <v>213</v>
      </c>
    </row>
    <row r="31" spans="1:8" x14ac:dyDescent="0.25">
      <c r="A31" t="s">
        <v>106</v>
      </c>
      <c r="B31" s="1">
        <v>1201.54</v>
      </c>
      <c r="C31" s="1">
        <v>1201.54</v>
      </c>
      <c r="D31" s="1">
        <v>0</v>
      </c>
      <c r="E31" s="1">
        <v>0</v>
      </c>
      <c r="F31" t="s">
        <v>7</v>
      </c>
      <c r="G31" t="s">
        <v>170</v>
      </c>
      <c r="H31" t="s">
        <v>214</v>
      </c>
    </row>
    <row r="32" spans="1:8" x14ac:dyDescent="0.25">
      <c r="A32" t="s">
        <v>93</v>
      </c>
      <c r="B32" s="1">
        <v>1107.67</v>
      </c>
      <c r="C32" s="1">
        <v>1107.67</v>
      </c>
      <c r="D32" s="1">
        <v>0</v>
      </c>
      <c r="E32" s="1">
        <v>0</v>
      </c>
      <c r="F32" t="s">
        <v>36</v>
      </c>
      <c r="G32" t="s">
        <v>185</v>
      </c>
      <c r="H32" t="s">
        <v>215</v>
      </c>
    </row>
    <row r="33" spans="1:8" x14ac:dyDescent="0.25">
      <c r="A33" t="s">
        <v>66</v>
      </c>
      <c r="B33" s="1">
        <v>1075.98</v>
      </c>
      <c r="C33" s="1">
        <v>1075.98</v>
      </c>
      <c r="D33" s="1">
        <v>0</v>
      </c>
      <c r="E33" s="1">
        <v>0</v>
      </c>
      <c r="F33" t="s">
        <v>56</v>
      </c>
      <c r="G33" t="s">
        <v>189</v>
      </c>
      <c r="H33" t="s">
        <v>216</v>
      </c>
    </row>
    <row r="34" spans="1:8" x14ac:dyDescent="0.25">
      <c r="A34" t="s">
        <v>98</v>
      </c>
      <c r="B34" s="1">
        <v>1050.56</v>
      </c>
      <c r="C34" s="1">
        <v>1050.56</v>
      </c>
      <c r="D34" s="1">
        <v>0</v>
      </c>
      <c r="E34" s="1">
        <v>0</v>
      </c>
      <c r="F34" t="s">
        <v>99</v>
      </c>
      <c r="G34" t="s">
        <v>217</v>
      </c>
      <c r="H34" t="s">
        <v>218</v>
      </c>
    </row>
    <row r="35" spans="1:8" x14ac:dyDescent="0.25">
      <c r="A35" t="s">
        <v>63</v>
      </c>
      <c r="B35" s="1">
        <v>959.34000000000015</v>
      </c>
      <c r="C35" s="1">
        <v>959.34000000000015</v>
      </c>
      <c r="D35" s="1">
        <v>0</v>
      </c>
      <c r="E35" s="1">
        <v>0</v>
      </c>
      <c r="F35" t="s">
        <v>85</v>
      </c>
      <c r="G35" t="s">
        <v>219</v>
      </c>
      <c r="H35" t="s">
        <v>220</v>
      </c>
    </row>
    <row r="36" spans="1:8" x14ac:dyDescent="0.25">
      <c r="A36" t="s">
        <v>64</v>
      </c>
      <c r="B36" s="1">
        <v>928.37</v>
      </c>
      <c r="C36" s="1">
        <v>928.37</v>
      </c>
      <c r="D36" s="1">
        <v>0</v>
      </c>
      <c r="E36" s="1">
        <v>0</v>
      </c>
      <c r="F36" t="s">
        <v>65</v>
      </c>
      <c r="G36" t="s">
        <v>221</v>
      </c>
      <c r="H36" t="s">
        <v>222</v>
      </c>
    </row>
    <row r="37" spans="1:8" x14ac:dyDescent="0.25">
      <c r="A37" t="s">
        <v>70</v>
      </c>
      <c r="B37" s="1">
        <v>1104.47</v>
      </c>
      <c r="C37" s="1">
        <v>820.41000000000008</v>
      </c>
      <c r="D37" s="1">
        <v>284.06</v>
      </c>
      <c r="E37" s="1">
        <v>284.06</v>
      </c>
      <c r="F37" t="s">
        <v>150</v>
      </c>
      <c r="G37" t="s">
        <v>175</v>
      </c>
      <c r="H37" t="s">
        <v>223</v>
      </c>
    </row>
    <row r="38" spans="1:8" x14ac:dyDescent="0.25">
      <c r="A38" t="s">
        <v>38</v>
      </c>
      <c r="B38" s="1">
        <v>2277.4</v>
      </c>
      <c r="C38" s="1">
        <v>815.58</v>
      </c>
      <c r="D38" s="1">
        <v>1461.82</v>
      </c>
      <c r="E38" s="1">
        <v>0</v>
      </c>
      <c r="F38" t="s">
        <v>36</v>
      </c>
      <c r="G38" t="s">
        <v>185</v>
      </c>
      <c r="H38" t="s">
        <v>224</v>
      </c>
    </row>
    <row r="39" spans="1:8" x14ac:dyDescent="0.25">
      <c r="A39" t="s">
        <v>67</v>
      </c>
      <c r="B39" s="1">
        <v>779.31</v>
      </c>
      <c r="C39" s="1">
        <v>779.31</v>
      </c>
      <c r="D39" s="1">
        <v>0</v>
      </c>
      <c r="E39" s="1">
        <v>0</v>
      </c>
      <c r="F39" t="s">
        <v>41</v>
      </c>
      <c r="G39" t="s">
        <v>179</v>
      </c>
      <c r="H39" t="s">
        <v>225</v>
      </c>
    </row>
    <row r="40" spans="1:8" x14ac:dyDescent="0.25">
      <c r="A40" t="s">
        <v>22</v>
      </c>
      <c r="B40" s="1">
        <v>7104.08</v>
      </c>
      <c r="C40" s="1">
        <v>694.38000000000011</v>
      </c>
      <c r="D40" s="1">
        <v>6409.6999999999989</v>
      </c>
      <c r="E40" s="1">
        <v>0</v>
      </c>
      <c r="F40" t="s">
        <v>23</v>
      </c>
      <c r="G40" t="s">
        <v>194</v>
      </c>
      <c r="H40" t="s">
        <v>226</v>
      </c>
    </row>
    <row r="41" spans="1:8" x14ac:dyDescent="0.25">
      <c r="A41" t="s">
        <v>40</v>
      </c>
      <c r="B41" s="1">
        <v>2135.04</v>
      </c>
      <c r="C41" s="1">
        <v>599.46</v>
      </c>
      <c r="D41" s="1">
        <v>1535.58</v>
      </c>
      <c r="E41" s="1">
        <v>0</v>
      </c>
      <c r="F41" t="s">
        <v>41</v>
      </c>
      <c r="G41" t="s">
        <v>179</v>
      </c>
      <c r="H41" t="s">
        <v>227</v>
      </c>
    </row>
    <row r="42" spans="1:8" x14ac:dyDescent="0.25">
      <c r="A42" t="s">
        <v>71</v>
      </c>
      <c r="B42" s="1">
        <v>594.78</v>
      </c>
      <c r="C42" s="1">
        <v>594.78</v>
      </c>
      <c r="D42" s="1">
        <v>0</v>
      </c>
      <c r="E42" s="1">
        <v>0</v>
      </c>
      <c r="F42" t="s">
        <v>36</v>
      </c>
      <c r="G42" t="s">
        <v>185</v>
      </c>
      <c r="H42" t="s">
        <v>228</v>
      </c>
    </row>
    <row r="43" spans="1:8" x14ac:dyDescent="0.25">
      <c r="A43" t="s">
        <v>72</v>
      </c>
      <c r="B43" s="1">
        <v>550.44000000000005</v>
      </c>
      <c r="C43" s="1">
        <v>550.44000000000005</v>
      </c>
      <c r="D43" s="1">
        <v>0</v>
      </c>
      <c r="E43" s="1">
        <v>0</v>
      </c>
      <c r="F43" t="s">
        <v>20</v>
      </c>
      <c r="G43" t="s">
        <v>178</v>
      </c>
      <c r="H43" t="s">
        <v>229</v>
      </c>
    </row>
    <row r="44" spans="1:8" x14ac:dyDescent="0.25">
      <c r="A44" t="s">
        <v>23</v>
      </c>
      <c r="B44" s="1">
        <v>511.21</v>
      </c>
      <c r="C44" s="1">
        <v>511.21</v>
      </c>
      <c r="D44" s="1">
        <v>0</v>
      </c>
      <c r="E44" s="1">
        <v>0</v>
      </c>
      <c r="F44" t="s">
        <v>21</v>
      </c>
      <c r="G44" t="s">
        <v>177</v>
      </c>
      <c r="H44" t="s">
        <v>194</v>
      </c>
    </row>
    <row r="45" spans="1:8" x14ac:dyDescent="0.25">
      <c r="A45" t="s">
        <v>73</v>
      </c>
      <c r="B45" s="1">
        <v>883.28</v>
      </c>
      <c r="C45" s="1">
        <v>475.74</v>
      </c>
      <c r="D45" s="1">
        <v>407.54</v>
      </c>
      <c r="E45" s="1">
        <v>0</v>
      </c>
      <c r="F45" t="s">
        <v>14</v>
      </c>
      <c r="G45" t="s">
        <v>172</v>
      </c>
      <c r="H45" t="s">
        <v>230</v>
      </c>
    </row>
    <row r="46" spans="1:8" x14ac:dyDescent="0.25">
      <c r="A46" t="s">
        <v>74</v>
      </c>
      <c r="B46" s="1">
        <v>473.87</v>
      </c>
      <c r="C46" s="1">
        <v>473.87</v>
      </c>
      <c r="D46" s="1">
        <v>0</v>
      </c>
      <c r="E46" s="1">
        <v>0</v>
      </c>
      <c r="F46" t="s">
        <v>31</v>
      </c>
      <c r="G46" t="s">
        <v>183</v>
      </c>
      <c r="H46" t="s">
        <v>231</v>
      </c>
    </row>
    <row r="47" spans="1:8" x14ac:dyDescent="0.25">
      <c r="A47" t="s">
        <v>75</v>
      </c>
      <c r="B47" s="1">
        <v>454.34</v>
      </c>
      <c r="C47" s="1">
        <v>454.34</v>
      </c>
      <c r="D47" s="1">
        <v>0</v>
      </c>
      <c r="E47" s="1">
        <v>0</v>
      </c>
      <c r="F47" t="s">
        <v>31</v>
      </c>
      <c r="G47" t="s">
        <v>183</v>
      </c>
      <c r="H47" t="s">
        <v>232</v>
      </c>
    </row>
    <row r="48" spans="1:8" x14ac:dyDescent="0.25">
      <c r="A48" t="s">
        <v>76</v>
      </c>
      <c r="B48" s="1">
        <v>422.71</v>
      </c>
      <c r="C48" s="1">
        <v>422.71</v>
      </c>
      <c r="D48" s="1">
        <v>0</v>
      </c>
      <c r="E48" s="1">
        <v>0</v>
      </c>
      <c r="F48" t="s">
        <v>121</v>
      </c>
      <c r="G48" t="s">
        <v>187</v>
      </c>
      <c r="H48" t="s">
        <v>233</v>
      </c>
    </row>
    <row r="49" spans="1:8" x14ac:dyDescent="0.25">
      <c r="A49" t="s">
        <v>78</v>
      </c>
      <c r="B49" s="1">
        <v>402.12</v>
      </c>
      <c r="C49" s="1">
        <v>402.12</v>
      </c>
      <c r="D49" s="1">
        <v>0</v>
      </c>
      <c r="E49" s="1">
        <v>0</v>
      </c>
      <c r="F49" t="s">
        <v>49</v>
      </c>
      <c r="G49" t="s">
        <v>202</v>
      </c>
      <c r="H49" t="s">
        <v>202</v>
      </c>
    </row>
    <row r="50" spans="1:8" x14ac:dyDescent="0.25">
      <c r="A50" t="s">
        <v>81</v>
      </c>
      <c r="B50" s="1">
        <v>387.42</v>
      </c>
      <c r="C50" s="1">
        <v>387.42</v>
      </c>
      <c r="D50" s="1">
        <v>0</v>
      </c>
      <c r="E50" s="1">
        <v>0</v>
      </c>
      <c r="F50" t="s">
        <v>153</v>
      </c>
      <c r="G50" t="s">
        <v>234</v>
      </c>
      <c r="H50" t="s">
        <v>235</v>
      </c>
    </row>
    <row r="51" spans="1:8" x14ac:dyDescent="0.25">
      <c r="A51" t="s">
        <v>82</v>
      </c>
      <c r="B51" s="1">
        <v>379.1</v>
      </c>
      <c r="C51" s="1">
        <v>379.1</v>
      </c>
      <c r="D51" s="1">
        <v>0</v>
      </c>
      <c r="E51" s="1">
        <v>0</v>
      </c>
      <c r="F51" t="s">
        <v>60</v>
      </c>
      <c r="G51" t="s">
        <v>236</v>
      </c>
      <c r="H51" t="s">
        <v>237</v>
      </c>
    </row>
    <row r="52" spans="1:8" x14ac:dyDescent="0.25">
      <c r="A52" t="s">
        <v>94</v>
      </c>
      <c r="B52" s="1">
        <v>354.48</v>
      </c>
      <c r="C52" s="1">
        <v>354.48</v>
      </c>
      <c r="D52" s="1">
        <v>0</v>
      </c>
      <c r="E52" s="1">
        <v>0</v>
      </c>
      <c r="F52" t="s">
        <v>62</v>
      </c>
      <c r="G52" t="s">
        <v>238</v>
      </c>
      <c r="H52" t="s">
        <v>239</v>
      </c>
    </row>
    <row r="53" spans="1:8" x14ac:dyDescent="0.25">
      <c r="A53" t="s">
        <v>83</v>
      </c>
      <c r="B53" s="1">
        <v>345.35</v>
      </c>
      <c r="C53" s="1">
        <v>345.35</v>
      </c>
      <c r="D53" s="1">
        <v>0</v>
      </c>
      <c r="E53" s="1">
        <v>0</v>
      </c>
      <c r="F53" t="s">
        <v>14</v>
      </c>
      <c r="G53" t="s">
        <v>172</v>
      </c>
      <c r="H53" t="s">
        <v>240</v>
      </c>
    </row>
    <row r="54" spans="1:8" x14ac:dyDescent="0.25">
      <c r="A54" t="s">
        <v>86</v>
      </c>
      <c r="B54" s="1">
        <v>326.22000000000003</v>
      </c>
      <c r="C54" s="1">
        <v>326.22000000000003</v>
      </c>
      <c r="D54" s="1">
        <v>0</v>
      </c>
      <c r="E54" s="1">
        <v>0</v>
      </c>
      <c r="F54" t="s">
        <v>86</v>
      </c>
      <c r="G54" t="s">
        <v>241</v>
      </c>
      <c r="H54" t="s">
        <v>241</v>
      </c>
    </row>
    <row r="55" spans="1:8" x14ac:dyDescent="0.25">
      <c r="A55" t="s">
        <v>95</v>
      </c>
      <c r="B55" s="1">
        <v>308.2</v>
      </c>
      <c r="C55" s="1">
        <v>308.2</v>
      </c>
      <c r="D55" s="1">
        <v>0</v>
      </c>
      <c r="E55" s="1">
        <v>0</v>
      </c>
      <c r="F55" t="s">
        <v>96</v>
      </c>
      <c r="G55" t="s">
        <v>242</v>
      </c>
      <c r="H55" t="s">
        <v>243</v>
      </c>
    </row>
    <row r="56" spans="1:8" x14ac:dyDescent="0.25">
      <c r="A56" t="s">
        <v>87</v>
      </c>
      <c r="B56" s="1">
        <v>278.18</v>
      </c>
      <c r="C56" s="1">
        <v>278.18</v>
      </c>
      <c r="D56" s="1">
        <v>0</v>
      </c>
      <c r="E56" s="1">
        <v>0</v>
      </c>
      <c r="F56" t="s">
        <v>44</v>
      </c>
      <c r="G56" t="s">
        <v>196</v>
      </c>
      <c r="H56" t="s">
        <v>244</v>
      </c>
    </row>
    <row r="57" spans="1:8" x14ac:dyDescent="0.25">
      <c r="A57" t="s">
        <v>154</v>
      </c>
      <c r="B57" s="1">
        <v>277.26</v>
      </c>
      <c r="C57" s="1">
        <v>277.26</v>
      </c>
      <c r="D57" s="1">
        <v>0</v>
      </c>
      <c r="E57" s="1">
        <v>0</v>
      </c>
      <c r="F57" t="s">
        <v>105</v>
      </c>
      <c r="G57" t="s">
        <v>245</v>
      </c>
      <c r="H57" t="s">
        <v>246</v>
      </c>
    </row>
    <row r="58" spans="1:8" x14ac:dyDescent="0.25">
      <c r="A58" t="s">
        <v>113</v>
      </c>
      <c r="B58" s="1">
        <v>270.58999999999997</v>
      </c>
      <c r="C58" s="1">
        <v>270.58999999999997</v>
      </c>
      <c r="D58" s="1">
        <v>0</v>
      </c>
      <c r="E58" s="1">
        <v>0</v>
      </c>
      <c r="F58" t="s">
        <v>36</v>
      </c>
      <c r="G58" t="s">
        <v>185</v>
      </c>
      <c r="H58" t="s">
        <v>247</v>
      </c>
    </row>
    <row r="59" spans="1:8" x14ac:dyDescent="0.25">
      <c r="A59" t="s">
        <v>144</v>
      </c>
      <c r="B59" s="1">
        <v>71.660000000000025</v>
      </c>
      <c r="C59" s="1">
        <v>250</v>
      </c>
      <c r="D59" s="1">
        <v>178.34</v>
      </c>
      <c r="E59" s="1">
        <v>0</v>
      </c>
      <c r="F59" t="s">
        <v>96</v>
      </c>
      <c r="G59" t="s">
        <v>242</v>
      </c>
      <c r="H59" t="s">
        <v>248</v>
      </c>
    </row>
    <row r="60" spans="1:8" x14ac:dyDescent="0.25">
      <c r="A60" t="s">
        <v>44</v>
      </c>
      <c r="B60" s="1">
        <v>235.86</v>
      </c>
      <c r="C60" s="1">
        <v>235.86</v>
      </c>
      <c r="D60" s="1">
        <v>0</v>
      </c>
      <c r="E60" s="1">
        <v>0</v>
      </c>
      <c r="F60" t="s">
        <v>21</v>
      </c>
      <c r="G60" t="s">
        <v>177</v>
      </c>
      <c r="H60" t="s">
        <v>196</v>
      </c>
    </row>
    <row r="61" spans="1:8" x14ac:dyDescent="0.25">
      <c r="A61" t="s">
        <v>88</v>
      </c>
      <c r="B61" s="1">
        <v>302.72000000000003</v>
      </c>
      <c r="C61" s="1">
        <v>235.13</v>
      </c>
      <c r="D61" s="1">
        <v>67.59</v>
      </c>
      <c r="E61" s="1">
        <v>0</v>
      </c>
      <c r="F61" t="s">
        <v>56</v>
      </c>
      <c r="G61" t="s">
        <v>189</v>
      </c>
      <c r="H61" t="s">
        <v>249</v>
      </c>
    </row>
    <row r="62" spans="1:8" x14ac:dyDescent="0.25">
      <c r="A62" t="s">
        <v>89</v>
      </c>
      <c r="B62" s="1">
        <v>216.67</v>
      </c>
      <c r="C62" s="1">
        <v>216.67</v>
      </c>
      <c r="D62" s="1">
        <v>0</v>
      </c>
      <c r="E62" s="1">
        <v>0</v>
      </c>
      <c r="F62" t="s">
        <v>60</v>
      </c>
      <c r="G62" t="s">
        <v>236</v>
      </c>
      <c r="H62" t="s">
        <v>250</v>
      </c>
    </row>
    <row r="63" spans="1:8" x14ac:dyDescent="0.25">
      <c r="A63" t="s">
        <v>90</v>
      </c>
      <c r="B63" s="1">
        <v>193.6</v>
      </c>
      <c r="C63" s="1">
        <v>193.6</v>
      </c>
      <c r="D63" s="1">
        <v>0</v>
      </c>
      <c r="E63" s="1">
        <v>0</v>
      </c>
      <c r="F63" t="s">
        <v>14</v>
      </c>
      <c r="G63" t="s">
        <v>172</v>
      </c>
      <c r="H63" t="s">
        <v>251</v>
      </c>
    </row>
    <row r="64" spans="1:8" x14ac:dyDescent="0.25">
      <c r="A64" t="s">
        <v>109</v>
      </c>
      <c r="B64" s="1">
        <v>6121.8600000000006</v>
      </c>
      <c r="C64" s="1">
        <v>177.29</v>
      </c>
      <c r="D64" s="1">
        <v>5944.57</v>
      </c>
      <c r="E64" s="1">
        <v>0</v>
      </c>
      <c r="F64" t="s">
        <v>60</v>
      </c>
      <c r="G64" t="s">
        <v>236</v>
      </c>
      <c r="H64" t="s">
        <v>252</v>
      </c>
    </row>
    <row r="65" spans="1:8" x14ac:dyDescent="0.25">
      <c r="A65" t="s">
        <v>91</v>
      </c>
      <c r="B65" s="1">
        <v>167.65</v>
      </c>
      <c r="C65" s="1">
        <v>167.65</v>
      </c>
      <c r="D65" s="1">
        <v>0</v>
      </c>
      <c r="E65" s="1">
        <v>0</v>
      </c>
      <c r="F65" t="s">
        <v>23</v>
      </c>
      <c r="G65" t="s">
        <v>194</v>
      </c>
      <c r="H65" t="s">
        <v>253</v>
      </c>
    </row>
    <row r="66" spans="1:8" x14ac:dyDescent="0.25">
      <c r="A66" t="s">
        <v>92</v>
      </c>
      <c r="B66" s="1">
        <v>166.84</v>
      </c>
      <c r="C66" s="1">
        <v>166.84</v>
      </c>
      <c r="D66" s="1">
        <v>0</v>
      </c>
      <c r="E66" s="1">
        <v>0</v>
      </c>
      <c r="F66" t="s">
        <v>34</v>
      </c>
      <c r="G66" t="s">
        <v>198</v>
      </c>
      <c r="H66" t="s">
        <v>254</v>
      </c>
    </row>
    <row r="67" spans="1:8" x14ac:dyDescent="0.25">
      <c r="A67" t="s">
        <v>100</v>
      </c>
      <c r="B67" s="1">
        <v>149.68</v>
      </c>
      <c r="C67" s="1">
        <v>149.68</v>
      </c>
      <c r="D67" s="1">
        <v>0</v>
      </c>
      <c r="E67" s="1">
        <v>0</v>
      </c>
      <c r="F67" t="s">
        <v>20</v>
      </c>
      <c r="G67" t="s">
        <v>178</v>
      </c>
      <c r="H67" t="s">
        <v>255</v>
      </c>
    </row>
    <row r="68" spans="1:8" x14ac:dyDescent="0.25">
      <c r="A68" t="s">
        <v>118</v>
      </c>
      <c r="B68" s="1">
        <v>139.97999999999999</v>
      </c>
      <c r="C68" s="1">
        <v>139.97999999999999</v>
      </c>
      <c r="D68" s="1">
        <v>0</v>
      </c>
      <c r="E68" s="1">
        <v>0</v>
      </c>
      <c r="F68" t="s">
        <v>29</v>
      </c>
      <c r="G68" t="s">
        <v>212</v>
      </c>
      <c r="H68" t="s">
        <v>256</v>
      </c>
    </row>
    <row r="69" spans="1:8" x14ac:dyDescent="0.25">
      <c r="A69" t="s">
        <v>97</v>
      </c>
      <c r="B69" s="1">
        <v>137.72</v>
      </c>
      <c r="C69" s="1">
        <v>137.72</v>
      </c>
      <c r="D69" s="1">
        <v>0</v>
      </c>
      <c r="E69" s="1">
        <v>0</v>
      </c>
      <c r="F69" t="s">
        <v>7</v>
      </c>
      <c r="G69" t="s">
        <v>170</v>
      </c>
      <c r="H69" t="s">
        <v>257</v>
      </c>
    </row>
    <row r="70" spans="1:8" x14ac:dyDescent="0.25">
      <c r="A70" t="s">
        <v>107</v>
      </c>
      <c r="B70" s="1">
        <v>130.74</v>
      </c>
      <c r="C70" s="1">
        <v>130.74</v>
      </c>
      <c r="D70" s="1">
        <v>0</v>
      </c>
      <c r="E70" s="1">
        <v>0</v>
      </c>
      <c r="F70" t="s">
        <v>96</v>
      </c>
      <c r="G70" t="s">
        <v>242</v>
      </c>
      <c r="H70" t="s">
        <v>258</v>
      </c>
    </row>
    <row r="71" spans="1:8" x14ac:dyDescent="0.25">
      <c r="A71" t="s">
        <v>115</v>
      </c>
      <c r="B71" s="1">
        <v>120.63</v>
      </c>
      <c r="C71" s="1">
        <v>120.63</v>
      </c>
      <c r="D71" s="1">
        <v>0</v>
      </c>
      <c r="E71" s="1">
        <v>0</v>
      </c>
      <c r="F71" t="s">
        <v>116</v>
      </c>
      <c r="G71" t="s">
        <v>259</v>
      </c>
      <c r="H71" t="s">
        <v>260</v>
      </c>
    </row>
    <row r="72" spans="1:8" x14ac:dyDescent="0.25">
      <c r="A72" t="s">
        <v>101</v>
      </c>
      <c r="B72" s="1">
        <v>95.94</v>
      </c>
      <c r="C72" s="1">
        <v>95.94</v>
      </c>
      <c r="D72" s="1">
        <v>0</v>
      </c>
      <c r="E72" s="1">
        <v>0</v>
      </c>
      <c r="F72" t="s">
        <v>34</v>
      </c>
      <c r="G72" t="s">
        <v>198</v>
      </c>
      <c r="H72" t="s">
        <v>261</v>
      </c>
    </row>
    <row r="73" spans="1:8" x14ac:dyDescent="0.25">
      <c r="A73" t="s">
        <v>103</v>
      </c>
      <c r="B73" s="1">
        <v>95.79</v>
      </c>
      <c r="C73" s="1">
        <v>95.79</v>
      </c>
      <c r="D73" s="1">
        <v>0</v>
      </c>
      <c r="E73" s="1">
        <v>0</v>
      </c>
      <c r="F73" t="s">
        <v>10</v>
      </c>
      <c r="G73" t="s">
        <v>191</v>
      </c>
      <c r="H73" t="s">
        <v>262</v>
      </c>
    </row>
    <row r="74" spans="1:8" x14ac:dyDescent="0.25">
      <c r="A74" t="s">
        <v>263</v>
      </c>
      <c r="B74" s="1">
        <v>88</v>
      </c>
      <c r="C74" s="1">
        <v>88</v>
      </c>
      <c r="D74" s="1">
        <v>0</v>
      </c>
      <c r="E74" s="1">
        <v>0</v>
      </c>
      <c r="F74" t="s">
        <v>10</v>
      </c>
      <c r="G74" t="s">
        <v>191</v>
      </c>
      <c r="H74" t="s">
        <v>264</v>
      </c>
    </row>
    <row r="75" spans="1:8" x14ac:dyDescent="0.25">
      <c r="A75" t="s">
        <v>108</v>
      </c>
      <c r="B75" s="1">
        <v>86.38</v>
      </c>
      <c r="C75" s="1">
        <v>86.38</v>
      </c>
      <c r="D75" s="1">
        <v>0</v>
      </c>
      <c r="E75" s="1">
        <v>0</v>
      </c>
      <c r="F75" t="s">
        <v>155</v>
      </c>
      <c r="G75" t="s">
        <v>265</v>
      </c>
      <c r="H75" t="s">
        <v>265</v>
      </c>
    </row>
    <row r="76" spans="1:8" x14ac:dyDescent="0.25">
      <c r="A76" t="s">
        <v>110</v>
      </c>
      <c r="B76" s="1">
        <v>81.819999999999993</v>
      </c>
      <c r="C76" s="1">
        <v>81.819999999999993</v>
      </c>
      <c r="D76" s="1">
        <v>0</v>
      </c>
      <c r="E76" s="1">
        <v>0</v>
      </c>
      <c r="F76" t="s">
        <v>23</v>
      </c>
      <c r="G76" t="s">
        <v>194</v>
      </c>
      <c r="H76" t="s">
        <v>266</v>
      </c>
    </row>
    <row r="77" spans="1:8" x14ac:dyDescent="0.25">
      <c r="A77" t="s">
        <v>111</v>
      </c>
      <c r="B77" s="1">
        <v>80.239999999999995</v>
      </c>
      <c r="C77" s="1">
        <v>80.239999999999995</v>
      </c>
      <c r="D77" s="1">
        <v>0</v>
      </c>
      <c r="E77" s="1">
        <v>0</v>
      </c>
      <c r="F77" t="s">
        <v>44</v>
      </c>
      <c r="G77" t="s">
        <v>196</v>
      </c>
      <c r="H77" t="s">
        <v>267</v>
      </c>
    </row>
    <row r="78" spans="1:8" x14ac:dyDescent="0.25">
      <c r="A78" t="s">
        <v>112</v>
      </c>
      <c r="B78" s="1">
        <v>80.239999999999995</v>
      </c>
      <c r="C78" s="1">
        <v>80.239999999999995</v>
      </c>
      <c r="D78" s="1">
        <v>0</v>
      </c>
      <c r="E78" s="1">
        <v>0</v>
      </c>
      <c r="F78" t="s">
        <v>96</v>
      </c>
      <c r="G78" t="s">
        <v>242</v>
      </c>
      <c r="H78" t="s">
        <v>268</v>
      </c>
    </row>
    <row r="79" spans="1:8" x14ac:dyDescent="0.25">
      <c r="A79" t="s">
        <v>269</v>
      </c>
      <c r="B79" s="1">
        <v>79.180000000000007</v>
      </c>
      <c r="C79" s="1">
        <v>79.180000000000007</v>
      </c>
      <c r="D79" s="1">
        <v>0</v>
      </c>
      <c r="E79" s="1">
        <v>0</v>
      </c>
      <c r="F79" t="s">
        <v>44</v>
      </c>
      <c r="G79" t="s">
        <v>196</v>
      </c>
      <c r="H79" t="s">
        <v>270</v>
      </c>
    </row>
    <row r="80" spans="1:8" x14ac:dyDescent="0.25">
      <c r="A80" t="s">
        <v>156</v>
      </c>
      <c r="B80" s="1">
        <v>77.14</v>
      </c>
      <c r="C80" s="1">
        <v>77.14</v>
      </c>
      <c r="D80" s="1">
        <v>0</v>
      </c>
      <c r="E80" s="1">
        <v>0</v>
      </c>
      <c r="F80" t="s">
        <v>85</v>
      </c>
      <c r="G80" t="s">
        <v>219</v>
      </c>
      <c r="H80" t="s">
        <v>271</v>
      </c>
    </row>
    <row r="81" spans="1:8" x14ac:dyDescent="0.25">
      <c r="A81" t="s">
        <v>114</v>
      </c>
      <c r="B81" s="1">
        <v>47.43</v>
      </c>
      <c r="C81" s="1">
        <v>47.43</v>
      </c>
      <c r="D81" s="1">
        <v>0</v>
      </c>
      <c r="E81" s="1">
        <v>0</v>
      </c>
      <c r="F81" t="s">
        <v>36</v>
      </c>
      <c r="G81" t="s">
        <v>185</v>
      </c>
      <c r="H81" t="s">
        <v>272</v>
      </c>
    </row>
    <row r="82" spans="1:8" x14ac:dyDescent="0.25">
      <c r="A82" t="s">
        <v>117</v>
      </c>
      <c r="B82" s="1">
        <v>961.83999999999992</v>
      </c>
      <c r="C82" s="1">
        <v>45.57</v>
      </c>
      <c r="D82" s="1">
        <v>916.27</v>
      </c>
      <c r="E82" s="1">
        <v>0</v>
      </c>
      <c r="F82" t="s">
        <v>56</v>
      </c>
      <c r="G82" t="s">
        <v>189</v>
      </c>
      <c r="H82" t="s">
        <v>273</v>
      </c>
    </row>
    <row r="83" spans="1:8" x14ac:dyDescent="0.25">
      <c r="A83" t="s">
        <v>157</v>
      </c>
      <c r="B83" s="1">
        <v>38.229999999999997</v>
      </c>
      <c r="C83" s="1">
        <v>38.229999999999997</v>
      </c>
      <c r="D83" s="1">
        <v>0</v>
      </c>
      <c r="E83" s="1">
        <v>0</v>
      </c>
      <c r="F83" t="s">
        <v>116</v>
      </c>
      <c r="G83" t="s">
        <v>259</v>
      </c>
      <c r="H83" t="s">
        <v>274</v>
      </c>
    </row>
    <row r="84" spans="1:8" x14ac:dyDescent="0.25">
      <c r="A84" t="s">
        <v>275</v>
      </c>
      <c r="B84" s="1">
        <v>31.42</v>
      </c>
      <c r="C84" s="1">
        <v>31.42</v>
      </c>
      <c r="D84" s="1">
        <v>0</v>
      </c>
      <c r="E84" s="1">
        <v>0</v>
      </c>
      <c r="F84" t="s">
        <v>14</v>
      </c>
      <c r="G84" t="s">
        <v>172</v>
      </c>
      <c r="H84" t="s">
        <v>276</v>
      </c>
    </row>
    <row r="85" spans="1:8" x14ac:dyDescent="0.25">
      <c r="A85" t="s">
        <v>119</v>
      </c>
      <c r="B85" s="1">
        <v>29.93</v>
      </c>
      <c r="C85" s="1">
        <v>29.93</v>
      </c>
      <c r="D85" s="1">
        <v>0</v>
      </c>
      <c r="E85" s="1">
        <v>0</v>
      </c>
      <c r="F85" t="s">
        <v>34</v>
      </c>
      <c r="G85" t="s">
        <v>198</v>
      </c>
      <c r="H85" t="s">
        <v>277</v>
      </c>
    </row>
    <row r="86" spans="1:8" x14ac:dyDescent="0.25">
      <c r="A86" t="s">
        <v>120</v>
      </c>
      <c r="B86" s="1">
        <v>22.09</v>
      </c>
      <c r="C86" s="1">
        <v>22.09</v>
      </c>
      <c r="D86" s="1">
        <v>0</v>
      </c>
      <c r="E86" s="1">
        <v>0</v>
      </c>
      <c r="F86" t="s">
        <v>7</v>
      </c>
      <c r="G86" t="s">
        <v>170</v>
      </c>
      <c r="H86" t="s">
        <v>278</v>
      </c>
    </row>
    <row r="87" spans="1:8" x14ac:dyDescent="0.25">
      <c r="A87" t="s">
        <v>121</v>
      </c>
      <c r="B87" s="1">
        <v>16.18</v>
      </c>
      <c r="C87" s="1">
        <v>16.18</v>
      </c>
      <c r="D87" s="1">
        <v>0</v>
      </c>
      <c r="E87" s="1">
        <v>0</v>
      </c>
      <c r="F87" t="s">
        <v>158</v>
      </c>
      <c r="G87" t="s">
        <v>279</v>
      </c>
      <c r="H87" t="s">
        <v>187</v>
      </c>
    </row>
    <row r="88" spans="1:8" x14ac:dyDescent="0.25">
      <c r="A88" t="s">
        <v>122</v>
      </c>
      <c r="B88" s="1">
        <v>16.170000000000002</v>
      </c>
      <c r="C88" s="1">
        <v>16.170000000000002</v>
      </c>
      <c r="D88" s="1">
        <v>0</v>
      </c>
      <c r="E88" s="1">
        <v>0</v>
      </c>
      <c r="F88" t="s">
        <v>60</v>
      </c>
      <c r="G88" t="s">
        <v>236</v>
      </c>
      <c r="H88" t="s">
        <v>280</v>
      </c>
    </row>
    <row r="89" spans="1:8" x14ac:dyDescent="0.25">
      <c r="A89" t="s">
        <v>281</v>
      </c>
      <c r="B89" s="1">
        <v>14.49</v>
      </c>
      <c r="C89" s="1">
        <v>14.49</v>
      </c>
      <c r="D89" s="1">
        <v>0</v>
      </c>
      <c r="E89" s="1">
        <v>0</v>
      </c>
      <c r="F89" t="s">
        <v>102</v>
      </c>
      <c r="G89" t="s">
        <v>282</v>
      </c>
      <c r="H89" t="s">
        <v>283</v>
      </c>
    </row>
    <row r="90" spans="1:8" x14ac:dyDescent="0.25">
      <c r="A90" t="s">
        <v>123</v>
      </c>
      <c r="B90" s="1">
        <v>14.03</v>
      </c>
      <c r="C90" s="1">
        <v>14.03</v>
      </c>
      <c r="D90" s="1">
        <v>0</v>
      </c>
      <c r="E90" s="1">
        <v>0</v>
      </c>
      <c r="F90" t="s">
        <v>10</v>
      </c>
      <c r="G90" t="s">
        <v>191</v>
      </c>
      <c r="H90" t="s">
        <v>284</v>
      </c>
    </row>
    <row r="91" spans="1:8" x14ac:dyDescent="0.25">
      <c r="A91" t="s">
        <v>285</v>
      </c>
      <c r="B91" s="1">
        <v>12.82</v>
      </c>
      <c r="C91" s="1">
        <v>12.82</v>
      </c>
      <c r="D91" s="1">
        <v>0</v>
      </c>
      <c r="E91" s="1">
        <v>0</v>
      </c>
      <c r="F91" t="s">
        <v>31</v>
      </c>
      <c r="G91" t="s">
        <v>183</v>
      </c>
      <c r="H91" t="s">
        <v>286</v>
      </c>
    </row>
    <row r="92" spans="1:8" x14ac:dyDescent="0.25">
      <c r="A92" t="s">
        <v>124</v>
      </c>
      <c r="B92" s="1">
        <v>12.1</v>
      </c>
      <c r="C92" s="1">
        <v>12.1</v>
      </c>
      <c r="D92" s="1">
        <v>0</v>
      </c>
      <c r="E92" s="1">
        <v>0</v>
      </c>
      <c r="F92" t="s">
        <v>159</v>
      </c>
      <c r="G92" t="s">
        <v>287</v>
      </c>
      <c r="H92" t="s">
        <v>288</v>
      </c>
    </row>
    <row r="93" spans="1:8" x14ac:dyDescent="0.25">
      <c r="A93" t="s">
        <v>125</v>
      </c>
      <c r="B93" s="1">
        <v>6.93</v>
      </c>
      <c r="C93" s="1">
        <v>6.93</v>
      </c>
      <c r="D93" s="1">
        <v>0</v>
      </c>
      <c r="E93" s="1">
        <v>0</v>
      </c>
      <c r="F93" t="s">
        <v>56</v>
      </c>
      <c r="G93" t="s">
        <v>189</v>
      </c>
      <c r="H93" t="s">
        <v>289</v>
      </c>
    </row>
    <row r="94" spans="1:8" x14ac:dyDescent="0.25">
      <c r="A94" t="s">
        <v>136</v>
      </c>
      <c r="B94" s="1">
        <v>634.93000000000006</v>
      </c>
      <c r="C94" s="1">
        <v>2.65</v>
      </c>
      <c r="D94" s="1">
        <v>632.28</v>
      </c>
      <c r="E94" s="1">
        <v>0</v>
      </c>
      <c r="F94" t="s">
        <v>56</v>
      </c>
      <c r="G94" t="s">
        <v>189</v>
      </c>
      <c r="H94" t="s">
        <v>290</v>
      </c>
    </row>
    <row r="95" spans="1:8" x14ac:dyDescent="0.25">
      <c r="A95" t="s">
        <v>84</v>
      </c>
      <c r="B95" s="1">
        <v>641.39</v>
      </c>
      <c r="C95" s="1">
        <v>0</v>
      </c>
      <c r="D95" s="1">
        <v>641.39</v>
      </c>
      <c r="E95" s="1">
        <v>0</v>
      </c>
      <c r="F95" t="s">
        <v>85</v>
      </c>
      <c r="G95" t="s">
        <v>219</v>
      </c>
      <c r="H95" t="s">
        <v>291</v>
      </c>
    </row>
    <row r="96" spans="1:8" x14ac:dyDescent="0.25">
      <c r="A96" t="s">
        <v>104</v>
      </c>
      <c r="B96" s="1">
        <v>93.789999999999992</v>
      </c>
      <c r="C96" s="1">
        <v>0</v>
      </c>
      <c r="D96" s="1">
        <v>93.789999999999992</v>
      </c>
      <c r="E96" s="1">
        <v>0</v>
      </c>
      <c r="F96" t="s">
        <v>105</v>
      </c>
      <c r="G96" t="s">
        <v>245</v>
      </c>
      <c r="H96" t="s">
        <v>292</v>
      </c>
    </row>
    <row r="97" spans="1:8" x14ac:dyDescent="0.25">
      <c r="A97" t="s">
        <v>126</v>
      </c>
      <c r="B97" s="1">
        <v>5713.09</v>
      </c>
      <c r="C97" s="1">
        <v>0</v>
      </c>
      <c r="D97" s="1">
        <v>5713.09</v>
      </c>
      <c r="E97" s="1">
        <v>0</v>
      </c>
      <c r="F97" t="s">
        <v>23</v>
      </c>
      <c r="G97" t="s">
        <v>194</v>
      </c>
      <c r="H97" t="s">
        <v>293</v>
      </c>
    </row>
    <row r="98" spans="1:8" x14ac:dyDescent="0.25">
      <c r="A98" t="s">
        <v>160</v>
      </c>
      <c r="B98" s="1">
        <v>537.68000000000006</v>
      </c>
      <c r="C98" s="1">
        <v>0</v>
      </c>
      <c r="D98" s="1">
        <v>537.68000000000006</v>
      </c>
      <c r="E98" s="1">
        <v>0</v>
      </c>
      <c r="F98" t="s">
        <v>56</v>
      </c>
      <c r="G98" t="s">
        <v>189</v>
      </c>
      <c r="H98" t="s">
        <v>294</v>
      </c>
    </row>
    <row r="99" spans="1:8" x14ac:dyDescent="0.25">
      <c r="A99" t="s">
        <v>127</v>
      </c>
      <c r="B99" s="1">
        <v>1826.34</v>
      </c>
      <c r="C99" s="1">
        <v>0</v>
      </c>
      <c r="D99" s="1">
        <v>1826.34</v>
      </c>
      <c r="E99" s="1">
        <v>0</v>
      </c>
      <c r="F99" t="s">
        <v>10</v>
      </c>
      <c r="G99" t="s">
        <v>191</v>
      </c>
      <c r="H99" t="s">
        <v>295</v>
      </c>
    </row>
    <row r="100" spans="1:8" x14ac:dyDescent="0.25">
      <c r="A100" t="s">
        <v>28</v>
      </c>
      <c r="B100" s="1">
        <v>2663.7</v>
      </c>
      <c r="C100" s="1">
        <v>0</v>
      </c>
      <c r="D100" s="1">
        <v>2663.7</v>
      </c>
      <c r="E100" s="1">
        <v>0</v>
      </c>
      <c r="F100" t="s">
        <v>29</v>
      </c>
      <c r="G100" t="s">
        <v>212</v>
      </c>
      <c r="H100" t="s">
        <v>296</v>
      </c>
    </row>
    <row r="101" spans="1:8" x14ac:dyDescent="0.25">
      <c r="A101" t="s">
        <v>68</v>
      </c>
      <c r="B101" s="1">
        <v>1235.1199999999999</v>
      </c>
      <c r="C101" s="1">
        <v>0</v>
      </c>
      <c r="D101" s="1">
        <v>1235.1199999999999</v>
      </c>
      <c r="E101" s="1">
        <v>0</v>
      </c>
      <c r="F101" t="s">
        <v>69</v>
      </c>
      <c r="G101" t="s">
        <v>297</v>
      </c>
      <c r="H101" t="s">
        <v>298</v>
      </c>
    </row>
    <row r="102" spans="1:8" x14ac:dyDescent="0.25">
      <c r="A102" t="s">
        <v>161</v>
      </c>
      <c r="B102" s="1">
        <v>300.66000000000003</v>
      </c>
      <c r="C102" s="1">
        <v>0</v>
      </c>
      <c r="D102" s="1">
        <v>300.66000000000003</v>
      </c>
      <c r="E102" s="1">
        <v>0</v>
      </c>
      <c r="F102" t="s">
        <v>96</v>
      </c>
      <c r="G102" t="s">
        <v>242</v>
      </c>
      <c r="H102" t="s">
        <v>299</v>
      </c>
    </row>
    <row r="103" spans="1:8" x14ac:dyDescent="0.25">
      <c r="A103" t="s">
        <v>39</v>
      </c>
      <c r="B103" s="1">
        <v>2260.2399999999998</v>
      </c>
      <c r="C103" s="1">
        <v>0</v>
      </c>
      <c r="D103" s="1">
        <v>2260.2399999999998</v>
      </c>
      <c r="E103" s="1">
        <v>0</v>
      </c>
      <c r="F103" t="s">
        <v>162</v>
      </c>
      <c r="G103" t="s">
        <v>300</v>
      </c>
      <c r="H103" t="s">
        <v>301</v>
      </c>
    </row>
    <row r="104" spans="1:8" x14ac:dyDescent="0.25">
      <c r="A104" t="s">
        <v>128</v>
      </c>
      <c r="B104" s="1">
        <v>2236.87</v>
      </c>
      <c r="C104" s="1">
        <v>0</v>
      </c>
      <c r="D104" s="1">
        <v>2236.87</v>
      </c>
      <c r="E104" s="1">
        <v>2236.87</v>
      </c>
      <c r="F104" t="s">
        <v>29</v>
      </c>
      <c r="G104" t="s">
        <v>212</v>
      </c>
      <c r="H104" t="s">
        <v>302</v>
      </c>
    </row>
    <row r="105" spans="1:8" x14ac:dyDescent="0.25">
      <c r="A105" t="s">
        <v>129</v>
      </c>
      <c r="B105" s="1">
        <v>0</v>
      </c>
      <c r="C105" s="1">
        <v>0</v>
      </c>
      <c r="D105" s="1">
        <v>0</v>
      </c>
      <c r="E105" s="1">
        <v>0</v>
      </c>
      <c r="F105" t="s">
        <v>44</v>
      </c>
      <c r="G105" t="s">
        <v>196</v>
      </c>
      <c r="H105" t="s">
        <v>303</v>
      </c>
    </row>
    <row r="106" spans="1:8" x14ac:dyDescent="0.25">
      <c r="A106" t="s">
        <v>130</v>
      </c>
      <c r="B106" s="1">
        <v>315.24</v>
      </c>
      <c r="C106" s="1">
        <v>0</v>
      </c>
      <c r="D106" s="1">
        <v>315.24</v>
      </c>
      <c r="E106" s="1">
        <v>0</v>
      </c>
      <c r="F106" t="s">
        <v>20</v>
      </c>
      <c r="G106" t="s">
        <v>178</v>
      </c>
      <c r="H106" t="s">
        <v>304</v>
      </c>
    </row>
    <row r="107" spans="1:8" x14ac:dyDescent="0.25">
      <c r="A107" t="s">
        <v>131</v>
      </c>
      <c r="B107" s="1">
        <v>29.64</v>
      </c>
      <c r="C107" s="1">
        <v>0</v>
      </c>
      <c r="D107" s="1">
        <v>29.64</v>
      </c>
      <c r="E107" s="1">
        <v>0</v>
      </c>
      <c r="F107" t="s">
        <v>56</v>
      </c>
      <c r="G107" t="s">
        <v>189</v>
      </c>
      <c r="H107" t="s">
        <v>305</v>
      </c>
    </row>
    <row r="108" spans="1:8" x14ac:dyDescent="0.25">
      <c r="A108" t="s">
        <v>164</v>
      </c>
      <c r="B108" s="1">
        <v>749.54</v>
      </c>
      <c r="C108" s="1">
        <v>0</v>
      </c>
      <c r="D108" s="1">
        <v>749.54</v>
      </c>
      <c r="E108" s="1">
        <v>0</v>
      </c>
      <c r="F108" t="s">
        <v>56</v>
      </c>
      <c r="G108" t="s">
        <v>189</v>
      </c>
      <c r="H108" t="s">
        <v>306</v>
      </c>
    </row>
    <row r="109" spans="1:8" x14ac:dyDescent="0.25">
      <c r="A109" t="s">
        <v>132</v>
      </c>
      <c r="B109" s="1">
        <v>524.16000000000008</v>
      </c>
      <c r="C109" s="1">
        <v>0</v>
      </c>
      <c r="D109" s="1">
        <v>524.16000000000008</v>
      </c>
      <c r="E109" s="1">
        <v>0</v>
      </c>
      <c r="F109" t="s">
        <v>20</v>
      </c>
      <c r="G109" t="s">
        <v>178</v>
      </c>
      <c r="H109" t="s">
        <v>307</v>
      </c>
    </row>
    <row r="110" spans="1:8" x14ac:dyDescent="0.25">
      <c r="A110" t="s">
        <v>50</v>
      </c>
      <c r="B110" s="1">
        <v>1642.83</v>
      </c>
      <c r="C110" s="1">
        <v>0</v>
      </c>
      <c r="D110" s="1">
        <v>1642.83</v>
      </c>
      <c r="E110" s="1">
        <v>0</v>
      </c>
      <c r="F110" t="s">
        <v>51</v>
      </c>
      <c r="G110" t="s">
        <v>308</v>
      </c>
      <c r="H110" t="s">
        <v>309</v>
      </c>
    </row>
    <row r="111" spans="1:8" x14ac:dyDescent="0.25">
      <c r="A111" t="s">
        <v>133</v>
      </c>
      <c r="B111" s="1">
        <v>0</v>
      </c>
      <c r="C111" s="1">
        <v>0</v>
      </c>
      <c r="D111" s="1">
        <v>0</v>
      </c>
      <c r="E111" s="1">
        <v>0</v>
      </c>
      <c r="F111" t="s">
        <v>31</v>
      </c>
      <c r="G111" t="s">
        <v>183</v>
      </c>
      <c r="H111" t="s">
        <v>310</v>
      </c>
    </row>
    <row r="112" spans="1:8" x14ac:dyDescent="0.25">
      <c r="A112" t="s">
        <v>134</v>
      </c>
      <c r="B112" s="1">
        <v>234.08</v>
      </c>
      <c r="C112" s="1">
        <v>0</v>
      </c>
      <c r="D112" s="1">
        <v>234.08</v>
      </c>
      <c r="E112" s="1">
        <v>0</v>
      </c>
      <c r="F112" t="s">
        <v>64</v>
      </c>
      <c r="G112" t="s">
        <v>222</v>
      </c>
      <c r="H112" t="s">
        <v>311</v>
      </c>
    </row>
    <row r="113" spans="1:8" x14ac:dyDescent="0.25">
      <c r="A113" t="s">
        <v>312</v>
      </c>
      <c r="B113" s="1">
        <v>107.02</v>
      </c>
      <c r="C113" s="1">
        <v>0</v>
      </c>
      <c r="D113" s="1">
        <v>107.02</v>
      </c>
      <c r="E113" s="1">
        <v>0</v>
      </c>
      <c r="F113" t="s">
        <v>20</v>
      </c>
      <c r="G113" t="s">
        <v>178</v>
      </c>
      <c r="H113" t="s">
        <v>313</v>
      </c>
    </row>
    <row r="114" spans="1:8" x14ac:dyDescent="0.25">
      <c r="A114" t="s">
        <v>135</v>
      </c>
      <c r="B114" s="1">
        <v>1036.71</v>
      </c>
      <c r="C114" s="1">
        <v>0</v>
      </c>
      <c r="D114" s="1">
        <v>1036.71</v>
      </c>
      <c r="E114" s="1">
        <v>0</v>
      </c>
      <c r="F114" t="s">
        <v>116</v>
      </c>
      <c r="G114" t="s">
        <v>259</v>
      </c>
      <c r="H114" t="s">
        <v>314</v>
      </c>
    </row>
    <row r="115" spans="1:8" x14ac:dyDescent="0.25">
      <c r="A115" t="s">
        <v>155</v>
      </c>
      <c r="B115" s="1">
        <v>35.53</v>
      </c>
      <c r="C115" s="1">
        <v>0</v>
      </c>
      <c r="D115" s="1">
        <v>35.53</v>
      </c>
      <c r="E115" s="1">
        <v>0</v>
      </c>
      <c r="F115" t="s">
        <v>23</v>
      </c>
      <c r="G115" t="s">
        <v>194</v>
      </c>
      <c r="H115" t="s">
        <v>265</v>
      </c>
    </row>
    <row r="116" spans="1:8" x14ac:dyDescent="0.25">
      <c r="A116" t="s">
        <v>61</v>
      </c>
      <c r="B116" s="1">
        <v>997.5</v>
      </c>
      <c r="C116" s="1">
        <v>0</v>
      </c>
      <c r="D116" s="1">
        <v>997.5</v>
      </c>
      <c r="E116" s="1">
        <v>0</v>
      </c>
      <c r="F116" t="s">
        <v>62</v>
      </c>
      <c r="G116" t="s">
        <v>238</v>
      </c>
      <c r="H116" t="s">
        <v>315</v>
      </c>
    </row>
    <row r="117" spans="1:8" x14ac:dyDescent="0.25">
      <c r="A117" t="s">
        <v>137</v>
      </c>
      <c r="B117" s="1">
        <v>3262.76</v>
      </c>
      <c r="C117" s="1">
        <v>0</v>
      </c>
      <c r="D117" s="1">
        <v>3262.76</v>
      </c>
      <c r="E117" s="1">
        <v>0</v>
      </c>
      <c r="F117" t="s">
        <v>56</v>
      </c>
      <c r="G117" t="s">
        <v>189</v>
      </c>
      <c r="H117" t="s">
        <v>316</v>
      </c>
    </row>
    <row r="118" spans="1:8" x14ac:dyDescent="0.25">
      <c r="A118" t="s">
        <v>165</v>
      </c>
      <c r="B118" s="1">
        <v>320.89999999999998</v>
      </c>
      <c r="C118" s="1">
        <v>0</v>
      </c>
      <c r="D118" s="1">
        <v>320.89999999999998</v>
      </c>
      <c r="E118" s="1">
        <v>0</v>
      </c>
      <c r="F118" t="s">
        <v>62</v>
      </c>
      <c r="G118" t="s">
        <v>238</v>
      </c>
      <c r="H118" t="s">
        <v>317</v>
      </c>
    </row>
    <row r="119" spans="1:8" x14ac:dyDescent="0.25">
      <c r="A119" t="s">
        <v>138</v>
      </c>
      <c r="B119" s="1">
        <v>784.3</v>
      </c>
      <c r="C119" s="1">
        <v>0</v>
      </c>
      <c r="D119" s="1">
        <v>784.3</v>
      </c>
      <c r="E119" s="1">
        <v>0</v>
      </c>
      <c r="F119" t="s">
        <v>31</v>
      </c>
      <c r="G119" t="s">
        <v>183</v>
      </c>
      <c r="H119" t="s">
        <v>318</v>
      </c>
    </row>
    <row r="120" spans="1:8" x14ac:dyDescent="0.25">
      <c r="A120" t="s">
        <v>166</v>
      </c>
      <c r="B120" s="1">
        <v>142.83000000000001</v>
      </c>
      <c r="C120" s="1">
        <v>0</v>
      </c>
      <c r="D120" s="1">
        <v>142.83000000000001</v>
      </c>
      <c r="E120" s="1">
        <v>0</v>
      </c>
      <c r="F120" t="s">
        <v>56</v>
      </c>
      <c r="G120" t="s">
        <v>189</v>
      </c>
      <c r="H120" t="s">
        <v>319</v>
      </c>
    </row>
    <row r="121" spans="1:8" x14ac:dyDescent="0.25">
      <c r="A121" t="s">
        <v>139</v>
      </c>
      <c r="B121" s="1">
        <v>637.56999999999994</v>
      </c>
      <c r="C121" s="1">
        <v>0</v>
      </c>
      <c r="D121" s="1">
        <v>637.56999999999994</v>
      </c>
      <c r="E121" s="1">
        <v>0</v>
      </c>
      <c r="F121" t="s">
        <v>20</v>
      </c>
      <c r="G121" t="s">
        <v>178</v>
      </c>
      <c r="H121" t="s">
        <v>320</v>
      </c>
    </row>
    <row r="122" spans="1:8" x14ac:dyDescent="0.25">
      <c r="A122" t="s">
        <v>321</v>
      </c>
      <c r="B122" s="1">
        <v>670.49</v>
      </c>
      <c r="C122" s="1">
        <v>0</v>
      </c>
      <c r="D122" s="1">
        <v>670.49</v>
      </c>
      <c r="E122" s="1">
        <v>0</v>
      </c>
      <c r="F122" t="s">
        <v>56</v>
      </c>
      <c r="G122" t="s">
        <v>189</v>
      </c>
      <c r="H122" t="s">
        <v>322</v>
      </c>
    </row>
    <row r="123" spans="1:8" x14ac:dyDescent="0.25">
      <c r="A123" t="s">
        <v>140</v>
      </c>
      <c r="B123" s="1">
        <v>41.900000000000013</v>
      </c>
      <c r="C123" s="1">
        <v>0</v>
      </c>
      <c r="D123" s="1">
        <v>41.900000000000013</v>
      </c>
      <c r="E123" s="1">
        <v>0</v>
      </c>
      <c r="F123" t="s">
        <v>62</v>
      </c>
      <c r="G123" t="s">
        <v>238</v>
      </c>
      <c r="H123" t="s">
        <v>323</v>
      </c>
    </row>
    <row r="124" spans="1:8" x14ac:dyDescent="0.25">
      <c r="A124" t="s">
        <v>141</v>
      </c>
      <c r="B124" s="1">
        <v>5670.83</v>
      </c>
      <c r="C124" s="1">
        <v>0</v>
      </c>
      <c r="D124" s="1">
        <v>5670.83</v>
      </c>
      <c r="E124" s="1">
        <v>5670.83</v>
      </c>
      <c r="F124" t="s">
        <v>150</v>
      </c>
      <c r="G124" t="s">
        <v>175</v>
      </c>
      <c r="H124" t="s">
        <v>324</v>
      </c>
    </row>
    <row r="125" spans="1:8" x14ac:dyDescent="0.25">
      <c r="A125" t="s">
        <v>142</v>
      </c>
      <c r="B125" s="1">
        <v>797.9799999999999</v>
      </c>
      <c r="C125" s="1">
        <v>0</v>
      </c>
      <c r="D125" s="1">
        <v>797.9799999999999</v>
      </c>
      <c r="E125" s="1">
        <v>797.9799999999999</v>
      </c>
      <c r="F125" t="s">
        <v>29</v>
      </c>
      <c r="G125" t="s">
        <v>212</v>
      </c>
      <c r="H125" t="s">
        <v>325</v>
      </c>
    </row>
    <row r="126" spans="1:8" x14ac:dyDescent="0.25">
      <c r="A126" t="s">
        <v>167</v>
      </c>
      <c r="B126" s="1">
        <v>405.76</v>
      </c>
      <c r="C126" s="1">
        <v>0</v>
      </c>
      <c r="D126" s="1">
        <v>405.76</v>
      </c>
      <c r="E126" s="1">
        <v>0</v>
      </c>
      <c r="F126" t="s">
        <v>56</v>
      </c>
      <c r="G126" t="s">
        <v>189</v>
      </c>
      <c r="H126" t="s">
        <v>326</v>
      </c>
    </row>
    <row r="127" spans="1:8" x14ac:dyDescent="0.25">
      <c r="A127" t="s">
        <v>143</v>
      </c>
      <c r="B127" s="1">
        <v>368.49</v>
      </c>
      <c r="C127" s="1">
        <v>0</v>
      </c>
      <c r="D127" s="1">
        <v>368.49</v>
      </c>
      <c r="E127" s="1">
        <v>0</v>
      </c>
      <c r="F127" t="s">
        <v>20</v>
      </c>
      <c r="G127" t="s">
        <v>178</v>
      </c>
      <c r="H127" t="s">
        <v>327</v>
      </c>
    </row>
  </sheetData>
  <autoFilter ref="A1:H127" xr:uid="{00000000-0009-0000-0000-000002000000}">
    <sortState xmlns:xlrd2="http://schemas.microsoft.com/office/spreadsheetml/2017/richdata2" ref="A2:H127">
      <sortCondition descending="1" ref="C1:C119"/>
    </sortState>
  </autoFilter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185"/>
  <sheetViews>
    <sheetView workbookViewId="0">
      <selection activeCell="A136" sqref="A136:B151"/>
    </sheetView>
  </sheetViews>
  <sheetFormatPr defaultRowHeight="15" outlineLevelCol="1" x14ac:dyDescent="0.25"/>
  <cols>
    <col min="1" max="1" width="26.7109375" bestFit="1" customWidth="1"/>
    <col min="2" max="2" width="23.42578125" style="1" bestFit="1" customWidth="1"/>
    <col min="3" max="3" width="25.140625" style="1" bestFit="1" customWidth="1"/>
    <col min="4" max="4" width="14" style="1" hidden="1" customWidth="1" outlineLevel="1"/>
    <col min="5" max="5" width="20.28515625" style="1" hidden="1" customWidth="1" outlineLevel="1"/>
    <col min="6" max="6" width="17.28515625" style="1" hidden="1" customWidth="1" outlineLevel="1"/>
    <col min="7" max="7" width="15.85546875" style="1" hidden="1" customWidth="1" outlineLevel="1"/>
    <col min="8" max="8" width="25.85546875" style="1" hidden="1" customWidth="1" outlineLevel="1"/>
    <col min="9" max="9" width="29.140625" style="1" hidden="1" customWidth="1" outlineLevel="1"/>
    <col min="10" max="10" width="16.85546875" bestFit="1" customWidth="1" collapsed="1"/>
    <col min="11" max="11" width="38.7109375" customWidth="1" outlineLevel="1"/>
    <col min="12" max="12" width="40.7109375" customWidth="1" outlineLevel="1"/>
    <col min="13" max="13" width="20.28515625" bestFit="1" customWidth="1"/>
    <col min="14" max="14" width="19.7109375" bestFit="1" customWidth="1"/>
    <col min="15" max="16" width="10.42578125" bestFit="1" customWidth="1"/>
    <col min="17" max="17" width="13.140625" bestFit="1" customWidth="1"/>
    <col min="18" max="18" width="22.140625" customWidth="1"/>
    <col min="19" max="19" width="11.140625" bestFit="1" customWidth="1"/>
    <col min="20" max="20" width="10.140625" bestFit="1" customWidth="1"/>
  </cols>
  <sheetData>
    <row r="1" spans="1:20" x14ac:dyDescent="0.25">
      <c r="A1" s="166" t="s">
        <v>0</v>
      </c>
      <c r="B1" s="167" t="s">
        <v>1</v>
      </c>
      <c r="C1" s="167" t="s">
        <v>2</v>
      </c>
      <c r="D1" s="167" t="s">
        <v>365</v>
      </c>
      <c r="E1" s="167" t="s">
        <v>364</v>
      </c>
      <c r="F1" s="167" t="s">
        <v>4</v>
      </c>
      <c r="G1" s="167" t="s">
        <v>3</v>
      </c>
      <c r="H1" s="167" t="s">
        <v>366</v>
      </c>
      <c r="I1" s="167" t="s">
        <v>367</v>
      </c>
      <c r="J1" s="166" t="s">
        <v>5</v>
      </c>
      <c r="K1" s="166" t="s">
        <v>168</v>
      </c>
      <c r="L1" s="166" t="s">
        <v>169</v>
      </c>
      <c r="M1" s="160" t="s">
        <v>837</v>
      </c>
      <c r="N1" s="103" t="s">
        <v>805</v>
      </c>
      <c r="O1" s="162" t="s">
        <v>683</v>
      </c>
      <c r="P1" s="131" t="s">
        <v>356</v>
      </c>
      <c r="Q1" s="132" t="s">
        <v>387</v>
      </c>
      <c r="R1" s="130" t="s">
        <v>357</v>
      </c>
    </row>
    <row r="2" spans="1:20" x14ac:dyDescent="0.25">
      <c r="A2" t="s">
        <v>44</v>
      </c>
      <c r="B2" s="1">
        <v>20518</v>
      </c>
      <c r="C2" s="1">
        <v>5696.5</v>
      </c>
      <c r="D2" s="1">
        <v>4730.83</v>
      </c>
      <c r="E2" s="1">
        <v>965.66999999999985</v>
      </c>
      <c r="F2" s="1">
        <v>14821.5</v>
      </c>
      <c r="G2" s="1">
        <v>14821.5</v>
      </c>
      <c r="H2" s="1">
        <v>0</v>
      </c>
      <c r="I2" s="1">
        <v>0</v>
      </c>
      <c r="J2" t="s">
        <v>21</v>
      </c>
      <c r="K2" t="s">
        <v>177</v>
      </c>
      <c r="L2" t="s">
        <v>196</v>
      </c>
      <c r="M2" s="1">
        <f>_xlfn.IFNA(VLOOKUP(A2,'7.22.24'!$A$2:$C$96,3,0),0)</f>
        <v>4270.09</v>
      </c>
      <c r="N2" t="str">
        <f t="shared" ref="N2:N33" si="0">IF(M2&gt;50,"Yes","No")</f>
        <v>Yes</v>
      </c>
      <c r="O2" t="str">
        <f>_xlfn.IFNA(VLOOKUP(A2,'7.22.24'!$A$2:$R$96,16,0), "No")</f>
        <v>No</v>
      </c>
      <c r="P2" s="131" t="str">
        <f>IF(AND(C2&gt;=50,O2="No"),"Yes","No")</f>
        <v>Yes</v>
      </c>
      <c r="Q2" s="132" t="str">
        <f>IF(AND(N2="Yes",O2="Yes",M2&lt;C2),"Yes","No")</f>
        <v>No</v>
      </c>
    </row>
    <row r="3" spans="1:20" x14ac:dyDescent="0.25">
      <c r="A3" t="s">
        <v>345</v>
      </c>
      <c r="B3" s="1">
        <v>3912.07</v>
      </c>
      <c r="C3" s="1">
        <v>3912.07</v>
      </c>
      <c r="D3" s="1">
        <v>0</v>
      </c>
      <c r="E3" s="1">
        <v>3912.07</v>
      </c>
      <c r="F3" s="1">
        <v>0</v>
      </c>
      <c r="G3" s="1">
        <v>0</v>
      </c>
      <c r="H3" s="1">
        <v>0</v>
      </c>
      <c r="I3" s="1">
        <v>0</v>
      </c>
      <c r="J3" t="s">
        <v>31</v>
      </c>
      <c r="K3" t="s">
        <v>183</v>
      </c>
      <c r="L3" t="s">
        <v>346</v>
      </c>
      <c r="M3" s="1">
        <f>_xlfn.IFNA(VLOOKUP(A3,'7.22.24'!$A$2:$C$96,3,0),0)</f>
        <v>0</v>
      </c>
      <c r="N3" t="str">
        <f t="shared" si="0"/>
        <v>No</v>
      </c>
      <c r="O3" t="str">
        <f>_xlfn.IFNA(VLOOKUP(A3,'7.22.24'!$A$2:$R$96,16,0), "No")</f>
        <v>No</v>
      </c>
      <c r="P3" s="131" t="str">
        <f>IF(AND(C3&gt;=50,O3="No"),"Yes","No")</f>
        <v>Yes</v>
      </c>
      <c r="Q3" s="132" t="str">
        <f>IF(AND(N3="Yes",O3="Yes",M3&lt;C3),"Yes","No")</f>
        <v>No</v>
      </c>
      <c r="S3" s="162" t="s">
        <v>838</v>
      </c>
      <c r="T3" s="160">
        <f>SUMIF(C2:C211,"&gt;=50",C2:C211)</f>
        <v>36963.900000000009</v>
      </c>
    </row>
    <row r="4" spans="1:20" x14ac:dyDescent="0.25">
      <c r="A4" t="s">
        <v>46</v>
      </c>
      <c r="B4" s="1">
        <v>5489.2199999999993</v>
      </c>
      <c r="C4" s="1">
        <v>3779.94</v>
      </c>
      <c r="D4" s="1">
        <v>3682.07</v>
      </c>
      <c r="E4" s="1">
        <v>97.87</v>
      </c>
      <c r="F4" s="1">
        <v>1709.28</v>
      </c>
      <c r="G4" s="1">
        <v>0</v>
      </c>
      <c r="H4" s="1">
        <v>0</v>
      </c>
      <c r="I4" s="1">
        <v>1709.28</v>
      </c>
      <c r="J4" t="s">
        <v>10</v>
      </c>
      <c r="K4" t="s">
        <v>191</v>
      </c>
      <c r="L4" t="s">
        <v>192</v>
      </c>
      <c r="M4" s="1">
        <f>_xlfn.IFNA(VLOOKUP(A4,'7.22.24'!$A$2:$C$96,3,0),0)</f>
        <v>3022.11</v>
      </c>
      <c r="N4" t="str">
        <f t="shared" si="0"/>
        <v>Yes</v>
      </c>
      <c r="O4" t="str">
        <f>_xlfn.IFNA(VLOOKUP(A4,'7.22.24'!$A$2:$R$96,16,0), "No")</f>
        <v>Yes</v>
      </c>
      <c r="P4" s="131" t="s">
        <v>358</v>
      </c>
      <c r="Q4" s="132" t="s">
        <v>359</v>
      </c>
      <c r="S4" s="162" t="s">
        <v>839</v>
      </c>
      <c r="T4" s="162">
        <f>COUNTIF(C2:C185, "&gt;50")</f>
        <v>39</v>
      </c>
    </row>
    <row r="5" spans="1:20" x14ac:dyDescent="0.25">
      <c r="A5" t="s">
        <v>73</v>
      </c>
      <c r="B5" s="1">
        <v>3025.08</v>
      </c>
      <c r="C5" s="1">
        <v>3025.08</v>
      </c>
      <c r="D5" s="1">
        <v>3025.08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t="s">
        <v>14</v>
      </c>
      <c r="K5" t="s">
        <v>172</v>
      </c>
      <c r="L5" t="s">
        <v>230</v>
      </c>
      <c r="M5" s="1">
        <f>_xlfn.IFNA(VLOOKUP(A5,'7.22.24'!$A$2:$C$96,3,0),0)</f>
        <v>0</v>
      </c>
      <c r="N5" t="str">
        <f t="shared" si="0"/>
        <v>No</v>
      </c>
      <c r="O5" t="str">
        <f>_xlfn.IFNA(VLOOKUP(A5,'7.22.24'!$A$2:$R$96,16,0), "No")</f>
        <v>No</v>
      </c>
      <c r="P5" s="131" t="str">
        <f>IF(AND(C5&gt;=50,O5="No"),"Yes","No")</f>
        <v>Yes</v>
      </c>
      <c r="Q5" s="132" t="str">
        <f>IF(AND(N5="Yes",O5="Yes",M5&lt;C5),"Yes","No")</f>
        <v>No</v>
      </c>
    </row>
    <row r="6" spans="1:20" x14ac:dyDescent="0.25">
      <c r="A6" t="s">
        <v>20</v>
      </c>
      <c r="B6" s="1">
        <v>2685.93</v>
      </c>
      <c r="C6" s="1">
        <v>2685.93</v>
      </c>
      <c r="D6" s="1">
        <v>2685.93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t="s">
        <v>21</v>
      </c>
      <c r="K6" t="s">
        <v>177</v>
      </c>
      <c r="L6" t="s">
        <v>178</v>
      </c>
      <c r="M6" s="1">
        <f>_xlfn.IFNA(VLOOKUP(A6,'7.22.24'!$A$2:$C$96,3,0),0)</f>
        <v>0</v>
      </c>
      <c r="N6" t="str">
        <f t="shared" si="0"/>
        <v>No</v>
      </c>
      <c r="O6" t="str">
        <f>_xlfn.IFNA(VLOOKUP(A6,'7.22.24'!$A$2:$R$96,16,0), "No")</f>
        <v>No</v>
      </c>
      <c r="P6" s="131" t="str">
        <f>IF(AND(C6&gt;=50,O6="No"),"Yes","No")</f>
        <v>Yes</v>
      </c>
      <c r="Q6" s="132" t="str">
        <f>IF(AND(N6="Yes",O6="Yes",M6&lt;C6),"Yes","No")</f>
        <v>No</v>
      </c>
    </row>
    <row r="7" spans="1:20" x14ac:dyDescent="0.25">
      <c r="A7" t="s">
        <v>45</v>
      </c>
      <c r="B7" s="1">
        <v>2577.25</v>
      </c>
      <c r="C7" s="1">
        <v>2577.25</v>
      </c>
      <c r="D7" s="1">
        <v>0</v>
      </c>
      <c r="E7" s="1">
        <v>2577.25</v>
      </c>
      <c r="F7" s="1">
        <v>0</v>
      </c>
      <c r="G7" s="1">
        <v>0</v>
      </c>
      <c r="H7" s="1">
        <v>0</v>
      </c>
      <c r="I7" s="1">
        <v>0</v>
      </c>
      <c r="J7" t="s">
        <v>21</v>
      </c>
      <c r="K7" t="s">
        <v>177</v>
      </c>
      <c r="L7" t="s">
        <v>616</v>
      </c>
      <c r="M7" s="1">
        <f>_xlfn.IFNA(VLOOKUP(A7,'7.22.24'!$A$2:$C$96,3,0),0)</f>
        <v>2577.25</v>
      </c>
      <c r="N7" t="str">
        <f t="shared" si="0"/>
        <v>Yes</v>
      </c>
      <c r="O7" t="str">
        <f>_xlfn.IFNA(VLOOKUP(A7,'7.22.24'!$A$2:$R$96,16,0), "No")</f>
        <v>No</v>
      </c>
      <c r="P7" s="131" t="str">
        <f>IF(AND(C7&gt;=50,O7="No"),"Yes","No")</f>
        <v>Yes</v>
      </c>
      <c r="Q7" s="132" t="str">
        <f>IF(AND(N7="Yes",O7="Yes",M7&lt;C7),"Yes","No")</f>
        <v>No</v>
      </c>
    </row>
    <row r="8" spans="1:20" x14ac:dyDescent="0.25">
      <c r="A8" t="s">
        <v>38</v>
      </c>
      <c r="B8" s="1">
        <v>2126.21</v>
      </c>
      <c r="C8" s="1">
        <v>2126.21</v>
      </c>
      <c r="D8" s="1">
        <v>2058.94</v>
      </c>
      <c r="E8" s="1">
        <v>67.27</v>
      </c>
      <c r="F8" s="1">
        <v>0</v>
      </c>
      <c r="G8" s="1">
        <v>0</v>
      </c>
      <c r="H8" s="1">
        <v>0</v>
      </c>
      <c r="I8" s="1">
        <v>0</v>
      </c>
      <c r="J8" t="s">
        <v>36</v>
      </c>
      <c r="K8" t="s">
        <v>185</v>
      </c>
      <c r="L8" t="s">
        <v>224</v>
      </c>
      <c r="M8" s="1">
        <f>_xlfn.IFNA(VLOOKUP(A8,'7.22.24'!$A$2:$C$96,3,0),0)</f>
        <v>1417.96</v>
      </c>
      <c r="N8" t="str">
        <f t="shared" si="0"/>
        <v>Yes</v>
      </c>
      <c r="O8" t="str">
        <f>_xlfn.IFNA(VLOOKUP(A8,'7.22.24'!$A$2:$R$96,16,0), "No")</f>
        <v>Yes</v>
      </c>
      <c r="P8" s="131" t="s">
        <v>358</v>
      </c>
      <c r="Q8" s="132" t="s">
        <v>359</v>
      </c>
    </row>
    <row r="9" spans="1:20" x14ac:dyDescent="0.25">
      <c r="A9" t="s">
        <v>840</v>
      </c>
      <c r="B9" s="1">
        <v>1806</v>
      </c>
      <c r="C9" s="1">
        <v>1806</v>
      </c>
      <c r="D9" s="1">
        <v>0</v>
      </c>
      <c r="E9" s="1">
        <v>1806</v>
      </c>
      <c r="F9" s="1">
        <v>0</v>
      </c>
      <c r="G9" s="1">
        <v>0</v>
      </c>
      <c r="H9" s="1">
        <v>0</v>
      </c>
      <c r="I9" s="1">
        <v>0</v>
      </c>
      <c r="J9" t="s">
        <v>36</v>
      </c>
      <c r="K9" t="s">
        <v>185</v>
      </c>
      <c r="L9" t="s">
        <v>559</v>
      </c>
      <c r="M9" s="1">
        <f>_xlfn.IFNA(VLOOKUP(A9,'7.22.24'!$A$2:$C$96,3,0),0)</f>
        <v>0</v>
      </c>
      <c r="N9" t="str">
        <f t="shared" si="0"/>
        <v>No</v>
      </c>
      <c r="O9" t="str">
        <f>_xlfn.IFNA(VLOOKUP(A9,'7.22.24'!$A$2:$R$96,16,0), "No")</f>
        <v>No</v>
      </c>
      <c r="P9" s="131" t="str">
        <f>IF(AND(C9&gt;=50,O9="No"),"Yes","No")</f>
        <v>Yes</v>
      </c>
      <c r="Q9" s="132" t="str">
        <f>IF(AND(N9="Yes",O9="Yes",M9&lt;C9),"Yes","No")</f>
        <v>No</v>
      </c>
    </row>
    <row r="10" spans="1:20" x14ac:dyDescent="0.25">
      <c r="A10" t="s">
        <v>742</v>
      </c>
      <c r="B10" s="1">
        <v>1613.06</v>
      </c>
      <c r="C10" s="1">
        <v>1613.06</v>
      </c>
      <c r="D10" s="1">
        <v>0</v>
      </c>
      <c r="E10" s="1">
        <v>1613.06</v>
      </c>
      <c r="F10" s="1">
        <v>0</v>
      </c>
      <c r="G10" s="1">
        <v>0</v>
      </c>
      <c r="H10" s="1">
        <v>0</v>
      </c>
      <c r="I10" s="1">
        <v>0</v>
      </c>
      <c r="J10" t="s">
        <v>743</v>
      </c>
      <c r="K10" t="s">
        <v>744</v>
      </c>
      <c r="L10" t="s">
        <v>745</v>
      </c>
      <c r="M10" s="1">
        <f>_xlfn.IFNA(VLOOKUP(A10,'7.22.24'!$A$2:$C$96,3,0),0)</f>
        <v>1589.54</v>
      </c>
      <c r="N10" t="str">
        <f t="shared" si="0"/>
        <v>Yes</v>
      </c>
      <c r="O10" t="str">
        <f>_xlfn.IFNA(VLOOKUP(A10,'7.22.24'!$A$2:$R$96,16,0), "No")</f>
        <v>No</v>
      </c>
      <c r="P10" s="131" t="str">
        <f>IF(AND(C10&gt;=50,O10="No"),"Yes","No")</f>
        <v>Yes</v>
      </c>
      <c r="Q10" s="132" t="str">
        <f>IF(AND(N10="Yes",O10="Yes",M10&lt;C10),"Yes","No")</f>
        <v>No</v>
      </c>
    </row>
    <row r="11" spans="1:20" x14ac:dyDescent="0.25">
      <c r="A11" t="s">
        <v>624</v>
      </c>
      <c r="B11" s="1">
        <v>941.11999999999989</v>
      </c>
      <c r="C11" s="1">
        <v>941.11999999999989</v>
      </c>
      <c r="D11" s="1">
        <v>441.17</v>
      </c>
      <c r="E11" s="1">
        <v>499.95</v>
      </c>
      <c r="F11" s="1">
        <v>0</v>
      </c>
      <c r="G11" s="1">
        <v>0</v>
      </c>
      <c r="H11" s="1">
        <v>0</v>
      </c>
      <c r="I11" s="1">
        <v>0</v>
      </c>
      <c r="J11" t="s">
        <v>105</v>
      </c>
      <c r="K11" t="s">
        <v>245</v>
      </c>
      <c r="L11" t="s">
        <v>625</v>
      </c>
      <c r="M11" s="1">
        <f>_xlfn.IFNA(VLOOKUP(A11,'7.22.24'!$A$2:$C$96,3,0),0)</f>
        <v>0</v>
      </c>
      <c r="N11" t="str">
        <f t="shared" si="0"/>
        <v>No</v>
      </c>
      <c r="O11" t="str">
        <f>_xlfn.IFNA(VLOOKUP(A11,'7.22.24'!$A$2:$R$96,16,0), "No")</f>
        <v>No</v>
      </c>
      <c r="P11" s="131" t="str">
        <f>IF(AND(C11&gt;=50,O11="No"),"Yes","No")</f>
        <v>Yes</v>
      </c>
      <c r="Q11" s="132" t="str">
        <f>IF(AND(N11="Yes",O11="Yes",M11&lt;C11),"Yes","No")</f>
        <v>No</v>
      </c>
    </row>
    <row r="12" spans="1:20" x14ac:dyDescent="0.25">
      <c r="A12" t="s">
        <v>48</v>
      </c>
      <c r="B12" s="1">
        <v>823.96</v>
      </c>
      <c r="C12" s="1">
        <v>823.96</v>
      </c>
      <c r="D12" s="1">
        <v>0</v>
      </c>
      <c r="E12" s="1">
        <v>823.96</v>
      </c>
      <c r="F12" s="1">
        <v>0</v>
      </c>
      <c r="G12" s="1">
        <v>0</v>
      </c>
      <c r="H12" s="1">
        <v>0</v>
      </c>
      <c r="I12" s="1">
        <v>0</v>
      </c>
      <c r="J12" t="s">
        <v>36</v>
      </c>
      <c r="K12" t="s">
        <v>185</v>
      </c>
      <c r="L12" t="s">
        <v>201</v>
      </c>
      <c r="M12" s="1">
        <f>_xlfn.IFNA(VLOOKUP(A12,'7.22.24'!$A$2:$C$96,3,0),0)</f>
        <v>116.89</v>
      </c>
      <c r="N12" t="str">
        <f t="shared" si="0"/>
        <v>Yes</v>
      </c>
      <c r="O12" t="str">
        <f>_xlfn.IFNA(VLOOKUP(A12,'7.22.24'!$A$2:$R$96,16,0), "No")</f>
        <v>Yes</v>
      </c>
      <c r="P12" s="131" t="s">
        <v>358</v>
      </c>
      <c r="Q12" s="132" t="s">
        <v>359</v>
      </c>
    </row>
    <row r="13" spans="1:20" x14ac:dyDescent="0.25">
      <c r="A13" t="s">
        <v>74</v>
      </c>
      <c r="B13" s="1">
        <v>788.15</v>
      </c>
      <c r="C13" s="1">
        <v>788.15</v>
      </c>
      <c r="D13" s="1">
        <v>0</v>
      </c>
      <c r="E13" s="1">
        <v>788.15</v>
      </c>
      <c r="F13" s="1">
        <v>0</v>
      </c>
      <c r="G13" s="1">
        <v>0</v>
      </c>
      <c r="H13" s="1">
        <v>0</v>
      </c>
      <c r="I13" s="1">
        <v>0</v>
      </c>
      <c r="J13" t="s">
        <v>31</v>
      </c>
      <c r="K13" t="s">
        <v>183</v>
      </c>
      <c r="L13" t="s">
        <v>231</v>
      </c>
      <c r="M13" s="1">
        <f>_xlfn.IFNA(VLOOKUP(A13,'7.22.24'!$A$2:$C$96,3,0),0)</f>
        <v>102.36</v>
      </c>
      <c r="N13" t="str">
        <f t="shared" si="0"/>
        <v>Yes</v>
      </c>
      <c r="O13" t="str">
        <f>_xlfn.IFNA(VLOOKUP(A13,'7.22.24'!$A$2:$R$96,16,0), "No")</f>
        <v>No</v>
      </c>
      <c r="P13" s="131" t="str">
        <f>IF(AND(C13&gt;=50,O13="No"),"Yes","No")</f>
        <v>Yes</v>
      </c>
      <c r="Q13" s="132" t="str">
        <f>IF(AND(N13="Yes",O13="Yes",M13&lt;C13),"Yes","No")</f>
        <v>No</v>
      </c>
    </row>
    <row r="14" spans="1:20" x14ac:dyDescent="0.25">
      <c r="A14" t="s">
        <v>101</v>
      </c>
      <c r="B14" s="1">
        <v>660.49</v>
      </c>
      <c r="C14" s="1">
        <v>660.49</v>
      </c>
      <c r="D14" s="1">
        <v>0</v>
      </c>
      <c r="E14" s="1">
        <v>660.49</v>
      </c>
      <c r="F14" s="1">
        <v>0</v>
      </c>
      <c r="G14" s="1">
        <v>0</v>
      </c>
      <c r="H14" s="1">
        <v>0</v>
      </c>
      <c r="I14" s="1">
        <v>0</v>
      </c>
      <c r="J14" t="s">
        <v>34</v>
      </c>
      <c r="K14" t="s">
        <v>198</v>
      </c>
      <c r="L14" t="s">
        <v>261</v>
      </c>
      <c r="M14" s="1">
        <f>_xlfn.IFNA(VLOOKUP(A14,'7.22.24'!$A$2:$C$96,3,0),0)</f>
        <v>597.82000000000005</v>
      </c>
      <c r="N14" t="str">
        <f t="shared" si="0"/>
        <v>Yes</v>
      </c>
      <c r="O14" t="str">
        <f>_xlfn.IFNA(VLOOKUP(A14,'7.22.24'!$A$2:$R$96,16,0), "No")</f>
        <v>No</v>
      </c>
      <c r="P14" s="131" t="str">
        <f>IF(AND(C14&gt;=50,O14="No"),"Yes","No")</f>
        <v>Yes</v>
      </c>
      <c r="Q14" s="132" t="str">
        <f>IF(AND(N14="Yes",O14="Yes",M14&lt;C14),"Yes","No")</f>
        <v>No</v>
      </c>
    </row>
    <row r="15" spans="1:20" x14ac:dyDescent="0.25">
      <c r="A15" t="s">
        <v>82</v>
      </c>
      <c r="B15" s="1">
        <v>6747.49</v>
      </c>
      <c r="C15" s="1">
        <v>609.20999999999992</v>
      </c>
      <c r="D15" s="1">
        <v>0</v>
      </c>
      <c r="E15" s="1">
        <v>609.20999999999992</v>
      </c>
      <c r="F15" s="1">
        <v>6138.28</v>
      </c>
      <c r="G15" s="1">
        <v>0</v>
      </c>
      <c r="H15" s="1">
        <v>0</v>
      </c>
      <c r="I15" s="1">
        <v>6138.28</v>
      </c>
      <c r="J15" t="s">
        <v>60</v>
      </c>
      <c r="K15" t="s">
        <v>236</v>
      </c>
      <c r="L15" t="s">
        <v>237</v>
      </c>
      <c r="M15" s="1">
        <f>_xlfn.IFNA(VLOOKUP(A15,'7.22.24'!$A$2:$C$96,3,0),0)</f>
        <v>60.710000000000008</v>
      </c>
      <c r="N15" t="str">
        <f t="shared" si="0"/>
        <v>Yes</v>
      </c>
      <c r="O15" t="str">
        <f>_xlfn.IFNA(VLOOKUP(A15,'7.22.24'!$A$2:$R$96,16,0), "No")</f>
        <v>Yes</v>
      </c>
      <c r="P15" s="131" t="s">
        <v>358</v>
      </c>
      <c r="Q15" s="132" t="s">
        <v>359</v>
      </c>
    </row>
    <row r="16" spans="1:20" x14ac:dyDescent="0.25">
      <c r="A16" t="s">
        <v>14</v>
      </c>
      <c r="B16" s="1">
        <v>4468.6299999999992</v>
      </c>
      <c r="C16" s="1">
        <v>593.66999999999996</v>
      </c>
      <c r="D16" s="1">
        <v>593.66999999999996</v>
      </c>
      <c r="E16" s="1">
        <v>0</v>
      </c>
      <c r="F16" s="1">
        <v>3874.96</v>
      </c>
      <c r="G16" s="1">
        <v>0</v>
      </c>
      <c r="H16" s="1">
        <v>0</v>
      </c>
      <c r="I16" s="1">
        <v>3874.96</v>
      </c>
      <c r="J16" t="s">
        <v>21</v>
      </c>
      <c r="K16" t="s">
        <v>177</v>
      </c>
      <c r="L16" t="s">
        <v>172</v>
      </c>
      <c r="M16" s="1">
        <f>_xlfn.IFNA(VLOOKUP(A16,'7.22.24'!$A$2:$C$96,3,0),0)</f>
        <v>2873.42</v>
      </c>
      <c r="N16" t="str">
        <f t="shared" si="0"/>
        <v>Yes</v>
      </c>
      <c r="O16" t="str">
        <f>_xlfn.IFNA(VLOOKUP(A16,'7.22.24'!$A$2:$R$96,16,0), "No")</f>
        <v>Yes</v>
      </c>
      <c r="P16" s="131" t="s">
        <v>358</v>
      </c>
      <c r="Q16" s="132" t="str">
        <f>IF(AND(N16="Yes",O16="Yes",M16&lt;C16),"Yes","No")</f>
        <v>No</v>
      </c>
    </row>
    <row r="17" spans="1:17" x14ac:dyDescent="0.25">
      <c r="A17" t="s">
        <v>23</v>
      </c>
      <c r="B17" s="1">
        <v>4574.5</v>
      </c>
      <c r="C17" s="1">
        <v>485.97</v>
      </c>
      <c r="D17" s="1">
        <v>0</v>
      </c>
      <c r="E17" s="1">
        <v>485.97</v>
      </c>
      <c r="F17" s="1">
        <v>4088.53</v>
      </c>
      <c r="G17" s="1">
        <v>4088.53</v>
      </c>
      <c r="H17" s="1">
        <v>0</v>
      </c>
      <c r="I17" s="1">
        <v>0</v>
      </c>
      <c r="J17" t="s">
        <v>21</v>
      </c>
      <c r="K17" t="s">
        <v>177</v>
      </c>
      <c r="L17" t="s">
        <v>194</v>
      </c>
      <c r="M17" s="1">
        <f>_xlfn.IFNA(VLOOKUP(A17,'7.22.24'!$A$2:$C$96,3,0),0)</f>
        <v>0</v>
      </c>
      <c r="N17" t="str">
        <f t="shared" si="0"/>
        <v>No</v>
      </c>
      <c r="O17" t="str">
        <f>_xlfn.IFNA(VLOOKUP(A17,'7.22.24'!$A$2:$R$96,16,0), "No")</f>
        <v>No</v>
      </c>
      <c r="P17" s="131" t="str">
        <f>IF(AND(C17&gt;=50,O17="No"),"Yes","No")</f>
        <v>Yes</v>
      </c>
      <c r="Q17" s="132" t="str">
        <f>IF(AND(N17="Yes",O17="Yes",M17&lt;C17),"Yes","No")</f>
        <v>No</v>
      </c>
    </row>
    <row r="18" spans="1:17" x14ac:dyDescent="0.25">
      <c r="A18" t="s">
        <v>841</v>
      </c>
      <c r="B18" s="1">
        <v>422.65</v>
      </c>
      <c r="C18" s="1">
        <v>422.65</v>
      </c>
      <c r="D18" s="1">
        <v>422.65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t="s">
        <v>96</v>
      </c>
      <c r="K18" t="s">
        <v>242</v>
      </c>
      <c r="L18" t="s">
        <v>521</v>
      </c>
      <c r="M18" s="1">
        <f>_xlfn.IFNA(VLOOKUP(A18,'7.22.24'!$A$2:$C$96,3,0),0)</f>
        <v>0</v>
      </c>
      <c r="N18" t="str">
        <f t="shared" si="0"/>
        <v>No</v>
      </c>
      <c r="O18" t="str">
        <f>_xlfn.IFNA(VLOOKUP(A18,'7.22.24'!$A$2:$R$96,16,0), "No")</f>
        <v>No</v>
      </c>
      <c r="P18" s="131" t="str">
        <f>IF(AND(C18&gt;=50,O18="No"),"Yes","No")</f>
        <v>Yes</v>
      </c>
      <c r="Q18" s="132" t="str">
        <f>IF(AND(N18="Yes",O18="Yes",M18&lt;C18),"Yes","No")</f>
        <v>No</v>
      </c>
    </row>
    <row r="19" spans="1:17" x14ac:dyDescent="0.25">
      <c r="A19" t="s">
        <v>574</v>
      </c>
      <c r="B19" s="1">
        <v>671.98</v>
      </c>
      <c r="C19" s="1">
        <v>395.86</v>
      </c>
      <c r="D19" s="1">
        <v>0</v>
      </c>
      <c r="E19" s="1">
        <v>395.86</v>
      </c>
      <c r="F19" s="1">
        <v>276.12</v>
      </c>
      <c r="G19" s="1">
        <v>0</v>
      </c>
      <c r="H19" s="1">
        <v>276.12</v>
      </c>
      <c r="I19" s="1">
        <v>0</v>
      </c>
      <c r="J19" t="s">
        <v>23</v>
      </c>
      <c r="K19" t="s">
        <v>194</v>
      </c>
      <c r="L19" t="s">
        <v>575</v>
      </c>
      <c r="M19" s="1">
        <f>_xlfn.IFNA(VLOOKUP(A19,'7.22.24'!$A$2:$C$96,3,0),0)</f>
        <v>276.12</v>
      </c>
      <c r="N19" t="str">
        <f t="shared" si="0"/>
        <v>Yes</v>
      </c>
      <c r="O19" t="str">
        <f>_xlfn.IFNA(VLOOKUP(A19,'7.22.24'!$A$2:$R$96,16,0), "No")</f>
        <v>Yes</v>
      </c>
      <c r="P19" s="131" t="s">
        <v>358</v>
      </c>
      <c r="Q19" s="132" t="s">
        <v>359</v>
      </c>
    </row>
    <row r="20" spans="1:17" x14ac:dyDescent="0.25">
      <c r="A20" t="s">
        <v>113</v>
      </c>
      <c r="B20" s="1">
        <v>6798.92</v>
      </c>
      <c r="C20" s="1">
        <v>305.11</v>
      </c>
      <c r="D20" s="1">
        <v>0</v>
      </c>
      <c r="E20" s="1">
        <v>305.11</v>
      </c>
      <c r="F20" s="1">
        <v>6493.8099999999986</v>
      </c>
      <c r="G20" s="1">
        <v>6493.8099999999986</v>
      </c>
      <c r="H20" s="1">
        <v>0</v>
      </c>
      <c r="I20" s="1">
        <v>0</v>
      </c>
      <c r="J20" t="s">
        <v>36</v>
      </c>
      <c r="K20" t="s">
        <v>185</v>
      </c>
      <c r="L20" t="s">
        <v>247</v>
      </c>
      <c r="M20" s="1">
        <f>_xlfn.IFNA(VLOOKUP(A20,'7.22.24'!$A$2:$C$96,3,0),0)</f>
        <v>6020.8700000000008</v>
      </c>
      <c r="N20" t="str">
        <f t="shared" si="0"/>
        <v>Yes</v>
      </c>
      <c r="O20" t="str">
        <f>_xlfn.IFNA(VLOOKUP(A20,'7.22.24'!$A$2:$R$96,16,0), "No")</f>
        <v>No</v>
      </c>
      <c r="P20" s="131" t="str">
        <f>IF(AND(C20&gt;=50,O20="No"),"Yes","No")</f>
        <v>Yes</v>
      </c>
      <c r="Q20" s="132" t="str">
        <f>IF(AND(N20="Yes",O20="Yes",M20&lt;C20),"Yes","No")</f>
        <v>No</v>
      </c>
    </row>
    <row r="21" spans="1:17" x14ac:dyDescent="0.25">
      <c r="A21" t="s">
        <v>27</v>
      </c>
      <c r="B21" s="1">
        <v>290.52999999999997</v>
      </c>
      <c r="C21" s="1">
        <v>290.52999999999997</v>
      </c>
      <c r="D21" s="1">
        <v>0</v>
      </c>
      <c r="E21" s="1">
        <v>290.52999999999997</v>
      </c>
      <c r="F21" s="1">
        <v>0</v>
      </c>
      <c r="G21" s="1">
        <v>0</v>
      </c>
      <c r="H21" s="1">
        <v>0</v>
      </c>
      <c r="I21" s="1">
        <v>0</v>
      </c>
      <c r="J21" t="s">
        <v>14</v>
      </c>
      <c r="K21" t="s">
        <v>172</v>
      </c>
      <c r="L21" t="s">
        <v>182</v>
      </c>
      <c r="M21" s="1">
        <f>_xlfn.IFNA(VLOOKUP(A21,'7.22.24'!$A$2:$C$96,3,0),0)</f>
        <v>219.69</v>
      </c>
      <c r="N21" t="str">
        <f t="shared" si="0"/>
        <v>Yes</v>
      </c>
      <c r="O21" t="str">
        <f>_xlfn.IFNA(VLOOKUP(A21,'7.22.24'!$A$2:$R$96,16,0), "No")</f>
        <v>Yes</v>
      </c>
      <c r="P21" s="131" t="s">
        <v>358</v>
      </c>
      <c r="Q21" s="132" t="s">
        <v>359</v>
      </c>
    </row>
    <row r="22" spans="1:17" x14ac:dyDescent="0.25">
      <c r="A22" t="s">
        <v>732</v>
      </c>
      <c r="B22" s="1">
        <v>288.26</v>
      </c>
      <c r="C22" s="1">
        <v>288.26</v>
      </c>
      <c r="D22" s="1">
        <v>0</v>
      </c>
      <c r="E22" s="1">
        <v>288.26</v>
      </c>
      <c r="F22" s="1">
        <v>0</v>
      </c>
      <c r="G22" s="1">
        <v>0</v>
      </c>
      <c r="H22" s="1">
        <v>0</v>
      </c>
      <c r="I22" s="1">
        <v>0</v>
      </c>
      <c r="J22" t="s">
        <v>158</v>
      </c>
      <c r="K22" t="s">
        <v>279</v>
      </c>
      <c r="L22" t="s">
        <v>187</v>
      </c>
      <c r="M22" s="1">
        <f>_xlfn.IFNA(VLOOKUP(A22,'7.22.24'!$A$2:$C$96,3,0),0)</f>
        <v>372.82</v>
      </c>
      <c r="N22" t="str">
        <f t="shared" si="0"/>
        <v>Yes</v>
      </c>
      <c r="O22" t="str">
        <f>_xlfn.IFNA(VLOOKUP(A22,'7.22.24'!$A$2:$R$96,16,0), "No")</f>
        <v>Yes</v>
      </c>
      <c r="P22" s="131" t="s">
        <v>358</v>
      </c>
      <c r="Q22" s="132" t="str">
        <f t="shared" ref="Q22:Q53" si="1">IF(AND(N22="Yes",O22="Yes",M22&lt;C22),"Yes","No")</f>
        <v>No</v>
      </c>
    </row>
    <row r="23" spans="1:17" x14ac:dyDescent="0.25">
      <c r="A23" t="s">
        <v>799</v>
      </c>
      <c r="B23" s="1">
        <v>276.44</v>
      </c>
      <c r="C23" s="1">
        <v>276.44</v>
      </c>
      <c r="D23" s="1">
        <v>276.44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t="s">
        <v>31</v>
      </c>
      <c r="K23" t="s">
        <v>183</v>
      </c>
      <c r="L23" t="s">
        <v>800</v>
      </c>
      <c r="M23" s="1">
        <f>_xlfn.IFNA(VLOOKUP(A23,'7.22.24'!$A$2:$C$96,3,0),0)</f>
        <v>0</v>
      </c>
      <c r="N23" t="str">
        <f t="shared" si="0"/>
        <v>No</v>
      </c>
      <c r="O23" t="str">
        <f>_xlfn.IFNA(VLOOKUP(A23,'7.22.24'!$A$2:$R$96,16,0), "No")</f>
        <v>No</v>
      </c>
      <c r="P23" s="131" t="str">
        <f>IF(AND(C23&gt;=50,O23="No"),"Yes","No")</f>
        <v>Yes</v>
      </c>
      <c r="Q23" s="132" t="str">
        <f t="shared" si="1"/>
        <v>No</v>
      </c>
    </row>
    <row r="24" spans="1:17" x14ac:dyDescent="0.25">
      <c r="A24" t="s">
        <v>51</v>
      </c>
      <c r="B24" s="1">
        <v>275</v>
      </c>
      <c r="C24" s="1">
        <v>275</v>
      </c>
      <c r="D24" s="1">
        <v>0</v>
      </c>
      <c r="E24" s="1">
        <v>275</v>
      </c>
      <c r="F24" s="1">
        <v>0</v>
      </c>
      <c r="G24" s="1">
        <v>0</v>
      </c>
      <c r="H24" s="1">
        <v>0</v>
      </c>
      <c r="I24" s="1">
        <v>0</v>
      </c>
      <c r="J24" t="s">
        <v>86</v>
      </c>
      <c r="K24" t="s">
        <v>241</v>
      </c>
      <c r="L24" t="s">
        <v>308</v>
      </c>
      <c r="M24" s="1">
        <f>_xlfn.IFNA(VLOOKUP(A24,'7.22.24'!$A$2:$C$96,3,0),0)</f>
        <v>275</v>
      </c>
      <c r="N24" t="str">
        <f t="shared" si="0"/>
        <v>Yes</v>
      </c>
      <c r="O24" t="str">
        <f>_xlfn.IFNA(VLOOKUP(A24,'7.22.24'!$A$2:$R$96,16,0), "No")</f>
        <v>Yes</v>
      </c>
      <c r="P24" s="131" t="s">
        <v>358</v>
      </c>
      <c r="Q24" s="132" t="str">
        <f t="shared" si="1"/>
        <v>No</v>
      </c>
    </row>
    <row r="25" spans="1:17" x14ac:dyDescent="0.25">
      <c r="A25" t="s">
        <v>72</v>
      </c>
      <c r="B25" s="1">
        <v>1691.46</v>
      </c>
      <c r="C25" s="1">
        <v>269.61</v>
      </c>
      <c r="D25" s="1">
        <v>269.61</v>
      </c>
      <c r="E25" s="1">
        <v>0</v>
      </c>
      <c r="F25" s="1">
        <v>1421.85</v>
      </c>
      <c r="G25" s="1">
        <v>0</v>
      </c>
      <c r="H25" s="1">
        <v>1421.85</v>
      </c>
      <c r="I25" s="1">
        <v>0</v>
      </c>
      <c r="J25" t="s">
        <v>20</v>
      </c>
      <c r="K25" t="s">
        <v>178</v>
      </c>
      <c r="L25" t="s">
        <v>229</v>
      </c>
      <c r="M25" s="1">
        <f>_xlfn.IFNA(VLOOKUP(A25,'7.22.24'!$A$2:$C$96,3,0),0)</f>
        <v>1074.02</v>
      </c>
      <c r="N25" t="str">
        <f t="shared" si="0"/>
        <v>Yes</v>
      </c>
      <c r="O25" t="str">
        <f>_xlfn.IFNA(VLOOKUP(A25,'7.22.24'!$A$2:$R$96,16,0), "No")</f>
        <v>Yes</v>
      </c>
      <c r="P25" s="131" t="s">
        <v>358</v>
      </c>
      <c r="Q25" s="132" t="str">
        <f t="shared" si="1"/>
        <v>No</v>
      </c>
    </row>
    <row r="26" spans="1:17" x14ac:dyDescent="0.25">
      <c r="A26" t="s">
        <v>378</v>
      </c>
      <c r="B26" s="1">
        <v>1765.1</v>
      </c>
      <c r="C26" s="1">
        <v>236.81</v>
      </c>
      <c r="D26" s="1">
        <v>0</v>
      </c>
      <c r="E26" s="1">
        <v>236.81</v>
      </c>
      <c r="F26" s="1">
        <v>1528.29</v>
      </c>
      <c r="G26" s="1">
        <v>0</v>
      </c>
      <c r="H26" s="1">
        <v>0</v>
      </c>
      <c r="I26" s="1">
        <v>1528.29</v>
      </c>
      <c r="J26" t="s">
        <v>62</v>
      </c>
      <c r="K26" t="s">
        <v>238</v>
      </c>
      <c r="L26" t="s">
        <v>379</v>
      </c>
      <c r="M26" s="1">
        <f>_xlfn.IFNA(VLOOKUP(A26,'7.22.24'!$A$2:$C$96,3,0),0)</f>
        <v>740.71999999999991</v>
      </c>
      <c r="N26" t="str">
        <f t="shared" si="0"/>
        <v>Yes</v>
      </c>
      <c r="O26" t="str">
        <f>_xlfn.IFNA(VLOOKUP(A26,'7.22.24'!$A$2:$R$96,16,0), "No")</f>
        <v>Yes</v>
      </c>
      <c r="P26" s="131" t="s">
        <v>358</v>
      </c>
      <c r="Q26" s="132" t="str">
        <f t="shared" si="1"/>
        <v>No</v>
      </c>
    </row>
    <row r="27" spans="1:17" x14ac:dyDescent="0.25">
      <c r="A27" t="s">
        <v>115</v>
      </c>
      <c r="B27" s="1">
        <v>225.1</v>
      </c>
      <c r="C27" s="1">
        <v>225.1</v>
      </c>
      <c r="D27" s="1">
        <v>0</v>
      </c>
      <c r="E27" s="1">
        <v>225.1</v>
      </c>
      <c r="F27" s="1">
        <v>0</v>
      </c>
      <c r="G27" s="1">
        <v>0</v>
      </c>
      <c r="H27" s="1">
        <v>0</v>
      </c>
      <c r="I27" s="1">
        <v>0</v>
      </c>
      <c r="J27" t="s">
        <v>116</v>
      </c>
      <c r="K27" t="s">
        <v>259</v>
      </c>
      <c r="L27" t="s">
        <v>260</v>
      </c>
      <c r="M27" s="1">
        <f>_xlfn.IFNA(VLOOKUP(A27,'7.22.24'!$A$2:$C$96,3,0),0)</f>
        <v>0</v>
      </c>
      <c r="N27" t="str">
        <f t="shared" si="0"/>
        <v>No</v>
      </c>
      <c r="O27" t="str">
        <f>_xlfn.IFNA(VLOOKUP(A27,'7.22.24'!$A$2:$R$96,16,0), "No")</f>
        <v>No</v>
      </c>
      <c r="P27" s="131" t="str">
        <f>IF(AND(C27&gt;=50,O27="No"),"Yes","No")</f>
        <v>Yes</v>
      </c>
      <c r="Q27" s="132" t="str">
        <f t="shared" si="1"/>
        <v>No</v>
      </c>
    </row>
    <row r="28" spans="1:17" x14ac:dyDescent="0.25">
      <c r="A28" t="s">
        <v>47</v>
      </c>
      <c r="B28" s="1">
        <v>214.87</v>
      </c>
      <c r="C28" s="1">
        <v>214.87</v>
      </c>
      <c r="D28" s="1">
        <v>0</v>
      </c>
      <c r="E28" s="1">
        <v>214.87</v>
      </c>
      <c r="F28" s="1">
        <v>0</v>
      </c>
      <c r="G28" s="1">
        <v>0</v>
      </c>
      <c r="H28" s="1">
        <v>0</v>
      </c>
      <c r="I28" s="1">
        <v>0</v>
      </c>
      <c r="J28" t="s">
        <v>36</v>
      </c>
      <c r="K28" t="s">
        <v>185</v>
      </c>
      <c r="L28" t="s">
        <v>200</v>
      </c>
      <c r="M28" s="1">
        <f>_xlfn.IFNA(VLOOKUP(A28,'7.22.24'!$A$2:$C$96,3,0),0)</f>
        <v>361.53</v>
      </c>
      <c r="N28" t="str">
        <f t="shared" si="0"/>
        <v>Yes</v>
      </c>
      <c r="O28" t="str">
        <f>_xlfn.IFNA(VLOOKUP(A28,'7.22.24'!$A$2:$R$96,16,0), "No")</f>
        <v>No</v>
      </c>
      <c r="P28" s="131" t="str">
        <f>IF(AND(C28&gt;=50,O28="No"),"Yes","No")</f>
        <v>Yes</v>
      </c>
      <c r="Q28" s="132" t="str">
        <f t="shared" si="1"/>
        <v>No</v>
      </c>
    </row>
    <row r="29" spans="1:17" x14ac:dyDescent="0.25">
      <c r="A29" t="s">
        <v>842</v>
      </c>
      <c r="B29" s="1">
        <v>208.13</v>
      </c>
      <c r="C29" s="1">
        <v>208.13</v>
      </c>
      <c r="D29" s="1">
        <v>0</v>
      </c>
      <c r="E29" s="1">
        <v>208.13</v>
      </c>
      <c r="F29" s="1">
        <v>0</v>
      </c>
      <c r="G29" s="1">
        <v>0</v>
      </c>
      <c r="H29" s="1">
        <v>0</v>
      </c>
      <c r="I29" s="1">
        <v>0</v>
      </c>
      <c r="J29" t="s">
        <v>62</v>
      </c>
      <c r="K29" t="s">
        <v>238</v>
      </c>
      <c r="L29" t="s">
        <v>843</v>
      </c>
      <c r="M29" s="1">
        <f>_xlfn.IFNA(VLOOKUP(A29,'7.22.24'!$A$2:$C$96,3,0),0)</f>
        <v>0</v>
      </c>
      <c r="N29" t="str">
        <f t="shared" si="0"/>
        <v>No</v>
      </c>
      <c r="O29" t="str">
        <f>_xlfn.IFNA(VLOOKUP(A29,'7.22.24'!$A$2:$R$96,16,0), "No")</f>
        <v>No</v>
      </c>
      <c r="P29" s="131" t="str">
        <f>IF(AND(C29&gt;=50,O29="No"),"Yes","No")</f>
        <v>Yes</v>
      </c>
      <c r="Q29" s="132" t="str">
        <f t="shared" si="1"/>
        <v>No</v>
      </c>
    </row>
    <row r="30" spans="1:17" x14ac:dyDescent="0.25">
      <c r="A30" t="s">
        <v>281</v>
      </c>
      <c r="B30" s="1">
        <v>8265.57</v>
      </c>
      <c r="C30" s="1">
        <v>196.64</v>
      </c>
      <c r="D30" s="1">
        <v>0</v>
      </c>
      <c r="E30" s="1">
        <v>196.64</v>
      </c>
      <c r="F30" s="1">
        <v>8068.93</v>
      </c>
      <c r="G30" s="1">
        <v>8068.93</v>
      </c>
      <c r="H30" s="1">
        <v>0</v>
      </c>
      <c r="I30" s="1">
        <v>0</v>
      </c>
      <c r="J30" t="s">
        <v>34</v>
      </c>
      <c r="K30" t="s">
        <v>198</v>
      </c>
      <c r="L30" t="s">
        <v>761</v>
      </c>
      <c r="M30" s="1">
        <f>_xlfn.IFNA(VLOOKUP(A30,'7.22.24'!$A$2:$C$96,3,0),0)</f>
        <v>15.77</v>
      </c>
      <c r="N30" t="str">
        <f t="shared" si="0"/>
        <v>No</v>
      </c>
      <c r="O30" t="str">
        <f>_xlfn.IFNA(VLOOKUP(A30,'7.22.24'!$A$2:$R$96,16,0), "No")</f>
        <v>No</v>
      </c>
      <c r="P30" s="131" t="str">
        <f>IF(AND(C30&gt;=50,O30="No"),"Yes","No")</f>
        <v>Yes</v>
      </c>
      <c r="Q30" s="132" t="str">
        <f t="shared" si="1"/>
        <v>No</v>
      </c>
    </row>
    <row r="31" spans="1:17" x14ac:dyDescent="0.25">
      <c r="A31" t="s">
        <v>71</v>
      </c>
      <c r="B31" s="1">
        <v>2300.58</v>
      </c>
      <c r="C31" s="1">
        <v>159.22</v>
      </c>
      <c r="D31" s="1">
        <v>0</v>
      </c>
      <c r="E31" s="1">
        <v>159.22</v>
      </c>
      <c r="F31" s="1">
        <v>2141.36</v>
      </c>
      <c r="G31" s="1">
        <v>2141.36</v>
      </c>
      <c r="H31" s="1">
        <v>0</v>
      </c>
      <c r="I31" s="1">
        <v>0</v>
      </c>
      <c r="J31" t="s">
        <v>36</v>
      </c>
      <c r="K31" t="s">
        <v>185</v>
      </c>
      <c r="L31" t="s">
        <v>228</v>
      </c>
      <c r="M31" s="1">
        <f>_xlfn.IFNA(VLOOKUP(A31,'7.22.24'!$A$2:$C$96,3,0),0)</f>
        <v>2204.98</v>
      </c>
      <c r="N31" t="str">
        <f t="shared" si="0"/>
        <v>Yes</v>
      </c>
      <c r="O31" t="str">
        <f>_xlfn.IFNA(VLOOKUP(A31,'7.22.24'!$A$2:$R$96,16,0), "No")</f>
        <v>Yes</v>
      </c>
      <c r="P31" s="131" t="s">
        <v>358</v>
      </c>
      <c r="Q31" s="132" t="str">
        <f t="shared" si="1"/>
        <v>No</v>
      </c>
    </row>
    <row r="32" spans="1:17" x14ac:dyDescent="0.25">
      <c r="A32" t="s">
        <v>126</v>
      </c>
      <c r="B32" s="1">
        <v>158.4</v>
      </c>
      <c r="C32" s="1">
        <v>158.4</v>
      </c>
      <c r="D32" s="1">
        <v>158.4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t="s">
        <v>23</v>
      </c>
      <c r="K32" t="s">
        <v>194</v>
      </c>
      <c r="L32" t="s">
        <v>352</v>
      </c>
      <c r="M32" s="1">
        <f>_xlfn.IFNA(VLOOKUP(A32,'7.22.24'!$A$2:$C$96,3,0),0)</f>
        <v>30.01</v>
      </c>
      <c r="N32" t="str">
        <f t="shared" si="0"/>
        <v>No</v>
      </c>
      <c r="O32" t="str">
        <f>_xlfn.IFNA(VLOOKUP(A32,'7.22.24'!$A$2:$R$96,16,0), "No")</f>
        <v>No</v>
      </c>
      <c r="P32" s="131" t="str">
        <f>IF(AND(C32&gt;=50,O32="No"),"Yes","No")</f>
        <v>Yes</v>
      </c>
      <c r="Q32" s="132" t="str">
        <f t="shared" si="1"/>
        <v>No</v>
      </c>
    </row>
    <row r="33" spans="1:17" x14ac:dyDescent="0.25">
      <c r="A33" t="s">
        <v>728</v>
      </c>
      <c r="B33" s="1">
        <v>156.37</v>
      </c>
      <c r="C33" s="1">
        <v>156.37</v>
      </c>
      <c r="D33" s="1">
        <v>156.37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t="s">
        <v>34</v>
      </c>
      <c r="K33" t="s">
        <v>198</v>
      </c>
      <c r="L33" t="s">
        <v>729</v>
      </c>
      <c r="M33" s="1">
        <f>_xlfn.IFNA(VLOOKUP(A33,'7.22.24'!$A$2:$C$96,3,0),0)</f>
        <v>156.37</v>
      </c>
      <c r="N33" t="str">
        <f t="shared" si="0"/>
        <v>Yes</v>
      </c>
      <c r="O33" t="str">
        <f>_xlfn.IFNA(VLOOKUP(A33,'7.22.24'!$A$2:$R$96,16,0), "No")</f>
        <v>Yes</v>
      </c>
      <c r="P33" s="131" t="s">
        <v>358</v>
      </c>
      <c r="Q33" s="132" t="str">
        <f t="shared" si="1"/>
        <v>No</v>
      </c>
    </row>
    <row r="34" spans="1:17" x14ac:dyDescent="0.25">
      <c r="A34" t="s">
        <v>592</v>
      </c>
      <c r="B34" s="1">
        <v>139.38999999999999</v>
      </c>
      <c r="C34" s="1">
        <v>139.38999999999999</v>
      </c>
      <c r="D34" s="1">
        <v>0</v>
      </c>
      <c r="E34" s="1">
        <v>139.38999999999999</v>
      </c>
      <c r="F34" s="1">
        <v>0</v>
      </c>
      <c r="G34" s="1">
        <v>0</v>
      </c>
      <c r="H34" s="1">
        <v>0</v>
      </c>
      <c r="I34" s="1">
        <v>0</v>
      </c>
      <c r="J34" t="s">
        <v>96</v>
      </c>
      <c r="K34" t="s">
        <v>242</v>
      </c>
      <c r="L34" t="s">
        <v>593</v>
      </c>
      <c r="M34" s="1">
        <f>_xlfn.IFNA(VLOOKUP(A34,'7.22.24'!$A$2:$C$96,3,0),0)</f>
        <v>175.03</v>
      </c>
      <c r="N34" t="str">
        <f t="shared" ref="N34:N65" si="2">IF(M34&gt;50,"Yes","No")</f>
        <v>Yes</v>
      </c>
      <c r="O34" t="str">
        <f>_xlfn.IFNA(VLOOKUP(A34,'7.22.24'!$A$2:$R$96,16,0), "No")</f>
        <v>Yes</v>
      </c>
      <c r="P34" s="131" t="s">
        <v>358</v>
      </c>
      <c r="Q34" s="132" t="str">
        <f t="shared" si="1"/>
        <v>No</v>
      </c>
    </row>
    <row r="35" spans="1:17" x14ac:dyDescent="0.25">
      <c r="A35" t="s">
        <v>391</v>
      </c>
      <c r="B35" s="1">
        <v>2072.75</v>
      </c>
      <c r="C35" s="1">
        <v>132.25</v>
      </c>
      <c r="D35" s="1">
        <v>132.25</v>
      </c>
      <c r="E35" s="1">
        <v>0</v>
      </c>
      <c r="F35" s="1">
        <v>1940.5</v>
      </c>
      <c r="G35" s="1">
        <v>1940.5</v>
      </c>
      <c r="H35" s="1">
        <v>0</v>
      </c>
      <c r="I35" s="1">
        <v>0</v>
      </c>
      <c r="J35" t="s">
        <v>41</v>
      </c>
      <c r="K35" t="s">
        <v>179</v>
      </c>
      <c r="L35" t="s">
        <v>392</v>
      </c>
      <c r="M35" s="1">
        <f>_xlfn.IFNA(VLOOKUP(A35,'7.22.24'!$A$2:$C$96,3,0),0)</f>
        <v>2072.75</v>
      </c>
      <c r="N35" t="str">
        <f t="shared" si="2"/>
        <v>Yes</v>
      </c>
      <c r="O35" t="str">
        <f>_xlfn.IFNA(VLOOKUP(A35,'7.22.24'!$A$2:$R$96,16,0), "No")</f>
        <v>Yes</v>
      </c>
      <c r="P35" s="131" t="s">
        <v>358</v>
      </c>
      <c r="Q35" s="132" t="str">
        <f t="shared" si="1"/>
        <v>No</v>
      </c>
    </row>
    <row r="36" spans="1:17" x14ac:dyDescent="0.25">
      <c r="A36" t="s">
        <v>514</v>
      </c>
      <c r="B36" s="1">
        <v>111.78</v>
      </c>
      <c r="C36" s="1">
        <v>111.78</v>
      </c>
      <c r="D36" s="1">
        <v>0</v>
      </c>
      <c r="E36" s="1">
        <v>111.78</v>
      </c>
      <c r="F36" s="1">
        <v>0</v>
      </c>
      <c r="G36" s="1">
        <v>0</v>
      </c>
      <c r="H36" s="1">
        <v>0</v>
      </c>
      <c r="I36" s="1">
        <v>0</v>
      </c>
      <c r="J36" t="s">
        <v>21</v>
      </c>
      <c r="K36" t="s">
        <v>177</v>
      </c>
      <c r="L36" t="s">
        <v>515</v>
      </c>
      <c r="M36" s="1">
        <f>_xlfn.IFNA(VLOOKUP(A36,'7.22.24'!$A$2:$C$96,3,0),0)</f>
        <v>38.75</v>
      </c>
      <c r="N36" t="str">
        <f t="shared" si="2"/>
        <v>No</v>
      </c>
      <c r="O36" t="str">
        <f>_xlfn.IFNA(VLOOKUP(A36,'7.22.24'!$A$2:$R$96,16,0), "No")</f>
        <v>No</v>
      </c>
      <c r="P36" s="131" t="str">
        <f t="shared" ref="P36:P67" si="3">IF(AND(C36&gt;=50,O36="No"),"Yes","No")</f>
        <v>Yes</v>
      </c>
      <c r="Q36" s="132" t="str">
        <f t="shared" si="1"/>
        <v>No</v>
      </c>
    </row>
    <row r="37" spans="1:17" x14ac:dyDescent="0.25">
      <c r="A37" t="s">
        <v>37</v>
      </c>
      <c r="B37" s="1">
        <v>706.61</v>
      </c>
      <c r="C37" s="1">
        <v>106.18</v>
      </c>
      <c r="D37" s="1">
        <v>0</v>
      </c>
      <c r="E37" s="1">
        <v>106.18</v>
      </c>
      <c r="F37" s="1">
        <v>600.43000000000006</v>
      </c>
      <c r="G37" s="1">
        <v>600.43000000000006</v>
      </c>
      <c r="H37" s="1">
        <v>0</v>
      </c>
      <c r="I37" s="1">
        <v>0</v>
      </c>
      <c r="J37" t="s">
        <v>29</v>
      </c>
      <c r="K37" t="s">
        <v>212</v>
      </c>
      <c r="L37" t="s">
        <v>213</v>
      </c>
      <c r="M37" s="1">
        <f>_xlfn.IFNA(VLOOKUP(A37,'7.22.24'!$A$2:$C$96,3,0),0)</f>
        <v>600.43000000000006</v>
      </c>
      <c r="N37" t="str">
        <f t="shared" si="2"/>
        <v>Yes</v>
      </c>
      <c r="O37" t="str">
        <f>_xlfn.IFNA(VLOOKUP(A37,'7.22.24'!$A$2:$R$96,16,0), "No")</f>
        <v>No</v>
      </c>
      <c r="P37" s="131" t="str">
        <f t="shared" si="3"/>
        <v>Yes</v>
      </c>
      <c r="Q37" s="132" t="str">
        <f t="shared" si="1"/>
        <v>No</v>
      </c>
    </row>
    <row r="38" spans="1:17" x14ac:dyDescent="0.25">
      <c r="A38" t="s">
        <v>844</v>
      </c>
      <c r="B38" s="1">
        <v>187.37</v>
      </c>
      <c r="C38" s="1">
        <v>97.19</v>
      </c>
      <c r="D38" s="1">
        <v>0</v>
      </c>
      <c r="E38" s="1">
        <v>97.19</v>
      </c>
      <c r="F38" s="1">
        <v>90.18</v>
      </c>
      <c r="G38" s="1">
        <v>90.18</v>
      </c>
      <c r="H38" s="1">
        <v>0</v>
      </c>
      <c r="I38" s="1">
        <v>0</v>
      </c>
      <c r="J38" t="s">
        <v>96</v>
      </c>
      <c r="K38" t="s">
        <v>242</v>
      </c>
      <c r="L38" t="s">
        <v>845</v>
      </c>
      <c r="M38" s="1">
        <f>_xlfn.IFNA(VLOOKUP(A38,'7.22.24'!$A$2:$C$96,3,0),0)</f>
        <v>0</v>
      </c>
      <c r="N38" t="str">
        <f t="shared" si="2"/>
        <v>No</v>
      </c>
      <c r="O38" t="str">
        <f>_xlfn.IFNA(VLOOKUP(A38,'7.22.24'!$A$2:$R$96,16,0), "No")</f>
        <v>No</v>
      </c>
      <c r="P38" s="131" t="str">
        <f t="shared" si="3"/>
        <v>Yes</v>
      </c>
      <c r="Q38" s="132" t="str">
        <f t="shared" si="1"/>
        <v>No</v>
      </c>
    </row>
    <row r="39" spans="1:17" x14ac:dyDescent="0.25">
      <c r="A39" t="s">
        <v>22</v>
      </c>
      <c r="B39" s="1">
        <v>2960.47</v>
      </c>
      <c r="C39" s="1">
        <v>96.85</v>
      </c>
      <c r="D39" s="1">
        <v>0</v>
      </c>
      <c r="E39" s="1">
        <v>96.85</v>
      </c>
      <c r="F39" s="1">
        <v>2863.62</v>
      </c>
      <c r="G39" s="1">
        <v>2863.62</v>
      </c>
      <c r="H39" s="1">
        <v>0</v>
      </c>
      <c r="I39" s="1">
        <v>0</v>
      </c>
      <c r="J39" t="s">
        <v>23</v>
      </c>
      <c r="K39" t="s">
        <v>194</v>
      </c>
      <c r="L39" t="s">
        <v>226</v>
      </c>
      <c r="M39" s="1">
        <f>_xlfn.IFNA(VLOOKUP(A39,'7.22.24'!$A$2:$C$96,3,0),0)</f>
        <v>96.85</v>
      </c>
      <c r="N39" t="str">
        <f t="shared" si="2"/>
        <v>Yes</v>
      </c>
      <c r="O39" t="str">
        <f>_xlfn.IFNA(VLOOKUP(A39,'7.22.24'!$A$2:$R$96,16,0), "No")</f>
        <v>No</v>
      </c>
      <c r="P39" s="131" t="str">
        <f t="shared" si="3"/>
        <v>Yes</v>
      </c>
      <c r="Q39" s="132" t="str">
        <f t="shared" si="1"/>
        <v>No</v>
      </c>
    </row>
    <row r="40" spans="1:17" x14ac:dyDescent="0.25">
      <c r="A40" t="s">
        <v>154</v>
      </c>
      <c r="B40" s="1">
        <v>76.650000000000006</v>
      </c>
      <c r="C40" s="1">
        <v>76.650000000000006</v>
      </c>
      <c r="D40" s="1">
        <v>0</v>
      </c>
      <c r="E40" s="1">
        <v>76.650000000000006</v>
      </c>
      <c r="F40" s="1">
        <v>0</v>
      </c>
      <c r="G40" s="1">
        <v>0</v>
      </c>
      <c r="H40" s="1">
        <v>0</v>
      </c>
      <c r="I40" s="1">
        <v>0</v>
      </c>
      <c r="J40" t="s">
        <v>105</v>
      </c>
      <c r="K40" t="s">
        <v>245</v>
      </c>
      <c r="L40" t="s">
        <v>246</v>
      </c>
      <c r="M40" s="1">
        <f>_xlfn.IFNA(VLOOKUP(A40,'7.22.24'!$A$2:$C$96,3,0),0)</f>
        <v>0</v>
      </c>
      <c r="N40" t="str">
        <f t="shared" si="2"/>
        <v>No</v>
      </c>
      <c r="O40" t="str">
        <f>_xlfn.IFNA(VLOOKUP(A40,'7.22.24'!$A$2:$R$96,16,0), "No")</f>
        <v>No</v>
      </c>
      <c r="P40" s="131" t="str">
        <f t="shared" si="3"/>
        <v>Yes</v>
      </c>
      <c r="Q40" s="132" t="str">
        <f t="shared" si="1"/>
        <v>No</v>
      </c>
    </row>
    <row r="41" spans="1:17" x14ac:dyDescent="0.25">
      <c r="A41" t="s">
        <v>549</v>
      </c>
      <c r="B41" s="1">
        <v>278.08999999999997</v>
      </c>
      <c r="C41" s="1">
        <v>46.52</v>
      </c>
      <c r="D41" s="1">
        <v>0</v>
      </c>
      <c r="E41" s="1">
        <v>46.52</v>
      </c>
      <c r="F41" s="1">
        <v>231.57</v>
      </c>
      <c r="G41" s="1">
        <v>0</v>
      </c>
      <c r="H41" s="1">
        <v>0</v>
      </c>
      <c r="I41" s="1">
        <v>231.57</v>
      </c>
      <c r="J41" t="s">
        <v>44</v>
      </c>
      <c r="K41" t="s">
        <v>196</v>
      </c>
      <c r="L41" t="s">
        <v>550</v>
      </c>
      <c r="M41" s="1">
        <f>_xlfn.IFNA(VLOOKUP(A41,'7.22.24'!$A$2:$C$96,3,0),0)</f>
        <v>120.55</v>
      </c>
      <c r="N41" t="str">
        <f t="shared" si="2"/>
        <v>Yes</v>
      </c>
      <c r="O41" t="str">
        <f>_xlfn.IFNA(VLOOKUP(A41,'7.22.24'!$A$2:$R$96,16,0), "No")</f>
        <v>Yes</v>
      </c>
      <c r="P41" s="131" t="str">
        <f t="shared" si="3"/>
        <v>No</v>
      </c>
      <c r="Q41" s="132" t="str">
        <f t="shared" si="1"/>
        <v>No</v>
      </c>
    </row>
    <row r="42" spans="1:17" x14ac:dyDescent="0.25">
      <c r="A42" t="s">
        <v>166</v>
      </c>
      <c r="B42" s="1">
        <v>197.72</v>
      </c>
      <c r="C42" s="1">
        <v>43.9</v>
      </c>
      <c r="D42" s="1">
        <v>43.9</v>
      </c>
      <c r="E42" s="1">
        <v>0</v>
      </c>
      <c r="F42" s="1">
        <v>153.82</v>
      </c>
      <c r="G42" s="1">
        <v>0</v>
      </c>
      <c r="H42" s="1">
        <v>153.82</v>
      </c>
      <c r="I42" s="1">
        <v>0</v>
      </c>
      <c r="J42" t="s">
        <v>56</v>
      </c>
      <c r="K42" t="s">
        <v>189</v>
      </c>
      <c r="L42" t="s">
        <v>319</v>
      </c>
      <c r="M42" s="1">
        <f>_xlfn.IFNA(VLOOKUP(A42,'7.22.24'!$A$2:$C$96,3,0),0)</f>
        <v>43.9</v>
      </c>
      <c r="N42" t="str">
        <f t="shared" si="2"/>
        <v>No</v>
      </c>
      <c r="O42" t="str">
        <f>_xlfn.IFNA(VLOOKUP(A42,'7.22.24'!$A$2:$R$96,16,0), "No")</f>
        <v>No</v>
      </c>
      <c r="P42" s="131" t="str">
        <f t="shared" si="3"/>
        <v>No</v>
      </c>
      <c r="Q42" s="132" t="str">
        <f t="shared" si="1"/>
        <v>No</v>
      </c>
    </row>
    <row r="43" spans="1:17" x14ac:dyDescent="0.25">
      <c r="A43" t="s">
        <v>32</v>
      </c>
      <c r="B43" s="1">
        <v>43.3599999999999</v>
      </c>
      <c r="C43" s="1">
        <v>43.3599999999999</v>
      </c>
      <c r="D43" s="1">
        <v>43.3599999999999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t="s">
        <v>152</v>
      </c>
      <c r="K43" t="s">
        <v>209</v>
      </c>
      <c r="L43" t="s">
        <v>210</v>
      </c>
      <c r="M43" s="1">
        <f>_xlfn.IFNA(VLOOKUP(A43,'7.22.24'!$A$2:$C$96,3,0),0)</f>
        <v>43.3599999999999</v>
      </c>
      <c r="N43" t="str">
        <f t="shared" si="2"/>
        <v>No</v>
      </c>
      <c r="O43" t="str">
        <f>_xlfn.IFNA(VLOOKUP(A43,'7.22.24'!$A$2:$R$96,16,0), "No")</f>
        <v>No</v>
      </c>
      <c r="P43" s="131" t="str">
        <f t="shared" si="3"/>
        <v>No</v>
      </c>
      <c r="Q43" s="132" t="str">
        <f t="shared" si="1"/>
        <v>No</v>
      </c>
    </row>
    <row r="44" spans="1:17" x14ac:dyDescent="0.25">
      <c r="A44" t="s">
        <v>551</v>
      </c>
      <c r="B44" s="1">
        <v>35</v>
      </c>
      <c r="C44" s="1">
        <v>35</v>
      </c>
      <c r="D44" s="1">
        <v>0</v>
      </c>
      <c r="E44" s="1">
        <v>35</v>
      </c>
      <c r="F44" s="1">
        <v>0</v>
      </c>
      <c r="G44" s="1">
        <v>0</v>
      </c>
      <c r="H44" s="1">
        <v>0</v>
      </c>
      <c r="I44" s="1">
        <v>0</v>
      </c>
      <c r="J44" t="s">
        <v>552</v>
      </c>
      <c r="K44" t="s">
        <v>553</v>
      </c>
      <c r="L44" t="s">
        <v>714</v>
      </c>
      <c r="M44" s="1">
        <f>_xlfn.IFNA(VLOOKUP(A44,'7.22.24'!$A$2:$C$96,3,0),0)</f>
        <v>35</v>
      </c>
      <c r="N44" t="str">
        <f t="shared" si="2"/>
        <v>No</v>
      </c>
      <c r="O44" t="str">
        <f>_xlfn.IFNA(VLOOKUP(A44,'7.22.24'!$A$2:$R$96,16,0), "No")</f>
        <v>No</v>
      </c>
      <c r="P44" s="131" t="str">
        <f t="shared" si="3"/>
        <v>No</v>
      </c>
      <c r="Q44" s="132" t="str">
        <f t="shared" si="1"/>
        <v>No</v>
      </c>
    </row>
    <row r="45" spans="1:17" x14ac:dyDescent="0.25">
      <c r="A45" t="s">
        <v>524</v>
      </c>
      <c r="B45" s="1">
        <v>452.27</v>
      </c>
      <c r="C45" s="1">
        <v>33.200000000000003</v>
      </c>
      <c r="D45" s="1">
        <v>0</v>
      </c>
      <c r="E45" s="1">
        <v>33.200000000000003</v>
      </c>
      <c r="F45" s="1">
        <v>419.07</v>
      </c>
      <c r="G45" s="1">
        <v>419.07</v>
      </c>
      <c r="H45" s="1">
        <v>0</v>
      </c>
      <c r="I45" s="1">
        <v>0</v>
      </c>
      <c r="J45" t="s">
        <v>150</v>
      </c>
      <c r="K45" t="s">
        <v>175</v>
      </c>
      <c r="L45" t="s">
        <v>525</v>
      </c>
      <c r="M45" s="1">
        <f>_xlfn.IFNA(VLOOKUP(A45,'7.22.24'!$A$2:$C$96,3,0),0)</f>
        <v>0</v>
      </c>
      <c r="N45" t="str">
        <f t="shared" si="2"/>
        <v>No</v>
      </c>
      <c r="O45" t="str">
        <f>_xlfn.IFNA(VLOOKUP(A45,'7.22.24'!$A$2:$R$96,16,0), "No")</f>
        <v>No</v>
      </c>
      <c r="P45" s="131" t="str">
        <f t="shared" si="3"/>
        <v>No</v>
      </c>
      <c r="Q45" s="132" t="str">
        <f t="shared" si="1"/>
        <v>No</v>
      </c>
    </row>
    <row r="46" spans="1:17" x14ac:dyDescent="0.25">
      <c r="A46" t="s">
        <v>600</v>
      </c>
      <c r="B46" s="1">
        <v>23.28</v>
      </c>
      <c r="C46" s="1">
        <v>23.28</v>
      </c>
      <c r="D46" s="1">
        <v>0</v>
      </c>
      <c r="E46" s="1">
        <v>23.28</v>
      </c>
      <c r="F46" s="1">
        <v>0</v>
      </c>
      <c r="G46" s="1">
        <v>0</v>
      </c>
      <c r="H46" s="1">
        <v>0</v>
      </c>
      <c r="I46" s="1">
        <v>0</v>
      </c>
      <c r="J46" t="s">
        <v>65</v>
      </c>
      <c r="K46" t="s">
        <v>221</v>
      </c>
      <c r="L46" t="s">
        <v>601</v>
      </c>
      <c r="M46" s="1">
        <f>_xlfn.IFNA(VLOOKUP(A46,'7.22.24'!$A$2:$C$96,3,0),0)</f>
        <v>23.28</v>
      </c>
      <c r="N46" t="str">
        <f t="shared" si="2"/>
        <v>No</v>
      </c>
      <c r="O46" t="str">
        <f>_xlfn.IFNA(VLOOKUP(A46,'7.22.24'!$A$2:$R$96,16,0), "No")</f>
        <v>No</v>
      </c>
      <c r="P46" s="131" t="str">
        <f t="shared" si="3"/>
        <v>No</v>
      </c>
      <c r="Q46" s="132" t="str">
        <f t="shared" si="1"/>
        <v>No</v>
      </c>
    </row>
    <row r="47" spans="1:17" x14ac:dyDescent="0.25">
      <c r="A47" t="s">
        <v>562</v>
      </c>
      <c r="B47" s="1">
        <v>21.77</v>
      </c>
      <c r="C47" s="1">
        <v>21.77</v>
      </c>
      <c r="D47" s="1">
        <v>0</v>
      </c>
      <c r="E47" s="1">
        <v>21.77</v>
      </c>
      <c r="F47" s="1">
        <v>0</v>
      </c>
      <c r="G47" s="1">
        <v>0</v>
      </c>
      <c r="H47" s="1">
        <v>0</v>
      </c>
      <c r="I47" s="1">
        <v>0</v>
      </c>
      <c r="J47" t="s">
        <v>29</v>
      </c>
      <c r="K47" t="s">
        <v>212</v>
      </c>
      <c r="L47" t="s">
        <v>563</v>
      </c>
      <c r="M47" s="1">
        <f>_xlfn.IFNA(VLOOKUP(A47,'7.22.24'!$A$2:$C$96,3,0),0)</f>
        <v>0</v>
      </c>
      <c r="N47" t="str">
        <f t="shared" si="2"/>
        <v>No</v>
      </c>
      <c r="O47" t="str">
        <f>_xlfn.IFNA(VLOOKUP(A47,'7.22.24'!$A$2:$R$96,16,0), "No")</f>
        <v>No</v>
      </c>
      <c r="P47" s="131" t="str">
        <f t="shared" si="3"/>
        <v>No</v>
      </c>
      <c r="Q47" s="132" t="str">
        <f t="shared" si="1"/>
        <v>No</v>
      </c>
    </row>
    <row r="48" spans="1:17" x14ac:dyDescent="0.25">
      <c r="A48" t="s">
        <v>13</v>
      </c>
      <c r="B48" s="1">
        <v>811.6400000000001</v>
      </c>
      <c r="C48" s="1">
        <v>21.64</v>
      </c>
      <c r="D48" s="1">
        <v>0</v>
      </c>
      <c r="E48" s="1">
        <v>21.64</v>
      </c>
      <c r="F48" s="1">
        <v>790</v>
      </c>
      <c r="G48" s="1">
        <v>790</v>
      </c>
      <c r="H48" s="1">
        <v>0</v>
      </c>
      <c r="I48" s="1">
        <v>0</v>
      </c>
      <c r="J48" t="s">
        <v>14</v>
      </c>
      <c r="K48" t="s">
        <v>172</v>
      </c>
      <c r="L48" t="s">
        <v>173</v>
      </c>
      <c r="M48" s="1">
        <f>_xlfn.IFNA(VLOOKUP(A48,'7.22.24'!$A$2:$C$96,3,0),0)</f>
        <v>0</v>
      </c>
      <c r="N48" t="str">
        <f t="shared" si="2"/>
        <v>No</v>
      </c>
      <c r="O48" t="str">
        <f>_xlfn.IFNA(VLOOKUP(A48,'7.22.24'!$A$2:$R$96,16,0), "No")</f>
        <v>No</v>
      </c>
      <c r="P48" s="131" t="str">
        <f t="shared" si="3"/>
        <v>No</v>
      </c>
      <c r="Q48" s="132" t="str">
        <f t="shared" si="1"/>
        <v>No</v>
      </c>
    </row>
    <row r="49" spans="1:17" x14ac:dyDescent="0.25">
      <c r="A49" t="s">
        <v>627</v>
      </c>
      <c r="B49" s="1">
        <v>191.29</v>
      </c>
      <c r="C49" s="1">
        <v>21.49</v>
      </c>
      <c r="D49" s="1">
        <v>0</v>
      </c>
      <c r="E49" s="1">
        <v>21.49</v>
      </c>
      <c r="F49" s="1">
        <v>169.8</v>
      </c>
      <c r="G49" s="1">
        <v>0</v>
      </c>
      <c r="H49" s="1">
        <v>0</v>
      </c>
      <c r="I49" s="1">
        <v>169.8</v>
      </c>
      <c r="J49" t="s">
        <v>14</v>
      </c>
      <c r="K49" t="s">
        <v>172</v>
      </c>
      <c r="L49" t="s">
        <v>628</v>
      </c>
      <c r="M49" s="1">
        <f>_xlfn.IFNA(VLOOKUP(A49,'7.22.24'!$A$2:$C$96,3,0),0)</f>
        <v>21.49</v>
      </c>
      <c r="N49" t="str">
        <f t="shared" si="2"/>
        <v>No</v>
      </c>
      <c r="O49" t="str">
        <f>_xlfn.IFNA(VLOOKUP(A49,'7.22.24'!$A$2:$R$96,16,0), "No")</f>
        <v>No</v>
      </c>
      <c r="P49" s="131" t="str">
        <f t="shared" si="3"/>
        <v>No</v>
      </c>
      <c r="Q49" s="132" t="str">
        <f t="shared" si="1"/>
        <v>No</v>
      </c>
    </row>
    <row r="50" spans="1:17" x14ac:dyDescent="0.25">
      <c r="A50" t="s">
        <v>384</v>
      </c>
      <c r="B50" s="1">
        <v>10.32</v>
      </c>
      <c r="C50" s="1">
        <v>10.32</v>
      </c>
      <c r="D50" s="1">
        <v>0</v>
      </c>
      <c r="E50" s="1">
        <v>10.32</v>
      </c>
      <c r="F50" s="1">
        <v>0</v>
      </c>
      <c r="G50" s="1">
        <v>0</v>
      </c>
      <c r="H50" s="1">
        <v>0</v>
      </c>
      <c r="I50" s="1">
        <v>0</v>
      </c>
      <c r="J50" t="s">
        <v>105</v>
      </c>
      <c r="K50" t="s">
        <v>245</v>
      </c>
      <c r="L50" t="s">
        <v>385</v>
      </c>
      <c r="M50" s="1">
        <f>_xlfn.IFNA(VLOOKUP(A50,'7.22.24'!$A$2:$C$96,3,0),0)</f>
        <v>10.32</v>
      </c>
      <c r="N50" t="str">
        <f t="shared" si="2"/>
        <v>No</v>
      </c>
      <c r="O50" t="str">
        <f>_xlfn.IFNA(VLOOKUP(A50,'7.22.24'!$A$2:$R$96,16,0), "No")</f>
        <v>No</v>
      </c>
      <c r="P50" s="131" t="str">
        <f t="shared" si="3"/>
        <v>No</v>
      </c>
      <c r="Q50" s="132" t="str">
        <f t="shared" si="1"/>
        <v>No</v>
      </c>
    </row>
    <row r="51" spans="1:17" x14ac:dyDescent="0.25">
      <c r="A51" t="s">
        <v>125</v>
      </c>
      <c r="B51" s="1">
        <v>156.93</v>
      </c>
      <c r="C51" s="1">
        <v>6.93</v>
      </c>
      <c r="D51" s="1">
        <v>0</v>
      </c>
      <c r="E51" s="1">
        <v>6.93</v>
      </c>
      <c r="F51" s="1">
        <v>150</v>
      </c>
      <c r="G51" s="1">
        <v>0</v>
      </c>
      <c r="H51" s="1">
        <v>150</v>
      </c>
      <c r="I51" s="1">
        <v>0</v>
      </c>
      <c r="J51" t="s">
        <v>56</v>
      </c>
      <c r="K51" t="s">
        <v>189</v>
      </c>
      <c r="L51" t="s">
        <v>289</v>
      </c>
      <c r="M51" s="1">
        <f>_xlfn.IFNA(VLOOKUP(A51,'7.22.24'!$A$2:$C$96,3,0),0)</f>
        <v>6.93</v>
      </c>
      <c r="N51" t="str">
        <f t="shared" si="2"/>
        <v>No</v>
      </c>
      <c r="O51" t="str">
        <f>_xlfn.IFNA(VLOOKUP(A51,'7.22.24'!$A$2:$R$96,16,0), "No")</f>
        <v>No</v>
      </c>
      <c r="P51" s="131" t="str">
        <f t="shared" si="3"/>
        <v>No</v>
      </c>
      <c r="Q51" s="132" t="str">
        <f t="shared" si="1"/>
        <v>No</v>
      </c>
    </row>
    <row r="52" spans="1:17" x14ac:dyDescent="0.25">
      <c r="A52" t="s">
        <v>81</v>
      </c>
      <c r="B52" s="1">
        <v>6.67</v>
      </c>
      <c r="C52" s="1">
        <v>6.67</v>
      </c>
      <c r="D52" s="1">
        <v>0</v>
      </c>
      <c r="E52" s="1">
        <v>6.67</v>
      </c>
      <c r="F52" s="1">
        <v>0</v>
      </c>
      <c r="G52" s="1">
        <v>0</v>
      </c>
      <c r="H52" s="1">
        <v>0</v>
      </c>
      <c r="I52" s="1">
        <v>0</v>
      </c>
      <c r="J52" t="s">
        <v>153</v>
      </c>
      <c r="K52" t="s">
        <v>234</v>
      </c>
      <c r="L52" t="s">
        <v>235</v>
      </c>
      <c r="M52" s="1">
        <f>_xlfn.IFNA(VLOOKUP(A52,'7.22.24'!$A$2:$C$96,3,0),0)</f>
        <v>6.67</v>
      </c>
      <c r="N52" t="str">
        <f t="shared" si="2"/>
        <v>No</v>
      </c>
      <c r="O52" t="str">
        <f>_xlfn.IFNA(VLOOKUP(A52,'7.22.24'!$A$2:$R$96,16,0), "No")</f>
        <v>No</v>
      </c>
      <c r="P52" s="131" t="str">
        <f t="shared" si="3"/>
        <v>No</v>
      </c>
      <c r="Q52" s="132" t="str">
        <f t="shared" si="1"/>
        <v>No</v>
      </c>
    </row>
    <row r="53" spans="1:17" x14ac:dyDescent="0.25">
      <c r="A53" t="s">
        <v>100</v>
      </c>
      <c r="B53" s="1">
        <v>6937</v>
      </c>
      <c r="C53" s="1">
        <v>5.5699999999999932</v>
      </c>
      <c r="D53" s="1">
        <v>0</v>
      </c>
      <c r="E53" s="1">
        <v>5.5699999999999932</v>
      </c>
      <c r="F53" s="1">
        <v>6931.43</v>
      </c>
      <c r="G53" s="1">
        <v>0</v>
      </c>
      <c r="H53" s="1">
        <v>6931.43</v>
      </c>
      <c r="I53" s="1">
        <v>0</v>
      </c>
      <c r="J53" t="s">
        <v>20</v>
      </c>
      <c r="K53" t="s">
        <v>178</v>
      </c>
      <c r="L53" t="s">
        <v>255</v>
      </c>
      <c r="M53" s="1">
        <f>_xlfn.IFNA(VLOOKUP(A53,'7.22.24'!$A$2:$C$96,3,0),0)</f>
        <v>0</v>
      </c>
      <c r="N53" t="str">
        <f t="shared" si="2"/>
        <v>No</v>
      </c>
      <c r="O53" t="str">
        <f>_xlfn.IFNA(VLOOKUP(A53,'7.22.24'!$A$2:$R$96,16,0), "No")</f>
        <v>No</v>
      </c>
      <c r="P53" s="131" t="str">
        <f t="shared" si="3"/>
        <v>No</v>
      </c>
      <c r="Q53" s="132" t="str">
        <f t="shared" si="1"/>
        <v>No</v>
      </c>
    </row>
    <row r="54" spans="1:17" x14ac:dyDescent="0.25">
      <c r="A54" t="s">
        <v>110</v>
      </c>
      <c r="B54" s="1">
        <v>91.52000000000001</v>
      </c>
      <c r="C54" s="1">
        <v>3.69</v>
      </c>
      <c r="D54" s="1">
        <v>0</v>
      </c>
      <c r="E54" s="1">
        <v>3.69</v>
      </c>
      <c r="F54" s="1">
        <v>87.83</v>
      </c>
      <c r="G54" s="1">
        <v>0</v>
      </c>
      <c r="H54" s="1">
        <v>87.83</v>
      </c>
      <c r="I54" s="1">
        <v>0</v>
      </c>
      <c r="J54" t="s">
        <v>23</v>
      </c>
      <c r="K54" t="s">
        <v>194</v>
      </c>
      <c r="L54" t="s">
        <v>266</v>
      </c>
      <c r="M54" s="1">
        <f>_xlfn.IFNA(VLOOKUP(A54,'7.22.24'!$A$2:$C$96,3,0),0)</f>
        <v>3.69</v>
      </c>
      <c r="N54" t="str">
        <f t="shared" si="2"/>
        <v>No</v>
      </c>
      <c r="O54" t="str">
        <f>_xlfn.IFNA(VLOOKUP(A54,'7.22.24'!$A$2:$R$96,16,0), "No")</f>
        <v>No</v>
      </c>
      <c r="P54" s="131" t="str">
        <f t="shared" si="3"/>
        <v>No</v>
      </c>
      <c r="Q54" s="132" t="str">
        <f t="shared" ref="Q54:Q85" si="4">IF(AND(N54="Yes",O54="Yes",M54&lt;C54),"Yes","No")</f>
        <v>No</v>
      </c>
    </row>
    <row r="55" spans="1:17" x14ac:dyDescent="0.25">
      <c r="A55" t="s">
        <v>846</v>
      </c>
      <c r="B55" s="1">
        <v>15.79</v>
      </c>
      <c r="C55" s="1">
        <v>0</v>
      </c>
      <c r="D55" s="1">
        <v>0</v>
      </c>
      <c r="E55" s="1">
        <v>0</v>
      </c>
      <c r="F55" s="1">
        <v>15.79</v>
      </c>
      <c r="G55" s="1">
        <v>0</v>
      </c>
      <c r="H55" s="1">
        <v>0</v>
      </c>
      <c r="I55" s="1">
        <v>15.79</v>
      </c>
      <c r="J55" t="s">
        <v>150</v>
      </c>
      <c r="K55" t="s">
        <v>175</v>
      </c>
      <c r="L55" t="s">
        <v>847</v>
      </c>
      <c r="M55" s="1">
        <f>_xlfn.IFNA(VLOOKUP(A55,'7.22.24'!$A$2:$C$96,3,0),0)</f>
        <v>0</v>
      </c>
      <c r="N55" t="str">
        <f t="shared" si="2"/>
        <v>No</v>
      </c>
      <c r="O55" t="str">
        <f>_xlfn.IFNA(VLOOKUP(A55,'7.22.24'!$A$2:$R$96,16,0), "No")</f>
        <v>No</v>
      </c>
      <c r="P55" s="131" t="str">
        <f t="shared" si="3"/>
        <v>No</v>
      </c>
      <c r="Q55" s="132" t="str">
        <f t="shared" si="4"/>
        <v>No</v>
      </c>
    </row>
    <row r="56" spans="1:17" x14ac:dyDescent="0.25">
      <c r="A56" t="s">
        <v>848</v>
      </c>
      <c r="B56" s="1">
        <v>210.65</v>
      </c>
      <c r="C56" s="1">
        <v>0</v>
      </c>
      <c r="D56" s="1">
        <v>0</v>
      </c>
      <c r="E56" s="1">
        <v>0</v>
      </c>
      <c r="F56" s="1">
        <v>210.65</v>
      </c>
      <c r="G56" s="1">
        <v>210.65</v>
      </c>
      <c r="H56" s="1">
        <v>0</v>
      </c>
      <c r="I56" s="1">
        <v>0</v>
      </c>
      <c r="J56" t="s">
        <v>10</v>
      </c>
      <c r="K56" t="s">
        <v>191</v>
      </c>
      <c r="L56" t="s">
        <v>849</v>
      </c>
      <c r="M56" s="1">
        <f>_xlfn.IFNA(VLOOKUP(A56,'7.22.24'!$A$2:$C$96,3,0),0)</f>
        <v>0</v>
      </c>
      <c r="N56" t="str">
        <f t="shared" si="2"/>
        <v>No</v>
      </c>
      <c r="O56" t="str">
        <f>_xlfn.IFNA(VLOOKUP(A56,'7.22.24'!$A$2:$R$96,16,0), "No")</f>
        <v>No</v>
      </c>
      <c r="P56" s="131" t="str">
        <f t="shared" si="3"/>
        <v>No</v>
      </c>
      <c r="Q56" s="132" t="str">
        <f t="shared" si="4"/>
        <v>No</v>
      </c>
    </row>
    <row r="57" spans="1:17" x14ac:dyDescent="0.25">
      <c r="A57" t="s">
        <v>850</v>
      </c>
      <c r="B57" s="1">
        <v>132.59</v>
      </c>
      <c r="C57" s="1">
        <v>0</v>
      </c>
      <c r="D57" s="1">
        <v>0</v>
      </c>
      <c r="E57" s="1">
        <v>0</v>
      </c>
      <c r="F57" s="1">
        <v>132.59</v>
      </c>
      <c r="G57" s="1">
        <v>0</v>
      </c>
      <c r="H57" s="1">
        <v>0</v>
      </c>
      <c r="I57" s="1">
        <v>132.59</v>
      </c>
      <c r="J57" t="s">
        <v>41</v>
      </c>
      <c r="K57" t="s">
        <v>179</v>
      </c>
      <c r="L57" t="s">
        <v>851</v>
      </c>
      <c r="M57" s="1">
        <f>_xlfn.IFNA(VLOOKUP(A57,'7.22.24'!$A$2:$C$96,3,0),0)</f>
        <v>0</v>
      </c>
      <c r="N57" t="str">
        <f t="shared" si="2"/>
        <v>No</v>
      </c>
      <c r="O57" t="str">
        <f>_xlfn.IFNA(VLOOKUP(A57,'7.22.24'!$A$2:$R$96,16,0), "No")</f>
        <v>No</v>
      </c>
      <c r="P57" s="131" t="str">
        <f t="shared" si="3"/>
        <v>No</v>
      </c>
      <c r="Q57" s="132" t="str">
        <f t="shared" si="4"/>
        <v>No</v>
      </c>
    </row>
    <row r="58" spans="1:17" x14ac:dyDescent="0.25">
      <c r="A58" t="s">
        <v>852</v>
      </c>
      <c r="B58" s="1">
        <v>165.69</v>
      </c>
      <c r="C58" s="1">
        <v>0</v>
      </c>
      <c r="D58" s="1">
        <v>0</v>
      </c>
      <c r="E58" s="1">
        <v>0</v>
      </c>
      <c r="F58" s="1">
        <v>165.69</v>
      </c>
      <c r="G58" s="1">
        <v>0</v>
      </c>
      <c r="H58" s="1">
        <v>165.69</v>
      </c>
      <c r="I58" s="1">
        <v>0</v>
      </c>
      <c r="J58" t="s">
        <v>36</v>
      </c>
      <c r="K58" t="s">
        <v>185</v>
      </c>
      <c r="L58" t="s">
        <v>853</v>
      </c>
      <c r="M58" s="1">
        <f>_xlfn.IFNA(VLOOKUP(A58,'7.22.24'!$A$2:$C$96,3,0),0)</f>
        <v>0</v>
      </c>
      <c r="N58" t="str">
        <f t="shared" si="2"/>
        <v>No</v>
      </c>
      <c r="O58" t="str">
        <f>_xlfn.IFNA(VLOOKUP(A58,'7.22.24'!$A$2:$R$96,16,0), "No")</f>
        <v>No</v>
      </c>
      <c r="P58" s="131" t="str">
        <f t="shared" si="3"/>
        <v>No</v>
      </c>
      <c r="Q58" s="132" t="str">
        <f t="shared" si="4"/>
        <v>No</v>
      </c>
    </row>
    <row r="59" spans="1:17" x14ac:dyDescent="0.25">
      <c r="A59" t="s">
        <v>828</v>
      </c>
      <c r="B59" s="1">
        <v>1719.75</v>
      </c>
      <c r="C59" s="1">
        <v>0</v>
      </c>
      <c r="D59" s="1">
        <v>0</v>
      </c>
      <c r="E59" s="1">
        <v>0</v>
      </c>
      <c r="F59" s="1">
        <v>1719.75</v>
      </c>
      <c r="G59" s="1">
        <v>0</v>
      </c>
      <c r="H59" s="1">
        <v>1719.75</v>
      </c>
      <c r="I59" s="1">
        <v>0</v>
      </c>
      <c r="J59" t="s">
        <v>36</v>
      </c>
      <c r="K59" t="s">
        <v>185</v>
      </c>
      <c r="L59" t="s">
        <v>854</v>
      </c>
      <c r="M59" s="1">
        <f>_xlfn.IFNA(VLOOKUP(A59,'7.22.24'!$A$2:$C$96,3,0),0)</f>
        <v>0</v>
      </c>
      <c r="N59" t="str">
        <f t="shared" si="2"/>
        <v>No</v>
      </c>
      <c r="O59" t="str">
        <f>_xlfn.IFNA(VLOOKUP(A59,'7.22.24'!$A$2:$R$96,16,0), "No")</f>
        <v>No</v>
      </c>
      <c r="P59" s="131" t="str">
        <f t="shared" si="3"/>
        <v>No</v>
      </c>
      <c r="Q59" s="132" t="str">
        <f t="shared" si="4"/>
        <v>No</v>
      </c>
    </row>
    <row r="60" spans="1:17" x14ac:dyDescent="0.25">
      <c r="A60" t="s">
        <v>656</v>
      </c>
      <c r="B60" s="1">
        <v>0.01</v>
      </c>
      <c r="C60" s="1">
        <v>0</v>
      </c>
      <c r="D60" s="1">
        <v>0</v>
      </c>
      <c r="E60" s="1">
        <v>0</v>
      </c>
      <c r="F60" s="1">
        <v>0.01</v>
      </c>
      <c r="G60" s="1">
        <v>0</v>
      </c>
      <c r="H60" s="1">
        <v>0.01</v>
      </c>
      <c r="I60" s="1">
        <v>0</v>
      </c>
      <c r="J60" t="s">
        <v>31</v>
      </c>
      <c r="K60" t="s">
        <v>183</v>
      </c>
      <c r="L60" t="s">
        <v>657</v>
      </c>
      <c r="M60" s="1">
        <f>_xlfn.IFNA(VLOOKUP(A60,'7.22.24'!$A$2:$C$96,3,0),0)</f>
        <v>0</v>
      </c>
      <c r="N60" t="str">
        <f t="shared" si="2"/>
        <v>No</v>
      </c>
      <c r="O60" t="str">
        <f>_xlfn.IFNA(VLOOKUP(A60,'7.22.24'!$A$2:$R$96,16,0), "No")</f>
        <v>No</v>
      </c>
      <c r="P60" s="131" t="str">
        <f t="shared" si="3"/>
        <v>No</v>
      </c>
      <c r="Q60" s="132" t="str">
        <f t="shared" si="4"/>
        <v>No</v>
      </c>
    </row>
    <row r="61" spans="1:17" x14ac:dyDescent="0.25">
      <c r="A61" t="s">
        <v>269</v>
      </c>
      <c r="B61" s="1">
        <v>2451.8200000000002</v>
      </c>
      <c r="C61" s="1">
        <v>0</v>
      </c>
      <c r="D61" s="1">
        <v>0</v>
      </c>
      <c r="E61" s="1">
        <v>0</v>
      </c>
      <c r="F61" s="1">
        <v>2451.8200000000002</v>
      </c>
      <c r="G61" s="1">
        <v>0</v>
      </c>
      <c r="H61" s="1">
        <v>0</v>
      </c>
      <c r="I61" s="1">
        <v>2451.8200000000002</v>
      </c>
      <c r="J61" t="s">
        <v>44</v>
      </c>
      <c r="K61" t="s">
        <v>196</v>
      </c>
      <c r="L61" t="s">
        <v>270</v>
      </c>
      <c r="M61" s="1">
        <f>_xlfn.IFNA(VLOOKUP(A61,'7.22.24'!$A$2:$C$96,3,0),0)</f>
        <v>0</v>
      </c>
      <c r="N61" t="str">
        <f t="shared" si="2"/>
        <v>No</v>
      </c>
      <c r="O61" t="str">
        <f>_xlfn.IFNA(VLOOKUP(A61,'7.22.24'!$A$2:$R$96,16,0), "No")</f>
        <v>No</v>
      </c>
      <c r="P61" s="131" t="str">
        <f t="shared" si="3"/>
        <v>No</v>
      </c>
      <c r="Q61" s="132" t="str">
        <f t="shared" si="4"/>
        <v>No</v>
      </c>
    </row>
    <row r="62" spans="1:17" x14ac:dyDescent="0.25">
      <c r="A62" t="s">
        <v>92</v>
      </c>
      <c r="B62" s="1">
        <v>16.55</v>
      </c>
      <c r="C62" s="1">
        <v>0</v>
      </c>
      <c r="D62" s="1">
        <v>0</v>
      </c>
      <c r="E62" s="1">
        <v>0</v>
      </c>
      <c r="F62" s="1">
        <v>16.55</v>
      </c>
      <c r="G62" s="1">
        <v>0</v>
      </c>
      <c r="H62" s="1">
        <v>0</v>
      </c>
      <c r="I62" s="1">
        <v>16.55</v>
      </c>
      <c r="J62" t="s">
        <v>34</v>
      </c>
      <c r="K62" t="s">
        <v>198</v>
      </c>
      <c r="L62" t="s">
        <v>254</v>
      </c>
      <c r="M62" s="1">
        <f>_xlfn.IFNA(VLOOKUP(A62,'7.22.24'!$A$2:$C$96,3,0),0)</f>
        <v>0</v>
      </c>
      <c r="N62" t="str">
        <f t="shared" si="2"/>
        <v>No</v>
      </c>
      <c r="O62" t="str">
        <f>_xlfn.IFNA(VLOOKUP(A62,'7.22.24'!$A$2:$R$96,16,0), "No")</f>
        <v>No</v>
      </c>
      <c r="P62" s="131" t="str">
        <f t="shared" si="3"/>
        <v>No</v>
      </c>
      <c r="Q62" s="132" t="str">
        <f t="shared" si="4"/>
        <v>No</v>
      </c>
    </row>
    <row r="63" spans="1:17" x14ac:dyDescent="0.25">
      <c r="A63" t="s">
        <v>661</v>
      </c>
      <c r="B63" s="1">
        <v>14</v>
      </c>
      <c r="C63" s="1">
        <v>0</v>
      </c>
      <c r="D63" s="1">
        <v>0</v>
      </c>
      <c r="E63" s="1">
        <v>0</v>
      </c>
      <c r="F63" s="1">
        <v>14</v>
      </c>
      <c r="G63" s="1">
        <v>0</v>
      </c>
      <c r="H63" s="1">
        <v>0</v>
      </c>
      <c r="I63" s="1">
        <v>14</v>
      </c>
      <c r="J63" t="s">
        <v>60</v>
      </c>
      <c r="K63" t="s">
        <v>236</v>
      </c>
      <c r="L63" t="s">
        <v>662</v>
      </c>
      <c r="M63" s="1">
        <f>_xlfn.IFNA(VLOOKUP(A63,'7.22.24'!$A$2:$C$96,3,0),0)</f>
        <v>0</v>
      </c>
      <c r="N63" t="str">
        <f t="shared" si="2"/>
        <v>No</v>
      </c>
      <c r="O63" t="str">
        <f>_xlfn.IFNA(VLOOKUP(A63,'7.22.24'!$A$2:$R$96,16,0), "No")</f>
        <v>No</v>
      </c>
      <c r="P63" s="131" t="str">
        <f t="shared" si="3"/>
        <v>No</v>
      </c>
      <c r="Q63" s="132" t="str">
        <f t="shared" si="4"/>
        <v>No</v>
      </c>
    </row>
    <row r="64" spans="1:17" x14ac:dyDescent="0.25">
      <c r="A64" t="s">
        <v>75</v>
      </c>
      <c r="B64" s="1">
        <v>426.42</v>
      </c>
      <c r="C64" s="1">
        <v>0</v>
      </c>
      <c r="D64" s="1">
        <v>0</v>
      </c>
      <c r="E64" s="1">
        <v>0</v>
      </c>
      <c r="F64" s="1">
        <v>426.42</v>
      </c>
      <c r="G64" s="1">
        <v>0</v>
      </c>
      <c r="H64" s="1">
        <v>0</v>
      </c>
      <c r="I64" s="1">
        <v>426.42</v>
      </c>
      <c r="J64" t="s">
        <v>31</v>
      </c>
      <c r="K64" t="s">
        <v>183</v>
      </c>
      <c r="L64" t="s">
        <v>232</v>
      </c>
      <c r="M64" s="1">
        <f>_xlfn.IFNA(VLOOKUP(A64,'7.22.24'!$A$2:$C$96,3,0),0)</f>
        <v>0</v>
      </c>
      <c r="N64" t="str">
        <f t="shared" si="2"/>
        <v>No</v>
      </c>
      <c r="O64" t="str">
        <f>_xlfn.IFNA(VLOOKUP(A64,'7.22.24'!$A$2:$R$96,16,0), "No")</f>
        <v>No</v>
      </c>
      <c r="P64" s="131" t="str">
        <f t="shared" si="3"/>
        <v>No</v>
      </c>
      <c r="Q64" s="132" t="str">
        <f t="shared" si="4"/>
        <v>No</v>
      </c>
    </row>
    <row r="65" spans="1:17" x14ac:dyDescent="0.25">
      <c r="A65" t="s">
        <v>369</v>
      </c>
      <c r="B65" s="1">
        <v>1626.48</v>
      </c>
      <c r="C65" s="1">
        <v>0</v>
      </c>
      <c r="D65" s="1">
        <v>0</v>
      </c>
      <c r="E65" s="1">
        <v>0</v>
      </c>
      <c r="F65" s="1">
        <v>1626.48</v>
      </c>
      <c r="G65" s="1">
        <v>0</v>
      </c>
      <c r="H65" s="1">
        <v>0</v>
      </c>
      <c r="I65" s="1">
        <v>1626.48</v>
      </c>
      <c r="J65" t="s">
        <v>14</v>
      </c>
      <c r="K65" t="s">
        <v>172</v>
      </c>
      <c r="L65" t="s">
        <v>370</v>
      </c>
      <c r="M65" s="1">
        <f>_xlfn.IFNA(VLOOKUP(A65,'7.22.24'!$A$2:$C$96,3,0),0)</f>
        <v>0</v>
      </c>
      <c r="N65" t="str">
        <f t="shared" si="2"/>
        <v>No</v>
      </c>
      <c r="O65" t="str">
        <f>_xlfn.IFNA(VLOOKUP(A65,'7.22.24'!$A$2:$R$96,16,0), "No")</f>
        <v>No</v>
      </c>
      <c r="P65" s="131" t="str">
        <f t="shared" si="3"/>
        <v>No</v>
      </c>
      <c r="Q65" s="132" t="str">
        <f t="shared" si="4"/>
        <v>No</v>
      </c>
    </row>
    <row r="66" spans="1:17" x14ac:dyDescent="0.25">
      <c r="A66" t="s">
        <v>520</v>
      </c>
      <c r="B66" s="1">
        <v>306.38</v>
      </c>
      <c r="C66" s="1">
        <v>0</v>
      </c>
      <c r="D66" s="1">
        <v>0</v>
      </c>
      <c r="E66" s="1">
        <v>0</v>
      </c>
      <c r="F66" s="1">
        <v>306.38</v>
      </c>
      <c r="G66" s="1">
        <v>306.38</v>
      </c>
      <c r="H66" s="1">
        <v>0</v>
      </c>
      <c r="I66" s="1">
        <v>0</v>
      </c>
      <c r="J66" t="s">
        <v>96</v>
      </c>
      <c r="K66" t="s">
        <v>242</v>
      </c>
      <c r="L66" t="s">
        <v>622</v>
      </c>
      <c r="M66" s="1">
        <f>_xlfn.IFNA(VLOOKUP(A66,'7.22.24'!$A$2:$C$96,3,0),0)</f>
        <v>843.78</v>
      </c>
      <c r="N66" t="str">
        <f t="shared" ref="N66:N97" si="5">IF(M66&gt;50,"Yes","No")</f>
        <v>Yes</v>
      </c>
      <c r="O66" t="str">
        <f>_xlfn.IFNA(VLOOKUP(A66,'7.22.24'!$A$2:$R$96,16,0), "No")</f>
        <v>Yes</v>
      </c>
      <c r="P66" s="131" t="str">
        <f t="shared" si="3"/>
        <v>No</v>
      </c>
      <c r="Q66" s="132" t="str">
        <f t="shared" si="4"/>
        <v>No</v>
      </c>
    </row>
    <row r="67" spans="1:17" x14ac:dyDescent="0.25">
      <c r="A67" t="s">
        <v>122</v>
      </c>
      <c r="B67" s="1">
        <v>373.31</v>
      </c>
      <c r="C67" s="1">
        <v>0</v>
      </c>
      <c r="D67" s="1">
        <v>0</v>
      </c>
      <c r="E67" s="1">
        <v>0</v>
      </c>
      <c r="F67" s="1">
        <v>373.31</v>
      </c>
      <c r="G67" s="1">
        <v>0</v>
      </c>
      <c r="H67" s="1">
        <v>0</v>
      </c>
      <c r="I67" s="1">
        <v>373.31</v>
      </c>
      <c r="J67" t="s">
        <v>60</v>
      </c>
      <c r="K67" t="s">
        <v>236</v>
      </c>
      <c r="L67" t="s">
        <v>280</v>
      </c>
      <c r="M67" s="1">
        <f>_xlfn.IFNA(VLOOKUP(A67,'7.22.24'!$A$2:$C$96,3,0),0)</f>
        <v>0</v>
      </c>
      <c r="N67" t="str">
        <f t="shared" si="5"/>
        <v>No</v>
      </c>
      <c r="O67" t="str">
        <f>_xlfn.IFNA(VLOOKUP(A67,'7.22.24'!$A$2:$R$96,16,0), "No")</f>
        <v>No</v>
      </c>
      <c r="P67" s="131" t="str">
        <f t="shared" si="3"/>
        <v>No</v>
      </c>
      <c r="Q67" s="132" t="str">
        <f t="shared" si="4"/>
        <v>No</v>
      </c>
    </row>
    <row r="68" spans="1:17" x14ac:dyDescent="0.25">
      <c r="A68" t="s">
        <v>597</v>
      </c>
      <c r="B68" s="1">
        <v>10149.35</v>
      </c>
      <c r="C68" s="1">
        <v>0</v>
      </c>
      <c r="D68" s="1">
        <v>0</v>
      </c>
      <c r="E68" s="1">
        <v>0</v>
      </c>
      <c r="F68" s="1">
        <v>10149.35</v>
      </c>
      <c r="G68" s="1">
        <v>0</v>
      </c>
      <c r="H68" s="1">
        <v>0</v>
      </c>
      <c r="I68" s="1">
        <v>10149.35</v>
      </c>
      <c r="J68" t="s">
        <v>41</v>
      </c>
      <c r="K68" t="s">
        <v>179</v>
      </c>
      <c r="L68" t="s">
        <v>626</v>
      </c>
      <c r="M68" s="1">
        <f>_xlfn.IFNA(VLOOKUP(A68,'7.22.24'!$A$2:$C$96,3,0),0)</f>
        <v>234.31</v>
      </c>
      <c r="N68" t="str">
        <f t="shared" si="5"/>
        <v>Yes</v>
      </c>
      <c r="O68" t="str">
        <f>_xlfn.IFNA(VLOOKUP(A68,'7.22.24'!$A$2:$R$96,16,0), "No")</f>
        <v>Yes</v>
      </c>
      <c r="P68" s="131" t="str">
        <f t="shared" ref="P68:P99" si="6">IF(AND(C68&gt;=50,O68="No"),"Yes","No")</f>
        <v>No</v>
      </c>
      <c r="Q68" s="132" t="str">
        <f t="shared" si="4"/>
        <v>No</v>
      </c>
    </row>
    <row r="69" spans="1:17" x14ac:dyDescent="0.25">
      <c r="A69" t="s">
        <v>160</v>
      </c>
      <c r="B69" s="1">
        <v>6.22</v>
      </c>
      <c r="C69" s="1">
        <v>0</v>
      </c>
      <c r="D69" s="1">
        <v>0</v>
      </c>
      <c r="E69" s="1">
        <v>0</v>
      </c>
      <c r="F69" s="1">
        <v>6.22</v>
      </c>
      <c r="G69" s="1">
        <v>0</v>
      </c>
      <c r="H69" s="1">
        <v>0</v>
      </c>
      <c r="I69" s="1">
        <v>6.22</v>
      </c>
      <c r="J69" t="s">
        <v>44</v>
      </c>
      <c r="K69" t="s">
        <v>196</v>
      </c>
      <c r="L69" t="s">
        <v>294</v>
      </c>
      <c r="M69" s="1">
        <f>_xlfn.IFNA(VLOOKUP(A69,'7.22.24'!$A$2:$C$96,3,0),0)</f>
        <v>0</v>
      </c>
      <c r="N69" t="str">
        <f t="shared" si="5"/>
        <v>No</v>
      </c>
      <c r="O69" t="str">
        <f>_xlfn.IFNA(VLOOKUP(A69,'7.22.24'!$A$2:$R$96,16,0), "No")</f>
        <v>No</v>
      </c>
      <c r="P69" s="131" t="str">
        <f t="shared" si="6"/>
        <v>No</v>
      </c>
      <c r="Q69" s="132" t="str">
        <f t="shared" si="4"/>
        <v>No</v>
      </c>
    </row>
    <row r="70" spans="1:17" x14ac:dyDescent="0.25">
      <c r="A70" t="s">
        <v>510</v>
      </c>
      <c r="B70" s="1">
        <v>136</v>
      </c>
      <c r="C70" s="1">
        <v>0</v>
      </c>
      <c r="D70" s="1">
        <v>0</v>
      </c>
      <c r="E70" s="1">
        <v>0</v>
      </c>
      <c r="F70" s="1">
        <v>136</v>
      </c>
      <c r="G70" s="1">
        <v>0</v>
      </c>
      <c r="H70" s="1">
        <v>0</v>
      </c>
      <c r="I70" s="1">
        <v>136</v>
      </c>
      <c r="J70" t="s">
        <v>31</v>
      </c>
      <c r="K70" t="s">
        <v>183</v>
      </c>
      <c r="L70" t="s">
        <v>511</v>
      </c>
      <c r="M70" s="1">
        <f>_xlfn.IFNA(VLOOKUP(A70,'7.22.24'!$A$2:$C$96,3,0),0)</f>
        <v>0</v>
      </c>
      <c r="N70" t="str">
        <f t="shared" si="5"/>
        <v>No</v>
      </c>
      <c r="O70" t="str">
        <f>_xlfn.IFNA(VLOOKUP(A70,'7.22.24'!$A$2:$R$96,16,0), "No")</f>
        <v>No</v>
      </c>
      <c r="P70" s="131" t="str">
        <f t="shared" si="6"/>
        <v>No</v>
      </c>
      <c r="Q70" s="132" t="str">
        <f t="shared" si="4"/>
        <v>No</v>
      </c>
    </row>
    <row r="71" spans="1:17" x14ac:dyDescent="0.25">
      <c r="A71" t="s">
        <v>404</v>
      </c>
      <c r="B71" s="1">
        <v>543.32000000000005</v>
      </c>
      <c r="C71" s="1">
        <v>0</v>
      </c>
      <c r="D71" s="1">
        <v>0</v>
      </c>
      <c r="E71" s="1">
        <v>0</v>
      </c>
      <c r="F71" s="1">
        <v>543.32000000000005</v>
      </c>
      <c r="G71" s="1">
        <v>0</v>
      </c>
      <c r="H71" s="1">
        <v>543.32000000000005</v>
      </c>
      <c r="I71" s="1">
        <v>0</v>
      </c>
      <c r="J71" t="s">
        <v>20</v>
      </c>
      <c r="K71" t="s">
        <v>178</v>
      </c>
      <c r="L71" t="s">
        <v>405</v>
      </c>
      <c r="M71" s="1">
        <f>_xlfn.IFNA(VLOOKUP(A71,'7.22.24'!$A$2:$C$96,3,0),0)</f>
        <v>0</v>
      </c>
      <c r="N71" t="str">
        <f t="shared" si="5"/>
        <v>No</v>
      </c>
      <c r="O71" t="str">
        <f>_xlfn.IFNA(VLOOKUP(A71,'7.22.24'!$A$2:$R$96,16,0), "No")</f>
        <v>No</v>
      </c>
      <c r="P71" s="131" t="str">
        <f t="shared" si="6"/>
        <v>No</v>
      </c>
      <c r="Q71" s="132" t="str">
        <f t="shared" si="4"/>
        <v>No</v>
      </c>
    </row>
    <row r="72" spans="1:17" x14ac:dyDescent="0.25">
      <c r="A72" t="s">
        <v>342</v>
      </c>
      <c r="B72" s="1">
        <v>190.35</v>
      </c>
      <c r="C72" s="1">
        <v>0</v>
      </c>
      <c r="D72" s="1">
        <v>0</v>
      </c>
      <c r="E72" s="1">
        <v>0</v>
      </c>
      <c r="F72" s="1">
        <v>190.35</v>
      </c>
      <c r="G72" s="1">
        <v>0</v>
      </c>
      <c r="H72" s="1">
        <v>0</v>
      </c>
      <c r="I72" s="1">
        <v>190.35</v>
      </c>
      <c r="J72" t="s">
        <v>102</v>
      </c>
      <c r="K72" t="s">
        <v>282</v>
      </c>
      <c r="L72" t="s">
        <v>343</v>
      </c>
      <c r="M72" s="1">
        <f>_xlfn.IFNA(VLOOKUP(A72,'7.22.24'!$A$2:$C$96,3,0),0)</f>
        <v>0</v>
      </c>
      <c r="N72" t="str">
        <f t="shared" si="5"/>
        <v>No</v>
      </c>
      <c r="O72" t="str">
        <f>_xlfn.IFNA(VLOOKUP(A72,'7.22.24'!$A$2:$R$96,16,0), "No")</f>
        <v>No</v>
      </c>
      <c r="P72" s="131" t="str">
        <f t="shared" si="6"/>
        <v>No</v>
      </c>
      <c r="Q72" s="132" t="str">
        <f t="shared" si="4"/>
        <v>No</v>
      </c>
    </row>
    <row r="73" spans="1:17" x14ac:dyDescent="0.25">
      <c r="A73" t="s">
        <v>663</v>
      </c>
      <c r="B73" s="1">
        <v>1460.43</v>
      </c>
      <c r="C73" s="1">
        <v>0</v>
      </c>
      <c r="D73" s="1">
        <v>0</v>
      </c>
      <c r="E73" s="1">
        <v>0</v>
      </c>
      <c r="F73" s="1">
        <v>1460.43</v>
      </c>
      <c r="G73" s="1">
        <v>1460.43</v>
      </c>
      <c r="H73" s="1">
        <v>0</v>
      </c>
      <c r="I73" s="1">
        <v>0</v>
      </c>
      <c r="J73" t="s">
        <v>29</v>
      </c>
      <c r="K73" t="s">
        <v>212</v>
      </c>
      <c r="L73" t="s">
        <v>664</v>
      </c>
      <c r="M73" s="1">
        <f>_xlfn.IFNA(VLOOKUP(A73,'7.22.24'!$A$2:$C$96,3,0),0)</f>
        <v>0</v>
      </c>
      <c r="N73" t="str">
        <f t="shared" si="5"/>
        <v>No</v>
      </c>
      <c r="O73" t="str">
        <f>_xlfn.IFNA(VLOOKUP(A73,'7.22.24'!$A$2:$R$96,16,0), "No")</f>
        <v>No</v>
      </c>
      <c r="P73" s="131" t="str">
        <f t="shared" si="6"/>
        <v>No</v>
      </c>
      <c r="Q73" s="132" t="str">
        <f t="shared" si="4"/>
        <v>No</v>
      </c>
    </row>
    <row r="74" spans="1:17" x14ac:dyDescent="0.25">
      <c r="A74" t="s">
        <v>855</v>
      </c>
      <c r="B74" s="1">
        <v>733.56999999999994</v>
      </c>
      <c r="C74" s="1">
        <v>0</v>
      </c>
      <c r="D74" s="1">
        <v>0</v>
      </c>
      <c r="E74" s="1">
        <v>0</v>
      </c>
      <c r="F74" s="1">
        <v>733.56999999999994</v>
      </c>
      <c r="G74" s="1">
        <v>0</v>
      </c>
      <c r="H74" s="1">
        <v>0</v>
      </c>
      <c r="I74" s="1">
        <v>733.56999999999994</v>
      </c>
      <c r="J74" t="s">
        <v>7</v>
      </c>
      <c r="K74" t="s">
        <v>170</v>
      </c>
      <c r="L74" t="s">
        <v>856</v>
      </c>
      <c r="M74" s="1">
        <f>_xlfn.IFNA(VLOOKUP(A74,'7.22.24'!$A$2:$C$96,3,0),0)</f>
        <v>0</v>
      </c>
      <c r="N74" t="str">
        <f t="shared" si="5"/>
        <v>No</v>
      </c>
      <c r="O74" t="str">
        <f>_xlfn.IFNA(VLOOKUP(A74,'7.22.24'!$A$2:$R$96,16,0), "No")</f>
        <v>No</v>
      </c>
      <c r="P74" s="131" t="str">
        <f t="shared" si="6"/>
        <v>No</v>
      </c>
      <c r="Q74" s="132" t="str">
        <f t="shared" si="4"/>
        <v>No</v>
      </c>
    </row>
    <row r="75" spans="1:17" x14ac:dyDescent="0.25">
      <c r="A75" t="s">
        <v>53</v>
      </c>
      <c r="B75" s="1">
        <v>1000.84</v>
      </c>
      <c r="C75" s="1">
        <v>0</v>
      </c>
      <c r="D75" s="1">
        <v>0</v>
      </c>
      <c r="E75" s="1">
        <v>0</v>
      </c>
      <c r="F75" s="1">
        <v>1000.84</v>
      </c>
      <c r="G75" s="1">
        <v>0</v>
      </c>
      <c r="H75" s="1">
        <v>0</v>
      </c>
      <c r="I75" s="1">
        <v>1000.84</v>
      </c>
      <c r="J75" t="s">
        <v>44</v>
      </c>
      <c r="K75" t="s">
        <v>196</v>
      </c>
      <c r="L75" t="s">
        <v>205</v>
      </c>
      <c r="M75" s="1">
        <f>_xlfn.IFNA(VLOOKUP(A75,'7.22.24'!$A$2:$C$96,3,0),0)</f>
        <v>0</v>
      </c>
      <c r="N75" t="str">
        <f t="shared" si="5"/>
        <v>No</v>
      </c>
      <c r="O75" t="str">
        <f>_xlfn.IFNA(VLOOKUP(A75,'7.22.24'!$A$2:$R$96,16,0), "No")</f>
        <v>No</v>
      </c>
      <c r="P75" s="131" t="str">
        <f t="shared" si="6"/>
        <v>No</v>
      </c>
      <c r="Q75" s="132" t="str">
        <f t="shared" si="4"/>
        <v>No</v>
      </c>
    </row>
    <row r="76" spans="1:17" x14ac:dyDescent="0.25">
      <c r="A76" t="s">
        <v>857</v>
      </c>
      <c r="B76" s="1">
        <v>100.64</v>
      </c>
      <c r="C76" s="1">
        <v>0</v>
      </c>
      <c r="D76" s="1">
        <v>0</v>
      </c>
      <c r="E76" s="1">
        <v>0</v>
      </c>
      <c r="F76" s="1">
        <v>100.64</v>
      </c>
      <c r="G76" s="1">
        <v>0</v>
      </c>
      <c r="H76" s="1">
        <v>0</v>
      </c>
      <c r="I76" s="1">
        <v>100.64</v>
      </c>
      <c r="J76" t="s">
        <v>60</v>
      </c>
      <c r="K76" t="s">
        <v>236</v>
      </c>
      <c r="L76" t="s">
        <v>858</v>
      </c>
      <c r="M76" s="1">
        <f>_xlfn.IFNA(VLOOKUP(A76,'7.22.24'!$A$2:$C$96,3,0),0)</f>
        <v>0</v>
      </c>
      <c r="N76" t="str">
        <f t="shared" si="5"/>
        <v>No</v>
      </c>
      <c r="O76" t="str">
        <f>_xlfn.IFNA(VLOOKUP(A76,'7.22.24'!$A$2:$R$96,16,0), "No")</f>
        <v>No</v>
      </c>
      <c r="P76" s="131" t="str">
        <f t="shared" si="6"/>
        <v>No</v>
      </c>
      <c r="Q76" s="132" t="str">
        <f t="shared" si="4"/>
        <v>No</v>
      </c>
    </row>
    <row r="77" spans="1:17" x14ac:dyDescent="0.25">
      <c r="A77" t="s">
        <v>406</v>
      </c>
      <c r="B77" s="1">
        <v>51.83</v>
      </c>
      <c r="C77" s="1">
        <v>0</v>
      </c>
      <c r="D77" s="1">
        <v>0</v>
      </c>
      <c r="E77" s="1">
        <v>0</v>
      </c>
      <c r="F77" s="1">
        <v>51.83</v>
      </c>
      <c r="G77" s="1">
        <v>0</v>
      </c>
      <c r="H77" s="1">
        <v>0</v>
      </c>
      <c r="I77" s="1">
        <v>51.83</v>
      </c>
      <c r="J77" t="s">
        <v>150</v>
      </c>
      <c r="K77" t="s">
        <v>175</v>
      </c>
      <c r="L77" t="s">
        <v>407</v>
      </c>
      <c r="M77" s="1">
        <f>_xlfn.IFNA(VLOOKUP(A77,'7.22.24'!$A$2:$C$96,3,0),0)</f>
        <v>0</v>
      </c>
      <c r="N77" t="str">
        <f t="shared" si="5"/>
        <v>No</v>
      </c>
      <c r="O77" t="str">
        <f>_xlfn.IFNA(VLOOKUP(A77,'7.22.24'!$A$2:$R$96,16,0), "No")</f>
        <v>No</v>
      </c>
      <c r="P77" s="131" t="str">
        <f t="shared" si="6"/>
        <v>No</v>
      </c>
      <c r="Q77" s="132" t="str">
        <f t="shared" si="4"/>
        <v>No</v>
      </c>
    </row>
    <row r="78" spans="1:17" x14ac:dyDescent="0.25">
      <c r="A78" t="s">
        <v>808</v>
      </c>
      <c r="B78" s="1">
        <v>934.73</v>
      </c>
      <c r="C78" s="1">
        <v>0</v>
      </c>
      <c r="D78" s="1">
        <v>0</v>
      </c>
      <c r="E78" s="1">
        <v>0</v>
      </c>
      <c r="F78" s="1">
        <v>934.73</v>
      </c>
      <c r="G78" s="1">
        <v>0</v>
      </c>
      <c r="H78" s="1">
        <v>0</v>
      </c>
      <c r="I78" s="1">
        <v>934.73</v>
      </c>
      <c r="J78" t="s">
        <v>44</v>
      </c>
      <c r="K78" t="s">
        <v>196</v>
      </c>
      <c r="L78" t="s">
        <v>809</v>
      </c>
      <c r="M78" s="1">
        <f>_xlfn.IFNA(VLOOKUP(A78,'7.22.24'!$A$2:$C$96,3,0),0)</f>
        <v>0</v>
      </c>
      <c r="N78" t="str">
        <f t="shared" si="5"/>
        <v>No</v>
      </c>
      <c r="O78" t="str">
        <f>_xlfn.IFNA(VLOOKUP(A78,'7.22.24'!$A$2:$R$96,16,0), "No")</f>
        <v>No</v>
      </c>
      <c r="P78" s="131" t="str">
        <f t="shared" si="6"/>
        <v>No</v>
      </c>
      <c r="Q78" s="132" t="str">
        <f t="shared" si="4"/>
        <v>No</v>
      </c>
    </row>
    <row r="79" spans="1:17" x14ac:dyDescent="0.25">
      <c r="A79" t="s">
        <v>606</v>
      </c>
      <c r="B79" s="1">
        <v>183.18</v>
      </c>
      <c r="C79" s="1">
        <v>0</v>
      </c>
      <c r="D79" s="1">
        <v>0</v>
      </c>
      <c r="E79" s="1">
        <v>0</v>
      </c>
      <c r="F79" s="1">
        <v>183.18</v>
      </c>
      <c r="G79" s="1">
        <v>0</v>
      </c>
      <c r="H79" s="1">
        <v>0</v>
      </c>
      <c r="I79" s="1">
        <v>183.18</v>
      </c>
      <c r="J79" t="s">
        <v>60</v>
      </c>
      <c r="K79" t="s">
        <v>236</v>
      </c>
      <c r="L79" t="s">
        <v>631</v>
      </c>
      <c r="M79" s="1">
        <f>_xlfn.IFNA(VLOOKUP(A79,'7.22.24'!$A$2:$C$96,3,0),0)</f>
        <v>0</v>
      </c>
      <c r="N79" t="str">
        <f t="shared" si="5"/>
        <v>No</v>
      </c>
      <c r="O79" t="str">
        <f>_xlfn.IFNA(VLOOKUP(A79,'7.22.24'!$A$2:$R$96,16,0), "No")</f>
        <v>No</v>
      </c>
      <c r="P79" s="131" t="str">
        <f t="shared" si="6"/>
        <v>No</v>
      </c>
      <c r="Q79" s="132" t="str">
        <f t="shared" si="4"/>
        <v>No</v>
      </c>
    </row>
    <row r="80" spans="1:17" x14ac:dyDescent="0.25">
      <c r="A80" t="s">
        <v>826</v>
      </c>
      <c r="B80" s="1">
        <v>1334.59</v>
      </c>
      <c r="C80" s="1">
        <v>0</v>
      </c>
      <c r="D80" s="1">
        <v>0</v>
      </c>
      <c r="E80" s="1">
        <v>0</v>
      </c>
      <c r="F80" s="1">
        <v>1334.59</v>
      </c>
      <c r="G80" s="1">
        <v>0</v>
      </c>
      <c r="H80" s="1">
        <v>0</v>
      </c>
      <c r="I80" s="1">
        <v>1334.59</v>
      </c>
      <c r="J80" t="s">
        <v>60</v>
      </c>
      <c r="K80" t="s">
        <v>236</v>
      </c>
      <c r="L80" t="s">
        <v>859</v>
      </c>
      <c r="M80" s="1">
        <f>_xlfn.IFNA(VLOOKUP(A80,'7.22.24'!$A$2:$C$96,3,0),0)</f>
        <v>108.35</v>
      </c>
      <c r="N80" t="str">
        <f t="shared" si="5"/>
        <v>Yes</v>
      </c>
      <c r="O80" t="str">
        <f>_xlfn.IFNA(VLOOKUP(A80,'7.22.24'!$A$2:$R$96,16,0), "No")</f>
        <v>Yes</v>
      </c>
      <c r="P80" s="131" t="str">
        <f t="shared" si="6"/>
        <v>No</v>
      </c>
      <c r="Q80" s="132" t="str">
        <f t="shared" si="4"/>
        <v>No</v>
      </c>
    </row>
    <row r="81" spans="1:17" x14ac:dyDescent="0.25">
      <c r="A81" t="s">
        <v>733</v>
      </c>
      <c r="B81" s="1">
        <v>943.73</v>
      </c>
      <c r="C81" s="1">
        <v>0</v>
      </c>
      <c r="D81" s="1">
        <v>0</v>
      </c>
      <c r="E81" s="1">
        <v>0</v>
      </c>
      <c r="F81" s="1">
        <v>943.73</v>
      </c>
      <c r="G81" s="1">
        <v>943.73</v>
      </c>
      <c r="H81" s="1">
        <v>0</v>
      </c>
      <c r="I81" s="1">
        <v>0</v>
      </c>
      <c r="J81" t="s">
        <v>7</v>
      </c>
      <c r="K81" t="s">
        <v>170</v>
      </c>
      <c r="L81" t="s">
        <v>734</v>
      </c>
      <c r="M81" s="1">
        <f>_xlfn.IFNA(VLOOKUP(A81,'7.22.24'!$A$2:$C$96,3,0),0)</f>
        <v>0</v>
      </c>
      <c r="N81" t="str">
        <f t="shared" si="5"/>
        <v>No</v>
      </c>
      <c r="O81" t="str">
        <f>_xlfn.IFNA(VLOOKUP(A81,'7.22.24'!$A$2:$R$96,16,0), "No")</f>
        <v>No</v>
      </c>
      <c r="P81" s="131" t="str">
        <f t="shared" si="6"/>
        <v>No</v>
      </c>
      <c r="Q81" s="132" t="str">
        <f t="shared" si="4"/>
        <v>No</v>
      </c>
    </row>
    <row r="82" spans="1:17" x14ac:dyDescent="0.25">
      <c r="A82" t="s">
        <v>410</v>
      </c>
      <c r="B82" s="1">
        <v>762.63</v>
      </c>
      <c r="C82" s="1">
        <v>0</v>
      </c>
      <c r="D82" s="1">
        <v>0</v>
      </c>
      <c r="E82" s="1">
        <v>0</v>
      </c>
      <c r="F82" s="1">
        <v>762.63</v>
      </c>
      <c r="G82" s="1">
        <v>0</v>
      </c>
      <c r="H82" s="1">
        <v>762.63</v>
      </c>
      <c r="I82" s="1">
        <v>0</v>
      </c>
      <c r="J82" t="s">
        <v>20</v>
      </c>
      <c r="K82" t="s">
        <v>178</v>
      </c>
      <c r="L82" t="s">
        <v>411</v>
      </c>
      <c r="M82" s="1">
        <f>_xlfn.IFNA(VLOOKUP(A82,'7.22.24'!$A$2:$C$96,3,0),0)</f>
        <v>0</v>
      </c>
      <c r="N82" t="str">
        <f t="shared" si="5"/>
        <v>No</v>
      </c>
      <c r="O82" t="str">
        <f>_xlfn.IFNA(VLOOKUP(A82,'7.22.24'!$A$2:$R$96,16,0), "No")</f>
        <v>No</v>
      </c>
      <c r="P82" s="131" t="str">
        <f t="shared" si="6"/>
        <v>No</v>
      </c>
      <c r="Q82" s="132" t="str">
        <f t="shared" si="4"/>
        <v>No</v>
      </c>
    </row>
    <row r="83" spans="1:17" x14ac:dyDescent="0.25">
      <c r="A83" t="s">
        <v>715</v>
      </c>
      <c r="B83" s="1">
        <v>159.76</v>
      </c>
      <c r="C83" s="1">
        <v>0</v>
      </c>
      <c r="D83" s="1">
        <v>0</v>
      </c>
      <c r="E83" s="1">
        <v>0</v>
      </c>
      <c r="F83" s="1">
        <v>159.76</v>
      </c>
      <c r="G83" s="1">
        <v>0</v>
      </c>
      <c r="H83" s="1">
        <v>0</v>
      </c>
      <c r="I83" s="1">
        <v>159.76</v>
      </c>
      <c r="J83" t="s">
        <v>31</v>
      </c>
      <c r="K83" t="s">
        <v>183</v>
      </c>
      <c r="L83" t="s">
        <v>716</v>
      </c>
      <c r="M83" s="1">
        <f>_xlfn.IFNA(VLOOKUP(A83,'7.22.24'!$A$2:$C$96,3,0),0)</f>
        <v>0</v>
      </c>
      <c r="N83" t="str">
        <f t="shared" si="5"/>
        <v>No</v>
      </c>
      <c r="O83" t="str">
        <f>_xlfn.IFNA(VLOOKUP(A83,'7.22.24'!$A$2:$R$96,16,0), "No")</f>
        <v>No</v>
      </c>
      <c r="P83" s="131" t="str">
        <f t="shared" si="6"/>
        <v>No</v>
      </c>
      <c r="Q83" s="132" t="str">
        <f t="shared" si="4"/>
        <v>No</v>
      </c>
    </row>
    <row r="84" spans="1:17" x14ac:dyDescent="0.25">
      <c r="A84" t="s">
        <v>608</v>
      </c>
      <c r="B84" s="1">
        <v>160.38</v>
      </c>
      <c r="C84" s="1">
        <v>0</v>
      </c>
      <c r="D84" s="1">
        <v>0</v>
      </c>
      <c r="E84" s="1">
        <v>0</v>
      </c>
      <c r="F84" s="1">
        <v>160.38</v>
      </c>
      <c r="G84" s="1">
        <v>160.38</v>
      </c>
      <c r="H84" s="1">
        <v>0</v>
      </c>
      <c r="I84" s="1">
        <v>0</v>
      </c>
      <c r="J84" t="s">
        <v>56</v>
      </c>
      <c r="K84" t="s">
        <v>189</v>
      </c>
      <c r="L84" t="s">
        <v>207</v>
      </c>
      <c r="M84" s="1">
        <f>_xlfn.IFNA(VLOOKUP(A84,'7.22.24'!$A$2:$C$96,3,0),0)</f>
        <v>0</v>
      </c>
      <c r="N84" t="str">
        <f t="shared" si="5"/>
        <v>No</v>
      </c>
      <c r="O84" t="str">
        <f>_xlfn.IFNA(VLOOKUP(A84,'7.22.24'!$A$2:$R$96,16,0), "No")</f>
        <v>No</v>
      </c>
      <c r="P84" s="131" t="str">
        <f t="shared" si="6"/>
        <v>No</v>
      </c>
      <c r="Q84" s="132" t="str">
        <f t="shared" si="4"/>
        <v>No</v>
      </c>
    </row>
    <row r="85" spans="1:17" x14ac:dyDescent="0.25">
      <c r="A85" t="s">
        <v>94</v>
      </c>
      <c r="B85" s="1">
        <v>2105.92</v>
      </c>
      <c r="C85" s="1">
        <v>0</v>
      </c>
      <c r="D85" s="1">
        <v>0</v>
      </c>
      <c r="E85" s="1">
        <v>0</v>
      </c>
      <c r="F85" s="1">
        <v>2105.92</v>
      </c>
      <c r="G85" s="1">
        <v>475.19000000000011</v>
      </c>
      <c r="H85" s="1">
        <v>0</v>
      </c>
      <c r="I85" s="1">
        <v>1630.73</v>
      </c>
      <c r="J85" t="s">
        <v>62</v>
      </c>
      <c r="K85" t="s">
        <v>238</v>
      </c>
      <c r="L85" t="s">
        <v>239</v>
      </c>
      <c r="M85" s="1">
        <f>_xlfn.IFNA(VLOOKUP(A85,'7.22.24'!$A$2:$C$96,3,0),0)</f>
        <v>0</v>
      </c>
      <c r="N85" t="str">
        <f t="shared" si="5"/>
        <v>No</v>
      </c>
      <c r="O85" t="str">
        <f>_xlfn.IFNA(VLOOKUP(A85,'7.22.24'!$A$2:$R$96,16,0), "No")</f>
        <v>No</v>
      </c>
      <c r="P85" s="131" t="str">
        <f t="shared" si="6"/>
        <v>No</v>
      </c>
      <c r="Q85" s="132" t="str">
        <f t="shared" si="4"/>
        <v>No</v>
      </c>
    </row>
    <row r="86" spans="1:17" x14ac:dyDescent="0.25">
      <c r="A86" t="s">
        <v>9</v>
      </c>
      <c r="B86" s="1">
        <v>124.2</v>
      </c>
      <c r="C86" s="1">
        <v>0</v>
      </c>
      <c r="D86" s="1">
        <v>0</v>
      </c>
      <c r="E86" s="1">
        <v>0</v>
      </c>
      <c r="F86" s="1">
        <v>124.2</v>
      </c>
      <c r="G86" s="1">
        <v>0</v>
      </c>
      <c r="H86" s="1">
        <v>0</v>
      </c>
      <c r="I86" s="1">
        <v>124.2</v>
      </c>
      <c r="J86" t="s">
        <v>150</v>
      </c>
      <c r="K86" t="s">
        <v>175</v>
      </c>
      <c r="L86" t="s">
        <v>176</v>
      </c>
      <c r="M86" s="1">
        <f>_xlfn.IFNA(VLOOKUP(A86,'7.22.24'!$A$2:$C$96,3,0),0)</f>
        <v>124.2</v>
      </c>
      <c r="N86" t="str">
        <f t="shared" si="5"/>
        <v>Yes</v>
      </c>
      <c r="O86" t="str">
        <f>_xlfn.IFNA(VLOOKUP(A86,'7.22.24'!$A$2:$R$96,16,0), "No")</f>
        <v>No</v>
      </c>
      <c r="P86" s="131" t="str">
        <f t="shared" si="6"/>
        <v>No</v>
      </c>
      <c r="Q86" s="132" t="str">
        <f t="shared" ref="Q86:Q117" si="7">IF(AND(N86="Yes",O86="Yes",M86&lt;C86),"Yes","No")</f>
        <v>No</v>
      </c>
    </row>
    <row r="87" spans="1:17" x14ac:dyDescent="0.25">
      <c r="A87" t="s">
        <v>111</v>
      </c>
      <c r="B87" s="1">
        <v>794.58999999999992</v>
      </c>
      <c r="C87" s="1">
        <v>0</v>
      </c>
      <c r="D87" s="1">
        <v>0</v>
      </c>
      <c r="E87" s="1">
        <v>0</v>
      </c>
      <c r="F87" s="1">
        <v>794.58999999999992</v>
      </c>
      <c r="G87" s="1">
        <v>0</v>
      </c>
      <c r="H87" s="1">
        <v>0</v>
      </c>
      <c r="I87" s="1">
        <v>794.58999999999992</v>
      </c>
      <c r="J87" t="s">
        <v>44</v>
      </c>
      <c r="K87" t="s">
        <v>196</v>
      </c>
      <c r="L87" t="s">
        <v>267</v>
      </c>
      <c r="M87" s="1">
        <f>_xlfn.IFNA(VLOOKUP(A87,'7.22.24'!$A$2:$C$96,3,0),0)</f>
        <v>0</v>
      </c>
      <c r="N87" t="str">
        <f t="shared" si="5"/>
        <v>No</v>
      </c>
      <c r="O87" t="str">
        <f>_xlfn.IFNA(VLOOKUP(A87,'7.22.24'!$A$2:$R$96,16,0), "No")</f>
        <v>No</v>
      </c>
      <c r="P87" s="131" t="str">
        <f t="shared" si="6"/>
        <v>No</v>
      </c>
      <c r="Q87" s="132" t="str">
        <f t="shared" si="7"/>
        <v>No</v>
      </c>
    </row>
    <row r="88" spans="1:17" x14ac:dyDescent="0.25">
      <c r="A88" t="s">
        <v>36</v>
      </c>
      <c r="B88" s="1">
        <v>8710.1500000000015</v>
      </c>
      <c r="C88" s="1">
        <v>0</v>
      </c>
      <c r="D88" s="1">
        <v>0</v>
      </c>
      <c r="E88" s="1">
        <v>0</v>
      </c>
      <c r="F88" s="1">
        <v>8710.1500000000015</v>
      </c>
      <c r="G88" s="1">
        <v>0</v>
      </c>
      <c r="H88" s="1">
        <v>0</v>
      </c>
      <c r="I88" s="1">
        <v>8710.1500000000015</v>
      </c>
      <c r="J88" t="s">
        <v>21</v>
      </c>
      <c r="K88" t="s">
        <v>177</v>
      </c>
      <c r="L88" t="s">
        <v>185</v>
      </c>
      <c r="M88" s="1">
        <f>_xlfn.IFNA(VLOOKUP(A88,'7.22.24'!$A$2:$C$96,3,0),0)</f>
        <v>6351.77</v>
      </c>
      <c r="N88" t="str">
        <f t="shared" si="5"/>
        <v>Yes</v>
      </c>
      <c r="O88" t="str">
        <f>_xlfn.IFNA(VLOOKUP(A88,'7.22.24'!$A$2:$R$96,16,0), "No")</f>
        <v>No</v>
      </c>
      <c r="P88" s="131" t="str">
        <f t="shared" si="6"/>
        <v>No</v>
      </c>
      <c r="Q88" s="132" t="str">
        <f t="shared" si="7"/>
        <v>No</v>
      </c>
    </row>
    <row r="89" spans="1:17" x14ac:dyDescent="0.25">
      <c r="A89" t="s">
        <v>658</v>
      </c>
      <c r="B89" s="1">
        <v>12126.87</v>
      </c>
      <c r="C89" s="1">
        <v>0</v>
      </c>
      <c r="D89" s="1">
        <v>0</v>
      </c>
      <c r="E89" s="1">
        <v>0</v>
      </c>
      <c r="F89" s="1">
        <v>12126.87</v>
      </c>
      <c r="G89" s="1">
        <v>0</v>
      </c>
      <c r="H89" s="1">
        <v>12126.87</v>
      </c>
      <c r="I89" s="1">
        <v>0</v>
      </c>
      <c r="J89" t="s">
        <v>151</v>
      </c>
      <c r="K89" t="s">
        <v>208</v>
      </c>
      <c r="L89" t="s">
        <v>719</v>
      </c>
      <c r="M89" s="1">
        <f>_xlfn.IFNA(VLOOKUP(A89,'7.22.24'!$A$2:$C$96,3,0),0)</f>
        <v>0</v>
      </c>
      <c r="N89" t="str">
        <f t="shared" si="5"/>
        <v>No</v>
      </c>
      <c r="O89" t="str">
        <f>_xlfn.IFNA(VLOOKUP(A89,'7.22.24'!$A$2:$R$96,16,0), "No")</f>
        <v>No</v>
      </c>
      <c r="P89" s="131" t="str">
        <f t="shared" si="6"/>
        <v>No</v>
      </c>
      <c r="Q89" s="132" t="str">
        <f t="shared" si="7"/>
        <v>No</v>
      </c>
    </row>
    <row r="90" spans="1:17" x14ac:dyDescent="0.25">
      <c r="A90" t="s">
        <v>747</v>
      </c>
      <c r="B90" s="1">
        <v>2602.21</v>
      </c>
      <c r="C90" s="1">
        <v>0</v>
      </c>
      <c r="D90" s="1">
        <v>0</v>
      </c>
      <c r="E90" s="1">
        <v>0</v>
      </c>
      <c r="F90" s="1">
        <v>2602.21</v>
      </c>
      <c r="G90" s="1">
        <v>0</v>
      </c>
      <c r="H90" s="1">
        <v>0</v>
      </c>
      <c r="I90" s="1">
        <v>2602.21</v>
      </c>
      <c r="J90" t="s">
        <v>96</v>
      </c>
      <c r="K90" t="s">
        <v>242</v>
      </c>
      <c r="L90" t="s">
        <v>748</v>
      </c>
      <c r="M90" s="1">
        <f>_xlfn.IFNA(VLOOKUP(A90,'7.22.24'!$A$2:$C$96,3,0),0)</f>
        <v>0</v>
      </c>
      <c r="N90" t="str">
        <f t="shared" si="5"/>
        <v>No</v>
      </c>
      <c r="O90" t="str">
        <f>_xlfn.IFNA(VLOOKUP(A90,'7.22.24'!$A$2:$R$96,16,0), "No")</f>
        <v>No</v>
      </c>
      <c r="P90" s="131" t="str">
        <f t="shared" si="6"/>
        <v>No</v>
      </c>
      <c r="Q90" s="132" t="str">
        <f t="shared" si="7"/>
        <v>No</v>
      </c>
    </row>
    <row r="91" spans="1:17" x14ac:dyDescent="0.25">
      <c r="A91" t="s">
        <v>860</v>
      </c>
      <c r="B91" s="1">
        <v>1920.62</v>
      </c>
      <c r="C91" s="1">
        <v>0</v>
      </c>
      <c r="D91" s="1">
        <v>0</v>
      </c>
      <c r="E91" s="1">
        <v>0</v>
      </c>
      <c r="F91" s="1">
        <v>1920.62</v>
      </c>
      <c r="G91" s="1">
        <v>0</v>
      </c>
      <c r="H91" s="1">
        <v>0</v>
      </c>
      <c r="I91" s="1">
        <v>1920.62</v>
      </c>
      <c r="J91" t="s">
        <v>21</v>
      </c>
      <c r="K91" t="s">
        <v>177</v>
      </c>
      <c r="L91" t="s">
        <v>861</v>
      </c>
      <c r="M91" s="1">
        <f>_xlfn.IFNA(VLOOKUP(A91,'7.22.24'!$A$2:$C$96,3,0),0)</f>
        <v>0</v>
      </c>
      <c r="N91" t="str">
        <f t="shared" si="5"/>
        <v>No</v>
      </c>
      <c r="O91" t="str">
        <f>_xlfn.IFNA(VLOOKUP(A91,'7.22.24'!$A$2:$R$96,16,0), "No")</f>
        <v>No</v>
      </c>
      <c r="P91" s="131" t="str">
        <f t="shared" si="6"/>
        <v>No</v>
      </c>
      <c r="Q91" s="132" t="str">
        <f t="shared" si="7"/>
        <v>No</v>
      </c>
    </row>
    <row r="92" spans="1:17" x14ac:dyDescent="0.25">
      <c r="A92" t="s">
        <v>157</v>
      </c>
      <c r="B92" s="1">
        <v>1038.54</v>
      </c>
      <c r="C92" s="1">
        <v>0</v>
      </c>
      <c r="D92" s="1">
        <v>0</v>
      </c>
      <c r="E92" s="1">
        <v>0</v>
      </c>
      <c r="F92" s="1">
        <v>1038.54</v>
      </c>
      <c r="G92" s="1">
        <v>1038.54</v>
      </c>
      <c r="H92" s="1">
        <v>0</v>
      </c>
      <c r="I92" s="1">
        <v>0</v>
      </c>
      <c r="J92" t="s">
        <v>116</v>
      </c>
      <c r="K92" t="s">
        <v>259</v>
      </c>
      <c r="L92" t="s">
        <v>274</v>
      </c>
      <c r="M92" s="1">
        <f>_xlfn.IFNA(VLOOKUP(A92,'7.22.24'!$A$2:$C$96,3,0),0)</f>
        <v>974.95</v>
      </c>
      <c r="N92" t="str">
        <f t="shared" si="5"/>
        <v>Yes</v>
      </c>
      <c r="O92" t="str">
        <f>_xlfn.IFNA(VLOOKUP(A92,'7.22.24'!$A$2:$R$96,16,0), "No")</f>
        <v>Yes</v>
      </c>
      <c r="P92" s="131" t="str">
        <f t="shared" si="6"/>
        <v>No</v>
      </c>
      <c r="Q92" s="132" t="str">
        <f t="shared" si="7"/>
        <v>No</v>
      </c>
    </row>
    <row r="93" spans="1:17" x14ac:dyDescent="0.25">
      <c r="A93" t="s">
        <v>129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t="s">
        <v>150</v>
      </c>
      <c r="K93" t="s">
        <v>175</v>
      </c>
      <c r="L93" t="s">
        <v>680</v>
      </c>
      <c r="M93" s="1">
        <f>_xlfn.IFNA(VLOOKUP(A93,'7.22.24'!$A$2:$C$96,3,0),0)</f>
        <v>0</v>
      </c>
      <c r="N93" t="str">
        <f t="shared" si="5"/>
        <v>No</v>
      </c>
      <c r="O93" t="str">
        <f>_xlfn.IFNA(VLOOKUP(A93,'7.22.24'!$A$2:$R$96,16,0), "No")</f>
        <v>No</v>
      </c>
      <c r="P93" s="131" t="str">
        <f t="shared" si="6"/>
        <v>No</v>
      </c>
      <c r="Q93" s="132" t="str">
        <f t="shared" si="7"/>
        <v>No</v>
      </c>
    </row>
    <row r="94" spans="1:17" x14ac:dyDescent="0.25">
      <c r="A94" t="s">
        <v>30</v>
      </c>
      <c r="B94" s="1">
        <v>291.11</v>
      </c>
      <c r="C94" s="1">
        <v>0</v>
      </c>
      <c r="D94" s="1">
        <v>0</v>
      </c>
      <c r="E94" s="1">
        <v>0</v>
      </c>
      <c r="F94" s="1">
        <v>291.11</v>
      </c>
      <c r="G94" s="1">
        <v>0</v>
      </c>
      <c r="H94" s="1">
        <v>0</v>
      </c>
      <c r="I94" s="1">
        <v>291.11</v>
      </c>
      <c r="J94" t="s">
        <v>31</v>
      </c>
      <c r="K94" t="s">
        <v>183</v>
      </c>
      <c r="L94" t="s">
        <v>184</v>
      </c>
      <c r="M94" s="1">
        <f>_xlfn.IFNA(VLOOKUP(A94,'7.22.24'!$A$2:$C$96,3,0),0)</f>
        <v>113.34</v>
      </c>
      <c r="N94" t="str">
        <f t="shared" si="5"/>
        <v>Yes</v>
      </c>
      <c r="O94" t="str">
        <f>_xlfn.IFNA(VLOOKUP(A94,'7.22.24'!$A$2:$R$96,16,0), "No")</f>
        <v>No</v>
      </c>
      <c r="P94" s="131" t="str">
        <f t="shared" si="6"/>
        <v>No</v>
      </c>
      <c r="Q94" s="132" t="str">
        <f t="shared" si="7"/>
        <v>No</v>
      </c>
    </row>
    <row r="95" spans="1:17" x14ac:dyDescent="0.25">
      <c r="A95" t="s">
        <v>130</v>
      </c>
      <c r="B95" s="1">
        <v>289.44</v>
      </c>
      <c r="C95" s="1">
        <v>0</v>
      </c>
      <c r="D95" s="1">
        <v>0</v>
      </c>
      <c r="E95" s="1">
        <v>0</v>
      </c>
      <c r="F95" s="1">
        <v>289.44</v>
      </c>
      <c r="G95" s="1">
        <v>0</v>
      </c>
      <c r="H95" s="1">
        <v>289.44</v>
      </c>
      <c r="I95" s="1">
        <v>0</v>
      </c>
      <c r="J95" t="s">
        <v>20</v>
      </c>
      <c r="K95" t="s">
        <v>178</v>
      </c>
      <c r="L95" t="s">
        <v>304</v>
      </c>
      <c r="M95" s="1">
        <f>_xlfn.IFNA(VLOOKUP(A95,'7.22.24'!$A$2:$C$96,3,0),0)</f>
        <v>0</v>
      </c>
      <c r="N95" t="str">
        <f t="shared" si="5"/>
        <v>No</v>
      </c>
      <c r="O95" t="str">
        <f>_xlfn.IFNA(VLOOKUP(A95,'7.22.24'!$A$2:$R$96,16,0), "No")</f>
        <v>No</v>
      </c>
      <c r="P95" s="131" t="str">
        <f t="shared" si="6"/>
        <v>No</v>
      </c>
      <c r="Q95" s="132" t="str">
        <f t="shared" si="7"/>
        <v>No</v>
      </c>
    </row>
    <row r="96" spans="1:17" x14ac:dyDescent="0.25">
      <c r="A96" t="s">
        <v>432</v>
      </c>
      <c r="B96" s="1">
        <v>4483.57</v>
      </c>
      <c r="C96" s="1">
        <v>0</v>
      </c>
      <c r="D96" s="1">
        <v>0</v>
      </c>
      <c r="E96" s="1">
        <v>0</v>
      </c>
      <c r="F96" s="1">
        <v>4483.57</v>
      </c>
      <c r="G96" s="1">
        <v>0</v>
      </c>
      <c r="H96" s="1">
        <v>0</v>
      </c>
      <c r="I96" s="1">
        <v>4483.57</v>
      </c>
      <c r="J96" t="s">
        <v>41</v>
      </c>
      <c r="K96" t="s">
        <v>179</v>
      </c>
      <c r="L96" t="s">
        <v>433</v>
      </c>
      <c r="M96" s="1">
        <f>_xlfn.IFNA(VLOOKUP(A96,'7.22.24'!$A$2:$C$96,3,0),0)</f>
        <v>205.27</v>
      </c>
      <c r="N96" t="str">
        <f t="shared" si="5"/>
        <v>Yes</v>
      </c>
      <c r="O96" t="str">
        <f>_xlfn.IFNA(VLOOKUP(A96,'7.22.24'!$A$2:$R$96,16,0), "No")</f>
        <v>Yes</v>
      </c>
      <c r="P96" s="131" t="str">
        <f t="shared" si="6"/>
        <v>No</v>
      </c>
      <c r="Q96" s="132" t="str">
        <f t="shared" si="7"/>
        <v>No</v>
      </c>
    </row>
    <row r="97" spans="1:17" x14ac:dyDescent="0.25">
      <c r="A97" t="s">
        <v>830</v>
      </c>
      <c r="B97" s="1">
        <v>760.8900000000001</v>
      </c>
      <c r="C97" s="1">
        <v>0</v>
      </c>
      <c r="D97" s="1">
        <v>0</v>
      </c>
      <c r="E97" s="1">
        <v>0</v>
      </c>
      <c r="F97" s="1">
        <v>760.8900000000001</v>
      </c>
      <c r="G97" s="1">
        <v>0</v>
      </c>
      <c r="H97" s="1">
        <v>0</v>
      </c>
      <c r="I97" s="1">
        <v>760.8900000000001</v>
      </c>
      <c r="J97" t="s">
        <v>14</v>
      </c>
      <c r="K97" t="s">
        <v>172</v>
      </c>
      <c r="L97" t="s">
        <v>831</v>
      </c>
      <c r="M97" s="1">
        <f>_xlfn.IFNA(VLOOKUP(A97,'7.22.24'!$A$2:$C$96,3,0),0)</f>
        <v>0</v>
      </c>
      <c r="N97" t="str">
        <f t="shared" si="5"/>
        <v>No</v>
      </c>
      <c r="O97" t="str">
        <f>_xlfn.IFNA(VLOOKUP(A97,'7.22.24'!$A$2:$R$96,16,0), "No")</f>
        <v>No</v>
      </c>
      <c r="P97" s="131" t="str">
        <f t="shared" si="6"/>
        <v>No</v>
      </c>
      <c r="Q97" s="132" t="str">
        <f t="shared" si="7"/>
        <v>No</v>
      </c>
    </row>
    <row r="98" spans="1:17" x14ac:dyDescent="0.25">
      <c r="A98" t="s">
        <v>862</v>
      </c>
      <c r="B98" s="1">
        <v>669.11</v>
      </c>
      <c r="C98" s="1">
        <v>0</v>
      </c>
      <c r="D98" s="1">
        <v>0</v>
      </c>
      <c r="E98" s="1">
        <v>0</v>
      </c>
      <c r="F98" s="1">
        <v>669.11</v>
      </c>
      <c r="G98" s="1">
        <v>0</v>
      </c>
      <c r="H98" s="1">
        <v>0</v>
      </c>
      <c r="I98" s="1">
        <v>669.11</v>
      </c>
      <c r="J98" t="s">
        <v>60</v>
      </c>
      <c r="K98" t="s">
        <v>236</v>
      </c>
      <c r="L98" t="s">
        <v>863</v>
      </c>
      <c r="M98" s="1">
        <f>_xlfn.IFNA(VLOOKUP(A98,'7.22.24'!$A$2:$C$96,3,0),0)</f>
        <v>0</v>
      </c>
      <c r="N98" t="str">
        <f t="shared" ref="N98:N129" si="8">IF(M98&gt;50,"Yes","No")</f>
        <v>No</v>
      </c>
      <c r="O98" t="str">
        <f>_xlfn.IFNA(VLOOKUP(A98,'7.22.24'!$A$2:$R$96,16,0), "No")</f>
        <v>No</v>
      </c>
      <c r="P98" s="131" t="str">
        <f t="shared" si="6"/>
        <v>No</v>
      </c>
      <c r="Q98" s="132" t="str">
        <f t="shared" si="7"/>
        <v>No</v>
      </c>
    </row>
    <row r="99" spans="1:17" x14ac:dyDescent="0.25">
      <c r="A99" t="s">
        <v>512</v>
      </c>
      <c r="B99" s="1">
        <v>504.29</v>
      </c>
      <c r="C99" s="1">
        <v>0</v>
      </c>
      <c r="D99" s="1">
        <v>0</v>
      </c>
      <c r="E99" s="1">
        <v>0</v>
      </c>
      <c r="F99" s="1">
        <v>504.29</v>
      </c>
      <c r="G99" s="1">
        <v>504.29</v>
      </c>
      <c r="H99" s="1">
        <v>0</v>
      </c>
      <c r="I99" s="1">
        <v>0</v>
      </c>
      <c r="J99" t="s">
        <v>96</v>
      </c>
      <c r="K99" t="s">
        <v>242</v>
      </c>
      <c r="L99" t="s">
        <v>513</v>
      </c>
      <c r="M99" s="1">
        <f>_xlfn.IFNA(VLOOKUP(A99,'7.22.24'!$A$2:$C$96,3,0),0)</f>
        <v>0</v>
      </c>
      <c r="N99" t="str">
        <f t="shared" si="8"/>
        <v>No</v>
      </c>
      <c r="O99" t="str">
        <f>_xlfn.IFNA(VLOOKUP(A99,'7.22.24'!$A$2:$R$96,16,0), "No")</f>
        <v>No</v>
      </c>
      <c r="P99" s="131" t="str">
        <f t="shared" si="6"/>
        <v>No</v>
      </c>
      <c r="Q99" s="132" t="str">
        <f t="shared" si="7"/>
        <v>No</v>
      </c>
    </row>
    <row r="100" spans="1:17" x14ac:dyDescent="0.25">
      <c r="A100" t="s">
        <v>117</v>
      </c>
      <c r="B100" s="1">
        <v>3727.94</v>
      </c>
      <c r="C100" s="1">
        <v>0</v>
      </c>
      <c r="D100" s="1">
        <v>0</v>
      </c>
      <c r="E100" s="1">
        <v>0</v>
      </c>
      <c r="F100" s="1">
        <v>3727.94</v>
      </c>
      <c r="G100" s="1">
        <v>0</v>
      </c>
      <c r="H100" s="1">
        <v>3727.94</v>
      </c>
      <c r="I100" s="1">
        <v>0</v>
      </c>
      <c r="J100" t="s">
        <v>56</v>
      </c>
      <c r="K100" t="s">
        <v>189</v>
      </c>
      <c r="L100" t="s">
        <v>305</v>
      </c>
      <c r="M100" s="1">
        <f>_xlfn.IFNA(VLOOKUP(A100,'7.22.24'!$A$2:$C$96,3,0),0)</f>
        <v>2970</v>
      </c>
      <c r="N100" t="str">
        <f t="shared" si="8"/>
        <v>Yes</v>
      </c>
      <c r="O100" t="str">
        <f>_xlfn.IFNA(VLOOKUP(A100,'7.22.24'!$A$2:$R$96,16,0), "No")</f>
        <v>Yes</v>
      </c>
      <c r="P100" s="131" t="str">
        <f t="shared" ref="P100:P131" si="9">IF(AND(C100&gt;=50,O100="No"),"Yes","No")</f>
        <v>No</v>
      </c>
      <c r="Q100" s="132" t="str">
        <f t="shared" si="7"/>
        <v>No</v>
      </c>
    </row>
    <row r="101" spans="1:17" x14ac:dyDescent="0.25">
      <c r="A101" t="s">
        <v>54</v>
      </c>
      <c r="B101" s="1">
        <v>28.03</v>
      </c>
      <c r="C101" s="1">
        <v>0</v>
      </c>
      <c r="D101" s="1">
        <v>0</v>
      </c>
      <c r="E101" s="1">
        <v>0</v>
      </c>
      <c r="F101" s="1">
        <v>28.03</v>
      </c>
      <c r="G101" s="1">
        <v>0</v>
      </c>
      <c r="H101" s="1">
        <v>28.03</v>
      </c>
      <c r="I101" s="1">
        <v>0</v>
      </c>
      <c r="J101" t="s">
        <v>20</v>
      </c>
      <c r="K101" t="s">
        <v>178</v>
      </c>
      <c r="L101" t="s">
        <v>206</v>
      </c>
      <c r="M101" s="1">
        <f>_xlfn.IFNA(VLOOKUP(A101,'7.22.24'!$A$2:$C$96,3,0),0)</f>
        <v>0</v>
      </c>
      <c r="N101" t="str">
        <f t="shared" si="8"/>
        <v>No</v>
      </c>
      <c r="O101" t="str">
        <f>_xlfn.IFNA(VLOOKUP(A101,'7.22.24'!$A$2:$R$96,16,0), "No")</f>
        <v>No</v>
      </c>
      <c r="P101" s="131" t="str">
        <f t="shared" si="9"/>
        <v>No</v>
      </c>
      <c r="Q101" s="132" t="str">
        <f t="shared" si="7"/>
        <v>No</v>
      </c>
    </row>
    <row r="102" spans="1:17" x14ac:dyDescent="0.25">
      <c r="A102" t="s">
        <v>864</v>
      </c>
      <c r="B102" s="1">
        <v>206.78</v>
      </c>
      <c r="C102" s="1">
        <v>0</v>
      </c>
      <c r="D102" s="1">
        <v>0</v>
      </c>
      <c r="E102" s="1">
        <v>0</v>
      </c>
      <c r="F102" s="1">
        <v>206.78</v>
      </c>
      <c r="G102" s="1">
        <v>0</v>
      </c>
      <c r="H102" s="1">
        <v>0</v>
      </c>
      <c r="I102" s="1">
        <v>206.78</v>
      </c>
      <c r="J102" t="s">
        <v>29</v>
      </c>
      <c r="K102" t="s">
        <v>212</v>
      </c>
      <c r="L102" t="s">
        <v>865</v>
      </c>
      <c r="M102" s="1">
        <f>_xlfn.IFNA(VLOOKUP(A102,'7.22.24'!$A$2:$C$96,3,0),0)</f>
        <v>0</v>
      </c>
      <c r="N102" t="str">
        <f t="shared" si="8"/>
        <v>No</v>
      </c>
      <c r="O102" t="str">
        <f>_xlfn.IFNA(VLOOKUP(A102,'7.22.24'!$A$2:$R$96,16,0), "No")</f>
        <v>No</v>
      </c>
      <c r="P102" s="131" t="str">
        <f t="shared" si="9"/>
        <v>No</v>
      </c>
      <c r="Q102" s="132" t="str">
        <f t="shared" si="7"/>
        <v>No</v>
      </c>
    </row>
    <row r="103" spans="1:17" x14ac:dyDescent="0.25">
      <c r="A103" t="s">
        <v>88</v>
      </c>
      <c r="B103" s="1">
        <v>5861.5299999999988</v>
      </c>
      <c r="C103" s="1">
        <v>0</v>
      </c>
      <c r="D103" s="1">
        <v>0</v>
      </c>
      <c r="E103" s="1">
        <v>0</v>
      </c>
      <c r="F103" s="1">
        <v>5861.5299999999988</v>
      </c>
      <c r="G103" s="1">
        <v>5226.3100000000004</v>
      </c>
      <c r="H103" s="1">
        <v>635.22</v>
      </c>
      <c r="I103" s="1">
        <v>0</v>
      </c>
      <c r="J103" t="s">
        <v>56</v>
      </c>
      <c r="K103" t="s">
        <v>189</v>
      </c>
      <c r="L103" t="s">
        <v>249</v>
      </c>
      <c r="M103" s="1">
        <f>_xlfn.IFNA(VLOOKUP(A103,'7.22.24'!$A$2:$C$96,3,0),0)</f>
        <v>120.6</v>
      </c>
      <c r="N103" t="str">
        <f t="shared" si="8"/>
        <v>Yes</v>
      </c>
      <c r="O103" t="str">
        <f>_xlfn.IFNA(VLOOKUP(A103,'7.22.24'!$A$2:$R$96,16,0), "No")</f>
        <v>Yes</v>
      </c>
      <c r="P103" s="131" t="str">
        <f t="shared" si="9"/>
        <v>No</v>
      </c>
      <c r="Q103" s="132" t="str">
        <f t="shared" si="7"/>
        <v>No</v>
      </c>
    </row>
    <row r="104" spans="1:17" x14ac:dyDescent="0.25">
      <c r="A104" t="s">
        <v>632</v>
      </c>
      <c r="B104" s="1">
        <v>1161.1400000000001</v>
      </c>
      <c r="C104" s="1">
        <v>0</v>
      </c>
      <c r="D104" s="1">
        <v>0</v>
      </c>
      <c r="E104" s="1">
        <v>0</v>
      </c>
      <c r="F104" s="1">
        <v>1161.1400000000001</v>
      </c>
      <c r="G104" s="1">
        <v>0</v>
      </c>
      <c r="H104" s="1">
        <v>0</v>
      </c>
      <c r="I104" s="1">
        <v>1161.1400000000001</v>
      </c>
      <c r="J104" t="s">
        <v>41</v>
      </c>
      <c r="K104" t="s">
        <v>179</v>
      </c>
      <c r="L104" t="s">
        <v>633</v>
      </c>
      <c r="M104" s="1">
        <f>_xlfn.IFNA(VLOOKUP(A104,'7.22.24'!$A$2:$C$96,3,0),0)</f>
        <v>0</v>
      </c>
      <c r="N104" t="str">
        <f t="shared" si="8"/>
        <v>No</v>
      </c>
      <c r="O104" t="str">
        <f>_xlfn.IFNA(VLOOKUP(A104,'7.22.24'!$A$2:$R$96,16,0), "No")</f>
        <v>No</v>
      </c>
      <c r="P104" s="131" t="str">
        <f t="shared" si="9"/>
        <v>No</v>
      </c>
      <c r="Q104" s="132" t="str">
        <f t="shared" si="7"/>
        <v>No</v>
      </c>
    </row>
    <row r="105" spans="1:17" x14ac:dyDescent="0.25">
      <c r="A105" t="s">
        <v>762</v>
      </c>
      <c r="B105" s="1">
        <v>2264.39</v>
      </c>
      <c r="C105" s="1">
        <v>0</v>
      </c>
      <c r="D105" s="1">
        <v>0</v>
      </c>
      <c r="E105" s="1">
        <v>0</v>
      </c>
      <c r="F105" s="1">
        <v>2264.39</v>
      </c>
      <c r="G105" s="1">
        <v>0</v>
      </c>
      <c r="H105" s="1">
        <v>2264.39</v>
      </c>
      <c r="I105" s="1">
        <v>0</v>
      </c>
      <c r="J105" t="s">
        <v>23</v>
      </c>
      <c r="K105" t="s">
        <v>194</v>
      </c>
      <c r="L105" t="s">
        <v>763</v>
      </c>
      <c r="M105" s="1">
        <f>_xlfn.IFNA(VLOOKUP(A105,'7.22.24'!$A$2:$C$96,3,0),0)</f>
        <v>0</v>
      </c>
      <c r="N105" t="str">
        <f t="shared" si="8"/>
        <v>No</v>
      </c>
      <c r="O105" t="str">
        <f>_xlfn.IFNA(VLOOKUP(A105,'7.22.24'!$A$2:$R$96,16,0), "No")</f>
        <v>No</v>
      </c>
      <c r="P105" s="131" t="str">
        <f t="shared" si="9"/>
        <v>No</v>
      </c>
      <c r="Q105" s="132" t="str">
        <f t="shared" si="7"/>
        <v>No</v>
      </c>
    </row>
    <row r="106" spans="1:17" x14ac:dyDescent="0.25">
      <c r="A106" t="s">
        <v>414</v>
      </c>
      <c r="B106" s="1">
        <v>316.97000000000003</v>
      </c>
      <c r="C106" s="1">
        <v>0</v>
      </c>
      <c r="D106" s="1">
        <v>0</v>
      </c>
      <c r="E106" s="1">
        <v>0</v>
      </c>
      <c r="F106" s="1">
        <v>316.97000000000003</v>
      </c>
      <c r="G106" s="1">
        <v>0</v>
      </c>
      <c r="H106" s="1">
        <v>316.97000000000003</v>
      </c>
      <c r="I106" s="1">
        <v>0</v>
      </c>
      <c r="J106" t="s">
        <v>415</v>
      </c>
      <c r="K106" t="s">
        <v>866</v>
      </c>
      <c r="L106" t="s">
        <v>417</v>
      </c>
      <c r="M106" s="1">
        <f>_xlfn.IFNA(VLOOKUP(A106,'7.22.24'!$A$2:$C$96,3,0),0)</f>
        <v>0</v>
      </c>
      <c r="N106" t="str">
        <f t="shared" si="8"/>
        <v>No</v>
      </c>
      <c r="O106" t="str">
        <f>_xlfn.IFNA(VLOOKUP(A106,'7.22.24'!$A$2:$R$96,16,0), "No")</f>
        <v>No</v>
      </c>
      <c r="P106" s="131" t="str">
        <f t="shared" si="9"/>
        <v>No</v>
      </c>
      <c r="Q106" s="132" t="str">
        <f t="shared" si="7"/>
        <v>No</v>
      </c>
    </row>
    <row r="107" spans="1:17" x14ac:dyDescent="0.25">
      <c r="A107" t="s">
        <v>867</v>
      </c>
      <c r="B107" s="1">
        <v>21.81</v>
      </c>
      <c r="C107" s="1">
        <v>0</v>
      </c>
      <c r="D107" s="1">
        <v>0</v>
      </c>
      <c r="E107" s="1">
        <v>0</v>
      </c>
      <c r="F107" s="1">
        <v>21.81</v>
      </c>
      <c r="G107" s="1">
        <v>0</v>
      </c>
      <c r="H107" s="1">
        <v>21.81</v>
      </c>
      <c r="I107" s="1">
        <v>0</v>
      </c>
      <c r="J107" t="s">
        <v>29</v>
      </c>
      <c r="K107" t="s">
        <v>212</v>
      </c>
      <c r="L107" t="s">
        <v>868</v>
      </c>
      <c r="M107" s="1">
        <f>_xlfn.IFNA(VLOOKUP(A107,'7.22.24'!$A$2:$C$96,3,0),0)</f>
        <v>0</v>
      </c>
      <c r="N107" t="str">
        <f t="shared" si="8"/>
        <v>No</v>
      </c>
      <c r="O107" t="str">
        <f>_xlfn.IFNA(VLOOKUP(A107,'7.22.24'!$A$2:$R$96,16,0), "No")</f>
        <v>No</v>
      </c>
      <c r="P107" s="131" t="str">
        <f t="shared" si="9"/>
        <v>No</v>
      </c>
      <c r="Q107" s="132" t="str">
        <f t="shared" si="7"/>
        <v>No</v>
      </c>
    </row>
    <row r="108" spans="1:17" x14ac:dyDescent="0.25">
      <c r="A108" t="s">
        <v>560</v>
      </c>
      <c r="B108" s="1">
        <v>52.03</v>
      </c>
      <c r="C108" s="1">
        <v>0</v>
      </c>
      <c r="D108" s="1">
        <v>0</v>
      </c>
      <c r="E108" s="1">
        <v>0</v>
      </c>
      <c r="F108" s="1">
        <v>52.03</v>
      </c>
      <c r="G108" s="1">
        <v>52.03</v>
      </c>
      <c r="H108" s="1">
        <v>0</v>
      </c>
      <c r="I108" s="1">
        <v>0</v>
      </c>
      <c r="J108" t="s">
        <v>36</v>
      </c>
      <c r="K108" t="s">
        <v>185</v>
      </c>
      <c r="L108" t="s">
        <v>561</v>
      </c>
      <c r="M108" s="1">
        <f>_xlfn.IFNA(VLOOKUP(A108,'7.22.24'!$A$2:$C$96,3,0),0)</f>
        <v>0</v>
      </c>
      <c r="N108" t="str">
        <f t="shared" si="8"/>
        <v>No</v>
      </c>
      <c r="O108" t="str">
        <f>_xlfn.IFNA(VLOOKUP(A108,'7.22.24'!$A$2:$R$96,16,0), "No")</f>
        <v>No</v>
      </c>
      <c r="P108" s="131" t="str">
        <f t="shared" si="9"/>
        <v>No</v>
      </c>
      <c r="Q108" s="132" t="str">
        <f t="shared" si="7"/>
        <v>No</v>
      </c>
    </row>
    <row r="109" spans="1:17" x14ac:dyDescent="0.25">
      <c r="A109" t="s">
        <v>132</v>
      </c>
      <c r="B109" s="1">
        <v>1244.06</v>
      </c>
      <c r="C109" s="1">
        <v>0</v>
      </c>
      <c r="D109" s="1">
        <v>0</v>
      </c>
      <c r="E109" s="1">
        <v>0</v>
      </c>
      <c r="F109" s="1">
        <v>1244.06</v>
      </c>
      <c r="G109" s="1">
        <v>0</v>
      </c>
      <c r="H109" s="1">
        <v>1244.06</v>
      </c>
      <c r="I109" s="1">
        <v>0</v>
      </c>
      <c r="J109" t="s">
        <v>20</v>
      </c>
      <c r="K109" t="s">
        <v>178</v>
      </c>
      <c r="L109" t="s">
        <v>307</v>
      </c>
      <c r="M109" s="1">
        <f>_xlfn.IFNA(VLOOKUP(A109,'7.22.24'!$A$2:$C$96,3,0),0)</f>
        <v>0</v>
      </c>
      <c r="N109" t="str">
        <f t="shared" si="8"/>
        <v>No</v>
      </c>
      <c r="O109" t="str">
        <f>_xlfn.IFNA(VLOOKUP(A109,'7.22.24'!$A$2:$R$96,16,0), "No")</f>
        <v>No</v>
      </c>
      <c r="P109" s="131" t="str">
        <f t="shared" si="9"/>
        <v>No</v>
      </c>
      <c r="Q109" s="132" t="str">
        <f t="shared" si="7"/>
        <v>No</v>
      </c>
    </row>
    <row r="110" spans="1:17" x14ac:dyDescent="0.25">
      <c r="A110" t="s">
        <v>58</v>
      </c>
      <c r="B110" s="1">
        <v>672.45</v>
      </c>
      <c r="C110" s="1">
        <v>0</v>
      </c>
      <c r="D110" s="1">
        <v>0</v>
      </c>
      <c r="E110" s="1">
        <v>0</v>
      </c>
      <c r="F110" s="1">
        <v>672.45</v>
      </c>
      <c r="G110" s="1">
        <v>672.45</v>
      </c>
      <c r="H110" s="1">
        <v>0</v>
      </c>
      <c r="I110" s="1">
        <v>0</v>
      </c>
      <c r="J110" t="s">
        <v>34</v>
      </c>
      <c r="K110" t="s">
        <v>198</v>
      </c>
      <c r="L110" t="s">
        <v>199</v>
      </c>
      <c r="M110" s="1">
        <f>_xlfn.IFNA(VLOOKUP(A110,'7.22.24'!$A$2:$C$96,3,0),0)</f>
        <v>0</v>
      </c>
      <c r="N110" t="str">
        <f t="shared" si="8"/>
        <v>No</v>
      </c>
      <c r="O110" t="str">
        <f>_xlfn.IFNA(VLOOKUP(A110,'7.22.24'!$A$2:$R$96,16,0), "No")</f>
        <v>No</v>
      </c>
      <c r="P110" s="131" t="str">
        <f t="shared" si="9"/>
        <v>No</v>
      </c>
      <c r="Q110" s="132" t="str">
        <f t="shared" si="7"/>
        <v>No</v>
      </c>
    </row>
    <row r="111" spans="1:17" x14ac:dyDescent="0.25">
      <c r="A111" t="s">
        <v>720</v>
      </c>
      <c r="B111" s="1">
        <v>804.62000000000012</v>
      </c>
      <c r="C111" s="1">
        <v>0</v>
      </c>
      <c r="D111" s="1">
        <v>0</v>
      </c>
      <c r="E111" s="1">
        <v>0</v>
      </c>
      <c r="F111" s="1">
        <v>804.62000000000012</v>
      </c>
      <c r="G111" s="1">
        <v>0</v>
      </c>
      <c r="H111" s="1">
        <v>804.62000000000012</v>
      </c>
      <c r="I111" s="1">
        <v>0</v>
      </c>
      <c r="J111" t="s">
        <v>34</v>
      </c>
      <c r="K111" t="s">
        <v>198</v>
      </c>
      <c r="L111" t="s">
        <v>721</v>
      </c>
      <c r="M111" s="1">
        <f>_xlfn.IFNA(VLOOKUP(A111,'7.22.24'!$A$2:$C$96,3,0),0)</f>
        <v>0</v>
      </c>
      <c r="N111" t="str">
        <f t="shared" si="8"/>
        <v>No</v>
      </c>
      <c r="O111" t="str">
        <f>_xlfn.IFNA(VLOOKUP(A111,'7.22.24'!$A$2:$R$96,16,0), "No")</f>
        <v>No</v>
      </c>
      <c r="P111" s="131" t="str">
        <f t="shared" si="9"/>
        <v>No</v>
      </c>
      <c r="Q111" s="132" t="str">
        <f t="shared" si="7"/>
        <v>No</v>
      </c>
    </row>
    <row r="112" spans="1:17" x14ac:dyDescent="0.25">
      <c r="A112" t="s">
        <v>133</v>
      </c>
      <c r="B112" s="1">
        <v>36.229999999999997</v>
      </c>
      <c r="C112" s="1">
        <v>0</v>
      </c>
      <c r="D112" s="1">
        <v>0</v>
      </c>
      <c r="E112" s="1">
        <v>0</v>
      </c>
      <c r="F112" s="1">
        <v>36.229999999999997</v>
      </c>
      <c r="G112" s="1">
        <v>0</v>
      </c>
      <c r="H112" s="1">
        <v>0</v>
      </c>
      <c r="I112" s="1">
        <v>36.229999999999997</v>
      </c>
      <c r="J112" t="s">
        <v>31</v>
      </c>
      <c r="K112" t="s">
        <v>183</v>
      </c>
      <c r="L112" t="s">
        <v>310</v>
      </c>
      <c r="M112" s="1">
        <f>_xlfn.IFNA(VLOOKUP(A112,'7.22.24'!$A$2:$C$96,3,0),0)</f>
        <v>0</v>
      </c>
      <c r="N112" t="str">
        <f t="shared" si="8"/>
        <v>No</v>
      </c>
      <c r="O112" t="str">
        <f>_xlfn.IFNA(VLOOKUP(A112,'7.22.24'!$A$2:$R$96,16,0), "No")</f>
        <v>No</v>
      </c>
      <c r="P112" s="131" t="str">
        <f t="shared" si="9"/>
        <v>No</v>
      </c>
      <c r="Q112" s="132" t="str">
        <f t="shared" si="7"/>
        <v>No</v>
      </c>
    </row>
    <row r="113" spans="1:17" x14ac:dyDescent="0.25">
      <c r="A113" t="s">
        <v>823</v>
      </c>
      <c r="B113" s="1">
        <v>595.36</v>
      </c>
      <c r="C113" s="1">
        <v>0</v>
      </c>
      <c r="D113" s="1">
        <v>0</v>
      </c>
      <c r="E113" s="1">
        <v>0</v>
      </c>
      <c r="F113" s="1">
        <v>595.36</v>
      </c>
      <c r="G113" s="1">
        <v>0</v>
      </c>
      <c r="H113" s="1">
        <v>0</v>
      </c>
      <c r="I113" s="1">
        <v>595.36</v>
      </c>
      <c r="J113" t="s">
        <v>62</v>
      </c>
      <c r="K113" t="s">
        <v>238</v>
      </c>
      <c r="L113" t="s">
        <v>824</v>
      </c>
      <c r="M113" s="1">
        <f>_xlfn.IFNA(VLOOKUP(A113,'7.22.24'!$A$2:$C$96,3,0),0)</f>
        <v>585.31000000000006</v>
      </c>
      <c r="N113" t="str">
        <f t="shared" si="8"/>
        <v>Yes</v>
      </c>
      <c r="O113" t="str">
        <f>_xlfn.IFNA(VLOOKUP(A113,'7.22.24'!$A$2:$R$96,16,0), "No")</f>
        <v>Yes</v>
      </c>
      <c r="P113" s="131" t="str">
        <f t="shared" si="9"/>
        <v>No</v>
      </c>
      <c r="Q113" s="132" t="str">
        <f t="shared" si="7"/>
        <v>No</v>
      </c>
    </row>
    <row r="114" spans="1:17" x14ac:dyDescent="0.25">
      <c r="A114" t="s">
        <v>66</v>
      </c>
      <c r="B114" s="1">
        <v>3270.04</v>
      </c>
      <c r="C114" s="1">
        <v>0</v>
      </c>
      <c r="D114" s="1">
        <v>0</v>
      </c>
      <c r="E114" s="1">
        <v>0</v>
      </c>
      <c r="F114" s="1">
        <v>3270.04</v>
      </c>
      <c r="G114" s="1">
        <v>3270.04</v>
      </c>
      <c r="H114" s="1">
        <v>0</v>
      </c>
      <c r="I114" s="1">
        <v>0</v>
      </c>
      <c r="J114" t="s">
        <v>56</v>
      </c>
      <c r="K114" t="s">
        <v>189</v>
      </c>
      <c r="L114" t="s">
        <v>216</v>
      </c>
      <c r="M114" s="1">
        <f>_xlfn.IFNA(VLOOKUP(A114,'7.22.24'!$A$2:$C$96,3,0),0)</f>
        <v>161.46</v>
      </c>
      <c r="N114" t="str">
        <f t="shared" si="8"/>
        <v>Yes</v>
      </c>
      <c r="O114" t="str">
        <f>_xlfn.IFNA(VLOOKUP(A114,'7.22.24'!$A$2:$R$96,16,0), "No")</f>
        <v>Yes</v>
      </c>
      <c r="P114" s="131" t="str">
        <f t="shared" si="9"/>
        <v>No</v>
      </c>
      <c r="Q114" s="132" t="str">
        <f t="shared" si="7"/>
        <v>No</v>
      </c>
    </row>
    <row r="115" spans="1:17" x14ac:dyDescent="0.25">
      <c r="A115" t="s">
        <v>821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t="s">
        <v>708</v>
      </c>
      <c r="K115" t="s">
        <v>709</v>
      </c>
      <c r="L115" t="s">
        <v>822</v>
      </c>
      <c r="M115" s="1">
        <f>_xlfn.IFNA(VLOOKUP(A115,'7.22.24'!$A$2:$C$96,3,0),0)</f>
        <v>1536.19</v>
      </c>
      <c r="N115" t="str">
        <f t="shared" si="8"/>
        <v>Yes</v>
      </c>
      <c r="O115" t="str">
        <f>_xlfn.IFNA(VLOOKUP(A115,'7.22.24'!$A$2:$R$96,16,0), "No")</f>
        <v>Yes</v>
      </c>
      <c r="P115" s="131" t="str">
        <f t="shared" si="9"/>
        <v>No</v>
      </c>
      <c r="Q115" s="132" t="str">
        <f t="shared" si="7"/>
        <v>No</v>
      </c>
    </row>
    <row r="116" spans="1:17" x14ac:dyDescent="0.25">
      <c r="A116" t="s">
        <v>869</v>
      </c>
      <c r="B116" s="1">
        <v>917.8</v>
      </c>
      <c r="C116" s="1">
        <v>0</v>
      </c>
      <c r="D116" s="1">
        <v>0</v>
      </c>
      <c r="E116" s="1">
        <v>0</v>
      </c>
      <c r="F116" s="1">
        <v>917.8</v>
      </c>
      <c r="G116" s="1">
        <v>0</v>
      </c>
      <c r="H116" s="1">
        <v>0</v>
      </c>
      <c r="I116" s="1">
        <v>917.8</v>
      </c>
      <c r="J116" t="s">
        <v>96</v>
      </c>
      <c r="K116" t="s">
        <v>242</v>
      </c>
      <c r="L116" t="s">
        <v>258</v>
      </c>
      <c r="M116" s="1">
        <f>_xlfn.IFNA(VLOOKUP(A116,'7.22.24'!$A$2:$C$96,3,0),0)</f>
        <v>0</v>
      </c>
      <c r="N116" t="str">
        <f t="shared" si="8"/>
        <v>No</v>
      </c>
      <c r="O116" t="str">
        <f>_xlfn.IFNA(VLOOKUP(A116,'7.22.24'!$A$2:$R$96,16,0), "No")</f>
        <v>No</v>
      </c>
      <c r="P116" s="131" t="str">
        <f t="shared" si="9"/>
        <v>No</v>
      </c>
      <c r="Q116" s="132" t="str">
        <f t="shared" si="7"/>
        <v>No</v>
      </c>
    </row>
    <row r="117" spans="1:17" x14ac:dyDescent="0.25">
      <c r="A117" t="s">
        <v>57</v>
      </c>
      <c r="B117" s="1">
        <v>4203.2999999999993</v>
      </c>
      <c r="C117" s="1">
        <v>0</v>
      </c>
      <c r="D117" s="1">
        <v>0</v>
      </c>
      <c r="E117" s="1">
        <v>0</v>
      </c>
      <c r="F117" s="1">
        <v>4203.2999999999993</v>
      </c>
      <c r="G117" s="1">
        <v>0</v>
      </c>
      <c r="H117" s="1">
        <v>4203.2999999999993</v>
      </c>
      <c r="I117" s="1">
        <v>0</v>
      </c>
      <c r="J117" t="s">
        <v>20</v>
      </c>
      <c r="K117" t="s">
        <v>178</v>
      </c>
      <c r="L117" t="s">
        <v>204</v>
      </c>
      <c r="M117" s="1">
        <f>_xlfn.IFNA(VLOOKUP(A117,'7.22.24'!$A$2:$C$96,3,0),0)</f>
        <v>17.899999999999999</v>
      </c>
      <c r="N117" t="str">
        <f t="shared" si="8"/>
        <v>No</v>
      </c>
      <c r="O117" t="str">
        <f>_xlfn.IFNA(VLOOKUP(A117,'7.22.24'!$A$2:$R$96,16,0), "No")</f>
        <v>No</v>
      </c>
      <c r="P117" s="131" t="str">
        <f t="shared" si="9"/>
        <v>No</v>
      </c>
      <c r="Q117" s="132" t="str">
        <f t="shared" si="7"/>
        <v>No</v>
      </c>
    </row>
    <row r="118" spans="1:17" x14ac:dyDescent="0.25">
      <c r="A118" t="s">
        <v>634</v>
      </c>
      <c r="B118" s="1">
        <v>401.25</v>
      </c>
      <c r="C118" s="1">
        <v>0</v>
      </c>
      <c r="D118" s="1">
        <v>0</v>
      </c>
      <c r="E118" s="1">
        <v>0</v>
      </c>
      <c r="F118" s="1">
        <v>401.25</v>
      </c>
      <c r="G118" s="1">
        <v>0</v>
      </c>
      <c r="H118" s="1">
        <v>0</v>
      </c>
      <c r="I118" s="1">
        <v>401.25</v>
      </c>
      <c r="J118" t="s">
        <v>62</v>
      </c>
      <c r="K118" t="s">
        <v>238</v>
      </c>
      <c r="L118" t="s">
        <v>635</v>
      </c>
      <c r="M118" s="1">
        <f>_xlfn.IFNA(VLOOKUP(A118,'7.22.24'!$A$2:$C$96,3,0),0)</f>
        <v>401.25</v>
      </c>
      <c r="N118" t="str">
        <f t="shared" si="8"/>
        <v>Yes</v>
      </c>
      <c r="O118" t="str">
        <f>_xlfn.IFNA(VLOOKUP(A118,'7.22.24'!$A$2:$R$96,16,0), "No")</f>
        <v>Yes</v>
      </c>
      <c r="P118" s="131" t="str">
        <f t="shared" si="9"/>
        <v>No</v>
      </c>
      <c r="Q118" s="132" t="str">
        <f t="shared" ref="Q118:Q149" si="10">IF(AND(N118="Yes",O118="Yes",M118&lt;C118),"Yes","No")</f>
        <v>No</v>
      </c>
    </row>
    <row r="119" spans="1:17" x14ac:dyDescent="0.25">
      <c r="A119" t="s">
        <v>870</v>
      </c>
      <c r="B119" s="1">
        <v>50</v>
      </c>
      <c r="C119" s="1">
        <v>0</v>
      </c>
      <c r="D119" s="1">
        <v>0</v>
      </c>
      <c r="E119" s="1">
        <v>0</v>
      </c>
      <c r="F119" s="1">
        <v>50</v>
      </c>
      <c r="G119" s="1">
        <v>0</v>
      </c>
      <c r="H119" s="1">
        <v>0</v>
      </c>
      <c r="I119" s="1">
        <v>50</v>
      </c>
      <c r="J119" t="s">
        <v>10</v>
      </c>
      <c r="K119" t="s">
        <v>191</v>
      </c>
      <c r="L119" t="s">
        <v>871</v>
      </c>
      <c r="M119" s="1">
        <f>_xlfn.IFNA(VLOOKUP(A119,'7.22.24'!$A$2:$C$96,3,0),0)</f>
        <v>0</v>
      </c>
      <c r="N119" t="str">
        <f t="shared" si="8"/>
        <v>No</v>
      </c>
      <c r="O119" t="str">
        <f>_xlfn.IFNA(VLOOKUP(A119,'7.22.24'!$A$2:$R$96,16,0), "No")</f>
        <v>No</v>
      </c>
      <c r="P119" s="131" t="str">
        <f t="shared" si="9"/>
        <v>No</v>
      </c>
      <c r="Q119" s="132" t="str">
        <f t="shared" si="10"/>
        <v>No</v>
      </c>
    </row>
    <row r="120" spans="1:17" x14ac:dyDescent="0.25">
      <c r="A120" t="s">
        <v>672</v>
      </c>
      <c r="B120" s="1">
        <v>113.66</v>
      </c>
      <c r="C120" s="1">
        <v>0</v>
      </c>
      <c r="D120" s="1">
        <v>0</v>
      </c>
      <c r="E120" s="1">
        <v>0</v>
      </c>
      <c r="F120" s="1">
        <v>113.66</v>
      </c>
      <c r="G120" s="1">
        <v>0</v>
      </c>
      <c r="H120" s="1">
        <v>113.66</v>
      </c>
      <c r="I120" s="1">
        <v>0</v>
      </c>
      <c r="J120" t="s">
        <v>36</v>
      </c>
      <c r="K120" t="s">
        <v>185</v>
      </c>
      <c r="L120" t="s">
        <v>673</v>
      </c>
      <c r="M120" s="1">
        <f>_xlfn.IFNA(VLOOKUP(A120,'7.22.24'!$A$2:$C$96,3,0),0)</f>
        <v>0</v>
      </c>
      <c r="N120" t="str">
        <f t="shared" si="8"/>
        <v>No</v>
      </c>
      <c r="O120" t="str">
        <f>_xlfn.IFNA(VLOOKUP(A120,'7.22.24'!$A$2:$R$96,16,0), "No")</f>
        <v>No</v>
      </c>
      <c r="P120" s="131" t="str">
        <f t="shared" si="9"/>
        <v>No</v>
      </c>
      <c r="Q120" s="132" t="str">
        <f t="shared" si="10"/>
        <v>No</v>
      </c>
    </row>
    <row r="121" spans="1:17" x14ac:dyDescent="0.25">
      <c r="A121" t="s">
        <v>89</v>
      </c>
      <c r="B121" s="1">
        <v>1316.54</v>
      </c>
      <c r="C121" s="1">
        <v>0</v>
      </c>
      <c r="D121" s="1">
        <v>0</v>
      </c>
      <c r="E121" s="1">
        <v>0</v>
      </c>
      <c r="F121" s="1">
        <v>1316.54</v>
      </c>
      <c r="G121" s="1">
        <v>0</v>
      </c>
      <c r="H121" s="1">
        <v>422.5</v>
      </c>
      <c r="I121" s="1">
        <v>894.04</v>
      </c>
      <c r="J121" t="s">
        <v>60</v>
      </c>
      <c r="K121" t="s">
        <v>236</v>
      </c>
      <c r="L121" t="s">
        <v>250</v>
      </c>
      <c r="M121" s="1">
        <f>_xlfn.IFNA(VLOOKUP(A121,'7.22.24'!$A$2:$C$96,3,0),0)</f>
        <v>894.04</v>
      </c>
      <c r="N121" t="str">
        <f t="shared" si="8"/>
        <v>Yes</v>
      </c>
      <c r="O121" t="str">
        <f>_xlfn.IFNA(VLOOKUP(A121,'7.22.24'!$A$2:$R$96,16,0), "No")</f>
        <v>Yes</v>
      </c>
      <c r="P121" s="131" t="str">
        <f t="shared" si="9"/>
        <v>No</v>
      </c>
      <c r="Q121" s="132" t="str">
        <f t="shared" si="10"/>
        <v>No</v>
      </c>
    </row>
    <row r="122" spans="1:17" x14ac:dyDescent="0.25">
      <c r="A122" t="s">
        <v>872</v>
      </c>
      <c r="B122" s="1">
        <v>406.58</v>
      </c>
      <c r="C122" s="1">
        <v>0</v>
      </c>
      <c r="D122" s="1">
        <v>0</v>
      </c>
      <c r="E122" s="1">
        <v>0</v>
      </c>
      <c r="F122" s="1">
        <v>406.58</v>
      </c>
      <c r="G122" s="1">
        <v>0</v>
      </c>
      <c r="H122" s="1">
        <v>0</v>
      </c>
      <c r="I122" s="1">
        <v>406.58</v>
      </c>
      <c r="J122" t="s">
        <v>60</v>
      </c>
      <c r="K122" t="s">
        <v>236</v>
      </c>
      <c r="L122" t="s">
        <v>873</v>
      </c>
      <c r="M122" s="1">
        <f>_xlfn.IFNA(VLOOKUP(A122,'7.22.24'!$A$2:$C$96,3,0),0)</f>
        <v>0</v>
      </c>
      <c r="N122" t="str">
        <f t="shared" si="8"/>
        <v>No</v>
      </c>
      <c r="O122" t="str">
        <f>_xlfn.IFNA(VLOOKUP(A122,'7.22.24'!$A$2:$R$96,16,0), "No")</f>
        <v>No</v>
      </c>
      <c r="P122" s="131" t="str">
        <f t="shared" si="9"/>
        <v>No</v>
      </c>
      <c r="Q122" s="132" t="str">
        <f t="shared" si="10"/>
        <v>No</v>
      </c>
    </row>
    <row r="123" spans="1:17" x14ac:dyDescent="0.25">
      <c r="A123" t="s">
        <v>312</v>
      </c>
      <c r="B123" s="1">
        <v>2044.53</v>
      </c>
      <c r="C123" s="1">
        <v>0</v>
      </c>
      <c r="D123" s="1">
        <v>0</v>
      </c>
      <c r="E123" s="1">
        <v>0</v>
      </c>
      <c r="F123" s="1">
        <v>2044.53</v>
      </c>
      <c r="G123" s="1">
        <v>0</v>
      </c>
      <c r="H123" s="1">
        <v>2044.53</v>
      </c>
      <c r="I123" s="1">
        <v>0</v>
      </c>
      <c r="J123" t="s">
        <v>20</v>
      </c>
      <c r="K123" t="s">
        <v>178</v>
      </c>
      <c r="L123" t="s">
        <v>313</v>
      </c>
      <c r="M123" s="1">
        <f>_xlfn.IFNA(VLOOKUP(A123,'7.22.24'!$A$2:$C$96,3,0),0)</f>
        <v>0</v>
      </c>
      <c r="N123" t="str">
        <f t="shared" si="8"/>
        <v>No</v>
      </c>
      <c r="O123" t="str">
        <f>_xlfn.IFNA(VLOOKUP(A123,'7.22.24'!$A$2:$R$96,16,0), "No")</f>
        <v>No</v>
      </c>
      <c r="P123" s="131" t="str">
        <f t="shared" si="9"/>
        <v>No</v>
      </c>
      <c r="Q123" s="132" t="str">
        <f t="shared" si="10"/>
        <v>No</v>
      </c>
    </row>
    <row r="124" spans="1:17" x14ac:dyDescent="0.25">
      <c r="A124" t="s">
        <v>124</v>
      </c>
      <c r="B124" s="1">
        <v>141.56</v>
      </c>
      <c r="C124" s="1">
        <v>0</v>
      </c>
      <c r="D124" s="1">
        <v>0</v>
      </c>
      <c r="E124" s="1">
        <v>0</v>
      </c>
      <c r="F124" s="1">
        <v>141.56</v>
      </c>
      <c r="G124" s="1">
        <v>0</v>
      </c>
      <c r="H124" s="1">
        <v>0</v>
      </c>
      <c r="I124" s="1">
        <v>141.56</v>
      </c>
      <c r="J124" t="s">
        <v>159</v>
      </c>
      <c r="K124" t="s">
        <v>287</v>
      </c>
      <c r="L124" t="s">
        <v>288</v>
      </c>
      <c r="M124" s="1">
        <f>_xlfn.IFNA(VLOOKUP(A124,'7.22.24'!$A$2:$C$96,3,0),0)</f>
        <v>141.56</v>
      </c>
      <c r="N124" t="str">
        <f t="shared" si="8"/>
        <v>Yes</v>
      </c>
      <c r="O124" t="str">
        <f>_xlfn.IFNA(VLOOKUP(A124,'7.22.24'!$A$2:$R$96,16,0), "No")</f>
        <v>Yes</v>
      </c>
      <c r="P124" s="131" t="str">
        <f t="shared" si="9"/>
        <v>No</v>
      </c>
      <c r="Q124" s="132" t="str">
        <f t="shared" si="10"/>
        <v>No</v>
      </c>
    </row>
    <row r="125" spans="1:17" x14ac:dyDescent="0.25">
      <c r="A125" t="s">
        <v>528</v>
      </c>
      <c r="B125" s="1">
        <v>322.14999999999998</v>
      </c>
      <c r="C125" s="1">
        <v>0</v>
      </c>
      <c r="D125" s="1">
        <v>0</v>
      </c>
      <c r="E125" s="1">
        <v>0</v>
      </c>
      <c r="F125" s="1">
        <v>322.14999999999998</v>
      </c>
      <c r="G125" s="1">
        <v>0</v>
      </c>
      <c r="H125" s="1">
        <v>0</v>
      </c>
      <c r="I125" s="1">
        <v>322.14999999999998</v>
      </c>
      <c r="J125" t="s">
        <v>44</v>
      </c>
      <c r="K125" t="s">
        <v>196</v>
      </c>
      <c r="L125" t="s">
        <v>529</v>
      </c>
      <c r="M125" s="1">
        <f>_xlfn.IFNA(VLOOKUP(A125,'7.22.24'!$A$2:$C$96,3,0),0)</f>
        <v>0</v>
      </c>
      <c r="N125" t="str">
        <f t="shared" si="8"/>
        <v>No</v>
      </c>
      <c r="O125" t="str">
        <f>_xlfn.IFNA(VLOOKUP(A125,'7.22.24'!$A$2:$R$96,16,0), "No")</f>
        <v>No</v>
      </c>
      <c r="P125" s="131" t="str">
        <f t="shared" si="9"/>
        <v>No</v>
      </c>
      <c r="Q125" s="132" t="str">
        <f t="shared" si="10"/>
        <v>No</v>
      </c>
    </row>
    <row r="126" spans="1:17" x14ac:dyDescent="0.25">
      <c r="A126" t="s">
        <v>136</v>
      </c>
      <c r="B126" s="1">
        <v>43.27</v>
      </c>
      <c r="C126" s="1">
        <v>0</v>
      </c>
      <c r="D126" s="1">
        <v>0</v>
      </c>
      <c r="E126" s="1">
        <v>0</v>
      </c>
      <c r="F126" s="1">
        <v>43.27</v>
      </c>
      <c r="G126" s="1">
        <v>0</v>
      </c>
      <c r="H126" s="1">
        <v>43.27</v>
      </c>
      <c r="I126" s="1">
        <v>0</v>
      </c>
      <c r="J126" t="s">
        <v>56</v>
      </c>
      <c r="K126" t="s">
        <v>189</v>
      </c>
      <c r="L126" t="s">
        <v>290</v>
      </c>
      <c r="M126" s="1">
        <f>_xlfn.IFNA(VLOOKUP(A126,'7.22.24'!$A$2:$C$96,3,0),0)</f>
        <v>0</v>
      </c>
      <c r="N126" t="str">
        <f t="shared" si="8"/>
        <v>No</v>
      </c>
      <c r="O126" t="str">
        <f>_xlfn.IFNA(VLOOKUP(A126,'7.22.24'!$A$2:$R$96,16,0), "No")</f>
        <v>No</v>
      </c>
      <c r="P126" s="131" t="str">
        <f t="shared" si="9"/>
        <v>No</v>
      </c>
      <c r="Q126" s="132" t="str">
        <f t="shared" si="10"/>
        <v>No</v>
      </c>
    </row>
    <row r="127" spans="1:17" x14ac:dyDescent="0.25">
      <c r="A127" t="s">
        <v>702</v>
      </c>
      <c r="B127" s="1">
        <v>846.14</v>
      </c>
      <c r="C127" s="1">
        <v>0</v>
      </c>
      <c r="D127" s="1">
        <v>0</v>
      </c>
      <c r="E127" s="1">
        <v>0</v>
      </c>
      <c r="F127" s="1">
        <v>846.14</v>
      </c>
      <c r="G127" s="1">
        <v>0</v>
      </c>
      <c r="H127" s="1">
        <v>0</v>
      </c>
      <c r="I127" s="1">
        <v>846.14</v>
      </c>
      <c r="J127" t="s">
        <v>44</v>
      </c>
      <c r="K127" t="s">
        <v>196</v>
      </c>
      <c r="L127" t="s">
        <v>703</v>
      </c>
      <c r="M127" s="1">
        <f>_xlfn.IFNA(VLOOKUP(A127,'7.22.24'!$A$2:$C$96,3,0),0)</f>
        <v>0</v>
      </c>
      <c r="N127" t="str">
        <f t="shared" si="8"/>
        <v>No</v>
      </c>
      <c r="O127" t="str">
        <f>_xlfn.IFNA(VLOOKUP(A127,'7.22.24'!$A$2:$R$96,16,0), "No")</f>
        <v>No</v>
      </c>
      <c r="P127" s="131" t="str">
        <f t="shared" si="9"/>
        <v>No</v>
      </c>
      <c r="Q127" s="132" t="str">
        <f t="shared" si="10"/>
        <v>No</v>
      </c>
    </row>
    <row r="128" spans="1:17" x14ac:dyDescent="0.25">
      <c r="A128" t="s">
        <v>874</v>
      </c>
      <c r="B128" s="1">
        <v>505.8</v>
      </c>
      <c r="C128" s="1">
        <v>0</v>
      </c>
      <c r="D128" s="1">
        <v>0</v>
      </c>
      <c r="E128" s="1">
        <v>0</v>
      </c>
      <c r="F128" s="1">
        <v>505.8</v>
      </c>
      <c r="G128" s="1">
        <v>0</v>
      </c>
      <c r="H128" s="1">
        <v>0</v>
      </c>
      <c r="I128" s="1">
        <v>505.8</v>
      </c>
      <c r="J128" t="s">
        <v>31</v>
      </c>
      <c r="K128" t="s">
        <v>183</v>
      </c>
      <c r="L128" t="s">
        <v>875</v>
      </c>
      <c r="M128" s="1">
        <f>_xlfn.IFNA(VLOOKUP(A128,'7.22.24'!$A$2:$C$96,3,0),0)</f>
        <v>0</v>
      </c>
      <c r="N128" t="str">
        <f t="shared" si="8"/>
        <v>No</v>
      </c>
      <c r="O128" t="str">
        <f>_xlfn.IFNA(VLOOKUP(A128,'7.22.24'!$A$2:$R$96,16,0), "No")</f>
        <v>No</v>
      </c>
      <c r="P128" s="131" t="str">
        <f t="shared" si="9"/>
        <v>No</v>
      </c>
      <c r="Q128" s="132" t="str">
        <f t="shared" si="10"/>
        <v>No</v>
      </c>
    </row>
    <row r="129" spans="1:17" x14ac:dyDescent="0.25">
      <c r="A129" t="s">
        <v>676</v>
      </c>
      <c r="B129" s="1">
        <v>2452.65</v>
      </c>
      <c r="C129" s="1">
        <v>0</v>
      </c>
      <c r="D129" s="1">
        <v>0</v>
      </c>
      <c r="E129" s="1">
        <v>0</v>
      </c>
      <c r="F129" s="1">
        <v>2452.65</v>
      </c>
      <c r="G129" s="1">
        <v>0</v>
      </c>
      <c r="H129" s="1">
        <v>2452.65</v>
      </c>
      <c r="I129" s="1">
        <v>0</v>
      </c>
      <c r="J129" t="s">
        <v>20</v>
      </c>
      <c r="K129" t="s">
        <v>178</v>
      </c>
      <c r="L129" t="s">
        <v>193</v>
      </c>
      <c r="M129" s="1">
        <f>_xlfn.IFNA(VLOOKUP(A129,'7.22.24'!$A$2:$C$96,3,0),0)</f>
        <v>155.12</v>
      </c>
      <c r="N129" t="str">
        <f t="shared" si="8"/>
        <v>Yes</v>
      </c>
      <c r="O129" t="str">
        <f>_xlfn.IFNA(VLOOKUP(A129,'7.22.24'!$A$2:$R$96,16,0), "No")</f>
        <v>Yes</v>
      </c>
      <c r="P129" s="131" t="str">
        <f t="shared" si="9"/>
        <v>No</v>
      </c>
      <c r="Q129" s="132" t="str">
        <f t="shared" si="10"/>
        <v>No</v>
      </c>
    </row>
    <row r="130" spans="1:17" x14ac:dyDescent="0.25">
      <c r="A130" t="s">
        <v>876</v>
      </c>
      <c r="B130" s="1">
        <v>171.46</v>
      </c>
      <c r="C130" s="1">
        <v>0</v>
      </c>
      <c r="D130" s="1">
        <v>0</v>
      </c>
      <c r="E130" s="1">
        <v>0</v>
      </c>
      <c r="F130" s="1">
        <v>171.46</v>
      </c>
      <c r="G130" s="1">
        <v>171.46</v>
      </c>
      <c r="H130" s="1">
        <v>0</v>
      </c>
      <c r="I130" s="1">
        <v>0</v>
      </c>
      <c r="J130" t="s">
        <v>41</v>
      </c>
      <c r="K130" t="s">
        <v>179</v>
      </c>
      <c r="L130" t="s">
        <v>877</v>
      </c>
      <c r="M130" s="1">
        <f>_xlfn.IFNA(VLOOKUP(A130,'7.22.24'!$A$2:$C$96,3,0),0)</f>
        <v>0</v>
      </c>
      <c r="N130" t="str">
        <f t="shared" ref="N130:N161" si="11">IF(M130&gt;50,"Yes","No")</f>
        <v>No</v>
      </c>
      <c r="O130" t="str">
        <f>_xlfn.IFNA(VLOOKUP(A130,'7.22.24'!$A$2:$R$96,16,0), "No")</f>
        <v>No</v>
      </c>
      <c r="P130" s="131" t="str">
        <f t="shared" si="9"/>
        <v>No</v>
      </c>
      <c r="Q130" s="132" t="str">
        <f t="shared" si="10"/>
        <v>No</v>
      </c>
    </row>
    <row r="131" spans="1:17" x14ac:dyDescent="0.25">
      <c r="A131" t="s">
        <v>704</v>
      </c>
      <c r="B131" s="1">
        <v>1549.66</v>
      </c>
      <c r="C131" s="1">
        <v>0</v>
      </c>
      <c r="D131" s="1">
        <v>0</v>
      </c>
      <c r="E131" s="1">
        <v>0</v>
      </c>
      <c r="F131" s="1">
        <v>1549.66</v>
      </c>
      <c r="G131" s="1">
        <v>0</v>
      </c>
      <c r="H131" s="1">
        <v>1549.66</v>
      </c>
      <c r="I131" s="1">
        <v>0</v>
      </c>
      <c r="J131" t="s">
        <v>56</v>
      </c>
      <c r="K131" t="s">
        <v>189</v>
      </c>
      <c r="L131" t="s">
        <v>705</v>
      </c>
      <c r="M131" s="1">
        <f>_xlfn.IFNA(VLOOKUP(A131,'7.22.24'!$A$2:$C$96,3,0),0)</f>
        <v>0</v>
      </c>
      <c r="N131" t="str">
        <f t="shared" si="11"/>
        <v>No</v>
      </c>
      <c r="O131" t="str">
        <f>_xlfn.IFNA(VLOOKUP(A131,'7.22.24'!$A$2:$R$96,16,0), "No")</f>
        <v>No</v>
      </c>
      <c r="P131" s="131" t="str">
        <f t="shared" si="9"/>
        <v>No</v>
      </c>
      <c r="Q131" s="132" t="str">
        <f t="shared" si="10"/>
        <v>No</v>
      </c>
    </row>
    <row r="132" spans="1:17" x14ac:dyDescent="0.25">
      <c r="A132" t="s">
        <v>636</v>
      </c>
      <c r="B132" s="1">
        <v>265.75</v>
      </c>
      <c r="C132" s="1">
        <v>0</v>
      </c>
      <c r="D132" s="1">
        <v>0</v>
      </c>
      <c r="E132" s="1">
        <v>0</v>
      </c>
      <c r="F132" s="1">
        <v>265.75</v>
      </c>
      <c r="G132" s="1">
        <v>265.75</v>
      </c>
      <c r="H132" s="1">
        <v>0</v>
      </c>
      <c r="I132" s="1">
        <v>0</v>
      </c>
      <c r="J132" t="s">
        <v>60</v>
      </c>
      <c r="K132" t="s">
        <v>236</v>
      </c>
      <c r="L132" t="s">
        <v>637</v>
      </c>
      <c r="M132" s="1">
        <f>_xlfn.IFNA(VLOOKUP(A132,'7.22.24'!$A$2:$C$96,3,0),0)</f>
        <v>0</v>
      </c>
      <c r="N132" t="str">
        <f t="shared" si="11"/>
        <v>No</v>
      </c>
      <c r="O132" t="str">
        <f>_xlfn.IFNA(VLOOKUP(A132,'7.22.24'!$A$2:$R$96,16,0), "No")</f>
        <v>No</v>
      </c>
      <c r="P132" s="131" t="str">
        <f t="shared" ref="P132:P163" si="12">IF(AND(C132&gt;=50,O132="No"),"Yes","No")</f>
        <v>No</v>
      </c>
      <c r="Q132" s="132" t="str">
        <f t="shared" si="10"/>
        <v>No</v>
      </c>
    </row>
    <row r="133" spans="1:17" x14ac:dyDescent="0.25">
      <c r="A133" t="s">
        <v>155</v>
      </c>
      <c r="B133" s="1">
        <v>1055.32</v>
      </c>
      <c r="C133" s="1">
        <v>0</v>
      </c>
      <c r="D133" s="1">
        <v>0</v>
      </c>
      <c r="E133" s="1">
        <v>0</v>
      </c>
      <c r="F133" s="1">
        <v>1055.32</v>
      </c>
      <c r="G133" s="1">
        <v>0</v>
      </c>
      <c r="H133" s="1">
        <v>1055.32</v>
      </c>
      <c r="I133" s="1">
        <v>0</v>
      </c>
      <c r="J133" t="s">
        <v>23</v>
      </c>
      <c r="K133" t="s">
        <v>194</v>
      </c>
      <c r="L133" t="s">
        <v>265</v>
      </c>
      <c r="M133" s="1">
        <f>_xlfn.IFNA(VLOOKUP(A133,'7.22.24'!$A$2:$C$96,3,0),0)</f>
        <v>0</v>
      </c>
      <c r="N133" t="str">
        <f t="shared" si="11"/>
        <v>No</v>
      </c>
      <c r="O133" t="str">
        <f>_xlfn.IFNA(VLOOKUP(A133,'7.22.24'!$A$2:$R$96,16,0), "No")</f>
        <v>No</v>
      </c>
      <c r="P133" s="131" t="str">
        <f t="shared" si="12"/>
        <v>No</v>
      </c>
      <c r="Q133" s="132" t="str">
        <f t="shared" si="10"/>
        <v>No</v>
      </c>
    </row>
    <row r="134" spans="1:17" x14ac:dyDescent="0.25">
      <c r="A134" t="s">
        <v>61</v>
      </c>
      <c r="B134" s="1">
        <v>474.2</v>
      </c>
      <c r="C134" s="1">
        <v>0</v>
      </c>
      <c r="D134" s="1">
        <v>0</v>
      </c>
      <c r="E134" s="1">
        <v>0</v>
      </c>
      <c r="F134" s="1">
        <v>474.2</v>
      </c>
      <c r="G134" s="1">
        <v>0</v>
      </c>
      <c r="H134" s="1">
        <v>0</v>
      </c>
      <c r="I134" s="1">
        <v>474.2</v>
      </c>
      <c r="J134" t="s">
        <v>62</v>
      </c>
      <c r="K134" t="s">
        <v>238</v>
      </c>
      <c r="L134" t="s">
        <v>315</v>
      </c>
      <c r="M134" s="1">
        <f>_xlfn.IFNA(VLOOKUP(A134,'7.22.24'!$A$2:$C$96,3,0),0)</f>
        <v>0</v>
      </c>
      <c r="N134" t="str">
        <f t="shared" si="11"/>
        <v>No</v>
      </c>
      <c r="O134" t="str">
        <f>_xlfn.IFNA(VLOOKUP(A134,'7.22.24'!$A$2:$R$96,16,0), "No")</f>
        <v>No</v>
      </c>
      <c r="P134" s="131" t="str">
        <f t="shared" si="12"/>
        <v>No</v>
      </c>
      <c r="Q134" s="132" t="str">
        <f t="shared" si="10"/>
        <v>No</v>
      </c>
    </row>
    <row r="135" spans="1:17" x14ac:dyDescent="0.25">
      <c r="A135" t="s">
        <v>95</v>
      </c>
      <c r="B135" s="1">
        <v>361.66</v>
      </c>
      <c r="C135" s="1">
        <v>0</v>
      </c>
      <c r="D135" s="1">
        <v>0</v>
      </c>
      <c r="E135" s="1">
        <v>0</v>
      </c>
      <c r="F135" s="1">
        <v>361.66</v>
      </c>
      <c r="G135" s="1">
        <v>361.66</v>
      </c>
      <c r="H135" s="1">
        <v>0</v>
      </c>
      <c r="I135" s="1">
        <v>0</v>
      </c>
      <c r="J135" t="s">
        <v>96</v>
      </c>
      <c r="K135" t="s">
        <v>242</v>
      </c>
      <c r="L135" t="s">
        <v>243</v>
      </c>
      <c r="M135" s="1">
        <f>_xlfn.IFNA(VLOOKUP(A135,'7.22.24'!$A$2:$C$96,3,0),0)</f>
        <v>361.66</v>
      </c>
      <c r="N135" t="str">
        <f t="shared" si="11"/>
        <v>Yes</v>
      </c>
      <c r="O135" t="str">
        <f>_xlfn.IFNA(VLOOKUP(A135,'7.22.24'!$A$2:$R$96,16,0), "No")</f>
        <v>Yes</v>
      </c>
      <c r="P135" s="131" t="str">
        <f t="shared" si="12"/>
        <v>No</v>
      </c>
      <c r="Q135" s="132" t="str">
        <f t="shared" si="10"/>
        <v>No</v>
      </c>
    </row>
    <row r="136" spans="1:17" x14ac:dyDescent="0.25">
      <c r="A136" t="s">
        <v>772</v>
      </c>
      <c r="B136" s="1">
        <v>207.47</v>
      </c>
      <c r="C136" s="1">
        <v>0</v>
      </c>
      <c r="D136" s="1">
        <v>0</v>
      </c>
      <c r="E136" s="1">
        <v>0</v>
      </c>
      <c r="F136" s="1">
        <v>207.47</v>
      </c>
      <c r="G136" s="1">
        <v>0</v>
      </c>
      <c r="H136" s="1">
        <v>207.47</v>
      </c>
      <c r="I136" s="1">
        <v>0</v>
      </c>
      <c r="J136" t="s">
        <v>36</v>
      </c>
      <c r="K136" t="s">
        <v>185</v>
      </c>
      <c r="L136" t="s">
        <v>773</v>
      </c>
      <c r="M136" s="1">
        <f>_xlfn.IFNA(VLOOKUP(A136,'7.22.24'!$A$2:$C$96,3,0),0)</f>
        <v>0</v>
      </c>
      <c r="N136" t="str">
        <f t="shared" si="11"/>
        <v>No</v>
      </c>
      <c r="O136" t="str">
        <f>_xlfn.IFNA(VLOOKUP(A136,'7.22.24'!$A$2:$R$96,16,0), "No")</f>
        <v>No</v>
      </c>
      <c r="P136" s="131" t="str">
        <f t="shared" si="12"/>
        <v>No</v>
      </c>
      <c r="Q136" s="132" t="str">
        <f t="shared" si="10"/>
        <v>No</v>
      </c>
    </row>
    <row r="137" spans="1:17" x14ac:dyDescent="0.25">
      <c r="A137" t="s">
        <v>530</v>
      </c>
      <c r="B137" s="1">
        <v>2796.24</v>
      </c>
      <c r="C137" s="1">
        <v>0</v>
      </c>
      <c r="D137" s="1">
        <v>0</v>
      </c>
      <c r="E137" s="1">
        <v>0</v>
      </c>
      <c r="F137" s="1">
        <v>2796.24</v>
      </c>
      <c r="G137" s="1">
        <v>0</v>
      </c>
      <c r="H137" s="1">
        <v>2573.2600000000002</v>
      </c>
      <c r="I137" s="1">
        <v>222.98</v>
      </c>
      <c r="J137" t="s">
        <v>150</v>
      </c>
      <c r="K137" t="s">
        <v>175</v>
      </c>
      <c r="L137" t="s">
        <v>223</v>
      </c>
      <c r="M137" s="1">
        <f>_xlfn.IFNA(VLOOKUP(A137,'7.22.24'!$A$2:$C$96,3,0),0)</f>
        <v>0</v>
      </c>
      <c r="N137" t="str">
        <f t="shared" si="11"/>
        <v>No</v>
      </c>
      <c r="O137" t="str">
        <f>_xlfn.IFNA(VLOOKUP(A137,'7.22.24'!$A$2:$R$96,16,0), "No")</f>
        <v>No</v>
      </c>
      <c r="P137" s="131" t="str">
        <f t="shared" si="12"/>
        <v>No</v>
      </c>
      <c r="Q137" s="132" t="str">
        <f t="shared" si="10"/>
        <v>No</v>
      </c>
    </row>
    <row r="138" spans="1:17" x14ac:dyDescent="0.25">
      <c r="A138" t="s">
        <v>776</v>
      </c>
      <c r="B138" s="1">
        <v>242.79</v>
      </c>
      <c r="C138" s="1">
        <v>0</v>
      </c>
      <c r="D138" s="1">
        <v>0</v>
      </c>
      <c r="E138" s="1">
        <v>0</v>
      </c>
      <c r="F138" s="1">
        <v>242.79</v>
      </c>
      <c r="G138" s="1">
        <v>0</v>
      </c>
      <c r="H138" s="1">
        <v>0</v>
      </c>
      <c r="I138" s="1">
        <v>242.79</v>
      </c>
      <c r="J138" t="s">
        <v>10</v>
      </c>
      <c r="K138" t="s">
        <v>191</v>
      </c>
      <c r="L138" t="s">
        <v>777</v>
      </c>
      <c r="M138" s="1">
        <f>_xlfn.IFNA(VLOOKUP(A138,'7.22.24'!$A$2:$C$96,3,0),0)</f>
        <v>0</v>
      </c>
      <c r="N138" t="str">
        <f t="shared" si="11"/>
        <v>No</v>
      </c>
      <c r="O138" t="str">
        <f>_xlfn.IFNA(VLOOKUP(A138,'7.22.24'!$A$2:$R$96,16,0), "No")</f>
        <v>No</v>
      </c>
      <c r="P138" s="131" t="str">
        <f t="shared" si="12"/>
        <v>No</v>
      </c>
      <c r="Q138" s="132" t="str">
        <f t="shared" si="10"/>
        <v>No</v>
      </c>
    </row>
    <row r="139" spans="1:17" x14ac:dyDescent="0.25">
      <c r="A139" t="s">
        <v>778</v>
      </c>
      <c r="B139" s="1">
        <v>380.99</v>
      </c>
      <c r="C139" s="1">
        <v>0</v>
      </c>
      <c r="D139" s="1">
        <v>0</v>
      </c>
      <c r="E139" s="1">
        <v>0</v>
      </c>
      <c r="F139" s="1">
        <v>380.99</v>
      </c>
      <c r="G139" s="1">
        <v>0</v>
      </c>
      <c r="H139" s="1">
        <v>380.99</v>
      </c>
      <c r="I139" s="1">
        <v>0</v>
      </c>
      <c r="J139" t="s">
        <v>23</v>
      </c>
      <c r="K139" t="s">
        <v>194</v>
      </c>
      <c r="L139" t="s">
        <v>779</v>
      </c>
      <c r="M139" s="1">
        <f>_xlfn.IFNA(VLOOKUP(A139,'7.22.24'!$A$2:$C$96,3,0),0)</f>
        <v>0</v>
      </c>
      <c r="N139" t="str">
        <f t="shared" si="11"/>
        <v>No</v>
      </c>
      <c r="O139" t="str">
        <f>_xlfn.IFNA(VLOOKUP(A139,'7.22.24'!$A$2:$R$96,16,0), "No")</f>
        <v>No</v>
      </c>
      <c r="P139" s="131" t="str">
        <f t="shared" si="12"/>
        <v>No</v>
      </c>
      <c r="Q139" s="132" t="str">
        <f t="shared" si="10"/>
        <v>No</v>
      </c>
    </row>
    <row r="140" spans="1:17" x14ac:dyDescent="0.25">
      <c r="A140" t="s">
        <v>706</v>
      </c>
      <c r="B140" s="1">
        <v>165.75</v>
      </c>
      <c r="C140" s="1">
        <v>0</v>
      </c>
      <c r="D140" s="1">
        <v>0</v>
      </c>
      <c r="E140" s="1">
        <v>0</v>
      </c>
      <c r="F140" s="1">
        <v>165.75</v>
      </c>
      <c r="G140" s="1">
        <v>165.75</v>
      </c>
      <c r="H140" s="1">
        <v>0</v>
      </c>
      <c r="I140" s="1">
        <v>0</v>
      </c>
      <c r="J140" t="s">
        <v>23</v>
      </c>
      <c r="K140" t="s">
        <v>194</v>
      </c>
      <c r="L140" t="s">
        <v>707</v>
      </c>
      <c r="M140" s="1">
        <f>_xlfn.IFNA(VLOOKUP(A140,'7.22.24'!$A$2:$C$96,3,0),0)</f>
        <v>0</v>
      </c>
      <c r="N140" t="str">
        <f t="shared" si="11"/>
        <v>No</v>
      </c>
      <c r="O140" t="str">
        <f>_xlfn.IFNA(VLOOKUP(A140,'7.22.24'!$A$2:$R$96,16,0), "No")</f>
        <v>No</v>
      </c>
      <c r="P140" s="131" t="str">
        <f t="shared" si="12"/>
        <v>No</v>
      </c>
      <c r="Q140" s="132" t="str">
        <f t="shared" si="10"/>
        <v>No</v>
      </c>
    </row>
    <row r="141" spans="1:17" x14ac:dyDescent="0.25">
      <c r="A141" t="s">
        <v>835</v>
      </c>
      <c r="B141" s="1">
        <v>-15.94</v>
      </c>
      <c r="C141" s="1">
        <v>0</v>
      </c>
      <c r="D141" s="1">
        <v>0</v>
      </c>
      <c r="E141" s="1">
        <v>0</v>
      </c>
      <c r="F141" s="1">
        <v>-15.94</v>
      </c>
      <c r="G141" s="1">
        <v>-15.94</v>
      </c>
      <c r="H141" s="1">
        <v>0</v>
      </c>
      <c r="I141" s="1">
        <v>0</v>
      </c>
      <c r="J141" t="s">
        <v>96</v>
      </c>
      <c r="K141" t="s">
        <v>242</v>
      </c>
      <c r="L141" t="s">
        <v>836</v>
      </c>
      <c r="M141" s="1">
        <f>_xlfn.IFNA(VLOOKUP(A141,'7.22.24'!$A$2:$C$96,3,0),0)</f>
        <v>0</v>
      </c>
      <c r="N141" t="str">
        <f t="shared" si="11"/>
        <v>No</v>
      </c>
      <c r="O141" t="str">
        <f>_xlfn.IFNA(VLOOKUP(A141,'7.22.24'!$A$2:$R$96,16,0), "No")</f>
        <v>No</v>
      </c>
      <c r="P141" s="131" t="str">
        <f t="shared" si="12"/>
        <v>No</v>
      </c>
      <c r="Q141" s="132" t="str">
        <f t="shared" si="10"/>
        <v>No</v>
      </c>
    </row>
    <row r="142" spans="1:17" x14ac:dyDescent="0.25">
      <c r="A142" t="s">
        <v>402</v>
      </c>
      <c r="B142" s="1">
        <v>1891.44</v>
      </c>
      <c r="C142" s="1">
        <v>0</v>
      </c>
      <c r="D142" s="1">
        <v>0</v>
      </c>
      <c r="E142" s="1">
        <v>0</v>
      </c>
      <c r="F142" s="1">
        <v>1891.44</v>
      </c>
      <c r="G142" s="1">
        <v>1891.44</v>
      </c>
      <c r="H142" s="1">
        <v>0</v>
      </c>
      <c r="I142" s="1">
        <v>0</v>
      </c>
      <c r="J142" t="s">
        <v>102</v>
      </c>
      <c r="K142" t="s">
        <v>282</v>
      </c>
      <c r="L142" t="s">
        <v>403</v>
      </c>
      <c r="M142" s="1">
        <f>_xlfn.IFNA(VLOOKUP(A142,'7.22.24'!$A$2:$C$96,3,0),0)</f>
        <v>0</v>
      </c>
      <c r="N142" t="str">
        <f t="shared" si="11"/>
        <v>No</v>
      </c>
      <c r="O142" t="str">
        <f>_xlfn.IFNA(VLOOKUP(A142,'7.22.24'!$A$2:$R$96,16,0), "No")</f>
        <v>No</v>
      </c>
      <c r="P142" s="131" t="str">
        <f t="shared" si="12"/>
        <v>No</v>
      </c>
      <c r="Q142" s="132" t="str">
        <f t="shared" si="10"/>
        <v>No</v>
      </c>
    </row>
    <row r="143" spans="1:17" x14ac:dyDescent="0.25">
      <c r="A143" t="s">
        <v>138</v>
      </c>
      <c r="B143" s="1">
        <v>1021.02</v>
      </c>
      <c r="C143" s="1">
        <v>0</v>
      </c>
      <c r="D143" s="1">
        <v>0</v>
      </c>
      <c r="E143" s="1">
        <v>0</v>
      </c>
      <c r="F143" s="1">
        <v>1021.02</v>
      </c>
      <c r="G143" s="1">
        <v>1021.02</v>
      </c>
      <c r="H143" s="1">
        <v>0</v>
      </c>
      <c r="I143" s="1">
        <v>0</v>
      </c>
      <c r="J143" t="s">
        <v>31</v>
      </c>
      <c r="K143" t="s">
        <v>183</v>
      </c>
      <c r="L143" t="s">
        <v>318</v>
      </c>
      <c r="M143" s="1">
        <f>_xlfn.IFNA(VLOOKUP(A143,'7.22.24'!$A$2:$C$96,3,0),0)</f>
        <v>0</v>
      </c>
      <c r="N143" t="str">
        <f t="shared" si="11"/>
        <v>No</v>
      </c>
      <c r="O143" t="str">
        <f>_xlfn.IFNA(VLOOKUP(A143,'7.22.24'!$A$2:$R$96,16,0), "No")</f>
        <v>No</v>
      </c>
      <c r="P143" s="131" t="str">
        <f t="shared" si="12"/>
        <v>No</v>
      </c>
      <c r="Q143" s="132" t="str">
        <f t="shared" si="10"/>
        <v>No</v>
      </c>
    </row>
    <row r="144" spans="1:17" x14ac:dyDescent="0.25">
      <c r="A144" t="s">
        <v>677</v>
      </c>
      <c r="B144" s="1">
        <v>141.35</v>
      </c>
      <c r="C144" s="1">
        <v>0</v>
      </c>
      <c r="D144" s="1">
        <v>0</v>
      </c>
      <c r="E144" s="1">
        <v>0</v>
      </c>
      <c r="F144" s="1">
        <v>141.35</v>
      </c>
      <c r="G144" s="1">
        <v>0</v>
      </c>
      <c r="H144" s="1">
        <v>141.35</v>
      </c>
      <c r="I144" s="1">
        <v>0</v>
      </c>
      <c r="J144" t="s">
        <v>23</v>
      </c>
      <c r="K144" t="s">
        <v>194</v>
      </c>
      <c r="L144" t="s">
        <v>678</v>
      </c>
      <c r="M144" s="1">
        <f>_xlfn.IFNA(VLOOKUP(A144,'7.22.24'!$A$2:$C$96,3,0),0)</f>
        <v>0</v>
      </c>
      <c r="N144" t="str">
        <f t="shared" si="11"/>
        <v>No</v>
      </c>
      <c r="O144" t="str">
        <f>_xlfn.IFNA(VLOOKUP(A144,'7.22.24'!$A$2:$R$96,16,0), "No")</f>
        <v>No</v>
      </c>
      <c r="P144" s="131" t="str">
        <f t="shared" si="12"/>
        <v>No</v>
      </c>
      <c r="Q144" s="132" t="str">
        <f t="shared" si="10"/>
        <v>No</v>
      </c>
    </row>
    <row r="145" spans="1:17" x14ac:dyDescent="0.25">
      <c r="A145" t="s">
        <v>580</v>
      </c>
      <c r="B145" s="1">
        <v>1076.05</v>
      </c>
      <c r="C145" s="1">
        <v>0</v>
      </c>
      <c r="D145" s="1">
        <v>0</v>
      </c>
      <c r="E145" s="1">
        <v>0</v>
      </c>
      <c r="F145" s="1">
        <v>1076.05</v>
      </c>
      <c r="G145" s="1">
        <v>1076.05</v>
      </c>
      <c r="H145" s="1">
        <v>0</v>
      </c>
      <c r="I145" s="1">
        <v>0</v>
      </c>
      <c r="J145" t="s">
        <v>23</v>
      </c>
      <c r="K145" t="s">
        <v>194</v>
      </c>
      <c r="L145" t="s">
        <v>581</v>
      </c>
      <c r="M145" s="1">
        <f>_xlfn.IFNA(VLOOKUP(A145,'7.22.24'!$A$2:$C$96,3,0),0)</f>
        <v>0</v>
      </c>
      <c r="N145" t="str">
        <f t="shared" si="11"/>
        <v>No</v>
      </c>
      <c r="O145" t="str">
        <f>_xlfn.IFNA(VLOOKUP(A145,'7.22.24'!$A$2:$R$96,16,0), "No")</f>
        <v>No</v>
      </c>
      <c r="P145" s="131" t="str">
        <f t="shared" si="12"/>
        <v>No</v>
      </c>
      <c r="Q145" s="132" t="str">
        <f t="shared" si="10"/>
        <v>No</v>
      </c>
    </row>
    <row r="146" spans="1:17" x14ac:dyDescent="0.25">
      <c r="A146" t="s">
        <v>782</v>
      </c>
      <c r="B146" s="1">
        <v>29.98</v>
      </c>
      <c r="C146" s="1">
        <v>0</v>
      </c>
      <c r="D146" s="1">
        <v>0</v>
      </c>
      <c r="E146" s="1">
        <v>0</v>
      </c>
      <c r="F146" s="1">
        <v>29.98</v>
      </c>
      <c r="G146" s="1">
        <v>29.98</v>
      </c>
      <c r="H146" s="1">
        <v>0</v>
      </c>
      <c r="I146" s="1">
        <v>0</v>
      </c>
      <c r="J146" t="s">
        <v>96</v>
      </c>
      <c r="K146" t="s">
        <v>242</v>
      </c>
      <c r="L146" t="s">
        <v>783</v>
      </c>
      <c r="M146" s="1">
        <f>_xlfn.IFNA(VLOOKUP(A146,'7.22.24'!$A$2:$C$96,3,0),0)</f>
        <v>0</v>
      </c>
      <c r="N146" t="str">
        <f t="shared" si="11"/>
        <v>No</v>
      </c>
      <c r="O146" t="str">
        <f>_xlfn.IFNA(VLOOKUP(A146,'7.22.24'!$A$2:$R$96,16,0), "No")</f>
        <v>No</v>
      </c>
      <c r="P146" s="131" t="str">
        <f t="shared" si="12"/>
        <v>No</v>
      </c>
      <c r="Q146" s="132" t="str">
        <f t="shared" si="10"/>
        <v>No</v>
      </c>
    </row>
    <row r="147" spans="1:17" x14ac:dyDescent="0.25">
      <c r="A147" t="s">
        <v>79</v>
      </c>
      <c r="B147" s="1">
        <v>140.27000000000001</v>
      </c>
      <c r="C147" s="1">
        <v>0</v>
      </c>
      <c r="D147" s="1">
        <v>0</v>
      </c>
      <c r="E147" s="1">
        <v>0</v>
      </c>
      <c r="F147" s="1">
        <v>140.27000000000001</v>
      </c>
      <c r="G147" s="1">
        <v>140.27000000000001</v>
      </c>
      <c r="H147" s="1">
        <v>0</v>
      </c>
      <c r="I147" s="1">
        <v>0</v>
      </c>
      <c r="J147" t="s">
        <v>56</v>
      </c>
      <c r="K147" t="s">
        <v>189</v>
      </c>
      <c r="L147" t="s">
        <v>190</v>
      </c>
      <c r="M147" s="1">
        <f>_xlfn.IFNA(VLOOKUP(A147,'7.22.24'!$A$2:$C$96,3,0),0)</f>
        <v>0</v>
      </c>
      <c r="N147" t="str">
        <f t="shared" si="11"/>
        <v>No</v>
      </c>
      <c r="O147" t="str">
        <f>_xlfn.IFNA(VLOOKUP(A147,'7.22.24'!$A$2:$R$96,16,0), "No")</f>
        <v>No</v>
      </c>
      <c r="P147" s="131" t="str">
        <f t="shared" si="12"/>
        <v>No</v>
      </c>
      <c r="Q147" s="132" t="str">
        <f t="shared" si="10"/>
        <v>No</v>
      </c>
    </row>
    <row r="148" spans="1:17" x14ac:dyDescent="0.25">
      <c r="A148" t="s">
        <v>395</v>
      </c>
      <c r="B148" s="1">
        <v>259.87</v>
      </c>
      <c r="C148" s="1">
        <v>0</v>
      </c>
      <c r="D148" s="1">
        <v>0</v>
      </c>
      <c r="E148" s="1">
        <v>0</v>
      </c>
      <c r="F148" s="1">
        <v>259.87</v>
      </c>
      <c r="G148" s="1">
        <v>0</v>
      </c>
      <c r="H148" s="1">
        <v>0</v>
      </c>
      <c r="I148" s="1">
        <v>259.87</v>
      </c>
      <c r="J148" t="s">
        <v>62</v>
      </c>
      <c r="K148" t="s">
        <v>238</v>
      </c>
      <c r="L148" t="s">
        <v>396</v>
      </c>
      <c r="M148" s="1">
        <f>_xlfn.IFNA(VLOOKUP(A148,'7.22.24'!$A$2:$C$96,3,0),0)</f>
        <v>0</v>
      </c>
      <c r="N148" t="str">
        <f t="shared" si="11"/>
        <v>No</v>
      </c>
      <c r="O148" t="str">
        <f>_xlfn.IFNA(VLOOKUP(A148,'7.22.24'!$A$2:$R$96,16,0), "No")</f>
        <v>No</v>
      </c>
      <c r="P148" s="131" t="str">
        <f t="shared" si="12"/>
        <v>No</v>
      </c>
      <c r="Q148" s="132" t="str">
        <f t="shared" si="10"/>
        <v>No</v>
      </c>
    </row>
    <row r="149" spans="1:17" x14ac:dyDescent="0.25">
      <c r="A149" t="s">
        <v>545</v>
      </c>
      <c r="B149" s="1">
        <v>335.68</v>
      </c>
      <c r="C149" s="1">
        <v>0</v>
      </c>
      <c r="D149" s="1">
        <v>0</v>
      </c>
      <c r="E149" s="1">
        <v>0</v>
      </c>
      <c r="F149" s="1">
        <v>335.68</v>
      </c>
      <c r="G149" s="1">
        <v>335.68</v>
      </c>
      <c r="H149" s="1">
        <v>0</v>
      </c>
      <c r="I149" s="1">
        <v>0</v>
      </c>
      <c r="J149" t="s">
        <v>56</v>
      </c>
      <c r="K149" t="s">
        <v>189</v>
      </c>
      <c r="L149" t="s">
        <v>546</v>
      </c>
      <c r="M149" s="1">
        <f>_xlfn.IFNA(VLOOKUP(A149,'7.22.24'!$A$2:$C$96,3,0),0)</f>
        <v>0</v>
      </c>
      <c r="N149" t="str">
        <f t="shared" si="11"/>
        <v>No</v>
      </c>
      <c r="O149" t="str">
        <f>_xlfn.IFNA(VLOOKUP(A149,'7.22.24'!$A$2:$R$96,16,0), "No")</f>
        <v>No</v>
      </c>
      <c r="P149" s="131" t="str">
        <f t="shared" si="12"/>
        <v>No</v>
      </c>
      <c r="Q149" s="132" t="str">
        <f t="shared" si="10"/>
        <v>No</v>
      </c>
    </row>
    <row r="150" spans="1:17" x14ac:dyDescent="0.25">
      <c r="A150" t="s">
        <v>34</v>
      </c>
      <c r="B150" s="1">
        <v>5098.25</v>
      </c>
      <c r="C150" s="1">
        <v>0</v>
      </c>
      <c r="D150" s="1">
        <v>0</v>
      </c>
      <c r="E150" s="1">
        <v>0</v>
      </c>
      <c r="F150" s="1">
        <v>5098.25</v>
      </c>
      <c r="G150" s="1">
        <v>5098.25</v>
      </c>
      <c r="H150" s="1">
        <v>0</v>
      </c>
      <c r="I150" s="1">
        <v>0</v>
      </c>
      <c r="J150" t="s">
        <v>21</v>
      </c>
      <c r="K150" t="s">
        <v>177</v>
      </c>
      <c r="L150" t="s">
        <v>198</v>
      </c>
      <c r="M150" s="1">
        <f>_xlfn.IFNA(VLOOKUP(A150,'7.22.24'!$A$2:$C$96,3,0),0)</f>
        <v>2444.59</v>
      </c>
      <c r="N150" t="str">
        <f t="shared" si="11"/>
        <v>Yes</v>
      </c>
      <c r="O150" t="str">
        <f>_xlfn.IFNA(VLOOKUP(A150,'7.22.24'!$A$2:$R$96,16,0), "No")</f>
        <v>No</v>
      </c>
      <c r="P150" s="131" t="str">
        <f t="shared" si="12"/>
        <v>No</v>
      </c>
      <c r="Q150" s="132" t="str">
        <f t="shared" ref="Q150:Q185" si="13">IF(AND(N150="Yes",O150="Yes",M150&lt;C150),"Yes","No")</f>
        <v>No</v>
      </c>
    </row>
    <row r="151" spans="1:17" x14ac:dyDescent="0.25">
      <c r="A151" t="s">
        <v>434</v>
      </c>
      <c r="B151" s="1">
        <v>46.03</v>
      </c>
      <c r="C151" s="1">
        <v>0</v>
      </c>
      <c r="D151" s="1">
        <v>0</v>
      </c>
      <c r="E151" s="1">
        <v>0</v>
      </c>
      <c r="F151" s="1">
        <v>46.03</v>
      </c>
      <c r="G151" s="1">
        <v>0</v>
      </c>
      <c r="H151" s="1">
        <v>0</v>
      </c>
      <c r="I151" s="1">
        <v>46.03</v>
      </c>
      <c r="J151" t="s">
        <v>31</v>
      </c>
      <c r="K151" t="s">
        <v>183</v>
      </c>
      <c r="L151" t="s">
        <v>435</v>
      </c>
      <c r="M151" s="1">
        <f>_xlfn.IFNA(VLOOKUP(A151,'7.22.24'!$A$2:$C$96,3,0),0)</f>
        <v>0</v>
      </c>
      <c r="N151" t="str">
        <f t="shared" si="11"/>
        <v>No</v>
      </c>
      <c r="O151" t="str">
        <f>_xlfn.IFNA(VLOOKUP(A151,'7.22.24'!$A$2:$R$96,16,0), "No")</f>
        <v>No</v>
      </c>
      <c r="P151" s="131" t="str">
        <f t="shared" si="12"/>
        <v>No</v>
      </c>
      <c r="Q151" s="132" t="str">
        <f t="shared" si="13"/>
        <v>No</v>
      </c>
    </row>
    <row r="152" spans="1:17" x14ac:dyDescent="0.25">
      <c r="A152" t="s">
        <v>878</v>
      </c>
      <c r="B152" s="1">
        <v>501.86</v>
      </c>
      <c r="C152" s="1">
        <v>0</v>
      </c>
      <c r="D152" s="1">
        <v>0</v>
      </c>
      <c r="E152" s="1">
        <v>0</v>
      </c>
      <c r="F152" s="1">
        <v>501.86</v>
      </c>
      <c r="G152" s="1">
        <v>0</v>
      </c>
      <c r="H152" s="1">
        <v>0</v>
      </c>
      <c r="I152" s="1">
        <v>501.86</v>
      </c>
      <c r="J152" t="s">
        <v>34</v>
      </c>
      <c r="K152" t="s">
        <v>198</v>
      </c>
      <c r="L152" t="s">
        <v>879</v>
      </c>
      <c r="M152" s="1">
        <f>_xlfn.IFNA(VLOOKUP(A152,'7.22.24'!$A$2:$C$96,3,0),0)</f>
        <v>0</v>
      </c>
      <c r="N152" t="str">
        <f t="shared" si="11"/>
        <v>No</v>
      </c>
      <c r="O152" t="str">
        <f>_xlfn.IFNA(VLOOKUP(A152,'7.22.24'!$A$2:$R$96,16,0), "No")</f>
        <v>No</v>
      </c>
      <c r="P152" s="131" t="str">
        <f t="shared" si="12"/>
        <v>No</v>
      </c>
      <c r="Q152" s="132" t="str">
        <f t="shared" si="13"/>
        <v>No</v>
      </c>
    </row>
    <row r="153" spans="1:17" x14ac:dyDescent="0.25">
      <c r="A153" t="s">
        <v>118</v>
      </c>
      <c r="B153" s="1">
        <v>3743.02</v>
      </c>
      <c r="C153" s="1">
        <v>0</v>
      </c>
      <c r="D153" s="1">
        <v>0</v>
      </c>
      <c r="E153" s="1">
        <v>0</v>
      </c>
      <c r="F153" s="1">
        <v>3743.02</v>
      </c>
      <c r="G153" s="1">
        <v>3743.02</v>
      </c>
      <c r="H153" s="1">
        <v>0</v>
      </c>
      <c r="I153" s="1">
        <v>0</v>
      </c>
      <c r="J153" t="s">
        <v>29</v>
      </c>
      <c r="K153" t="s">
        <v>212</v>
      </c>
      <c r="L153" t="s">
        <v>256</v>
      </c>
      <c r="M153" s="1">
        <f>_xlfn.IFNA(VLOOKUP(A153,'7.22.24'!$A$2:$C$96,3,0),0)</f>
        <v>0</v>
      </c>
      <c r="N153" t="str">
        <f t="shared" si="11"/>
        <v>No</v>
      </c>
      <c r="O153" t="str">
        <f>_xlfn.IFNA(VLOOKUP(A153,'7.22.24'!$A$2:$R$96,16,0), "No")</f>
        <v>No</v>
      </c>
      <c r="P153" s="131" t="str">
        <f t="shared" si="12"/>
        <v>No</v>
      </c>
      <c r="Q153" s="132" t="str">
        <f t="shared" si="13"/>
        <v>No</v>
      </c>
    </row>
    <row r="154" spans="1:17" x14ac:dyDescent="0.25">
      <c r="A154" t="s">
        <v>737</v>
      </c>
      <c r="B154" s="1">
        <v>279.95999999999998</v>
      </c>
      <c r="C154" s="1">
        <v>0</v>
      </c>
      <c r="D154" s="1">
        <v>0</v>
      </c>
      <c r="E154" s="1">
        <v>0</v>
      </c>
      <c r="F154" s="1">
        <v>279.95999999999998</v>
      </c>
      <c r="G154" s="1">
        <v>0</v>
      </c>
      <c r="H154" s="1">
        <v>279.95999999999998</v>
      </c>
      <c r="I154" s="1">
        <v>0</v>
      </c>
      <c r="J154" t="s">
        <v>36</v>
      </c>
      <c r="K154" t="s">
        <v>185</v>
      </c>
      <c r="L154" t="s">
        <v>738</v>
      </c>
      <c r="M154" s="1">
        <f>_xlfn.IFNA(VLOOKUP(A154,'7.22.24'!$A$2:$C$96,3,0),0)</f>
        <v>0</v>
      </c>
      <c r="N154" t="str">
        <f t="shared" si="11"/>
        <v>No</v>
      </c>
      <c r="O154" t="str">
        <f>_xlfn.IFNA(VLOOKUP(A154,'7.22.24'!$A$2:$R$96,16,0), "No")</f>
        <v>No</v>
      </c>
      <c r="P154" s="131" t="str">
        <f t="shared" si="12"/>
        <v>No</v>
      </c>
      <c r="Q154" s="132" t="str">
        <f t="shared" si="13"/>
        <v>No</v>
      </c>
    </row>
    <row r="155" spans="1:17" x14ac:dyDescent="0.25">
      <c r="A155" t="s">
        <v>786</v>
      </c>
      <c r="B155" s="1">
        <v>1457.37</v>
      </c>
      <c r="C155" s="1">
        <v>0</v>
      </c>
      <c r="D155" s="1">
        <v>0</v>
      </c>
      <c r="E155" s="1">
        <v>0</v>
      </c>
      <c r="F155" s="1">
        <v>1457.37</v>
      </c>
      <c r="G155" s="1">
        <v>0</v>
      </c>
      <c r="H155" s="1">
        <v>1457.37</v>
      </c>
      <c r="I155" s="1">
        <v>0</v>
      </c>
      <c r="J155" t="s">
        <v>60</v>
      </c>
      <c r="K155" t="s">
        <v>236</v>
      </c>
      <c r="L155" t="s">
        <v>787</v>
      </c>
      <c r="M155" s="1">
        <f>_xlfn.IFNA(VLOOKUP(A155,'7.22.24'!$A$2:$C$96,3,0),0)</f>
        <v>0</v>
      </c>
      <c r="N155" t="str">
        <f t="shared" si="11"/>
        <v>No</v>
      </c>
      <c r="O155" t="str">
        <f>_xlfn.IFNA(VLOOKUP(A155,'7.22.24'!$A$2:$R$96,16,0), "No")</f>
        <v>No</v>
      </c>
      <c r="P155" s="131" t="str">
        <f t="shared" si="12"/>
        <v>No</v>
      </c>
      <c r="Q155" s="132" t="str">
        <f t="shared" si="13"/>
        <v>No</v>
      </c>
    </row>
    <row r="156" spans="1:17" x14ac:dyDescent="0.25">
      <c r="A156" t="s">
        <v>576</v>
      </c>
      <c r="B156" s="1">
        <v>80.790000000000006</v>
      </c>
      <c r="C156" s="1">
        <v>0</v>
      </c>
      <c r="D156" s="1">
        <v>0</v>
      </c>
      <c r="E156" s="1">
        <v>0</v>
      </c>
      <c r="F156" s="1">
        <v>80.790000000000006</v>
      </c>
      <c r="G156" s="1">
        <v>0</v>
      </c>
      <c r="H156" s="1">
        <v>0</v>
      </c>
      <c r="I156" s="1">
        <v>80.790000000000006</v>
      </c>
      <c r="J156" t="s">
        <v>41</v>
      </c>
      <c r="K156" t="s">
        <v>179</v>
      </c>
      <c r="L156" t="s">
        <v>577</v>
      </c>
      <c r="M156" s="1">
        <f>_xlfn.IFNA(VLOOKUP(A156,'7.22.24'!$A$2:$C$96,3,0),0)</f>
        <v>80.790000000000006</v>
      </c>
      <c r="N156" t="str">
        <f t="shared" si="11"/>
        <v>Yes</v>
      </c>
      <c r="O156" t="str">
        <f>_xlfn.IFNA(VLOOKUP(A156,'7.22.24'!$A$2:$R$96,16,0), "No")</f>
        <v>Yes</v>
      </c>
      <c r="P156" s="131" t="str">
        <f t="shared" si="12"/>
        <v>No</v>
      </c>
      <c r="Q156" s="132" t="str">
        <f t="shared" si="13"/>
        <v>No</v>
      </c>
    </row>
    <row r="157" spans="1:17" x14ac:dyDescent="0.25">
      <c r="A157" t="s">
        <v>139</v>
      </c>
      <c r="B157" s="1">
        <v>1046.71</v>
      </c>
      <c r="C157" s="1">
        <v>0</v>
      </c>
      <c r="D157" s="1">
        <v>0</v>
      </c>
      <c r="E157" s="1">
        <v>0</v>
      </c>
      <c r="F157" s="1">
        <v>1046.71</v>
      </c>
      <c r="G157" s="1">
        <v>0</v>
      </c>
      <c r="H157" s="1">
        <v>1046.71</v>
      </c>
      <c r="I157" s="1">
        <v>0</v>
      </c>
      <c r="J157" t="s">
        <v>20</v>
      </c>
      <c r="K157" t="s">
        <v>178</v>
      </c>
      <c r="L157" t="s">
        <v>320</v>
      </c>
      <c r="M157" s="1">
        <f>_xlfn.IFNA(VLOOKUP(A157,'7.22.24'!$A$2:$C$96,3,0),0)</f>
        <v>0</v>
      </c>
      <c r="N157" t="str">
        <f t="shared" si="11"/>
        <v>No</v>
      </c>
      <c r="O157" t="str">
        <f>_xlfn.IFNA(VLOOKUP(A157,'7.22.24'!$A$2:$R$96,16,0), "No")</f>
        <v>No</v>
      </c>
      <c r="P157" s="131" t="str">
        <f t="shared" si="12"/>
        <v>No</v>
      </c>
      <c r="Q157" s="132" t="str">
        <f t="shared" si="13"/>
        <v>No</v>
      </c>
    </row>
    <row r="158" spans="1:17" x14ac:dyDescent="0.25">
      <c r="A158" t="s">
        <v>35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t="s">
        <v>36</v>
      </c>
      <c r="K158" t="s">
        <v>185</v>
      </c>
      <c r="L158" t="s">
        <v>186</v>
      </c>
      <c r="M158" s="1">
        <f>_xlfn.IFNA(VLOOKUP(A158,'7.22.24'!$A$2:$C$96,3,0),0)</f>
        <v>0</v>
      </c>
      <c r="N158" t="str">
        <f t="shared" si="11"/>
        <v>No</v>
      </c>
      <c r="O158" t="str">
        <f>_xlfn.IFNA(VLOOKUP(A158,'7.22.24'!$A$2:$R$96,16,0), "No")</f>
        <v>No</v>
      </c>
      <c r="P158" s="131" t="str">
        <f t="shared" si="12"/>
        <v>No</v>
      </c>
      <c r="Q158" s="132" t="str">
        <f t="shared" si="13"/>
        <v>No</v>
      </c>
    </row>
    <row r="159" spans="1:17" x14ac:dyDescent="0.25">
      <c r="A159" t="s">
        <v>321</v>
      </c>
      <c r="B159" s="1">
        <v>474.15</v>
      </c>
      <c r="C159" s="1">
        <v>0</v>
      </c>
      <c r="D159" s="1">
        <v>0</v>
      </c>
      <c r="E159" s="1">
        <v>0</v>
      </c>
      <c r="F159" s="1">
        <v>474.15</v>
      </c>
      <c r="G159" s="1">
        <v>0</v>
      </c>
      <c r="H159" s="1">
        <v>474.15</v>
      </c>
      <c r="I159" s="1">
        <v>0</v>
      </c>
      <c r="J159" t="s">
        <v>56</v>
      </c>
      <c r="K159" t="s">
        <v>189</v>
      </c>
      <c r="L159" t="s">
        <v>322</v>
      </c>
      <c r="M159" s="1">
        <f>_xlfn.IFNA(VLOOKUP(A159,'7.22.24'!$A$2:$C$96,3,0),0)</f>
        <v>0</v>
      </c>
      <c r="N159" t="str">
        <f t="shared" si="11"/>
        <v>No</v>
      </c>
      <c r="O159" t="str">
        <f>_xlfn.IFNA(VLOOKUP(A159,'7.22.24'!$A$2:$R$96,16,0), "No")</f>
        <v>No</v>
      </c>
      <c r="P159" s="131" t="str">
        <f t="shared" si="12"/>
        <v>No</v>
      </c>
      <c r="Q159" s="132" t="str">
        <f t="shared" si="13"/>
        <v>No</v>
      </c>
    </row>
    <row r="160" spans="1:17" x14ac:dyDescent="0.25">
      <c r="A160" t="s">
        <v>52</v>
      </c>
      <c r="B160" s="1">
        <v>2521.2600000000002</v>
      </c>
      <c r="C160" s="1">
        <v>0</v>
      </c>
      <c r="D160" s="1">
        <v>0</v>
      </c>
      <c r="E160" s="1">
        <v>0</v>
      </c>
      <c r="F160" s="1">
        <v>2521.2600000000002</v>
      </c>
      <c r="G160" s="1">
        <v>2521.2600000000002</v>
      </c>
      <c r="H160" s="1">
        <v>0</v>
      </c>
      <c r="I160" s="1">
        <v>0</v>
      </c>
      <c r="J160" t="s">
        <v>150</v>
      </c>
      <c r="K160" t="s">
        <v>175</v>
      </c>
      <c r="L160" t="s">
        <v>203</v>
      </c>
      <c r="M160" s="1">
        <f>_xlfn.IFNA(VLOOKUP(A160,'7.22.24'!$A$2:$C$96,3,0),0)</f>
        <v>0</v>
      </c>
      <c r="N160" t="str">
        <f t="shared" si="11"/>
        <v>No</v>
      </c>
      <c r="O160" t="str">
        <f>_xlfn.IFNA(VLOOKUP(A160,'7.22.24'!$A$2:$R$96,16,0), "No")</f>
        <v>No</v>
      </c>
      <c r="P160" s="131" t="str">
        <f t="shared" si="12"/>
        <v>No</v>
      </c>
      <c r="Q160" s="132" t="str">
        <f t="shared" si="13"/>
        <v>No</v>
      </c>
    </row>
    <row r="161" spans="1:17" x14ac:dyDescent="0.25">
      <c r="A161" t="s">
        <v>518</v>
      </c>
      <c r="B161" s="1">
        <v>943</v>
      </c>
      <c r="C161" s="1">
        <v>0</v>
      </c>
      <c r="D161" s="1">
        <v>0</v>
      </c>
      <c r="E161" s="1">
        <v>0</v>
      </c>
      <c r="F161" s="1">
        <v>943</v>
      </c>
      <c r="G161" s="1">
        <v>943</v>
      </c>
      <c r="H161" s="1">
        <v>0</v>
      </c>
      <c r="I161" s="1">
        <v>0</v>
      </c>
      <c r="J161" t="s">
        <v>21</v>
      </c>
      <c r="K161" t="s">
        <v>177</v>
      </c>
      <c r="L161" t="s">
        <v>519</v>
      </c>
      <c r="M161" s="1">
        <f>_xlfn.IFNA(VLOOKUP(A161,'7.22.24'!$A$2:$C$96,3,0),0)</f>
        <v>0</v>
      </c>
      <c r="N161" t="str">
        <f t="shared" si="11"/>
        <v>No</v>
      </c>
      <c r="O161" t="str">
        <f>_xlfn.IFNA(VLOOKUP(A161,'7.22.24'!$A$2:$R$96,16,0), "No")</f>
        <v>No</v>
      </c>
      <c r="P161" s="131" t="str">
        <f t="shared" si="12"/>
        <v>No</v>
      </c>
      <c r="Q161" s="132" t="str">
        <f t="shared" si="13"/>
        <v>No</v>
      </c>
    </row>
    <row r="162" spans="1:17" x14ac:dyDescent="0.25">
      <c r="A162" t="s">
        <v>880</v>
      </c>
      <c r="B162" s="1">
        <v>320.74</v>
      </c>
      <c r="C162" s="1">
        <v>0</v>
      </c>
      <c r="D162" s="1">
        <v>0</v>
      </c>
      <c r="E162" s="1">
        <v>0</v>
      </c>
      <c r="F162" s="1">
        <v>320.74</v>
      </c>
      <c r="G162" s="1">
        <v>320.74</v>
      </c>
      <c r="H162" s="1">
        <v>0</v>
      </c>
      <c r="I162" s="1">
        <v>0</v>
      </c>
      <c r="J162" t="s">
        <v>10</v>
      </c>
      <c r="K162" t="s">
        <v>191</v>
      </c>
      <c r="L162" t="s">
        <v>881</v>
      </c>
      <c r="M162" s="1">
        <f>_xlfn.IFNA(VLOOKUP(A162,'7.22.24'!$A$2:$C$96,3,0),0)</f>
        <v>0</v>
      </c>
      <c r="N162" t="str">
        <f t="shared" ref="N162:N193" si="14">IF(M162&gt;50,"Yes","No")</f>
        <v>No</v>
      </c>
      <c r="O162" t="str">
        <f>_xlfn.IFNA(VLOOKUP(A162,'7.22.24'!$A$2:$R$96,16,0), "No")</f>
        <v>No</v>
      </c>
      <c r="P162" s="131" t="str">
        <f t="shared" si="12"/>
        <v>No</v>
      </c>
      <c r="Q162" s="132" t="str">
        <f t="shared" si="13"/>
        <v>No</v>
      </c>
    </row>
    <row r="163" spans="1:17" x14ac:dyDescent="0.25">
      <c r="A163" t="s">
        <v>570</v>
      </c>
      <c r="B163" s="1">
        <v>5693.15</v>
      </c>
      <c r="C163" s="1">
        <v>0</v>
      </c>
      <c r="D163" s="1">
        <v>0</v>
      </c>
      <c r="E163" s="1">
        <v>0</v>
      </c>
      <c r="F163" s="1">
        <v>5693.15</v>
      </c>
      <c r="G163" s="1">
        <v>0</v>
      </c>
      <c r="H163" s="1">
        <v>5693.15</v>
      </c>
      <c r="I163" s="1">
        <v>0</v>
      </c>
      <c r="J163" t="s">
        <v>36</v>
      </c>
      <c r="K163" t="s">
        <v>185</v>
      </c>
      <c r="L163" t="s">
        <v>810</v>
      </c>
      <c r="M163" s="1">
        <f>_xlfn.IFNA(VLOOKUP(A163,'7.22.24'!$A$2:$C$96,3,0),0)</f>
        <v>1817.66</v>
      </c>
      <c r="N163" t="str">
        <f t="shared" si="14"/>
        <v>Yes</v>
      </c>
      <c r="O163" t="str">
        <f>_xlfn.IFNA(VLOOKUP(A163,'7.22.24'!$A$2:$R$96,16,0), "No")</f>
        <v>Yes</v>
      </c>
      <c r="P163" s="131" t="str">
        <f t="shared" si="12"/>
        <v>No</v>
      </c>
      <c r="Q163" s="132" t="str">
        <f t="shared" si="13"/>
        <v>No</v>
      </c>
    </row>
    <row r="164" spans="1:17" x14ac:dyDescent="0.25">
      <c r="A164" t="s">
        <v>43</v>
      </c>
      <c r="B164" s="1">
        <v>1036.8800000000001</v>
      </c>
      <c r="C164" s="1">
        <v>0</v>
      </c>
      <c r="D164" s="1">
        <v>0</v>
      </c>
      <c r="E164" s="1">
        <v>0</v>
      </c>
      <c r="F164" s="1">
        <v>1036.8800000000001</v>
      </c>
      <c r="G164" s="1">
        <v>0</v>
      </c>
      <c r="H164" s="1">
        <v>0</v>
      </c>
      <c r="I164" s="1">
        <v>1036.8800000000001</v>
      </c>
      <c r="J164" t="s">
        <v>44</v>
      </c>
      <c r="K164" t="s">
        <v>196</v>
      </c>
      <c r="L164" t="s">
        <v>197</v>
      </c>
      <c r="M164" s="1">
        <f>_xlfn.IFNA(VLOOKUP(A164,'7.22.24'!$A$2:$C$96,3,0),0)</f>
        <v>0</v>
      </c>
      <c r="N164" t="str">
        <f t="shared" si="14"/>
        <v>No</v>
      </c>
      <c r="O164" t="str">
        <f>_xlfn.IFNA(VLOOKUP(A164,'7.22.24'!$A$2:$R$96,16,0), "No")</f>
        <v>No</v>
      </c>
      <c r="P164" s="131" t="str">
        <f t="shared" ref="P164:P195" si="15">IF(AND(C164&gt;=50,O164="No"),"Yes","No")</f>
        <v>No</v>
      </c>
      <c r="Q164" s="132" t="str">
        <f t="shared" si="13"/>
        <v>No</v>
      </c>
    </row>
    <row r="165" spans="1:17" x14ac:dyDescent="0.25">
      <c r="A165" t="s">
        <v>90</v>
      </c>
      <c r="B165" s="1">
        <v>172.98</v>
      </c>
      <c r="C165" s="1">
        <v>0</v>
      </c>
      <c r="D165" s="1">
        <v>0</v>
      </c>
      <c r="E165" s="1">
        <v>0</v>
      </c>
      <c r="F165" s="1">
        <v>172.98</v>
      </c>
      <c r="G165" s="1">
        <v>0</v>
      </c>
      <c r="H165" s="1">
        <v>0</v>
      </c>
      <c r="I165" s="1">
        <v>172.98</v>
      </c>
      <c r="J165" t="s">
        <v>14</v>
      </c>
      <c r="K165" t="s">
        <v>172</v>
      </c>
      <c r="L165" t="s">
        <v>251</v>
      </c>
      <c r="M165" s="1">
        <f>_xlfn.IFNA(VLOOKUP(A165,'7.22.24'!$A$2:$C$96,3,0),0)</f>
        <v>0</v>
      </c>
      <c r="N165" t="str">
        <f t="shared" si="14"/>
        <v>No</v>
      </c>
      <c r="O165" t="str">
        <f>_xlfn.IFNA(VLOOKUP(A165,'7.22.24'!$A$2:$R$96,16,0), "No")</f>
        <v>No</v>
      </c>
      <c r="P165" s="131" t="str">
        <f t="shared" si="15"/>
        <v>No</v>
      </c>
      <c r="Q165" s="132" t="str">
        <f t="shared" si="13"/>
        <v>No</v>
      </c>
    </row>
    <row r="166" spans="1:17" x14ac:dyDescent="0.25">
      <c r="A166" t="s">
        <v>140</v>
      </c>
      <c r="B166" s="1">
        <v>28.36</v>
      </c>
      <c r="C166" s="1">
        <v>0</v>
      </c>
      <c r="D166" s="1">
        <v>0</v>
      </c>
      <c r="E166" s="1">
        <v>0</v>
      </c>
      <c r="F166" s="1">
        <v>28.36</v>
      </c>
      <c r="G166" s="1">
        <v>28.36</v>
      </c>
      <c r="H166" s="1">
        <v>0</v>
      </c>
      <c r="I166" s="1">
        <v>0</v>
      </c>
      <c r="J166" t="s">
        <v>62</v>
      </c>
      <c r="K166" t="s">
        <v>238</v>
      </c>
      <c r="L166" t="s">
        <v>323</v>
      </c>
      <c r="M166" s="1">
        <f>_xlfn.IFNA(VLOOKUP(A166,'7.22.24'!$A$2:$C$96,3,0),0)</f>
        <v>18.010000000000002</v>
      </c>
      <c r="N166" t="str">
        <f t="shared" si="14"/>
        <v>No</v>
      </c>
      <c r="O166" t="str">
        <f>_xlfn.IFNA(VLOOKUP(A166,'7.22.24'!$A$2:$R$96,16,0), "No")</f>
        <v>No</v>
      </c>
      <c r="P166" s="131" t="str">
        <f t="shared" si="15"/>
        <v>No</v>
      </c>
      <c r="Q166" s="132" t="str">
        <f t="shared" si="13"/>
        <v>No</v>
      </c>
    </row>
    <row r="167" spans="1:17" x14ac:dyDescent="0.25">
      <c r="A167" t="s">
        <v>421</v>
      </c>
      <c r="B167" s="1">
        <v>172.89</v>
      </c>
      <c r="C167" s="1">
        <v>0</v>
      </c>
      <c r="D167" s="1">
        <v>0</v>
      </c>
      <c r="E167" s="1">
        <v>0</v>
      </c>
      <c r="F167" s="1">
        <v>172.89</v>
      </c>
      <c r="G167" s="1">
        <v>172.89</v>
      </c>
      <c r="H167" s="1">
        <v>0</v>
      </c>
      <c r="I167" s="1">
        <v>0</v>
      </c>
      <c r="J167" t="s">
        <v>96</v>
      </c>
      <c r="K167" t="s">
        <v>242</v>
      </c>
      <c r="L167" t="s">
        <v>422</v>
      </c>
      <c r="M167" s="1">
        <f>_xlfn.IFNA(VLOOKUP(A167,'7.22.24'!$A$2:$C$96,3,0),0)</f>
        <v>0</v>
      </c>
      <c r="N167" t="str">
        <f t="shared" si="14"/>
        <v>No</v>
      </c>
      <c r="O167" t="str">
        <f>_xlfn.IFNA(VLOOKUP(A167,'7.22.24'!$A$2:$R$96,16,0), "No")</f>
        <v>No</v>
      </c>
      <c r="P167" s="131" t="str">
        <f t="shared" si="15"/>
        <v>No</v>
      </c>
      <c r="Q167" s="132" t="str">
        <f t="shared" si="13"/>
        <v>No</v>
      </c>
    </row>
    <row r="168" spans="1:17" x14ac:dyDescent="0.25">
      <c r="A168" t="s">
        <v>797</v>
      </c>
      <c r="B168" s="1">
        <v>74.23</v>
      </c>
      <c r="C168" s="1">
        <v>0</v>
      </c>
      <c r="D168" s="1">
        <v>0</v>
      </c>
      <c r="E168" s="1">
        <v>0</v>
      </c>
      <c r="F168" s="1">
        <v>74.23</v>
      </c>
      <c r="G168" s="1">
        <v>74.23</v>
      </c>
      <c r="H168" s="1">
        <v>0</v>
      </c>
      <c r="I168" s="1">
        <v>0</v>
      </c>
      <c r="J168" t="s">
        <v>21</v>
      </c>
      <c r="K168" t="s">
        <v>177</v>
      </c>
      <c r="L168" t="s">
        <v>798</v>
      </c>
      <c r="M168" s="1">
        <f>_xlfn.IFNA(VLOOKUP(A168,'7.22.24'!$A$2:$C$96,3,0),0)</f>
        <v>0</v>
      </c>
      <c r="N168" t="str">
        <f t="shared" si="14"/>
        <v>No</v>
      </c>
      <c r="O168" t="str">
        <f>_xlfn.IFNA(VLOOKUP(A168,'7.22.24'!$A$2:$R$96,16,0), "No")</f>
        <v>No</v>
      </c>
      <c r="P168" s="131" t="str">
        <f t="shared" si="15"/>
        <v>No</v>
      </c>
      <c r="Q168" s="132" t="str">
        <f t="shared" si="13"/>
        <v>No</v>
      </c>
    </row>
    <row r="169" spans="1:17" x14ac:dyDescent="0.25">
      <c r="A169" t="s">
        <v>146</v>
      </c>
      <c r="B169" s="1">
        <v>1009.36</v>
      </c>
      <c r="C169" s="1">
        <v>0</v>
      </c>
      <c r="D169" s="1">
        <v>0</v>
      </c>
      <c r="E169" s="1">
        <v>0</v>
      </c>
      <c r="F169" s="1">
        <v>1009.36</v>
      </c>
      <c r="G169" s="1">
        <v>0</v>
      </c>
      <c r="H169" s="1">
        <v>1009.36</v>
      </c>
      <c r="I169" s="1">
        <v>0</v>
      </c>
      <c r="J169" t="s">
        <v>44</v>
      </c>
      <c r="K169" t="s">
        <v>196</v>
      </c>
      <c r="L169" t="s">
        <v>681</v>
      </c>
      <c r="M169" s="1">
        <f>_xlfn.IFNA(VLOOKUP(A169,'7.22.24'!$A$2:$C$96,3,0),0)</f>
        <v>0</v>
      </c>
      <c r="N169" t="str">
        <f t="shared" si="14"/>
        <v>No</v>
      </c>
      <c r="O169" t="str">
        <f>_xlfn.IFNA(VLOOKUP(A169,'7.22.24'!$A$2:$R$96,16,0), "No")</f>
        <v>No</v>
      </c>
      <c r="P169" s="131" t="str">
        <f t="shared" si="15"/>
        <v>No</v>
      </c>
      <c r="Q169" s="132" t="str">
        <f t="shared" si="13"/>
        <v>No</v>
      </c>
    </row>
    <row r="170" spans="1:17" x14ac:dyDescent="0.25">
      <c r="A170" t="s">
        <v>167</v>
      </c>
      <c r="B170" s="1">
        <v>621.36</v>
      </c>
      <c r="C170" s="1">
        <v>0</v>
      </c>
      <c r="D170" s="1">
        <v>0</v>
      </c>
      <c r="E170" s="1">
        <v>0</v>
      </c>
      <c r="F170" s="1">
        <v>621.36</v>
      </c>
      <c r="G170" s="1">
        <v>0</v>
      </c>
      <c r="H170" s="1">
        <v>0</v>
      </c>
      <c r="I170" s="1">
        <v>621.36</v>
      </c>
      <c r="J170" t="s">
        <v>44</v>
      </c>
      <c r="K170" t="s">
        <v>196</v>
      </c>
      <c r="L170" t="s">
        <v>326</v>
      </c>
      <c r="M170" s="1">
        <f>_xlfn.IFNA(VLOOKUP(A170,'7.22.24'!$A$2:$C$96,3,0),0)</f>
        <v>0</v>
      </c>
      <c r="N170" t="str">
        <f t="shared" si="14"/>
        <v>No</v>
      </c>
      <c r="O170" t="str">
        <f>_xlfn.IFNA(VLOOKUP(A170,'7.22.24'!$A$2:$R$96,16,0), "No")</f>
        <v>No</v>
      </c>
      <c r="P170" s="131" t="str">
        <f t="shared" si="15"/>
        <v>No</v>
      </c>
      <c r="Q170" s="132" t="str">
        <f t="shared" si="13"/>
        <v>No</v>
      </c>
    </row>
    <row r="171" spans="1:17" x14ac:dyDescent="0.25">
      <c r="A171" t="s">
        <v>739</v>
      </c>
      <c r="B171" s="1">
        <v>767.96</v>
      </c>
      <c r="C171" s="1">
        <v>0</v>
      </c>
      <c r="D171" s="1">
        <v>0</v>
      </c>
      <c r="E171" s="1">
        <v>0</v>
      </c>
      <c r="F171" s="1">
        <v>767.96</v>
      </c>
      <c r="G171" s="1">
        <v>767.96</v>
      </c>
      <c r="H171" s="1">
        <v>0</v>
      </c>
      <c r="I171" s="1">
        <v>0</v>
      </c>
      <c r="J171" t="s">
        <v>21</v>
      </c>
      <c r="K171" t="s">
        <v>177</v>
      </c>
      <c r="L171" t="s">
        <v>740</v>
      </c>
      <c r="M171" s="1">
        <f>_xlfn.IFNA(VLOOKUP(A171,'7.22.24'!$A$2:$C$96,3,0),0)</f>
        <v>0</v>
      </c>
      <c r="N171" t="str">
        <f t="shared" si="14"/>
        <v>No</v>
      </c>
      <c r="O171" t="str">
        <f>_xlfn.IFNA(VLOOKUP(A171,'7.22.24'!$A$2:$R$96,16,0), "No")</f>
        <v>No</v>
      </c>
      <c r="P171" s="131" t="str">
        <f t="shared" si="15"/>
        <v>No</v>
      </c>
      <c r="Q171" s="132" t="str">
        <f t="shared" si="13"/>
        <v>No</v>
      </c>
    </row>
    <row r="172" spans="1:17" x14ac:dyDescent="0.25">
      <c r="A172" t="s">
        <v>67</v>
      </c>
      <c r="B172" s="1">
        <v>637.16999999999996</v>
      </c>
      <c r="C172" s="1">
        <v>0</v>
      </c>
      <c r="D172" s="1">
        <v>0</v>
      </c>
      <c r="E172" s="1">
        <v>0</v>
      </c>
      <c r="F172" s="1">
        <v>637.16999999999996</v>
      </c>
      <c r="G172" s="1">
        <v>0</v>
      </c>
      <c r="H172" s="1">
        <v>637.16999999999996</v>
      </c>
      <c r="I172" s="1">
        <v>0</v>
      </c>
      <c r="J172" t="s">
        <v>41</v>
      </c>
      <c r="K172" t="s">
        <v>179</v>
      </c>
      <c r="L172" t="s">
        <v>225</v>
      </c>
      <c r="M172" s="1">
        <f>_xlfn.IFNA(VLOOKUP(A172,'7.22.24'!$A$2:$C$96,3,0),0)</f>
        <v>0</v>
      </c>
      <c r="N172" t="str">
        <f t="shared" si="14"/>
        <v>No</v>
      </c>
      <c r="O172" t="str">
        <f>_xlfn.IFNA(VLOOKUP(A172,'7.22.24'!$A$2:$R$96,16,0), "No")</f>
        <v>No</v>
      </c>
      <c r="P172" s="131" t="str">
        <f t="shared" si="15"/>
        <v>No</v>
      </c>
      <c r="Q172" s="132" t="str">
        <f t="shared" si="13"/>
        <v>No</v>
      </c>
    </row>
    <row r="173" spans="1:17" x14ac:dyDescent="0.25">
      <c r="A173" t="s">
        <v>436</v>
      </c>
      <c r="B173" s="1">
        <v>3817.65</v>
      </c>
      <c r="C173" s="1">
        <v>0</v>
      </c>
      <c r="D173" s="1">
        <v>0</v>
      </c>
      <c r="E173" s="1">
        <v>0</v>
      </c>
      <c r="F173" s="1">
        <v>3817.65</v>
      </c>
      <c r="G173" s="1">
        <v>0</v>
      </c>
      <c r="H173" s="1">
        <v>3817.65</v>
      </c>
      <c r="I173" s="1">
        <v>0</v>
      </c>
      <c r="J173" t="s">
        <v>20</v>
      </c>
      <c r="K173" t="s">
        <v>178</v>
      </c>
      <c r="L173" t="s">
        <v>437</v>
      </c>
      <c r="M173" s="1">
        <f>_xlfn.IFNA(VLOOKUP(A173,'7.22.24'!$A$2:$C$96,3,0),0)</f>
        <v>256.99</v>
      </c>
      <c r="N173" t="str">
        <f t="shared" si="14"/>
        <v>Yes</v>
      </c>
      <c r="O173" t="str">
        <f>_xlfn.IFNA(VLOOKUP(A173,'7.22.24'!$A$2:$R$96,16,0), "No")</f>
        <v>Yes</v>
      </c>
      <c r="P173" s="131" t="str">
        <f t="shared" si="15"/>
        <v>No</v>
      </c>
      <c r="Q173" s="132" t="str">
        <f t="shared" si="13"/>
        <v>No</v>
      </c>
    </row>
    <row r="174" spans="1:17" x14ac:dyDescent="0.25">
      <c r="A174" t="s">
        <v>578</v>
      </c>
      <c r="B174" s="1">
        <v>195.94</v>
      </c>
      <c r="C174" s="1">
        <v>0</v>
      </c>
      <c r="D174" s="1">
        <v>0</v>
      </c>
      <c r="E174" s="1">
        <v>0</v>
      </c>
      <c r="F174" s="1">
        <v>195.94</v>
      </c>
      <c r="G174" s="1">
        <v>147.94</v>
      </c>
      <c r="H174" s="1">
        <v>48</v>
      </c>
      <c r="I174" s="1">
        <v>0</v>
      </c>
      <c r="J174" t="s">
        <v>36</v>
      </c>
      <c r="K174" t="s">
        <v>185</v>
      </c>
      <c r="L174" t="s">
        <v>579</v>
      </c>
      <c r="M174" s="1">
        <f>_xlfn.IFNA(VLOOKUP(A174,'7.22.24'!$A$2:$C$96,3,0),0)</f>
        <v>195.94</v>
      </c>
      <c r="N174" t="str">
        <f t="shared" si="14"/>
        <v>Yes</v>
      </c>
      <c r="O174" t="str">
        <f>_xlfn.IFNA(VLOOKUP(A174,'7.22.24'!$A$2:$R$96,16,0), "No")</f>
        <v>Yes</v>
      </c>
      <c r="P174" s="131" t="str">
        <f t="shared" si="15"/>
        <v>No</v>
      </c>
      <c r="Q174" s="132" t="str">
        <f t="shared" si="13"/>
        <v>No</v>
      </c>
    </row>
    <row r="175" spans="1:17" x14ac:dyDescent="0.25">
      <c r="A175" t="s">
        <v>143</v>
      </c>
      <c r="B175" s="1">
        <v>668.58999999999992</v>
      </c>
      <c r="C175" s="1">
        <v>0</v>
      </c>
      <c r="D175" s="1">
        <v>0</v>
      </c>
      <c r="E175" s="1">
        <v>0</v>
      </c>
      <c r="F175" s="1">
        <v>668.58999999999992</v>
      </c>
      <c r="G175" s="1">
        <v>0</v>
      </c>
      <c r="H175" s="1">
        <v>668.58999999999992</v>
      </c>
      <c r="I175" s="1">
        <v>0</v>
      </c>
      <c r="J175" t="s">
        <v>20</v>
      </c>
      <c r="K175" t="s">
        <v>178</v>
      </c>
      <c r="L175" t="s">
        <v>327</v>
      </c>
      <c r="M175" s="1">
        <f>_xlfn.IFNA(VLOOKUP(A175,'7.22.24'!$A$2:$C$96,3,0),0)</f>
        <v>158.62</v>
      </c>
      <c r="N175" t="str">
        <f t="shared" si="14"/>
        <v>Yes</v>
      </c>
      <c r="O175" t="str">
        <f>_xlfn.IFNA(VLOOKUP(A175,'7.22.24'!$A$2:$R$96,16,0), "No")</f>
        <v>Yes</v>
      </c>
      <c r="P175" s="131" t="str">
        <f t="shared" si="15"/>
        <v>No</v>
      </c>
      <c r="Q175" s="132" t="str">
        <f t="shared" si="13"/>
        <v>No</v>
      </c>
    </row>
    <row r="176" spans="1:17" x14ac:dyDescent="0.25">
      <c r="A176" t="s">
        <v>423</v>
      </c>
      <c r="B176" s="1">
        <v>-325.61</v>
      </c>
      <c r="C176" s="1">
        <v>0</v>
      </c>
      <c r="D176" s="1">
        <v>0</v>
      </c>
      <c r="E176" s="1">
        <v>0</v>
      </c>
      <c r="F176" s="1">
        <v>-325.61</v>
      </c>
      <c r="G176" s="1">
        <v>0</v>
      </c>
      <c r="H176" s="1">
        <v>0</v>
      </c>
      <c r="I176" s="1">
        <v>-325.61</v>
      </c>
      <c r="J176" t="s">
        <v>44</v>
      </c>
      <c r="K176" t="s">
        <v>196</v>
      </c>
      <c r="L176" t="s">
        <v>424</v>
      </c>
      <c r="M176" s="1">
        <f>_xlfn.IFNA(VLOOKUP(A176,'7.22.24'!$A$2:$C$96,3,0),0)</f>
        <v>0</v>
      </c>
      <c r="N176" t="str">
        <f t="shared" si="14"/>
        <v>No</v>
      </c>
      <c r="O176" t="str">
        <f>_xlfn.IFNA(VLOOKUP(A176,'7.22.24'!$A$2:$R$96,16,0), "No")</f>
        <v>No</v>
      </c>
      <c r="P176" s="131" t="str">
        <f t="shared" si="15"/>
        <v>No</v>
      </c>
      <c r="Q176" s="132" t="str">
        <f t="shared" si="13"/>
        <v>No</v>
      </c>
    </row>
    <row r="177" spans="1:17" x14ac:dyDescent="0.25">
      <c r="A177" t="s">
        <v>63</v>
      </c>
      <c r="B177" s="1">
        <v>75.59</v>
      </c>
      <c r="C177" s="1">
        <v>0</v>
      </c>
      <c r="D177" s="1">
        <v>0</v>
      </c>
      <c r="E177" s="1">
        <v>0</v>
      </c>
      <c r="F177" s="1">
        <v>75.59</v>
      </c>
      <c r="G177" s="1">
        <v>0</v>
      </c>
      <c r="H177" s="1">
        <v>75.59</v>
      </c>
      <c r="I177" s="1">
        <v>0</v>
      </c>
      <c r="J177" t="s">
        <v>85</v>
      </c>
      <c r="K177" t="s">
        <v>219</v>
      </c>
      <c r="L177" t="s">
        <v>220</v>
      </c>
      <c r="M177" s="1">
        <f>_xlfn.IFNA(VLOOKUP(A177,'7.22.24'!$A$2:$C$96,3,0),0)</f>
        <v>75.59</v>
      </c>
      <c r="N177" t="str">
        <f t="shared" si="14"/>
        <v>Yes</v>
      </c>
      <c r="O177" t="str">
        <f>_xlfn.IFNA(VLOOKUP(A177,'7.22.24'!$A$2:$R$96,16,0), "No")</f>
        <v>Yes</v>
      </c>
      <c r="P177" s="131" t="str">
        <f t="shared" si="15"/>
        <v>No</v>
      </c>
      <c r="Q177" s="132" t="str">
        <f t="shared" si="13"/>
        <v>No</v>
      </c>
    </row>
    <row r="178" spans="1:17" x14ac:dyDescent="0.25">
      <c r="A178" t="s">
        <v>749</v>
      </c>
      <c r="B178" s="1">
        <v>1158.07</v>
      </c>
      <c r="C178" s="1">
        <v>0</v>
      </c>
      <c r="D178" s="1">
        <v>0</v>
      </c>
      <c r="E178" s="1">
        <v>0</v>
      </c>
      <c r="F178" s="1">
        <v>1158.07</v>
      </c>
      <c r="G178" s="1">
        <v>0</v>
      </c>
      <c r="H178" s="1">
        <v>0</v>
      </c>
      <c r="I178" s="1">
        <v>1158.07</v>
      </c>
      <c r="J178" t="s">
        <v>14</v>
      </c>
      <c r="K178" t="s">
        <v>172</v>
      </c>
      <c r="L178" t="s">
        <v>750</v>
      </c>
      <c r="M178" s="1">
        <f>_xlfn.IFNA(VLOOKUP(A178,'7.22.24'!$A$2:$C$96,3,0),0)</f>
        <v>891.19</v>
      </c>
      <c r="N178" t="str">
        <f t="shared" si="14"/>
        <v>Yes</v>
      </c>
      <c r="O178" t="str">
        <f>_xlfn.IFNA(VLOOKUP(A178,'7.22.24'!$A$2:$R$96,16,0), "No")</f>
        <v>Yes</v>
      </c>
      <c r="P178" s="131" t="str">
        <f t="shared" si="15"/>
        <v>No</v>
      </c>
      <c r="Q178" s="132" t="str">
        <f t="shared" si="13"/>
        <v>No</v>
      </c>
    </row>
    <row r="179" spans="1:17" x14ac:dyDescent="0.25">
      <c r="A179" t="s">
        <v>817</v>
      </c>
      <c r="B179" s="1">
        <v>367.9</v>
      </c>
      <c r="C179" s="1">
        <v>0</v>
      </c>
      <c r="D179" s="1">
        <v>0</v>
      </c>
      <c r="E179" s="1">
        <v>0</v>
      </c>
      <c r="F179" s="1">
        <v>367.9</v>
      </c>
      <c r="G179" s="1">
        <v>367.9</v>
      </c>
      <c r="H179" s="1">
        <v>0</v>
      </c>
      <c r="I179" s="1">
        <v>0</v>
      </c>
      <c r="J179" t="s">
        <v>31</v>
      </c>
      <c r="K179" t="s">
        <v>183</v>
      </c>
      <c r="L179" t="s">
        <v>818</v>
      </c>
      <c r="M179" s="1">
        <f>_xlfn.IFNA(VLOOKUP(A179,'7.22.24'!$A$2:$C$96,3,0),0)</f>
        <v>64.19</v>
      </c>
      <c r="N179" t="str">
        <f t="shared" si="14"/>
        <v>Yes</v>
      </c>
      <c r="O179" t="str">
        <f>_xlfn.IFNA(VLOOKUP(A179,'7.22.24'!$A$2:$R$96,16,0), "No")</f>
        <v>Yes</v>
      </c>
      <c r="P179" s="131" t="str">
        <f t="shared" si="15"/>
        <v>No</v>
      </c>
      <c r="Q179" s="132" t="str">
        <f t="shared" si="13"/>
        <v>No</v>
      </c>
    </row>
    <row r="180" spans="1:17" x14ac:dyDescent="0.25">
      <c r="A180" t="s">
        <v>49</v>
      </c>
      <c r="B180" s="1">
        <v>355.02</v>
      </c>
      <c r="C180" s="1">
        <v>0</v>
      </c>
      <c r="D180" s="1">
        <v>0</v>
      </c>
      <c r="E180" s="1">
        <v>0</v>
      </c>
      <c r="F180" s="1">
        <v>355.02</v>
      </c>
      <c r="G180" s="1">
        <v>355.02</v>
      </c>
      <c r="H180" s="1">
        <v>0</v>
      </c>
      <c r="I180" s="1">
        <v>0</v>
      </c>
      <c r="J180" t="s">
        <v>10</v>
      </c>
      <c r="K180" t="s">
        <v>191</v>
      </c>
      <c r="L180" t="s">
        <v>202</v>
      </c>
      <c r="M180" s="1">
        <f>_xlfn.IFNA(VLOOKUP(A180,'7.22.24'!$A$2:$C$96,3,0),0)</f>
        <v>0</v>
      </c>
      <c r="N180" t="str">
        <f t="shared" si="14"/>
        <v>No</v>
      </c>
      <c r="O180" t="str">
        <f>_xlfn.IFNA(VLOOKUP(A180,'7.22.24'!$A$2:$R$96,16,0), "No")</f>
        <v>No</v>
      </c>
      <c r="P180" s="131" t="str">
        <f t="shared" si="15"/>
        <v>No</v>
      </c>
      <c r="Q180" s="132" t="str">
        <f t="shared" si="13"/>
        <v>No</v>
      </c>
    </row>
    <row r="181" spans="1:17" x14ac:dyDescent="0.25">
      <c r="A181" t="s">
        <v>275</v>
      </c>
      <c r="B181" s="1">
        <v>1085.01</v>
      </c>
      <c r="C181" s="1">
        <v>0</v>
      </c>
      <c r="D181" s="1">
        <v>0</v>
      </c>
      <c r="E181" s="1">
        <v>0</v>
      </c>
      <c r="F181" s="1">
        <v>1085.01</v>
      </c>
      <c r="G181" s="1">
        <v>401.11</v>
      </c>
      <c r="H181" s="1">
        <v>0</v>
      </c>
      <c r="I181" s="1">
        <v>683.9</v>
      </c>
      <c r="J181" t="s">
        <v>14</v>
      </c>
      <c r="K181" t="s">
        <v>172</v>
      </c>
      <c r="L181" t="s">
        <v>276</v>
      </c>
      <c r="M181" s="1">
        <f>_xlfn.IFNA(VLOOKUP(A181,'7.22.24'!$A$2:$C$96,3,0),0)</f>
        <v>130.13</v>
      </c>
      <c r="N181" t="str">
        <f t="shared" si="14"/>
        <v>Yes</v>
      </c>
      <c r="O181" t="str">
        <f>_xlfn.IFNA(VLOOKUP(A181,'7.22.24'!$A$2:$R$96,16,0), "No")</f>
        <v>Yes</v>
      </c>
      <c r="P181" s="131" t="str">
        <f t="shared" si="15"/>
        <v>No</v>
      </c>
      <c r="Q181" s="132" t="str">
        <f t="shared" si="13"/>
        <v>No</v>
      </c>
    </row>
    <row r="182" spans="1:17" x14ac:dyDescent="0.25">
      <c r="A182" t="s">
        <v>832</v>
      </c>
      <c r="B182" s="1">
        <v>-14.3</v>
      </c>
      <c r="C182" s="1">
        <v>-14.3</v>
      </c>
      <c r="D182" s="1">
        <v>0</v>
      </c>
      <c r="E182" s="1">
        <v>-14.3</v>
      </c>
      <c r="F182" s="1">
        <v>0</v>
      </c>
      <c r="G182" s="1">
        <v>0</v>
      </c>
      <c r="H182" s="1">
        <v>0</v>
      </c>
      <c r="I182" s="1">
        <v>0</v>
      </c>
      <c r="J182" t="s">
        <v>150</v>
      </c>
      <c r="K182" t="s">
        <v>175</v>
      </c>
      <c r="L182" t="s">
        <v>531</v>
      </c>
      <c r="M182" s="1">
        <f>_xlfn.IFNA(VLOOKUP(A182,'7.22.24'!$A$2:$C$96,3,0),0)</f>
        <v>0</v>
      </c>
      <c r="N182" t="str">
        <f t="shared" si="14"/>
        <v>No</v>
      </c>
      <c r="O182" t="str">
        <f>_xlfn.IFNA(VLOOKUP(A182,'7.22.24'!$A$2:$R$96,16,0), "No")</f>
        <v>No</v>
      </c>
      <c r="P182" s="131" t="str">
        <f t="shared" si="15"/>
        <v>No</v>
      </c>
      <c r="Q182" s="132" t="str">
        <f t="shared" si="13"/>
        <v>No</v>
      </c>
    </row>
    <row r="183" spans="1:17" x14ac:dyDescent="0.25">
      <c r="A183" t="s">
        <v>144</v>
      </c>
      <c r="B183" s="1">
        <v>922.48</v>
      </c>
      <c r="C183" s="1">
        <v>-21.38</v>
      </c>
      <c r="D183" s="1">
        <v>0</v>
      </c>
      <c r="E183" s="1">
        <v>-21.38</v>
      </c>
      <c r="F183" s="1">
        <v>943.8599999999999</v>
      </c>
      <c r="G183" s="1">
        <v>0</v>
      </c>
      <c r="H183" s="1">
        <v>943.8599999999999</v>
      </c>
      <c r="I183" s="1">
        <v>0</v>
      </c>
      <c r="J183" t="s">
        <v>96</v>
      </c>
      <c r="K183" t="s">
        <v>242</v>
      </c>
      <c r="L183" t="s">
        <v>248</v>
      </c>
      <c r="M183" s="1">
        <f>_xlfn.IFNA(VLOOKUP(A183,'7.22.24'!$A$2:$C$96,3,0),0)</f>
        <v>0</v>
      </c>
      <c r="N183" t="str">
        <f t="shared" si="14"/>
        <v>No</v>
      </c>
      <c r="O183" t="str">
        <f>_xlfn.IFNA(VLOOKUP(A183,'7.22.24'!$A$2:$R$96,16,0), "No")</f>
        <v>No</v>
      </c>
      <c r="P183" s="131" t="str">
        <f t="shared" si="15"/>
        <v>No</v>
      </c>
      <c r="Q183" s="132" t="str">
        <f t="shared" si="13"/>
        <v>No</v>
      </c>
    </row>
    <row r="184" spans="1:17" x14ac:dyDescent="0.25">
      <c r="A184" t="s">
        <v>158</v>
      </c>
      <c r="B184" s="1">
        <v>-40</v>
      </c>
      <c r="C184" s="1">
        <v>-40</v>
      </c>
      <c r="D184" s="1">
        <v>0</v>
      </c>
      <c r="E184" s="1">
        <v>-40</v>
      </c>
      <c r="F184" s="1">
        <v>0</v>
      </c>
      <c r="G184" s="1">
        <v>0</v>
      </c>
      <c r="H184" s="1">
        <v>0</v>
      </c>
      <c r="I184" s="1">
        <v>0</v>
      </c>
      <c r="J184" t="s">
        <v>708</v>
      </c>
      <c r="K184" t="s">
        <v>709</v>
      </c>
      <c r="L184" t="s">
        <v>279</v>
      </c>
      <c r="M184" s="1">
        <f>_xlfn.IFNA(VLOOKUP(A184,'7.22.24'!$A$2:$C$96,3,0),0)</f>
        <v>0</v>
      </c>
      <c r="N184" t="str">
        <f t="shared" si="14"/>
        <v>No</v>
      </c>
      <c r="O184" t="str">
        <f>_xlfn.IFNA(VLOOKUP(A184,'7.22.24'!$A$2:$R$96,16,0), "No")</f>
        <v>No</v>
      </c>
      <c r="P184" s="131" t="str">
        <f t="shared" si="15"/>
        <v>No</v>
      </c>
      <c r="Q184" s="132" t="str">
        <f t="shared" si="13"/>
        <v>No</v>
      </c>
    </row>
    <row r="185" spans="1:17" x14ac:dyDescent="0.25">
      <c r="A185" t="s">
        <v>337</v>
      </c>
      <c r="B185" s="1">
        <v>-354.92999999999989</v>
      </c>
      <c r="C185" s="1">
        <v>-354.92999999999989</v>
      </c>
      <c r="D185" s="1">
        <v>0</v>
      </c>
      <c r="E185" s="1">
        <v>-354.92999999999989</v>
      </c>
      <c r="F185" s="1">
        <v>0</v>
      </c>
      <c r="G185" s="1">
        <v>0</v>
      </c>
      <c r="H185" s="1">
        <v>0</v>
      </c>
      <c r="I185" s="1">
        <v>0</v>
      </c>
      <c r="J185" t="s">
        <v>732</v>
      </c>
      <c r="K185" t="s">
        <v>187</v>
      </c>
      <c r="L185" t="s">
        <v>338</v>
      </c>
      <c r="M185" s="1">
        <f>_xlfn.IFNA(VLOOKUP(A185,'7.22.24'!$A$2:$C$96,3,0),0)</f>
        <v>0</v>
      </c>
      <c r="N185" t="str">
        <f t="shared" si="14"/>
        <v>No</v>
      </c>
      <c r="O185" t="str">
        <f>_xlfn.IFNA(VLOOKUP(A185,'7.22.24'!$A$2:$R$96,16,0), "No")</f>
        <v>No</v>
      </c>
      <c r="P185" s="131" t="str">
        <f t="shared" si="15"/>
        <v>No</v>
      </c>
      <c r="Q185" s="132" t="str">
        <f t="shared" si="13"/>
        <v>No</v>
      </c>
    </row>
  </sheetData>
  <autoFilter ref="A1:R185" xr:uid="{00000000-0009-0000-0000-00001D000000}">
    <sortState xmlns:xlrd2="http://schemas.microsoft.com/office/spreadsheetml/2017/richdata2" ref="A2:R185">
      <sortCondition descending="1" ref="C1:C185"/>
    </sortState>
  </autoFilter>
  <conditionalFormatting sqref="M2:M185">
    <cfRule type="expression" dxfId="5" priority="1">
      <formula>IF($C2&gt;$M2, 1, 0)</formula>
    </cfRule>
    <cfRule type="expression" dxfId="4" priority="2">
      <formula>IF($C2&lt;$M2, 1, 0)</formula>
    </cfRule>
    <cfRule type="expression" dxfId="3" priority="3">
      <formula>IF($C2=$M2, 1, 0)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R210"/>
  <sheetViews>
    <sheetView tabSelected="1" workbookViewId="0">
      <selection activeCell="A6" sqref="A6:D6"/>
    </sheetView>
  </sheetViews>
  <sheetFormatPr defaultRowHeight="15" outlineLevelCol="1" x14ac:dyDescent="0.25"/>
  <cols>
    <col min="1" max="1" width="26.7109375" bestFit="1" customWidth="1"/>
    <col min="2" max="2" width="23.42578125" style="1" bestFit="1" customWidth="1"/>
    <col min="3" max="3" width="25.140625" style="1" bestFit="1" customWidth="1"/>
    <col min="4" max="4" width="18.5703125" style="1" customWidth="1" outlineLevel="1"/>
    <col min="5" max="5" width="24.85546875" style="1" customWidth="1" outlineLevel="1"/>
    <col min="6" max="6" width="21.85546875" style="1" customWidth="1" outlineLevel="1"/>
    <col min="7" max="7" width="20.42578125" style="1" customWidth="1" outlineLevel="1"/>
    <col min="8" max="8" width="30.42578125" style="1" customWidth="1" outlineLevel="1"/>
    <col min="9" max="9" width="33.7109375" style="1" customWidth="1" outlineLevel="1"/>
    <col min="10" max="10" width="16.85546875" bestFit="1" customWidth="1"/>
    <col min="11" max="11" width="38.7109375" bestFit="1" customWidth="1"/>
    <col min="12" max="12" width="44.140625" bestFit="1" customWidth="1"/>
    <col min="13" max="13" width="20.28515625" style="80" bestFit="1" customWidth="1"/>
    <col min="14" max="14" width="19.7109375" style="80" bestFit="1" customWidth="1"/>
    <col min="15" max="16" width="10.42578125" style="80" bestFit="1" customWidth="1"/>
    <col min="17" max="17" width="13.140625" style="80" bestFit="1" customWidth="1"/>
    <col min="18" max="18" width="27.7109375" style="80" bestFit="1" customWidth="1"/>
  </cols>
  <sheetData>
    <row r="1" spans="1:18" x14ac:dyDescent="0.25">
      <c r="A1" s="168" t="s">
        <v>0</v>
      </c>
      <c r="B1" s="169" t="s">
        <v>1</v>
      </c>
      <c r="C1" s="169" t="s">
        <v>2</v>
      </c>
      <c r="D1" s="169" t="s">
        <v>365</v>
      </c>
      <c r="E1" s="169" t="s">
        <v>364</v>
      </c>
      <c r="F1" s="169" t="s">
        <v>4</v>
      </c>
      <c r="G1" s="169" t="s">
        <v>3</v>
      </c>
      <c r="H1" s="169" t="s">
        <v>366</v>
      </c>
      <c r="I1" s="169" t="s">
        <v>367</v>
      </c>
      <c r="J1" s="168" t="s">
        <v>5</v>
      </c>
      <c r="K1" s="168" t="s">
        <v>168</v>
      </c>
      <c r="L1" s="168" t="s">
        <v>169</v>
      </c>
      <c r="M1" s="170" t="s">
        <v>882</v>
      </c>
      <c r="N1" s="103" t="s">
        <v>805</v>
      </c>
      <c r="O1" s="130" t="s">
        <v>683</v>
      </c>
      <c r="P1" s="131" t="s">
        <v>356</v>
      </c>
      <c r="Q1" s="132" t="s">
        <v>387</v>
      </c>
      <c r="R1" s="130" t="s">
        <v>357</v>
      </c>
    </row>
    <row r="2" spans="1:18" x14ac:dyDescent="0.25">
      <c r="A2" t="s">
        <v>44</v>
      </c>
      <c r="B2" s="1">
        <v>20819.740000000002</v>
      </c>
      <c r="C2" s="1">
        <v>5998.24</v>
      </c>
      <c r="D2" s="1">
        <v>4788.26</v>
      </c>
      <c r="E2" s="1">
        <v>1209.98</v>
      </c>
      <c r="F2" s="1">
        <v>14821.5</v>
      </c>
      <c r="G2" s="1">
        <v>14821.5</v>
      </c>
      <c r="H2" s="1">
        <v>0</v>
      </c>
      <c r="I2" s="1">
        <v>0</v>
      </c>
      <c r="J2" t="s">
        <v>21</v>
      </c>
      <c r="K2" t="s">
        <v>177</v>
      </c>
      <c r="L2" t="s">
        <v>196</v>
      </c>
      <c r="M2" s="1">
        <f>_xlfn.IFNA(VLOOKUP(A2,'8.5.24'!$A$2:$C$96,3,0),0)</f>
        <v>5696.5</v>
      </c>
      <c r="N2" t="str">
        <f t="shared" ref="N2:N65" si="0">IF(M2&gt;50,"Yes","No")</f>
        <v>Yes</v>
      </c>
      <c r="O2" t="str">
        <f>_xlfn.IFNA(VLOOKUP(A2,'8.5.24'!$A$2:$R$96,16,0), "No")</f>
        <v>Yes</v>
      </c>
      <c r="P2" s="131" t="str">
        <f t="shared" ref="P2:P65" si="1">IF(AND(C2&gt;=50,O2="No"),"Yes","No")</f>
        <v>No</v>
      </c>
      <c r="Q2" s="132" t="str">
        <f t="shared" ref="Q2:Q25" si="2">IF(AND(N2="Yes",O2="Yes",M2&lt;=C2),"Yes","No")</f>
        <v>Yes</v>
      </c>
    </row>
    <row r="3" spans="1:18" x14ac:dyDescent="0.25">
      <c r="A3" t="s">
        <v>46</v>
      </c>
      <c r="B3" s="1">
        <v>5741.25</v>
      </c>
      <c r="C3" s="1">
        <v>4031.97</v>
      </c>
      <c r="D3" s="1">
        <v>3682.07</v>
      </c>
      <c r="E3" s="1">
        <v>349.9</v>
      </c>
      <c r="F3" s="1">
        <v>1709.28</v>
      </c>
      <c r="G3" s="1">
        <v>0</v>
      </c>
      <c r="H3" s="1">
        <v>0</v>
      </c>
      <c r="I3" s="1">
        <v>1709.28</v>
      </c>
      <c r="J3" t="s">
        <v>10</v>
      </c>
      <c r="K3" t="s">
        <v>191</v>
      </c>
      <c r="L3" t="s">
        <v>192</v>
      </c>
      <c r="M3" s="1">
        <f>_xlfn.IFNA(VLOOKUP(A3,'8.5.24'!$A$2:$C$96,3,0),0)</f>
        <v>3779.94</v>
      </c>
      <c r="N3" t="str">
        <f t="shared" si="0"/>
        <v>Yes</v>
      </c>
      <c r="O3" t="str">
        <f>_xlfn.IFNA(VLOOKUP(A3,'8.5.24'!$A$2:$R$96,16,0), "No")</f>
        <v>Yes</v>
      </c>
      <c r="P3" s="131" t="str">
        <f t="shared" si="1"/>
        <v>No</v>
      </c>
      <c r="Q3" s="132" t="str">
        <f t="shared" si="2"/>
        <v>Yes</v>
      </c>
    </row>
    <row r="4" spans="1:18" x14ac:dyDescent="0.25">
      <c r="A4" t="s">
        <v>345</v>
      </c>
      <c r="B4" s="1">
        <v>3912.07</v>
      </c>
      <c r="C4" s="1">
        <v>3912.07</v>
      </c>
      <c r="D4" s="1">
        <v>0</v>
      </c>
      <c r="E4" s="1">
        <v>3912.07</v>
      </c>
      <c r="F4" s="1">
        <v>0</v>
      </c>
      <c r="G4" s="1">
        <v>0</v>
      </c>
      <c r="H4" s="1">
        <v>0</v>
      </c>
      <c r="I4" s="1">
        <v>0</v>
      </c>
      <c r="J4" t="s">
        <v>31</v>
      </c>
      <c r="K4" t="s">
        <v>183</v>
      </c>
      <c r="L4" t="s">
        <v>346</v>
      </c>
      <c r="M4" s="1">
        <f>_xlfn.IFNA(VLOOKUP(A4,'8.5.24'!$A$2:$C$96,3,0),0)</f>
        <v>3912.07</v>
      </c>
      <c r="N4" t="str">
        <f t="shared" si="0"/>
        <v>Yes</v>
      </c>
      <c r="O4" t="str">
        <f>_xlfn.IFNA(VLOOKUP(A4,'8.5.24'!$A$2:$R$96,16,0), "No")</f>
        <v>Yes</v>
      </c>
      <c r="P4" s="131" t="str">
        <f t="shared" si="1"/>
        <v>No</v>
      </c>
      <c r="Q4" s="132" t="str">
        <f t="shared" si="2"/>
        <v>Yes</v>
      </c>
    </row>
    <row r="5" spans="1:18" x14ac:dyDescent="0.25">
      <c r="A5" t="s">
        <v>20</v>
      </c>
      <c r="B5" s="1">
        <v>2881.26</v>
      </c>
      <c r="C5" s="1">
        <v>2726.71</v>
      </c>
      <c r="D5" s="1">
        <v>2726.71</v>
      </c>
      <c r="E5" s="1">
        <v>0</v>
      </c>
      <c r="F5" s="1">
        <v>154.55000000000001</v>
      </c>
      <c r="G5" s="1">
        <v>0</v>
      </c>
      <c r="H5" s="1">
        <v>0</v>
      </c>
      <c r="I5" s="1">
        <v>154.55000000000001</v>
      </c>
      <c r="J5" t="s">
        <v>21</v>
      </c>
      <c r="K5" t="s">
        <v>177</v>
      </c>
      <c r="L5" t="s">
        <v>178</v>
      </c>
      <c r="M5" s="1">
        <f>_xlfn.IFNA(VLOOKUP(A5,'8.5.24'!$A$2:$C$96,3,0),0)</f>
        <v>2685.93</v>
      </c>
      <c r="N5" t="str">
        <f t="shared" si="0"/>
        <v>Yes</v>
      </c>
      <c r="O5" t="str">
        <f>_xlfn.IFNA(VLOOKUP(A5,'8.5.24'!$A$2:$R$96,16,0), "No")</f>
        <v>Yes</v>
      </c>
      <c r="P5" s="131" t="str">
        <f t="shared" si="1"/>
        <v>No</v>
      </c>
      <c r="Q5" s="132" t="str">
        <f t="shared" si="2"/>
        <v>Yes</v>
      </c>
    </row>
    <row r="6" spans="1:18" hidden="1" x14ac:dyDescent="0.25">
      <c r="A6" t="s">
        <v>50</v>
      </c>
      <c r="B6" s="1">
        <v>2564.13</v>
      </c>
      <c r="C6" s="1">
        <v>2564.13</v>
      </c>
      <c r="D6" s="1">
        <v>2564.13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t="s">
        <v>51</v>
      </c>
      <c r="K6" t="s">
        <v>308</v>
      </c>
      <c r="L6" t="s">
        <v>309</v>
      </c>
      <c r="M6" s="1">
        <f>_xlfn.IFNA(VLOOKUP(A6,'8.5.24'!$A$2:$C$96,3,0),0)</f>
        <v>0</v>
      </c>
      <c r="N6" t="str">
        <f t="shared" si="0"/>
        <v>No</v>
      </c>
      <c r="O6" t="str">
        <f>_xlfn.IFNA(VLOOKUP(A6,'8.5.24'!$A$2:$R$96,16,0), "No")</f>
        <v>No</v>
      </c>
      <c r="P6" s="131" t="str">
        <f t="shared" si="1"/>
        <v>Yes</v>
      </c>
      <c r="Q6" s="132" t="str">
        <f t="shared" si="2"/>
        <v>No</v>
      </c>
    </row>
    <row r="7" spans="1:18" x14ac:dyDescent="0.25">
      <c r="A7" t="s">
        <v>48</v>
      </c>
      <c r="B7" s="1">
        <v>1822.24</v>
      </c>
      <c r="C7" s="1">
        <v>1822.24</v>
      </c>
      <c r="D7" s="1">
        <v>0</v>
      </c>
      <c r="E7" s="1">
        <v>1822.24</v>
      </c>
      <c r="F7" s="1">
        <v>0</v>
      </c>
      <c r="G7" s="1">
        <v>0</v>
      </c>
      <c r="H7" s="1">
        <v>0</v>
      </c>
      <c r="I7" s="1">
        <v>0</v>
      </c>
      <c r="J7" t="s">
        <v>36</v>
      </c>
      <c r="K7" t="s">
        <v>185</v>
      </c>
      <c r="L7" t="s">
        <v>201</v>
      </c>
      <c r="M7" s="1">
        <f>_xlfn.IFNA(VLOOKUP(A7,'8.5.24'!$A$2:$C$96,3,0),0)</f>
        <v>823.96</v>
      </c>
      <c r="N7" t="str">
        <f t="shared" si="0"/>
        <v>Yes</v>
      </c>
      <c r="O7" t="str">
        <f>_xlfn.IFNA(VLOOKUP(A7,'8.5.24'!$A$2:$R$96,16,0), "No")</f>
        <v>Yes</v>
      </c>
      <c r="P7" s="131" t="str">
        <f t="shared" si="1"/>
        <v>No</v>
      </c>
      <c r="Q7" s="132" t="str">
        <f t="shared" si="2"/>
        <v>Yes</v>
      </c>
    </row>
    <row r="8" spans="1:18" x14ac:dyDescent="0.25">
      <c r="A8" t="s">
        <v>742</v>
      </c>
      <c r="B8" s="1">
        <v>1613.06</v>
      </c>
      <c r="C8" s="1">
        <v>1613.06</v>
      </c>
      <c r="D8" s="1">
        <v>0</v>
      </c>
      <c r="E8" s="1">
        <v>1613.06</v>
      </c>
      <c r="F8" s="1">
        <v>0</v>
      </c>
      <c r="G8" s="1">
        <v>0</v>
      </c>
      <c r="H8" s="1">
        <v>0</v>
      </c>
      <c r="I8" s="1">
        <v>0</v>
      </c>
      <c r="J8" t="s">
        <v>743</v>
      </c>
      <c r="K8" t="s">
        <v>744</v>
      </c>
      <c r="L8" t="s">
        <v>745</v>
      </c>
      <c r="M8" s="1">
        <f>_xlfn.IFNA(VLOOKUP(A8,'8.5.24'!$A$2:$C$96,3,0),0)</f>
        <v>1613.06</v>
      </c>
      <c r="N8" t="str">
        <f t="shared" si="0"/>
        <v>Yes</v>
      </c>
      <c r="O8" t="str">
        <f>_xlfn.IFNA(VLOOKUP(A8,'8.5.24'!$A$2:$R$96,16,0), "No")</f>
        <v>Yes</v>
      </c>
      <c r="P8" s="131" t="str">
        <f t="shared" si="1"/>
        <v>No</v>
      </c>
      <c r="Q8" s="132" t="str">
        <f t="shared" si="2"/>
        <v>Yes</v>
      </c>
    </row>
    <row r="9" spans="1:18" hidden="1" x14ac:dyDescent="0.25">
      <c r="A9" t="s">
        <v>840</v>
      </c>
      <c r="B9" s="1">
        <v>3448.02</v>
      </c>
      <c r="C9" s="1">
        <v>1390.11</v>
      </c>
      <c r="D9" s="1">
        <v>0</v>
      </c>
      <c r="E9" s="1">
        <v>1390.11</v>
      </c>
      <c r="F9" s="1">
        <v>2057.91</v>
      </c>
      <c r="G9" s="1">
        <v>0</v>
      </c>
      <c r="H9" s="1">
        <v>1184.72</v>
      </c>
      <c r="I9" s="1">
        <v>873.18999999999994</v>
      </c>
      <c r="J9" t="s">
        <v>36</v>
      </c>
      <c r="K9" t="s">
        <v>185</v>
      </c>
      <c r="L9" t="s">
        <v>559</v>
      </c>
      <c r="M9" s="1">
        <f>_xlfn.IFNA(VLOOKUP(A9,'8.5.24'!$A$2:$C$96,3,0),0)</f>
        <v>1806</v>
      </c>
      <c r="N9" t="str">
        <f t="shared" si="0"/>
        <v>Yes</v>
      </c>
      <c r="O9" t="str">
        <f>_xlfn.IFNA(VLOOKUP(A9,'8.5.24'!$A$2:$R$96,16,0), "No")</f>
        <v>Yes</v>
      </c>
      <c r="P9" s="131" t="str">
        <f t="shared" si="1"/>
        <v>No</v>
      </c>
      <c r="Q9" s="132" t="str">
        <f t="shared" si="2"/>
        <v>No</v>
      </c>
    </row>
    <row r="10" spans="1:18" x14ac:dyDescent="0.25">
      <c r="A10" t="s">
        <v>14</v>
      </c>
      <c r="B10" s="1">
        <v>5153.91</v>
      </c>
      <c r="C10" s="1">
        <v>1278.95</v>
      </c>
      <c r="D10" s="1">
        <v>1278.95</v>
      </c>
      <c r="E10" s="1">
        <v>0</v>
      </c>
      <c r="F10" s="1">
        <v>3874.96</v>
      </c>
      <c r="G10" s="1">
        <v>0</v>
      </c>
      <c r="H10" s="1">
        <v>0</v>
      </c>
      <c r="I10" s="1">
        <v>3874.96</v>
      </c>
      <c r="J10" t="s">
        <v>21</v>
      </c>
      <c r="K10" t="s">
        <v>177</v>
      </c>
      <c r="L10" t="s">
        <v>172</v>
      </c>
      <c r="M10" s="1">
        <f>_xlfn.IFNA(VLOOKUP(A10,'8.5.24'!$A$2:$C$96,3,0),0)</f>
        <v>593.66999999999996</v>
      </c>
      <c r="N10" t="str">
        <f t="shared" si="0"/>
        <v>Yes</v>
      </c>
      <c r="O10" t="str">
        <f>_xlfn.IFNA(VLOOKUP(A10,'8.5.24'!$A$2:$R$96,16,0), "No")</f>
        <v>Yes</v>
      </c>
      <c r="P10" s="131" t="str">
        <f t="shared" si="1"/>
        <v>No</v>
      </c>
      <c r="Q10" s="132" t="str">
        <f t="shared" si="2"/>
        <v>Yes</v>
      </c>
    </row>
    <row r="11" spans="1:18" x14ac:dyDescent="0.25">
      <c r="A11" t="s">
        <v>47</v>
      </c>
      <c r="B11" s="1">
        <v>1218.07</v>
      </c>
      <c r="C11" s="1">
        <v>1218.07</v>
      </c>
      <c r="D11" s="1">
        <v>1218.07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t="s">
        <v>36</v>
      </c>
      <c r="K11" t="s">
        <v>185</v>
      </c>
      <c r="L11" t="s">
        <v>200</v>
      </c>
      <c r="M11" s="1">
        <f>_xlfn.IFNA(VLOOKUP(A11,'8.5.24'!$A$2:$C$96,3,0),0)</f>
        <v>214.87</v>
      </c>
      <c r="N11" t="str">
        <f t="shared" si="0"/>
        <v>Yes</v>
      </c>
      <c r="O11" t="str">
        <f>_xlfn.IFNA(VLOOKUP(A11,'8.5.24'!$A$2:$R$96,16,0), "No")</f>
        <v>Yes</v>
      </c>
      <c r="P11" s="131" t="str">
        <f t="shared" si="1"/>
        <v>No</v>
      </c>
      <c r="Q11" s="132" t="str">
        <f t="shared" si="2"/>
        <v>Yes</v>
      </c>
    </row>
    <row r="12" spans="1:18" hidden="1" x14ac:dyDescent="0.25">
      <c r="A12" t="s">
        <v>100</v>
      </c>
      <c r="B12" s="1">
        <v>7618.54</v>
      </c>
      <c r="C12" s="1">
        <v>1157.8800000000001</v>
      </c>
      <c r="D12" s="1">
        <v>0</v>
      </c>
      <c r="E12" s="1">
        <v>1157.8800000000001</v>
      </c>
      <c r="F12" s="1">
        <v>6460.6600000000008</v>
      </c>
      <c r="G12" s="1">
        <v>6460.6600000000008</v>
      </c>
      <c r="H12" s="1">
        <v>0</v>
      </c>
      <c r="I12" s="1">
        <v>0</v>
      </c>
      <c r="J12" t="s">
        <v>20</v>
      </c>
      <c r="K12" t="s">
        <v>178</v>
      </c>
      <c r="L12" t="s">
        <v>255</v>
      </c>
      <c r="M12" s="1">
        <f>_xlfn.IFNA(VLOOKUP(A12,'8.5.24'!$A$2:$C$96,3,0),0)</f>
        <v>5.5699999999999932</v>
      </c>
      <c r="N12" t="str">
        <f t="shared" si="0"/>
        <v>No</v>
      </c>
      <c r="O12" t="str">
        <f>_xlfn.IFNA(VLOOKUP(A12,'8.5.24'!$A$2:$R$96,16,0), "No")</f>
        <v>No</v>
      </c>
      <c r="P12" s="131" t="str">
        <f t="shared" si="1"/>
        <v>Yes</v>
      </c>
      <c r="Q12" s="132" t="str">
        <f t="shared" si="2"/>
        <v>No</v>
      </c>
    </row>
    <row r="13" spans="1:18" x14ac:dyDescent="0.25">
      <c r="A13" t="s">
        <v>74</v>
      </c>
      <c r="B13" s="1">
        <v>997.5</v>
      </c>
      <c r="C13" s="1">
        <v>997.5</v>
      </c>
      <c r="D13" s="1">
        <v>0</v>
      </c>
      <c r="E13" s="1">
        <v>997.5</v>
      </c>
      <c r="F13" s="1">
        <v>0</v>
      </c>
      <c r="G13" s="1">
        <v>0</v>
      </c>
      <c r="H13" s="1">
        <v>0</v>
      </c>
      <c r="I13" s="1">
        <v>0</v>
      </c>
      <c r="J13" t="s">
        <v>31</v>
      </c>
      <c r="K13" t="s">
        <v>183</v>
      </c>
      <c r="L13" t="s">
        <v>231</v>
      </c>
      <c r="M13" s="1">
        <f>_xlfn.IFNA(VLOOKUP(A13,'8.5.24'!$A$2:$C$96,3,0),0)</f>
        <v>788.15</v>
      </c>
      <c r="N13" t="str">
        <f t="shared" si="0"/>
        <v>Yes</v>
      </c>
      <c r="O13" t="str">
        <f>_xlfn.IFNA(VLOOKUP(A13,'8.5.24'!$A$2:$R$96,16,0), "No")</f>
        <v>Yes</v>
      </c>
      <c r="P13" s="131" t="str">
        <f t="shared" si="1"/>
        <v>No</v>
      </c>
      <c r="Q13" s="132" t="str">
        <f t="shared" si="2"/>
        <v>Yes</v>
      </c>
    </row>
    <row r="14" spans="1:18" x14ac:dyDescent="0.25">
      <c r="A14" t="s">
        <v>732</v>
      </c>
      <c r="B14" s="1">
        <v>993.1</v>
      </c>
      <c r="C14" s="1">
        <v>993.1</v>
      </c>
      <c r="D14" s="1">
        <v>0</v>
      </c>
      <c r="E14" s="1">
        <v>993.1</v>
      </c>
      <c r="F14" s="1">
        <v>0</v>
      </c>
      <c r="G14" s="1">
        <v>0</v>
      </c>
      <c r="H14" s="1">
        <v>0</v>
      </c>
      <c r="I14" s="1">
        <v>0</v>
      </c>
      <c r="J14" t="s">
        <v>158</v>
      </c>
      <c r="K14" t="s">
        <v>279</v>
      </c>
      <c r="L14" t="s">
        <v>187</v>
      </c>
      <c r="M14" s="1">
        <f>_xlfn.IFNA(VLOOKUP(A14,'8.5.24'!$A$2:$C$96,3,0),0)</f>
        <v>288.26</v>
      </c>
      <c r="N14" t="str">
        <f t="shared" si="0"/>
        <v>Yes</v>
      </c>
      <c r="O14" t="str">
        <f>_xlfn.IFNA(VLOOKUP(A14,'8.5.24'!$A$2:$R$96,16,0), "No")</f>
        <v>Yes</v>
      </c>
      <c r="P14" s="131" t="str">
        <f t="shared" si="1"/>
        <v>No</v>
      </c>
      <c r="Q14" s="132" t="str">
        <f t="shared" si="2"/>
        <v>Yes</v>
      </c>
    </row>
    <row r="15" spans="1:18" x14ac:dyDescent="0.25">
      <c r="A15" t="s">
        <v>101</v>
      </c>
      <c r="B15" s="1">
        <v>660.49</v>
      </c>
      <c r="C15" s="1">
        <v>660.49</v>
      </c>
      <c r="D15" s="1">
        <v>0</v>
      </c>
      <c r="E15" s="1">
        <v>660.49</v>
      </c>
      <c r="F15" s="1">
        <v>0</v>
      </c>
      <c r="G15" s="1">
        <v>0</v>
      </c>
      <c r="H15" s="1">
        <v>0</v>
      </c>
      <c r="I15" s="1">
        <v>0</v>
      </c>
      <c r="J15" t="s">
        <v>34</v>
      </c>
      <c r="K15" t="s">
        <v>198</v>
      </c>
      <c r="L15" t="s">
        <v>261</v>
      </c>
      <c r="M15" s="1">
        <f>_xlfn.IFNA(VLOOKUP(A15,'8.5.24'!$A$2:$C$96,3,0),0)</f>
        <v>660.49</v>
      </c>
      <c r="N15" t="str">
        <f t="shared" si="0"/>
        <v>Yes</v>
      </c>
      <c r="O15" t="str">
        <f>_xlfn.IFNA(VLOOKUP(A15,'8.5.24'!$A$2:$R$96,16,0), "No")</f>
        <v>Yes</v>
      </c>
      <c r="P15" s="131" t="str">
        <f t="shared" si="1"/>
        <v>No</v>
      </c>
      <c r="Q15" s="132" t="str">
        <f t="shared" si="2"/>
        <v>Yes</v>
      </c>
    </row>
    <row r="16" spans="1:18" x14ac:dyDescent="0.25">
      <c r="A16" t="s">
        <v>23</v>
      </c>
      <c r="B16" s="1">
        <v>4737.82</v>
      </c>
      <c r="C16" s="1">
        <v>649.29</v>
      </c>
      <c r="D16" s="1">
        <v>649.29</v>
      </c>
      <c r="E16" s="1">
        <v>0</v>
      </c>
      <c r="F16" s="1">
        <v>4088.53</v>
      </c>
      <c r="G16" s="1">
        <v>4088.53</v>
      </c>
      <c r="H16" s="1">
        <v>0</v>
      </c>
      <c r="I16" s="1">
        <v>0</v>
      </c>
      <c r="J16" t="s">
        <v>21</v>
      </c>
      <c r="K16" t="s">
        <v>177</v>
      </c>
      <c r="L16" t="s">
        <v>194</v>
      </c>
      <c r="M16" s="1">
        <f>_xlfn.IFNA(VLOOKUP(A16,'8.5.24'!$A$2:$C$96,3,0),0)</f>
        <v>485.97</v>
      </c>
      <c r="N16" t="str">
        <f t="shared" si="0"/>
        <v>Yes</v>
      </c>
      <c r="O16" t="str">
        <f>_xlfn.IFNA(VLOOKUP(A16,'8.5.24'!$A$2:$R$96,16,0), "No")</f>
        <v>Yes</v>
      </c>
      <c r="P16" s="131" t="str">
        <f t="shared" si="1"/>
        <v>No</v>
      </c>
      <c r="Q16" s="132" t="str">
        <f t="shared" si="2"/>
        <v>Yes</v>
      </c>
    </row>
    <row r="17" spans="1:18" hidden="1" x14ac:dyDescent="0.25">
      <c r="A17" t="s">
        <v>570</v>
      </c>
      <c r="B17" s="1">
        <v>6318.76</v>
      </c>
      <c r="C17" s="1">
        <v>625.61</v>
      </c>
      <c r="D17" s="1">
        <v>625.61</v>
      </c>
      <c r="E17" s="1">
        <v>0</v>
      </c>
      <c r="F17" s="1">
        <v>5693.15</v>
      </c>
      <c r="G17" s="1">
        <v>5693.15</v>
      </c>
      <c r="H17" s="1">
        <v>0</v>
      </c>
      <c r="I17" s="1">
        <v>0</v>
      </c>
      <c r="J17" t="s">
        <v>36</v>
      </c>
      <c r="K17" t="s">
        <v>185</v>
      </c>
      <c r="L17" t="s">
        <v>810</v>
      </c>
      <c r="M17" s="1">
        <f>_xlfn.IFNA(VLOOKUP(A17,'8.5.24'!$A$2:$C$96,3,0),0)</f>
        <v>0</v>
      </c>
      <c r="N17" t="str">
        <f t="shared" si="0"/>
        <v>No</v>
      </c>
      <c r="O17" t="str">
        <f>_xlfn.IFNA(VLOOKUP(A17,'8.5.24'!$A$2:$R$96,16,0), "No")</f>
        <v>No</v>
      </c>
      <c r="P17" s="131" t="str">
        <f t="shared" si="1"/>
        <v>Yes</v>
      </c>
      <c r="Q17" s="132" t="str">
        <f t="shared" si="2"/>
        <v>No</v>
      </c>
    </row>
    <row r="18" spans="1:18" x14ac:dyDescent="0.25">
      <c r="A18" t="s">
        <v>72</v>
      </c>
      <c r="B18" s="1">
        <v>1957.47</v>
      </c>
      <c r="C18" s="1">
        <v>523.53</v>
      </c>
      <c r="D18" s="1">
        <v>523.53</v>
      </c>
      <c r="E18" s="1">
        <v>0</v>
      </c>
      <c r="F18" s="1">
        <v>1433.94</v>
      </c>
      <c r="G18" s="1">
        <v>1433.94</v>
      </c>
      <c r="H18" s="1">
        <v>0</v>
      </c>
      <c r="I18" s="1">
        <v>0</v>
      </c>
      <c r="J18" t="s">
        <v>20</v>
      </c>
      <c r="K18" t="s">
        <v>178</v>
      </c>
      <c r="L18" t="s">
        <v>229</v>
      </c>
      <c r="M18" s="1">
        <f>_xlfn.IFNA(VLOOKUP(A18,'8.5.24'!$A$2:$C$96,3,0),0)</f>
        <v>269.61</v>
      </c>
      <c r="N18" t="str">
        <f t="shared" si="0"/>
        <v>Yes</v>
      </c>
      <c r="O18" t="str">
        <f>_xlfn.IFNA(VLOOKUP(A18,'8.5.24'!$A$2:$R$96,16,0), "No")</f>
        <v>Yes</v>
      </c>
      <c r="P18" s="131" t="str">
        <f t="shared" si="1"/>
        <v>No</v>
      </c>
      <c r="Q18" s="132" t="str">
        <f t="shared" si="2"/>
        <v>Yes</v>
      </c>
    </row>
    <row r="19" spans="1:18" hidden="1" x14ac:dyDescent="0.25">
      <c r="A19" t="s">
        <v>696</v>
      </c>
      <c r="B19" s="1">
        <v>476.79</v>
      </c>
      <c r="C19" s="1">
        <v>476.79</v>
      </c>
      <c r="D19" s="1">
        <v>476.79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t="s">
        <v>41</v>
      </c>
      <c r="K19" t="s">
        <v>179</v>
      </c>
      <c r="L19" t="s">
        <v>713</v>
      </c>
      <c r="M19" s="1">
        <f>_xlfn.IFNA(VLOOKUP(A19,'8.5.24'!$A$2:$C$96,3,0),0)</f>
        <v>0</v>
      </c>
      <c r="N19" t="str">
        <f t="shared" si="0"/>
        <v>No</v>
      </c>
      <c r="O19" t="str">
        <f>_xlfn.IFNA(VLOOKUP(A19,'8.5.24'!$A$2:$R$96,16,0), "No")</f>
        <v>No</v>
      </c>
      <c r="P19" s="131" t="str">
        <f t="shared" si="1"/>
        <v>Yes</v>
      </c>
      <c r="Q19" s="132" t="str">
        <f t="shared" si="2"/>
        <v>No</v>
      </c>
    </row>
    <row r="20" spans="1:18" hidden="1" x14ac:dyDescent="0.25">
      <c r="A20" t="s">
        <v>576</v>
      </c>
      <c r="B20" s="1">
        <v>1557.68</v>
      </c>
      <c r="C20" s="1">
        <v>416.82</v>
      </c>
      <c r="D20" s="1">
        <v>0</v>
      </c>
      <c r="E20" s="1">
        <v>416.82</v>
      </c>
      <c r="F20" s="1">
        <v>1140.8599999999999</v>
      </c>
      <c r="G20" s="1">
        <v>0</v>
      </c>
      <c r="H20" s="1">
        <v>0</v>
      </c>
      <c r="I20" s="1">
        <v>1140.8599999999999</v>
      </c>
      <c r="J20" t="s">
        <v>41</v>
      </c>
      <c r="K20" t="s">
        <v>179</v>
      </c>
      <c r="L20" t="s">
        <v>577</v>
      </c>
      <c r="M20" s="1">
        <f>_xlfn.IFNA(VLOOKUP(A20,'8.5.24'!$A$2:$C$96,3,0),0)</f>
        <v>0</v>
      </c>
      <c r="N20" t="str">
        <f t="shared" si="0"/>
        <v>No</v>
      </c>
      <c r="O20" t="str">
        <f>_xlfn.IFNA(VLOOKUP(A20,'8.5.24'!$A$2:$R$96,16,0), "No")</f>
        <v>No</v>
      </c>
      <c r="P20" s="131" t="str">
        <f t="shared" si="1"/>
        <v>Yes</v>
      </c>
      <c r="Q20" s="132" t="str">
        <f t="shared" si="2"/>
        <v>No</v>
      </c>
    </row>
    <row r="21" spans="1:18" x14ac:dyDescent="0.25">
      <c r="A21" t="s">
        <v>574</v>
      </c>
      <c r="B21" s="1">
        <v>1577.05</v>
      </c>
      <c r="C21" s="1">
        <v>395.86</v>
      </c>
      <c r="D21" s="1">
        <v>0</v>
      </c>
      <c r="E21" s="1">
        <v>395.86</v>
      </c>
      <c r="F21" s="1">
        <v>1181.19</v>
      </c>
      <c r="G21" s="1">
        <v>0</v>
      </c>
      <c r="H21" s="1">
        <v>1181.19</v>
      </c>
      <c r="I21" s="1">
        <v>0</v>
      </c>
      <c r="J21" t="s">
        <v>23</v>
      </c>
      <c r="K21" t="s">
        <v>194</v>
      </c>
      <c r="L21" t="s">
        <v>575</v>
      </c>
      <c r="M21" s="1">
        <f>_xlfn.IFNA(VLOOKUP(A21,'8.5.24'!$A$2:$C$96,3,0),0)</f>
        <v>395.86</v>
      </c>
      <c r="N21" t="str">
        <f t="shared" si="0"/>
        <v>Yes</v>
      </c>
      <c r="O21" t="str">
        <f>_xlfn.IFNA(VLOOKUP(A21,'8.5.24'!$A$2:$R$96,16,0), "No")</f>
        <v>Yes</v>
      </c>
      <c r="P21" s="131" t="str">
        <f t="shared" si="1"/>
        <v>No</v>
      </c>
      <c r="Q21" s="132" t="str">
        <f t="shared" si="2"/>
        <v>Yes</v>
      </c>
    </row>
    <row r="22" spans="1:18" hidden="1" x14ac:dyDescent="0.25">
      <c r="A22" t="s">
        <v>349</v>
      </c>
      <c r="B22" s="1">
        <v>989.54</v>
      </c>
      <c r="C22" s="1">
        <v>383.77</v>
      </c>
      <c r="D22" s="1">
        <v>0</v>
      </c>
      <c r="E22" s="1">
        <v>383.77</v>
      </c>
      <c r="F22" s="1">
        <v>605.77</v>
      </c>
      <c r="G22" s="1">
        <v>605.77</v>
      </c>
      <c r="H22" s="1">
        <v>0</v>
      </c>
      <c r="I22" s="1">
        <v>0</v>
      </c>
      <c r="J22" t="s">
        <v>14</v>
      </c>
      <c r="K22" t="s">
        <v>172</v>
      </c>
      <c r="L22" t="s">
        <v>350</v>
      </c>
      <c r="M22" s="1">
        <f>_xlfn.IFNA(VLOOKUP(A22,'8.5.24'!$A$2:$C$96,3,0),0)</f>
        <v>0</v>
      </c>
      <c r="N22" t="str">
        <f t="shared" si="0"/>
        <v>No</v>
      </c>
      <c r="O22" t="str">
        <f>_xlfn.IFNA(VLOOKUP(A22,'8.5.24'!$A$2:$R$96,16,0), "No")</f>
        <v>No</v>
      </c>
      <c r="P22" s="131" t="str">
        <f t="shared" si="1"/>
        <v>Yes</v>
      </c>
      <c r="Q22" s="132" t="str">
        <f t="shared" si="2"/>
        <v>No</v>
      </c>
    </row>
    <row r="23" spans="1:18" hidden="1" x14ac:dyDescent="0.25">
      <c r="A23" t="s">
        <v>34</v>
      </c>
      <c r="B23" s="1">
        <v>7046.5299999999988</v>
      </c>
      <c r="C23" s="1">
        <v>377.96</v>
      </c>
      <c r="D23" s="1">
        <v>0</v>
      </c>
      <c r="E23" s="1">
        <v>377.96</v>
      </c>
      <c r="F23" s="1">
        <v>6668.57</v>
      </c>
      <c r="G23" s="1">
        <v>6668.57</v>
      </c>
      <c r="H23" s="1">
        <v>0</v>
      </c>
      <c r="I23" s="1">
        <v>0</v>
      </c>
      <c r="J23" t="s">
        <v>21</v>
      </c>
      <c r="K23" t="s">
        <v>177</v>
      </c>
      <c r="L23" t="s">
        <v>198</v>
      </c>
      <c r="M23" s="1">
        <f>_xlfn.IFNA(VLOOKUP(A23,'8.5.24'!$A$2:$C$96,3,0),0)</f>
        <v>0</v>
      </c>
      <c r="N23" t="str">
        <f t="shared" si="0"/>
        <v>No</v>
      </c>
      <c r="O23" t="str">
        <f>_xlfn.IFNA(VLOOKUP(A23,'8.5.24'!$A$2:$R$96,16,0), "No")</f>
        <v>No</v>
      </c>
      <c r="P23" s="131" t="str">
        <f t="shared" si="1"/>
        <v>Yes</v>
      </c>
      <c r="Q23" s="132" t="str">
        <f t="shared" si="2"/>
        <v>No</v>
      </c>
    </row>
    <row r="24" spans="1:18" x14ac:dyDescent="0.25">
      <c r="A24" t="s">
        <v>113</v>
      </c>
      <c r="B24" s="1">
        <v>6882.99</v>
      </c>
      <c r="C24" s="1">
        <v>305.11</v>
      </c>
      <c r="D24" s="1">
        <v>0</v>
      </c>
      <c r="E24" s="1">
        <v>305.11</v>
      </c>
      <c r="F24" s="1">
        <v>6577.8799999999992</v>
      </c>
      <c r="G24" s="1">
        <v>6577.8799999999992</v>
      </c>
      <c r="H24" s="1">
        <v>0</v>
      </c>
      <c r="I24" s="1">
        <v>0</v>
      </c>
      <c r="J24" t="s">
        <v>36</v>
      </c>
      <c r="K24" t="s">
        <v>185</v>
      </c>
      <c r="L24" t="s">
        <v>247</v>
      </c>
      <c r="M24" s="1">
        <f>_xlfn.IFNA(VLOOKUP(A24,'8.5.24'!$A$2:$C$96,3,0),0)</f>
        <v>305.11</v>
      </c>
      <c r="N24" t="str">
        <f t="shared" si="0"/>
        <v>Yes</v>
      </c>
      <c r="O24" t="str">
        <f>_xlfn.IFNA(VLOOKUP(A24,'8.5.24'!$A$2:$R$96,16,0), "No")</f>
        <v>Yes</v>
      </c>
      <c r="P24" s="131" t="str">
        <f t="shared" si="1"/>
        <v>No</v>
      </c>
      <c r="Q24" s="132" t="str">
        <f t="shared" si="2"/>
        <v>Yes</v>
      </c>
    </row>
    <row r="25" spans="1:18" hidden="1" x14ac:dyDescent="0.25">
      <c r="A25" t="s">
        <v>95</v>
      </c>
      <c r="B25" s="1">
        <v>1126.47</v>
      </c>
      <c r="C25" s="1">
        <v>299.52999999999997</v>
      </c>
      <c r="D25" s="1">
        <v>0</v>
      </c>
      <c r="E25" s="1">
        <v>299.52999999999997</v>
      </c>
      <c r="F25" s="1">
        <v>826.94</v>
      </c>
      <c r="G25" s="1">
        <v>826.94</v>
      </c>
      <c r="H25" s="1">
        <v>0</v>
      </c>
      <c r="I25" s="1">
        <v>0</v>
      </c>
      <c r="J25" t="s">
        <v>96</v>
      </c>
      <c r="K25" t="s">
        <v>242</v>
      </c>
      <c r="L25" t="s">
        <v>243</v>
      </c>
      <c r="M25" s="1">
        <f>_xlfn.IFNA(VLOOKUP(A25,'8.5.24'!$A$2:$C$96,3,0),0)</f>
        <v>0</v>
      </c>
      <c r="N25" t="str">
        <f t="shared" si="0"/>
        <v>No</v>
      </c>
      <c r="O25" t="str">
        <f>_xlfn.IFNA(VLOOKUP(A25,'8.5.24'!$A$2:$R$96,16,0), "No")</f>
        <v>No</v>
      </c>
      <c r="P25" s="131" t="str">
        <f t="shared" si="1"/>
        <v>Yes</v>
      </c>
      <c r="Q25" s="132" t="str">
        <f t="shared" si="2"/>
        <v>No</v>
      </c>
    </row>
    <row r="26" spans="1:18" hidden="1" x14ac:dyDescent="0.25">
      <c r="A26" t="s">
        <v>51</v>
      </c>
      <c r="B26" s="1">
        <v>275</v>
      </c>
      <c r="C26" s="1">
        <v>275</v>
      </c>
      <c r="D26" s="1">
        <v>275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t="s">
        <v>86</v>
      </c>
      <c r="K26" t="s">
        <v>241</v>
      </c>
      <c r="L26" t="s">
        <v>308</v>
      </c>
      <c r="M26" s="1">
        <f>_xlfn.IFNA(VLOOKUP(A26,'8.5.24'!$A$2:$C$96,3,0),0)</f>
        <v>275</v>
      </c>
      <c r="N26" t="str">
        <f t="shared" si="0"/>
        <v>Yes</v>
      </c>
      <c r="O26" t="str">
        <f>_xlfn.IFNA(VLOOKUP(A26,'8.5.24'!$A$2:$R$96,16,0), "No")</f>
        <v>Yes</v>
      </c>
      <c r="P26" s="131" t="str">
        <f t="shared" si="1"/>
        <v>No</v>
      </c>
      <c r="Q26" s="132" t="s">
        <v>359</v>
      </c>
      <c r="R26" s="80" t="s">
        <v>883</v>
      </c>
    </row>
    <row r="27" spans="1:18" hidden="1" x14ac:dyDescent="0.25">
      <c r="A27" t="s">
        <v>103</v>
      </c>
      <c r="B27" s="1">
        <v>256.33999999999997</v>
      </c>
      <c r="C27" s="1">
        <v>256.33999999999997</v>
      </c>
      <c r="D27" s="1">
        <v>256.33999999999997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t="s">
        <v>10</v>
      </c>
      <c r="K27" t="s">
        <v>191</v>
      </c>
      <c r="L27" t="s">
        <v>262</v>
      </c>
      <c r="M27" s="1">
        <f>_xlfn.IFNA(VLOOKUP(A27,'8.5.24'!$A$2:$C$96,3,0),0)</f>
        <v>0</v>
      </c>
      <c r="N27" t="str">
        <f t="shared" si="0"/>
        <v>No</v>
      </c>
      <c r="O27" t="str">
        <f>_xlfn.IFNA(VLOOKUP(A27,'8.5.24'!$A$2:$R$96,16,0), "No")</f>
        <v>No</v>
      </c>
      <c r="P27" s="131" t="str">
        <f t="shared" si="1"/>
        <v>Yes</v>
      </c>
      <c r="Q27" s="132" t="str">
        <f t="shared" ref="Q27:Q58" si="3">IF(AND(N27="Yes",O27="Yes",M27&lt;=C27),"Yes","No")</f>
        <v>No</v>
      </c>
    </row>
    <row r="28" spans="1:18" x14ac:dyDescent="0.25">
      <c r="A28" t="s">
        <v>281</v>
      </c>
      <c r="B28" s="1">
        <v>8777.4700000000012</v>
      </c>
      <c r="C28" s="1">
        <v>249.79</v>
      </c>
      <c r="D28" s="1">
        <v>249.79</v>
      </c>
      <c r="E28" s="1">
        <v>0</v>
      </c>
      <c r="F28" s="1">
        <v>8527.68</v>
      </c>
      <c r="G28" s="1">
        <v>8331.0400000000009</v>
      </c>
      <c r="H28" s="1">
        <v>0</v>
      </c>
      <c r="I28" s="1">
        <v>196.64</v>
      </c>
      <c r="J28" t="s">
        <v>34</v>
      </c>
      <c r="K28" t="s">
        <v>198</v>
      </c>
      <c r="L28" t="s">
        <v>761</v>
      </c>
      <c r="M28" s="1">
        <f>_xlfn.IFNA(VLOOKUP(A28,'8.5.24'!$A$2:$C$96,3,0),0)</f>
        <v>196.64</v>
      </c>
      <c r="N28" t="str">
        <f t="shared" si="0"/>
        <v>Yes</v>
      </c>
      <c r="O28" t="str">
        <f>_xlfn.IFNA(VLOOKUP(A28,'8.5.24'!$A$2:$R$96,16,0), "No")</f>
        <v>Yes</v>
      </c>
      <c r="P28" s="131" t="str">
        <f t="shared" si="1"/>
        <v>No</v>
      </c>
      <c r="Q28" s="132" t="str">
        <f t="shared" si="3"/>
        <v>Yes</v>
      </c>
    </row>
    <row r="29" spans="1:18" hidden="1" x14ac:dyDescent="0.25">
      <c r="A29" t="s">
        <v>38</v>
      </c>
      <c r="B29" s="1">
        <v>2656.33</v>
      </c>
      <c r="C29" s="1">
        <v>196.12</v>
      </c>
      <c r="D29" s="1">
        <v>0</v>
      </c>
      <c r="E29" s="1">
        <v>196.12</v>
      </c>
      <c r="F29" s="1">
        <v>2460.21</v>
      </c>
      <c r="G29" s="1">
        <v>0</v>
      </c>
      <c r="H29" s="1">
        <v>2460.21</v>
      </c>
      <c r="I29" s="1">
        <v>0</v>
      </c>
      <c r="J29" t="s">
        <v>36</v>
      </c>
      <c r="K29" t="s">
        <v>185</v>
      </c>
      <c r="L29" t="s">
        <v>224</v>
      </c>
      <c r="M29" s="1">
        <f>_xlfn.IFNA(VLOOKUP(A29,'8.5.24'!$A$2:$C$96,3,0),0)</f>
        <v>2126.21</v>
      </c>
      <c r="N29" t="str">
        <f t="shared" si="0"/>
        <v>Yes</v>
      </c>
      <c r="O29" t="str">
        <f>_xlfn.IFNA(VLOOKUP(A29,'8.5.24'!$A$2:$R$96,16,0), "No")</f>
        <v>Yes</v>
      </c>
      <c r="P29" s="131" t="str">
        <f t="shared" si="1"/>
        <v>No</v>
      </c>
      <c r="Q29" s="132" t="str">
        <f t="shared" si="3"/>
        <v>No</v>
      </c>
    </row>
    <row r="30" spans="1:18" hidden="1" x14ac:dyDescent="0.25">
      <c r="A30" t="s">
        <v>562</v>
      </c>
      <c r="B30" s="1">
        <v>264.51</v>
      </c>
      <c r="C30" s="1">
        <v>161.01</v>
      </c>
      <c r="D30" s="1">
        <v>0</v>
      </c>
      <c r="E30" s="1">
        <v>161.01</v>
      </c>
      <c r="F30" s="1">
        <v>103.5</v>
      </c>
      <c r="G30" s="1">
        <v>0</v>
      </c>
      <c r="H30" s="1">
        <v>103.5</v>
      </c>
      <c r="I30" s="1">
        <v>0</v>
      </c>
      <c r="J30" t="s">
        <v>29</v>
      </c>
      <c r="K30" t="s">
        <v>212</v>
      </c>
      <c r="L30" t="s">
        <v>563</v>
      </c>
      <c r="M30" s="1">
        <f>_xlfn.IFNA(VLOOKUP(A30,'8.5.24'!$A$2:$C$96,3,0),0)</f>
        <v>21.77</v>
      </c>
      <c r="N30" t="str">
        <f t="shared" si="0"/>
        <v>No</v>
      </c>
      <c r="O30" t="str">
        <f>_xlfn.IFNA(VLOOKUP(A30,'8.5.24'!$A$2:$R$96,16,0), "No")</f>
        <v>No</v>
      </c>
      <c r="P30" s="131" t="str">
        <f t="shared" si="1"/>
        <v>Yes</v>
      </c>
      <c r="Q30" s="132" t="str">
        <f t="shared" si="3"/>
        <v>No</v>
      </c>
    </row>
    <row r="31" spans="1:18" x14ac:dyDescent="0.25">
      <c r="A31" t="s">
        <v>71</v>
      </c>
      <c r="B31" s="1">
        <v>2300.58</v>
      </c>
      <c r="C31" s="1">
        <v>159.22</v>
      </c>
      <c r="D31" s="1">
        <v>0</v>
      </c>
      <c r="E31" s="1">
        <v>159.22</v>
      </c>
      <c r="F31" s="1">
        <v>2141.36</v>
      </c>
      <c r="G31" s="1">
        <v>0</v>
      </c>
      <c r="H31" s="1">
        <v>0</v>
      </c>
      <c r="I31" s="1">
        <v>2141.36</v>
      </c>
      <c r="J31" t="s">
        <v>36</v>
      </c>
      <c r="K31" t="s">
        <v>185</v>
      </c>
      <c r="L31" t="s">
        <v>228</v>
      </c>
      <c r="M31" s="1">
        <f>_xlfn.IFNA(VLOOKUP(A31,'8.5.24'!$A$2:$C$96,3,0),0)</f>
        <v>159.22</v>
      </c>
      <c r="N31" t="str">
        <f t="shared" si="0"/>
        <v>Yes</v>
      </c>
      <c r="O31" t="str">
        <f>_xlfn.IFNA(VLOOKUP(A31,'8.5.24'!$A$2:$R$96,16,0), "No")</f>
        <v>Yes</v>
      </c>
      <c r="P31" s="131" t="str">
        <f t="shared" si="1"/>
        <v>No</v>
      </c>
      <c r="Q31" s="132" t="str">
        <f t="shared" si="3"/>
        <v>Yes</v>
      </c>
    </row>
    <row r="32" spans="1:18" x14ac:dyDescent="0.25">
      <c r="A32" t="s">
        <v>728</v>
      </c>
      <c r="B32" s="1">
        <v>156.37</v>
      </c>
      <c r="C32" s="1">
        <v>156.37</v>
      </c>
      <c r="D32" s="1">
        <v>156.37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t="s">
        <v>34</v>
      </c>
      <c r="K32" t="s">
        <v>198</v>
      </c>
      <c r="L32" t="s">
        <v>729</v>
      </c>
      <c r="M32" s="1">
        <f>_xlfn.IFNA(VLOOKUP(A32,'8.5.24'!$A$2:$C$96,3,0),0)</f>
        <v>156.37</v>
      </c>
      <c r="N32" t="str">
        <f t="shared" si="0"/>
        <v>Yes</v>
      </c>
      <c r="O32" t="str">
        <f>_xlfn.IFNA(VLOOKUP(A32,'8.5.24'!$A$2:$R$96,16,0), "No")</f>
        <v>Yes</v>
      </c>
      <c r="P32" s="131" t="str">
        <f t="shared" si="1"/>
        <v>No</v>
      </c>
      <c r="Q32" s="132" t="str">
        <f t="shared" si="3"/>
        <v>Yes</v>
      </c>
    </row>
    <row r="33" spans="1:17" hidden="1" x14ac:dyDescent="0.25">
      <c r="A33" t="s">
        <v>161</v>
      </c>
      <c r="B33" s="1">
        <v>143.81</v>
      </c>
      <c r="C33" s="1">
        <v>138.03</v>
      </c>
      <c r="D33" s="1">
        <v>0</v>
      </c>
      <c r="E33" s="1">
        <v>138.03</v>
      </c>
      <c r="F33" s="1">
        <v>5.78</v>
      </c>
      <c r="G33" s="1">
        <v>5.78</v>
      </c>
      <c r="H33" s="1">
        <v>0</v>
      </c>
      <c r="I33" s="1">
        <v>0</v>
      </c>
      <c r="J33" t="s">
        <v>96</v>
      </c>
      <c r="K33" t="s">
        <v>242</v>
      </c>
      <c r="L33" t="s">
        <v>299</v>
      </c>
      <c r="M33" s="1">
        <f>_xlfn.IFNA(VLOOKUP(A33,'8.5.24'!$A$2:$C$96,3,0),0)</f>
        <v>0</v>
      </c>
      <c r="N33" t="str">
        <f t="shared" si="0"/>
        <v>No</v>
      </c>
      <c r="O33" t="str">
        <f>_xlfn.IFNA(VLOOKUP(A33,'8.5.24'!$A$2:$R$96,16,0), "No")</f>
        <v>No</v>
      </c>
      <c r="P33" s="131" t="str">
        <f t="shared" si="1"/>
        <v>Yes</v>
      </c>
      <c r="Q33" s="132" t="str">
        <f t="shared" si="3"/>
        <v>No</v>
      </c>
    </row>
    <row r="34" spans="1:17" x14ac:dyDescent="0.25">
      <c r="A34" t="s">
        <v>391</v>
      </c>
      <c r="B34" s="1">
        <v>2072.75</v>
      </c>
      <c r="C34" s="1">
        <v>132.25</v>
      </c>
      <c r="D34" s="1">
        <v>132.25</v>
      </c>
      <c r="E34" s="1">
        <v>0</v>
      </c>
      <c r="F34" s="1">
        <v>1940.5</v>
      </c>
      <c r="G34" s="1">
        <v>1940.5</v>
      </c>
      <c r="H34" s="1">
        <v>0</v>
      </c>
      <c r="I34" s="1">
        <v>0</v>
      </c>
      <c r="J34" t="s">
        <v>41</v>
      </c>
      <c r="K34" t="s">
        <v>179</v>
      </c>
      <c r="L34" t="s">
        <v>392</v>
      </c>
      <c r="M34" s="1">
        <f>_xlfn.IFNA(VLOOKUP(A34,'8.5.24'!$A$2:$C$96,3,0),0)</f>
        <v>132.25</v>
      </c>
      <c r="N34" t="str">
        <f t="shared" si="0"/>
        <v>Yes</v>
      </c>
      <c r="O34" t="str">
        <f>_xlfn.IFNA(VLOOKUP(A34,'8.5.24'!$A$2:$R$96,16,0), "No")</f>
        <v>Yes</v>
      </c>
      <c r="P34" s="131" t="str">
        <f t="shared" si="1"/>
        <v>No</v>
      </c>
      <c r="Q34" s="132" t="str">
        <f t="shared" si="3"/>
        <v>Yes</v>
      </c>
    </row>
    <row r="35" spans="1:17" x14ac:dyDescent="0.25">
      <c r="A35" t="s">
        <v>22</v>
      </c>
      <c r="B35" s="1">
        <v>3100.86</v>
      </c>
      <c r="C35" s="1">
        <v>96.85</v>
      </c>
      <c r="D35" s="1">
        <v>0</v>
      </c>
      <c r="E35" s="1">
        <v>96.85</v>
      </c>
      <c r="F35" s="1">
        <v>3004.01</v>
      </c>
      <c r="G35" s="1">
        <v>3004.01</v>
      </c>
      <c r="H35" s="1">
        <v>0</v>
      </c>
      <c r="I35" s="1">
        <v>0</v>
      </c>
      <c r="J35" t="s">
        <v>23</v>
      </c>
      <c r="K35" t="s">
        <v>194</v>
      </c>
      <c r="L35" t="s">
        <v>226</v>
      </c>
      <c r="M35" s="1">
        <f>_xlfn.IFNA(VLOOKUP(A35,'8.5.24'!$A$2:$C$96,3,0),0)</f>
        <v>96.85</v>
      </c>
      <c r="N35" t="str">
        <f t="shared" si="0"/>
        <v>Yes</v>
      </c>
      <c r="O35" t="str">
        <f>_xlfn.IFNA(VLOOKUP(A35,'8.5.24'!$A$2:$R$96,16,0), "No")</f>
        <v>Yes</v>
      </c>
      <c r="P35" s="131" t="str">
        <f t="shared" si="1"/>
        <v>No</v>
      </c>
      <c r="Q35" s="132" t="str">
        <f t="shared" si="3"/>
        <v>Yes</v>
      </c>
    </row>
    <row r="36" spans="1:17" hidden="1" x14ac:dyDescent="0.25">
      <c r="A36" t="s">
        <v>347</v>
      </c>
      <c r="B36" s="1">
        <v>508.48</v>
      </c>
      <c r="C36" s="1">
        <v>96.19</v>
      </c>
      <c r="D36" s="1">
        <v>96.19</v>
      </c>
      <c r="E36" s="1">
        <v>0</v>
      </c>
      <c r="F36" s="1">
        <v>412.29</v>
      </c>
      <c r="G36" s="1">
        <v>0</v>
      </c>
      <c r="H36" s="1">
        <v>0</v>
      </c>
      <c r="I36" s="1">
        <v>412.29</v>
      </c>
      <c r="J36" t="s">
        <v>41</v>
      </c>
      <c r="K36" t="s">
        <v>179</v>
      </c>
      <c r="L36" t="s">
        <v>348</v>
      </c>
      <c r="M36" s="1">
        <f>_xlfn.IFNA(VLOOKUP(A36,'8.5.24'!$A$2:$C$96,3,0),0)</f>
        <v>0</v>
      </c>
      <c r="N36" t="str">
        <f t="shared" si="0"/>
        <v>No</v>
      </c>
      <c r="O36" t="str">
        <f>_xlfn.IFNA(VLOOKUP(A36,'8.5.24'!$A$2:$R$96,16,0), "No")</f>
        <v>No</v>
      </c>
      <c r="P36" s="131" t="str">
        <f t="shared" si="1"/>
        <v>Yes</v>
      </c>
      <c r="Q36" s="132" t="str">
        <f t="shared" si="3"/>
        <v>No</v>
      </c>
    </row>
    <row r="37" spans="1:17" hidden="1" x14ac:dyDescent="0.25">
      <c r="A37" t="s">
        <v>75</v>
      </c>
      <c r="B37" s="1">
        <v>92.28</v>
      </c>
      <c r="C37" s="1">
        <v>92.28</v>
      </c>
      <c r="D37" s="1">
        <v>0</v>
      </c>
      <c r="E37" s="1">
        <v>92.28</v>
      </c>
      <c r="F37" s="1">
        <v>0</v>
      </c>
      <c r="G37" s="1">
        <v>0</v>
      </c>
      <c r="H37" s="1">
        <v>0</v>
      </c>
      <c r="I37" s="1">
        <v>0</v>
      </c>
      <c r="J37" t="s">
        <v>31</v>
      </c>
      <c r="K37" t="s">
        <v>183</v>
      </c>
      <c r="L37" t="s">
        <v>232</v>
      </c>
      <c r="M37" s="1">
        <f>_xlfn.IFNA(VLOOKUP(A37,'8.5.24'!$A$2:$C$96,3,0),0)</f>
        <v>0</v>
      </c>
      <c r="N37" t="str">
        <f t="shared" si="0"/>
        <v>No</v>
      </c>
      <c r="O37" t="str">
        <f>_xlfn.IFNA(VLOOKUP(A37,'8.5.24'!$A$2:$R$96,16,0), "No")</f>
        <v>No</v>
      </c>
      <c r="P37" s="131" t="str">
        <f t="shared" si="1"/>
        <v>Yes</v>
      </c>
      <c r="Q37" s="132" t="str">
        <f t="shared" si="3"/>
        <v>No</v>
      </c>
    </row>
    <row r="38" spans="1:17" hidden="1" x14ac:dyDescent="0.25">
      <c r="A38" t="s">
        <v>524</v>
      </c>
      <c r="B38" s="1">
        <v>1026.73</v>
      </c>
      <c r="C38" s="1">
        <v>80.25</v>
      </c>
      <c r="D38" s="1">
        <v>0</v>
      </c>
      <c r="E38" s="1">
        <v>80.25</v>
      </c>
      <c r="F38" s="1">
        <v>946.48</v>
      </c>
      <c r="G38" s="1">
        <v>0</v>
      </c>
      <c r="H38" s="1">
        <v>0</v>
      </c>
      <c r="I38" s="1">
        <v>946.48</v>
      </c>
      <c r="J38" t="s">
        <v>150</v>
      </c>
      <c r="K38" t="s">
        <v>175</v>
      </c>
      <c r="L38" t="s">
        <v>525</v>
      </c>
      <c r="M38" s="1">
        <f>_xlfn.IFNA(VLOOKUP(A38,'8.5.24'!$A$2:$C$96,3,0),0)</f>
        <v>33.200000000000003</v>
      </c>
      <c r="N38" t="str">
        <f t="shared" si="0"/>
        <v>No</v>
      </c>
      <c r="O38" t="str">
        <f>_xlfn.IFNA(VLOOKUP(A38,'8.5.24'!$A$2:$R$96,16,0), "No")</f>
        <v>No</v>
      </c>
      <c r="P38" s="131" t="str">
        <f t="shared" si="1"/>
        <v>Yes</v>
      </c>
      <c r="Q38" s="132" t="str">
        <f t="shared" si="3"/>
        <v>No</v>
      </c>
    </row>
    <row r="39" spans="1:17" hidden="1" x14ac:dyDescent="0.25">
      <c r="A39" t="s">
        <v>434</v>
      </c>
      <c r="B39" s="1">
        <v>1657.92</v>
      </c>
      <c r="C39" s="1">
        <v>65.41</v>
      </c>
      <c r="D39" s="1">
        <v>0</v>
      </c>
      <c r="E39" s="1">
        <v>65.41</v>
      </c>
      <c r="F39" s="1">
        <v>1592.51</v>
      </c>
      <c r="G39" s="1">
        <v>1592.51</v>
      </c>
      <c r="H39" s="1">
        <v>0</v>
      </c>
      <c r="I39" s="1">
        <v>0</v>
      </c>
      <c r="J39" t="s">
        <v>31</v>
      </c>
      <c r="K39" t="s">
        <v>183</v>
      </c>
      <c r="L39" t="s">
        <v>435</v>
      </c>
      <c r="M39" s="1">
        <f>_xlfn.IFNA(VLOOKUP(A39,'8.5.24'!$A$2:$C$96,3,0),0)</f>
        <v>0</v>
      </c>
      <c r="N39" t="str">
        <f t="shared" si="0"/>
        <v>No</v>
      </c>
      <c r="O39" t="str">
        <f>_xlfn.IFNA(VLOOKUP(A39,'8.5.24'!$A$2:$R$96,16,0), "No")</f>
        <v>No</v>
      </c>
      <c r="P39" s="131" t="str">
        <f t="shared" si="1"/>
        <v>Yes</v>
      </c>
      <c r="Q39" s="132" t="str">
        <f t="shared" si="3"/>
        <v>No</v>
      </c>
    </row>
    <row r="40" spans="1:17" hidden="1" x14ac:dyDescent="0.25">
      <c r="A40" t="s">
        <v>90</v>
      </c>
      <c r="B40" s="1">
        <v>827.15</v>
      </c>
      <c r="C40" s="1">
        <v>64.19</v>
      </c>
      <c r="D40" s="1">
        <v>0</v>
      </c>
      <c r="E40" s="1">
        <v>64.19</v>
      </c>
      <c r="F40" s="1">
        <v>762.95999999999992</v>
      </c>
      <c r="G40" s="1">
        <v>762.95999999999992</v>
      </c>
      <c r="H40" s="1">
        <v>0</v>
      </c>
      <c r="I40" s="1">
        <v>0</v>
      </c>
      <c r="J40" t="s">
        <v>14</v>
      </c>
      <c r="K40" t="s">
        <v>172</v>
      </c>
      <c r="L40" t="s">
        <v>251</v>
      </c>
      <c r="M40" s="1">
        <f>_xlfn.IFNA(VLOOKUP(A40,'8.5.24'!$A$2:$C$96,3,0),0)</f>
        <v>0</v>
      </c>
      <c r="N40" t="str">
        <f t="shared" si="0"/>
        <v>No</v>
      </c>
      <c r="O40" t="str">
        <f>_xlfn.IFNA(VLOOKUP(A40,'8.5.24'!$A$2:$R$96,16,0), "No")</f>
        <v>No</v>
      </c>
      <c r="P40" s="131" t="str">
        <f t="shared" si="1"/>
        <v>Yes</v>
      </c>
      <c r="Q40" s="132" t="str">
        <f t="shared" si="3"/>
        <v>No</v>
      </c>
    </row>
    <row r="41" spans="1:17" hidden="1" x14ac:dyDescent="0.25">
      <c r="A41" t="s">
        <v>826</v>
      </c>
      <c r="B41" s="1">
        <v>2121.6</v>
      </c>
      <c r="C41" s="1">
        <v>58.43</v>
      </c>
      <c r="D41" s="1">
        <v>0</v>
      </c>
      <c r="E41" s="1">
        <v>58.43</v>
      </c>
      <c r="F41" s="1">
        <v>2063.17</v>
      </c>
      <c r="G41" s="1">
        <v>0</v>
      </c>
      <c r="H41" s="1">
        <v>0</v>
      </c>
      <c r="I41" s="1">
        <v>2063.17</v>
      </c>
      <c r="J41" t="s">
        <v>60</v>
      </c>
      <c r="K41" t="s">
        <v>236</v>
      </c>
      <c r="L41" t="s">
        <v>859</v>
      </c>
      <c r="M41" s="1">
        <f>_xlfn.IFNA(VLOOKUP(A41,'8.5.24'!$A$2:$C$96,3,0),0)</f>
        <v>0</v>
      </c>
      <c r="N41" t="str">
        <f t="shared" si="0"/>
        <v>No</v>
      </c>
      <c r="O41" t="str">
        <f>_xlfn.IFNA(VLOOKUP(A41,'8.5.24'!$A$2:$R$96,16,0), "No")</f>
        <v>No</v>
      </c>
      <c r="P41" s="131" t="str">
        <f t="shared" si="1"/>
        <v>Yes</v>
      </c>
      <c r="Q41" s="132" t="str">
        <f t="shared" si="3"/>
        <v>No</v>
      </c>
    </row>
    <row r="42" spans="1:17" hidden="1" x14ac:dyDescent="0.25">
      <c r="A42" t="s">
        <v>549</v>
      </c>
      <c r="B42" s="1">
        <v>413.76</v>
      </c>
      <c r="C42" s="1">
        <v>46.52</v>
      </c>
      <c r="D42" s="1">
        <v>0</v>
      </c>
      <c r="E42" s="1">
        <v>46.52</v>
      </c>
      <c r="F42" s="1">
        <v>367.24</v>
      </c>
      <c r="G42" s="1">
        <v>0</v>
      </c>
      <c r="H42" s="1">
        <v>293.20999999999998</v>
      </c>
      <c r="I42" s="1">
        <v>74.03</v>
      </c>
      <c r="J42" t="s">
        <v>44</v>
      </c>
      <c r="K42" t="s">
        <v>196</v>
      </c>
      <c r="L42" t="s">
        <v>550</v>
      </c>
      <c r="M42" s="1">
        <f>_xlfn.IFNA(VLOOKUP(A42,'8.5.24'!$A$2:$C$96,3,0),0)</f>
        <v>46.52</v>
      </c>
      <c r="N42" t="str">
        <f t="shared" si="0"/>
        <v>No</v>
      </c>
      <c r="O42" t="str">
        <f>_xlfn.IFNA(VLOOKUP(A42,'8.5.24'!$A$2:$R$96,16,0), "No")</f>
        <v>No</v>
      </c>
      <c r="P42" s="131" t="str">
        <f t="shared" si="1"/>
        <v>No</v>
      </c>
      <c r="Q42" s="132" t="str">
        <f t="shared" si="3"/>
        <v>No</v>
      </c>
    </row>
    <row r="43" spans="1:17" hidden="1" x14ac:dyDescent="0.25">
      <c r="A43" t="s">
        <v>592</v>
      </c>
      <c r="B43" s="1">
        <v>1845.82</v>
      </c>
      <c r="C43" s="1">
        <v>46.31</v>
      </c>
      <c r="D43" s="1">
        <v>0</v>
      </c>
      <c r="E43" s="1">
        <v>46.31</v>
      </c>
      <c r="F43" s="1">
        <v>1799.51</v>
      </c>
      <c r="G43" s="1">
        <v>0</v>
      </c>
      <c r="H43" s="1">
        <v>0</v>
      </c>
      <c r="I43" s="1">
        <v>1799.51</v>
      </c>
      <c r="J43" t="s">
        <v>96</v>
      </c>
      <c r="K43" t="s">
        <v>242</v>
      </c>
      <c r="L43" t="s">
        <v>593</v>
      </c>
      <c r="M43" s="1">
        <f>_xlfn.IFNA(VLOOKUP(A43,'8.5.24'!$A$2:$C$96,3,0),0)</f>
        <v>139.38999999999999</v>
      </c>
      <c r="N43" t="str">
        <f t="shared" si="0"/>
        <v>Yes</v>
      </c>
      <c r="O43" t="str">
        <f>_xlfn.IFNA(VLOOKUP(A43,'8.5.24'!$A$2:$R$96,16,0), "No")</f>
        <v>Yes</v>
      </c>
      <c r="P43" s="131" t="str">
        <f t="shared" si="1"/>
        <v>No</v>
      </c>
      <c r="Q43" s="132" t="str">
        <f t="shared" si="3"/>
        <v>No</v>
      </c>
    </row>
    <row r="44" spans="1:17" hidden="1" x14ac:dyDescent="0.25">
      <c r="A44" t="s">
        <v>136</v>
      </c>
      <c r="B44" s="1">
        <v>1009.13</v>
      </c>
      <c r="C44" s="1">
        <v>45.22</v>
      </c>
      <c r="D44" s="1">
        <v>0</v>
      </c>
      <c r="E44" s="1">
        <v>45.22</v>
      </c>
      <c r="F44" s="1">
        <v>963.91</v>
      </c>
      <c r="G44" s="1">
        <v>0</v>
      </c>
      <c r="H44" s="1">
        <v>963.91</v>
      </c>
      <c r="I44" s="1">
        <v>0</v>
      </c>
      <c r="J44" t="s">
        <v>56</v>
      </c>
      <c r="K44" t="s">
        <v>189</v>
      </c>
      <c r="L44" t="s">
        <v>290</v>
      </c>
      <c r="M44" s="1">
        <f>_xlfn.IFNA(VLOOKUP(A44,'8.5.24'!$A$2:$C$96,3,0),0)</f>
        <v>0</v>
      </c>
      <c r="N44" t="str">
        <f t="shared" si="0"/>
        <v>No</v>
      </c>
      <c r="O44" t="str">
        <f>_xlfn.IFNA(VLOOKUP(A44,'8.5.24'!$A$2:$R$96,16,0), "No")</f>
        <v>No</v>
      </c>
      <c r="P44" s="131" t="str">
        <f t="shared" si="1"/>
        <v>No</v>
      </c>
      <c r="Q44" s="132" t="str">
        <f t="shared" si="3"/>
        <v>No</v>
      </c>
    </row>
    <row r="45" spans="1:17" hidden="1" x14ac:dyDescent="0.25">
      <c r="A45" t="s">
        <v>94</v>
      </c>
      <c r="B45" s="1">
        <v>2306.34</v>
      </c>
      <c r="C45" s="1">
        <v>44.47</v>
      </c>
      <c r="D45" s="1">
        <v>0</v>
      </c>
      <c r="E45" s="1">
        <v>44.47</v>
      </c>
      <c r="F45" s="1">
        <v>2261.87</v>
      </c>
      <c r="G45" s="1">
        <v>631.14</v>
      </c>
      <c r="H45" s="1">
        <v>0</v>
      </c>
      <c r="I45" s="1">
        <v>1630.73</v>
      </c>
      <c r="J45" t="s">
        <v>62</v>
      </c>
      <c r="K45" t="s">
        <v>238</v>
      </c>
      <c r="L45" t="s">
        <v>239</v>
      </c>
      <c r="M45" s="1">
        <f>_xlfn.IFNA(VLOOKUP(A45,'8.5.24'!$A$2:$C$96,3,0),0)</f>
        <v>0</v>
      </c>
      <c r="N45" t="str">
        <f t="shared" si="0"/>
        <v>No</v>
      </c>
      <c r="O45" t="str">
        <f>_xlfn.IFNA(VLOOKUP(A45,'8.5.24'!$A$2:$R$96,16,0), "No")</f>
        <v>No</v>
      </c>
      <c r="P45" s="131" t="str">
        <f t="shared" si="1"/>
        <v>No</v>
      </c>
      <c r="Q45" s="132" t="str">
        <f t="shared" si="3"/>
        <v>No</v>
      </c>
    </row>
    <row r="46" spans="1:17" hidden="1" x14ac:dyDescent="0.25">
      <c r="A46" t="s">
        <v>166</v>
      </c>
      <c r="B46" s="1">
        <v>380.76</v>
      </c>
      <c r="C46" s="1">
        <v>43.9</v>
      </c>
      <c r="D46" s="1">
        <v>43.9</v>
      </c>
      <c r="E46" s="1">
        <v>0</v>
      </c>
      <c r="F46" s="1">
        <v>336.86</v>
      </c>
      <c r="G46" s="1">
        <v>0</v>
      </c>
      <c r="H46" s="1">
        <v>336.86</v>
      </c>
      <c r="I46" s="1">
        <v>0</v>
      </c>
      <c r="J46" t="s">
        <v>56</v>
      </c>
      <c r="K46" t="s">
        <v>189</v>
      </c>
      <c r="L46" t="s">
        <v>319</v>
      </c>
      <c r="M46" s="1">
        <f>_xlfn.IFNA(VLOOKUP(A46,'8.5.24'!$A$2:$C$96,3,0),0)</f>
        <v>43.9</v>
      </c>
      <c r="N46" t="str">
        <f t="shared" si="0"/>
        <v>No</v>
      </c>
      <c r="O46" t="str">
        <f>_xlfn.IFNA(VLOOKUP(A46,'8.5.24'!$A$2:$R$96,16,0), "No")</f>
        <v>No</v>
      </c>
      <c r="P46" s="131" t="str">
        <f t="shared" si="1"/>
        <v>No</v>
      </c>
      <c r="Q46" s="132" t="str">
        <f t="shared" si="3"/>
        <v>No</v>
      </c>
    </row>
    <row r="47" spans="1:17" hidden="1" x14ac:dyDescent="0.25">
      <c r="A47" t="s">
        <v>109</v>
      </c>
      <c r="B47" s="1">
        <v>1342.25</v>
      </c>
      <c r="C47" s="1">
        <v>43.75</v>
      </c>
      <c r="D47" s="1">
        <v>0</v>
      </c>
      <c r="E47" s="1">
        <v>43.75</v>
      </c>
      <c r="F47" s="1">
        <v>1298.5</v>
      </c>
      <c r="G47" s="1">
        <v>0</v>
      </c>
      <c r="H47" s="1">
        <v>0</v>
      </c>
      <c r="I47" s="1">
        <v>1298.5</v>
      </c>
      <c r="J47" t="s">
        <v>60</v>
      </c>
      <c r="K47" t="s">
        <v>236</v>
      </c>
      <c r="L47" t="s">
        <v>252</v>
      </c>
      <c r="M47" s="1">
        <f>_xlfn.IFNA(VLOOKUP(A47,'8.5.24'!$A$2:$C$96,3,0),0)</f>
        <v>0</v>
      </c>
      <c r="N47" t="str">
        <f t="shared" si="0"/>
        <v>No</v>
      </c>
      <c r="O47" t="str">
        <f>_xlfn.IFNA(VLOOKUP(A47,'8.5.24'!$A$2:$R$96,16,0), "No")</f>
        <v>No</v>
      </c>
      <c r="P47" s="131" t="str">
        <f t="shared" si="1"/>
        <v>No</v>
      </c>
      <c r="Q47" s="132" t="str">
        <f t="shared" si="3"/>
        <v>No</v>
      </c>
    </row>
    <row r="48" spans="1:17" hidden="1" x14ac:dyDescent="0.25">
      <c r="A48" t="s">
        <v>32</v>
      </c>
      <c r="B48" s="1">
        <v>43.3599999999999</v>
      </c>
      <c r="C48" s="1">
        <v>43.3599999999999</v>
      </c>
      <c r="D48" s="1">
        <v>43.3599999999999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t="s">
        <v>152</v>
      </c>
      <c r="K48" t="s">
        <v>209</v>
      </c>
      <c r="L48" t="s">
        <v>210</v>
      </c>
      <c r="M48" s="1">
        <f>_xlfn.IFNA(VLOOKUP(A48,'8.5.24'!$A$2:$C$96,3,0),0)</f>
        <v>43.3599999999999</v>
      </c>
      <c r="N48" t="str">
        <f t="shared" si="0"/>
        <v>No</v>
      </c>
      <c r="O48" t="str">
        <f>_xlfn.IFNA(VLOOKUP(A48,'8.5.24'!$A$2:$R$96,16,0), "No")</f>
        <v>No</v>
      </c>
      <c r="P48" s="131" t="str">
        <f t="shared" si="1"/>
        <v>No</v>
      </c>
      <c r="Q48" s="132" t="str">
        <f t="shared" si="3"/>
        <v>No</v>
      </c>
    </row>
    <row r="49" spans="1:17" hidden="1" x14ac:dyDescent="0.25">
      <c r="A49" t="s">
        <v>13</v>
      </c>
      <c r="B49" s="1">
        <v>906.23</v>
      </c>
      <c r="C49" s="1">
        <v>39.07</v>
      </c>
      <c r="D49" s="1">
        <v>0</v>
      </c>
      <c r="E49" s="1">
        <v>39.07</v>
      </c>
      <c r="F49" s="1">
        <v>867.16000000000008</v>
      </c>
      <c r="G49" s="1">
        <v>867.16000000000008</v>
      </c>
      <c r="H49" s="1">
        <v>0</v>
      </c>
      <c r="I49" s="1">
        <v>0</v>
      </c>
      <c r="J49" t="s">
        <v>14</v>
      </c>
      <c r="K49" t="s">
        <v>172</v>
      </c>
      <c r="L49" t="s">
        <v>173</v>
      </c>
      <c r="M49" s="1">
        <f>_xlfn.IFNA(VLOOKUP(A49,'8.5.24'!$A$2:$C$96,3,0),0)</f>
        <v>21.64</v>
      </c>
      <c r="N49" t="str">
        <f t="shared" si="0"/>
        <v>No</v>
      </c>
      <c r="O49" t="str">
        <f>_xlfn.IFNA(VLOOKUP(A49,'8.5.24'!$A$2:$R$96,16,0), "No")</f>
        <v>No</v>
      </c>
      <c r="P49" s="131" t="str">
        <f t="shared" si="1"/>
        <v>No</v>
      </c>
      <c r="Q49" s="132" t="str">
        <f t="shared" si="3"/>
        <v>No</v>
      </c>
    </row>
    <row r="50" spans="1:17" hidden="1" x14ac:dyDescent="0.25">
      <c r="A50" t="s">
        <v>551</v>
      </c>
      <c r="B50" s="1">
        <v>35</v>
      </c>
      <c r="C50" s="1">
        <v>35</v>
      </c>
      <c r="D50" s="1">
        <v>0</v>
      </c>
      <c r="E50" s="1">
        <v>35</v>
      </c>
      <c r="F50" s="1">
        <v>0</v>
      </c>
      <c r="G50" s="1">
        <v>0</v>
      </c>
      <c r="H50" s="1">
        <v>0</v>
      </c>
      <c r="I50" s="1">
        <v>0</v>
      </c>
      <c r="J50" t="s">
        <v>552</v>
      </c>
      <c r="K50" t="s">
        <v>553</v>
      </c>
      <c r="L50" t="s">
        <v>714</v>
      </c>
      <c r="M50" s="1">
        <f>_xlfn.IFNA(VLOOKUP(A50,'8.5.24'!$A$2:$C$96,3,0),0)</f>
        <v>35</v>
      </c>
      <c r="N50" t="str">
        <f t="shared" si="0"/>
        <v>No</v>
      </c>
      <c r="O50" t="str">
        <f>_xlfn.IFNA(VLOOKUP(A50,'8.5.24'!$A$2:$R$96,16,0), "No")</f>
        <v>No</v>
      </c>
      <c r="P50" s="131" t="str">
        <f t="shared" si="1"/>
        <v>No</v>
      </c>
      <c r="Q50" s="132" t="str">
        <f t="shared" si="3"/>
        <v>No</v>
      </c>
    </row>
    <row r="51" spans="1:17" hidden="1" x14ac:dyDescent="0.25">
      <c r="A51" t="s">
        <v>884</v>
      </c>
      <c r="B51" s="1">
        <v>30.45</v>
      </c>
      <c r="C51" s="1">
        <v>30.45</v>
      </c>
      <c r="D51" s="1">
        <v>0</v>
      </c>
      <c r="E51" s="1">
        <v>30.45</v>
      </c>
      <c r="F51" s="1">
        <v>0</v>
      </c>
      <c r="G51" s="1">
        <v>0</v>
      </c>
      <c r="H51" s="1">
        <v>0</v>
      </c>
      <c r="I51" s="1">
        <v>0</v>
      </c>
      <c r="J51" t="s">
        <v>337</v>
      </c>
      <c r="K51" t="s">
        <v>338</v>
      </c>
      <c r="L51" t="s">
        <v>885</v>
      </c>
      <c r="M51" s="1">
        <f>_xlfn.IFNA(VLOOKUP(A51,'8.5.24'!$A$2:$C$96,3,0),0)</f>
        <v>0</v>
      </c>
      <c r="N51" t="str">
        <f t="shared" si="0"/>
        <v>No</v>
      </c>
      <c r="O51" t="str">
        <f>_xlfn.IFNA(VLOOKUP(A51,'8.5.24'!$A$2:$R$96,16,0), "No")</f>
        <v>No</v>
      </c>
      <c r="P51" s="131" t="str">
        <f t="shared" si="1"/>
        <v>No</v>
      </c>
      <c r="Q51" s="132" t="str">
        <f t="shared" si="3"/>
        <v>No</v>
      </c>
    </row>
    <row r="52" spans="1:17" hidden="1" x14ac:dyDescent="0.25">
      <c r="A52" t="s">
        <v>600</v>
      </c>
      <c r="B52" s="1">
        <v>23.28</v>
      </c>
      <c r="C52" s="1">
        <v>23.28</v>
      </c>
      <c r="D52" s="1">
        <v>0</v>
      </c>
      <c r="E52" s="1">
        <v>23.28</v>
      </c>
      <c r="F52" s="1">
        <v>0</v>
      </c>
      <c r="G52" s="1">
        <v>0</v>
      </c>
      <c r="H52" s="1">
        <v>0</v>
      </c>
      <c r="I52" s="1">
        <v>0</v>
      </c>
      <c r="J52" t="s">
        <v>65</v>
      </c>
      <c r="K52" t="s">
        <v>221</v>
      </c>
      <c r="L52" t="s">
        <v>601</v>
      </c>
      <c r="M52" s="1">
        <f>_xlfn.IFNA(VLOOKUP(A52,'8.5.24'!$A$2:$C$96,3,0),0)</f>
        <v>23.28</v>
      </c>
      <c r="N52" t="str">
        <f t="shared" si="0"/>
        <v>No</v>
      </c>
      <c r="O52" t="str">
        <f>_xlfn.IFNA(VLOOKUP(A52,'8.5.24'!$A$2:$R$96,16,0), "No")</f>
        <v>No</v>
      </c>
      <c r="P52" s="131" t="str">
        <f t="shared" si="1"/>
        <v>No</v>
      </c>
      <c r="Q52" s="132" t="str">
        <f t="shared" si="3"/>
        <v>No</v>
      </c>
    </row>
    <row r="53" spans="1:17" hidden="1" x14ac:dyDescent="0.25">
      <c r="A53" t="s">
        <v>627</v>
      </c>
      <c r="B53" s="1">
        <v>191.29</v>
      </c>
      <c r="C53" s="1">
        <v>21.49</v>
      </c>
      <c r="D53" s="1">
        <v>0</v>
      </c>
      <c r="E53" s="1">
        <v>21.49</v>
      </c>
      <c r="F53" s="1">
        <v>169.8</v>
      </c>
      <c r="G53" s="1">
        <v>169.8</v>
      </c>
      <c r="H53" s="1">
        <v>0</v>
      </c>
      <c r="I53" s="1">
        <v>0</v>
      </c>
      <c r="J53" t="s">
        <v>14</v>
      </c>
      <c r="K53" t="s">
        <v>172</v>
      </c>
      <c r="L53" t="s">
        <v>628</v>
      </c>
      <c r="M53" s="1">
        <f>_xlfn.IFNA(VLOOKUP(A53,'8.5.24'!$A$2:$C$96,3,0),0)</f>
        <v>21.49</v>
      </c>
      <c r="N53" t="str">
        <f t="shared" si="0"/>
        <v>No</v>
      </c>
      <c r="O53" t="str">
        <f>_xlfn.IFNA(VLOOKUP(A53,'8.5.24'!$A$2:$R$96,16,0), "No")</f>
        <v>No</v>
      </c>
      <c r="P53" s="131" t="str">
        <f t="shared" si="1"/>
        <v>No</v>
      </c>
      <c r="Q53" s="132" t="str">
        <f t="shared" si="3"/>
        <v>No</v>
      </c>
    </row>
    <row r="54" spans="1:17" hidden="1" x14ac:dyDescent="0.25">
      <c r="A54" t="s">
        <v>395</v>
      </c>
      <c r="B54" s="1">
        <v>503.65999999999991</v>
      </c>
      <c r="C54" s="1">
        <v>14.95</v>
      </c>
      <c r="D54" s="1">
        <v>14.95</v>
      </c>
      <c r="E54" s="1">
        <v>0</v>
      </c>
      <c r="F54" s="1">
        <v>488.71</v>
      </c>
      <c r="G54" s="1">
        <v>0</v>
      </c>
      <c r="H54" s="1">
        <v>0</v>
      </c>
      <c r="I54" s="1">
        <v>488.71</v>
      </c>
      <c r="J54" t="s">
        <v>62</v>
      </c>
      <c r="K54" t="s">
        <v>238</v>
      </c>
      <c r="L54" t="s">
        <v>396</v>
      </c>
      <c r="M54" s="1">
        <f>_xlfn.IFNA(VLOOKUP(A54,'8.5.24'!$A$2:$C$96,3,0),0)</f>
        <v>0</v>
      </c>
      <c r="N54" t="str">
        <f t="shared" si="0"/>
        <v>No</v>
      </c>
      <c r="O54" t="str">
        <f>_xlfn.IFNA(VLOOKUP(A54,'8.5.24'!$A$2:$R$96,16,0), "No")</f>
        <v>No</v>
      </c>
      <c r="P54" s="131" t="str">
        <f t="shared" si="1"/>
        <v>No</v>
      </c>
      <c r="Q54" s="132" t="str">
        <f t="shared" si="3"/>
        <v>No</v>
      </c>
    </row>
    <row r="55" spans="1:17" hidden="1" x14ac:dyDescent="0.25">
      <c r="A55" t="s">
        <v>384</v>
      </c>
      <c r="B55" s="1">
        <v>10.32</v>
      </c>
      <c r="C55" s="1">
        <v>10.32</v>
      </c>
      <c r="D55" s="1">
        <v>0</v>
      </c>
      <c r="E55" s="1">
        <v>10.32</v>
      </c>
      <c r="F55" s="1">
        <v>0</v>
      </c>
      <c r="G55" s="1">
        <v>0</v>
      </c>
      <c r="H55" s="1">
        <v>0</v>
      </c>
      <c r="I55" s="1">
        <v>0</v>
      </c>
      <c r="J55" t="s">
        <v>105</v>
      </c>
      <c r="K55" t="s">
        <v>245</v>
      </c>
      <c r="L55" t="s">
        <v>385</v>
      </c>
      <c r="M55" s="1">
        <f>_xlfn.IFNA(VLOOKUP(A55,'8.5.24'!$A$2:$C$96,3,0),0)</f>
        <v>10.32</v>
      </c>
      <c r="N55" t="str">
        <f t="shared" si="0"/>
        <v>No</v>
      </c>
      <c r="O55" t="str">
        <f>_xlfn.IFNA(VLOOKUP(A55,'8.5.24'!$A$2:$R$96,16,0), "No")</f>
        <v>No</v>
      </c>
      <c r="P55" s="131" t="str">
        <f t="shared" si="1"/>
        <v>No</v>
      </c>
      <c r="Q55" s="132" t="str">
        <f t="shared" si="3"/>
        <v>No</v>
      </c>
    </row>
    <row r="56" spans="1:17" hidden="1" x14ac:dyDescent="0.25">
      <c r="A56" t="s">
        <v>125</v>
      </c>
      <c r="B56" s="1">
        <v>927.03</v>
      </c>
      <c r="C56" s="1">
        <v>6.93</v>
      </c>
      <c r="D56" s="1">
        <v>0</v>
      </c>
      <c r="E56" s="1">
        <v>6.93</v>
      </c>
      <c r="F56" s="1">
        <v>920.1</v>
      </c>
      <c r="G56" s="1">
        <v>0</v>
      </c>
      <c r="H56" s="1">
        <v>920.1</v>
      </c>
      <c r="I56" s="1">
        <v>0</v>
      </c>
      <c r="J56" t="s">
        <v>56</v>
      </c>
      <c r="K56" t="s">
        <v>189</v>
      </c>
      <c r="L56" t="s">
        <v>289</v>
      </c>
      <c r="M56" s="1">
        <f>_xlfn.IFNA(VLOOKUP(A56,'8.5.24'!$A$2:$C$96,3,0),0)</f>
        <v>6.93</v>
      </c>
      <c r="N56" t="str">
        <f t="shared" si="0"/>
        <v>No</v>
      </c>
      <c r="O56" t="str">
        <f>_xlfn.IFNA(VLOOKUP(A56,'8.5.24'!$A$2:$R$96,16,0), "No")</f>
        <v>No</v>
      </c>
      <c r="P56" s="131" t="str">
        <f t="shared" si="1"/>
        <v>No</v>
      </c>
      <c r="Q56" s="132" t="str">
        <f t="shared" si="3"/>
        <v>No</v>
      </c>
    </row>
    <row r="57" spans="1:17" hidden="1" x14ac:dyDescent="0.25">
      <c r="A57" t="s">
        <v>81</v>
      </c>
      <c r="B57" s="1">
        <v>6.67</v>
      </c>
      <c r="C57" s="1">
        <v>6.67</v>
      </c>
      <c r="D57" s="1">
        <v>0</v>
      </c>
      <c r="E57" s="1">
        <v>6.67</v>
      </c>
      <c r="F57" s="1">
        <v>0</v>
      </c>
      <c r="G57" s="1">
        <v>0</v>
      </c>
      <c r="H57" s="1">
        <v>0</v>
      </c>
      <c r="I57" s="1">
        <v>0</v>
      </c>
      <c r="J57" t="s">
        <v>153</v>
      </c>
      <c r="K57" t="s">
        <v>234</v>
      </c>
      <c r="L57" t="s">
        <v>235</v>
      </c>
      <c r="M57" s="1">
        <f>_xlfn.IFNA(VLOOKUP(A57,'8.5.24'!$A$2:$C$96,3,0),0)</f>
        <v>6.67</v>
      </c>
      <c r="N57" t="str">
        <f t="shared" si="0"/>
        <v>No</v>
      </c>
      <c r="O57" t="str">
        <f>_xlfn.IFNA(VLOOKUP(A57,'8.5.24'!$A$2:$R$96,16,0), "No")</f>
        <v>No</v>
      </c>
      <c r="P57" s="131" t="str">
        <f t="shared" si="1"/>
        <v>No</v>
      </c>
      <c r="Q57" s="132" t="str">
        <f t="shared" si="3"/>
        <v>No</v>
      </c>
    </row>
    <row r="58" spans="1:17" hidden="1" x14ac:dyDescent="0.25">
      <c r="A58" t="s">
        <v>110</v>
      </c>
      <c r="B58" s="1">
        <v>198.03</v>
      </c>
      <c r="C58" s="1">
        <v>3.69</v>
      </c>
      <c r="D58" s="1">
        <v>0</v>
      </c>
      <c r="E58" s="1">
        <v>3.69</v>
      </c>
      <c r="F58" s="1">
        <v>194.34</v>
      </c>
      <c r="G58" s="1">
        <v>0</v>
      </c>
      <c r="H58" s="1">
        <v>194.34</v>
      </c>
      <c r="I58" s="1">
        <v>0</v>
      </c>
      <c r="J58" t="s">
        <v>23</v>
      </c>
      <c r="K58" t="s">
        <v>194</v>
      </c>
      <c r="L58" t="s">
        <v>266</v>
      </c>
      <c r="M58" s="1">
        <f>_xlfn.IFNA(VLOOKUP(A58,'8.5.24'!$A$2:$C$96,3,0),0)</f>
        <v>3.69</v>
      </c>
      <c r="N58" t="str">
        <f t="shared" si="0"/>
        <v>No</v>
      </c>
      <c r="O58" t="str">
        <f>_xlfn.IFNA(VLOOKUP(A58,'8.5.24'!$A$2:$R$96,16,0), "No")</f>
        <v>No</v>
      </c>
      <c r="P58" s="131" t="str">
        <f t="shared" si="1"/>
        <v>No</v>
      </c>
      <c r="Q58" s="132" t="str">
        <f t="shared" si="3"/>
        <v>No</v>
      </c>
    </row>
    <row r="59" spans="1:17" hidden="1" x14ac:dyDescent="0.25">
      <c r="A59" t="s">
        <v>354</v>
      </c>
      <c r="B59" s="1">
        <v>146.26</v>
      </c>
      <c r="C59" s="1">
        <v>0</v>
      </c>
      <c r="D59" s="1">
        <v>0</v>
      </c>
      <c r="E59" s="1">
        <v>0</v>
      </c>
      <c r="F59" s="1">
        <v>146.26</v>
      </c>
      <c r="G59" s="1">
        <v>0</v>
      </c>
      <c r="H59" s="1">
        <v>0</v>
      </c>
      <c r="I59" s="1">
        <v>146.26</v>
      </c>
      <c r="J59" t="s">
        <v>14</v>
      </c>
      <c r="K59" t="s">
        <v>172</v>
      </c>
      <c r="L59" t="s">
        <v>752</v>
      </c>
      <c r="M59" s="1">
        <f>_xlfn.IFNA(VLOOKUP(A59,'8.5.24'!$A$2:$C$96,3,0),0)</f>
        <v>0</v>
      </c>
      <c r="N59" t="str">
        <f t="shared" si="0"/>
        <v>No</v>
      </c>
      <c r="O59" t="str">
        <f>_xlfn.IFNA(VLOOKUP(A59,'8.5.24'!$A$2:$R$96,16,0), "No")</f>
        <v>No</v>
      </c>
      <c r="P59" s="131" t="str">
        <f t="shared" si="1"/>
        <v>No</v>
      </c>
      <c r="Q59" s="132" t="str">
        <f t="shared" ref="Q59:Q90" si="4">IF(AND(N59="Yes",O59="Yes",M59&lt;=C59),"Yes","No")</f>
        <v>No</v>
      </c>
    </row>
    <row r="60" spans="1:17" hidden="1" x14ac:dyDescent="0.25">
      <c r="A60" t="s">
        <v>660</v>
      </c>
      <c r="B60" s="1">
        <v>658.43000000000006</v>
      </c>
      <c r="C60" s="1">
        <v>0</v>
      </c>
      <c r="D60" s="1">
        <v>0</v>
      </c>
      <c r="E60" s="1">
        <v>0</v>
      </c>
      <c r="F60" s="1">
        <v>658.43000000000006</v>
      </c>
      <c r="G60" s="1">
        <v>0</v>
      </c>
      <c r="H60" s="1">
        <v>0</v>
      </c>
      <c r="I60" s="1">
        <v>658.43000000000006</v>
      </c>
      <c r="J60" t="s">
        <v>21</v>
      </c>
      <c r="K60" t="s">
        <v>177</v>
      </c>
      <c r="L60" t="s">
        <v>886</v>
      </c>
      <c r="M60" s="1">
        <f>_xlfn.IFNA(VLOOKUP(A60,'8.5.24'!$A$2:$C$96,3,0),0)</f>
        <v>0</v>
      </c>
      <c r="N60" t="str">
        <f t="shared" si="0"/>
        <v>No</v>
      </c>
      <c r="O60" t="str">
        <f>_xlfn.IFNA(VLOOKUP(A60,'8.5.24'!$A$2:$R$96,16,0), "No")</f>
        <v>No</v>
      </c>
      <c r="P60" s="131" t="str">
        <f t="shared" si="1"/>
        <v>No</v>
      </c>
      <c r="Q60" s="132" t="str">
        <f t="shared" si="4"/>
        <v>No</v>
      </c>
    </row>
    <row r="61" spans="1:17" hidden="1" x14ac:dyDescent="0.25">
      <c r="A61" t="s">
        <v>848</v>
      </c>
      <c r="B61" s="1">
        <v>346.25</v>
      </c>
      <c r="C61" s="1">
        <v>0</v>
      </c>
      <c r="D61" s="1">
        <v>0</v>
      </c>
      <c r="E61" s="1">
        <v>0</v>
      </c>
      <c r="F61" s="1">
        <v>346.25</v>
      </c>
      <c r="G61" s="1">
        <v>346.25</v>
      </c>
      <c r="H61" s="1">
        <v>0</v>
      </c>
      <c r="I61" s="1">
        <v>0</v>
      </c>
      <c r="J61" t="s">
        <v>10</v>
      </c>
      <c r="K61" t="s">
        <v>191</v>
      </c>
      <c r="L61" t="s">
        <v>849</v>
      </c>
      <c r="M61" s="1">
        <f>_xlfn.IFNA(VLOOKUP(A61,'8.5.24'!$A$2:$C$96,3,0),0)</f>
        <v>0</v>
      </c>
      <c r="N61" t="str">
        <f t="shared" si="0"/>
        <v>No</v>
      </c>
      <c r="O61" t="str">
        <f>_xlfn.IFNA(VLOOKUP(A61,'8.5.24'!$A$2:$R$96,16,0), "No")</f>
        <v>No</v>
      </c>
      <c r="P61" s="131" t="str">
        <f t="shared" si="1"/>
        <v>No</v>
      </c>
      <c r="Q61" s="132" t="str">
        <f t="shared" si="4"/>
        <v>No</v>
      </c>
    </row>
    <row r="62" spans="1:17" hidden="1" x14ac:dyDescent="0.25">
      <c r="A62" t="s">
        <v>850</v>
      </c>
      <c r="B62" s="1">
        <v>492.63</v>
      </c>
      <c r="C62" s="1">
        <v>0</v>
      </c>
      <c r="D62" s="1">
        <v>0</v>
      </c>
      <c r="E62" s="1">
        <v>0</v>
      </c>
      <c r="F62" s="1">
        <v>492.63</v>
      </c>
      <c r="G62" s="1">
        <v>0</v>
      </c>
      <c r="H62" s="1">
        <v>0</v>
      </c>
      <c r="I62" s="1">
        <v>492.63</v>
      </c>
      <c r="J62" t="s">
        <v>41</v>
      </c>
      <c r="K62" t="s">
        <v>179</v>
      </c>
      <c r="L62" t="s">
        <v>851</v>
      </c>
      <c r="M62" s="1">
        <f>_xlfn.IFNA(VLOOKUP(A62,'8.5.24'!$A$2:$C$96,3,0),0)</f>
        <v>0</v>
      </c>
      <c r="N62" t="str">
        <f t="shared" si="0"/>
        <v>No</v>
      </c>
      <c r="O62" t="str">
        <f>_xlfn.IFNA(VLOOKUP(A62,'8.5.24'!$A$2:$R$96,16,0), "No")</f>
        <v>No</v>
      </c>
      <c r="P62" s="131" t="str">
        <f t="shared" si="1"/>
        <v>No</v>
      </c>
      <c r="Q62" s="132" t="str">
        <f t="shared" si="4"/>
        <v>No</v>
      </c>
    </row>
    <row r="63" spans="1:17" hidden="1" x14ac:dyDescent="0.25">
      <c r="A63" t="s">
        <v>852</v>
      </c>
      <c r="B63" s="1">
        <v>221.15</v>
      </c>
      <c r="C63" s="1">
        <v>0</v>
      </c>
      <c r="D63" s="1">
        <v>0</v>
      </c>
      <c r="E63" s="1">
        <v>0</v>
      </c>
      <c r="F63" s="1">
        <v>221.15</v>
      </c>
      <c r="G63" s="1">
        <v>0</v>
      </c>
      <c r="H63" s="1">
        <v>0</v>
      </c>
      <c r="I63" s="1">
        <v>221.15</v>
      </c>
      <c r="J63" t="s">
        <v>36</v>
      </c>
      <c r="K63" t="s">
        <v>185</v>
      </c>
      <c r="L63" t="s">
        <v>853</v>
      </c>
      <c r="M63" s="1">
        <f>_xlfn.IFNA(VLOOKUP(A63,'8.5.24'!$A$2:$C$96,3,0),0)</f>
        <v>0</v>
      </c>
      <c r="N63" t="str">
        <f t="shared" si="0"/>
        <v>No</v>
      </c>
      <c r="O63" t="str">
        <f>_xlfn.IFNA(VLOOKUP(A63,'8.5.24'!$A$2:$R$96,16,0), "No")</f>
        <v>No</v>
      </c>
      <c r="P63" s="131" t="str">
        <f t="shared" si="1"/>
        <v>No</v>
      </c>
      <c r="Q63" s="132" t="str">
        <f t="shared" si="4"/>
        <v>No</v>
      </c>
    </row>
    <row r="64" spans="1:17" hidden="1" x14ac:dyDescent="0.25">
      <c r="A64" t="s">
        <v>828</v>
      </c>
      <c r="B64" s="1">
        <v>2311.92</v>
      </c>
      <c r="C64" s="1">
        <v>0</v>
      </c>
      <c r="D64" s="1">
        <v>0</v>
      </c>
      <c r="E64" s="1">
        <v>0</v>
      </c>
      <c r="F64" s="1">
        <v>2311.92</v>
      </c>
      <c r="G64" s="1">
        <v>592.17000000000007</v>
      </c>
      <c r="H64" s="1">
        <v>1719.75</v>
      </c>
      <c r="I64" s="1">
        <v>0</v>
      </c>
      <c r="J64" t="s">
        <v>36</v>
      </c>
      <c r="K64" t="s">
        <v>185</v>
      </c>
      <c r="L64" t="s">
        <v>854</v>
      </c>
      <c r="M64" s="1">
        <f>_xlfn.IFNA(VLOOKUP(A64,'8.5.24'!$A$2:$C$96,3,0),0)</f>
        <v>0</v>
      </c>
      <c r="N64" t="str">
        <f t="shared" si="0"/>
        <v>No</v>
      </c>
      <c r="O64" t="str">
        <f>_xlfn.IFNA(VLOOKUP(A64,'8.5.24'!$A$2:$R$96,16,0), "No")</f>
        <v>No</v>
      </c>
      <c r="P64" s="131" t="str">
        <f t="shared" si="1"/>
        <v>No</v>
      </c>
      <c r="Q64" s="132" t="str">
        <f t="shared" si="4"/>
        <v>No</v>
      </c>
    </row>
    <row r="65" spans="1:17" hidden="1" x14ac:dyDescent="0.25">
      <c r="A65" t="s">
        <v>656</v>
      </c>
      <c r="B65" s="1">
        <v>66.669999999999987</v>
      </c>
      <c r="C65" s="1">
        <v>0</v>
      </c>
      <c r="D65" s="1">
        <v>0</v>
      </c>
      <c r="E65" s="1">
        <v>0</v>
      </c>
      <c r="F65" s="1">
        <v>66.669999999999987</v>
      </c>
      <c r="G65" s="1">
        <v>0</v>
      </c>
      <c r="H65" s="1">
        <v>0</v>
      </c>
      <c r="I65" s="1">
        <v>66.669999999999987</v>
      </c>
      <c r="J65" t="s">
        <v>31</v>
      </c>
      <c r="K65" t="s">
        <v>183</v>
      </c>
      <c r="L65" t="s">
        <v>657</v>
      </c>
      <c r="M65" s="1">
        <f>_xlfn.IFNA(VLOOKUP(A65,'8.5.24'!$A$2:$C$96,3,0),0)</f>
        <v>0</v>
      </c>
      <c r="N65" t="str">
        <f t="shared" si="0"/>
        <v>No</v>
      </c>
      <c r="O65" t="str">
        <f>_xlfn.IFNA(VLOOKUP(A65,'8.5.24'!$A$2:$R$96,16,0), "No")</f>
        <v>No</v>
      </c>
      <c r="P65" s="131" t="str">
        <f t="shared" si="1"/>
        <v>No</v>
      </c>
      <c r="Q65" s="132" t="str">
        <f t="shared" si="4"/>
        <v>No</v>
      </c>
    </row>
    <row r="66" spans="1:17" hidden="1" x14ac:dyDescent="0.25">
      <c r="A66" t="s">
        <v>269</v>
      </c>
      <c r="B66" s="1">
        <v>2626.85</v>
      </c>
      <c r="C66" s="1">
        <v>0</v>
      </c>
      <c r="D66" s="1">
        <v>0</v>
      </c>
      <c r="E66" s="1">
        <v>0</v>
      </c>
      <c r="F66" s="1">
        <v>2626.85</v>
      </c>
      <c r="G66" s="1">
        <v>795.1</v>
      </c>
      <c r="H66" s="1">
        <v>1831.75</v>
      </c>
      <c r="I66" s="1">
        <v>0</v>
      </c>
      <c r="J66" t="s">
        <v>44</v>
      </c>
      <c r="K66" t="s">
        <v>196</v>
      </c>
      <c r="L66" t="s">
        <v>270</v>
      </c>
      <c r="M66" s="1">
        <f>_xlfn.IFNA(VLOOKUP(A66,'8.5.24'!$A$2:$C$96,3,0),0)</f>
        <v>0</v>
      </c>
      <c r="N66" t="str">
        <f t="shared" ref="N66:N129" si="5">IF(M66&gt;50,"Yes","No")</f>
        <v>No</v>
      </c>
      <c r="O66" t="str">
        <f>_xlfn.IFNA(VLOOKUP(A66,'8.5.24'!$A$2:$R$96,16,0), "No")</f>
        <v>No</v>
      </c>
      <c r="P66" s="131" t="str">
        <f t="shared" ref="P66:P129" si="6">IF(AND(C66&gt;=50,O66="No"),"Yes","No")</f>
        <v>No</v>
      </c>
      <c r="Q66" s="132" t="str">
        <f t="shared" si="4"/>
        <v>No</v>
      </c>
    </row>
    <row r="67" spans="1:17" hidden="1" x14ac:dyDescent="0.25">
      <c r="A67" t="s">
        <v>92</v>
      </c>
      <c r="B67" s="1">
        <v>31.83</v>
      </c>
      <c r="C67" s="1">
        <v>0</v>
      </c>
      <c r="D67" s="1">
        <v>0</v>
      </c>
      <c r="E67" s="1">
        <v>0</v>
      </c>
      <c r="F67" s="1">
        <v>31.83</v>
      </c>
      <c r="G67" s="1">
        <v>0</v>
      </c>
      <c r="H67" s="1">
        <v>0</v>
      </c>
      <c r="I67" s="1">
        <v>31.83</v>
      </c>
      <c r="J67" t="s">
        <v>34</v>
      </c>
      <c r="K67" t="s">
        <v>198</v>
      </c>
      <c r="L67" t="s">
        <v>254</v>
      </c>
      <c r="M67" s="1">
        <f>_xlfn.IFNA(VLOOKUP(A67,'8.5.24'!$A$2:$C$96,3,0),0)</f>
        <v>0</v>
      </c>
      <c r="N67" t="str">
        <f t="shared" si="5"/>
        <v>No</v>
      </c>
      <c r="O67" t="str">
        <f>_xlfn.IFNA(VLOOKUP(A67,'8.5.24'!$A$2:$R$96,16,0), "No")</f>
        <v>No</v>
      </c>
      <c r="P67" s="131" t="str">
        <f t="shared" si="6"/>
        <v>No</v>
      </c>
      <c r="Q67" s="132" t="str">
        <f t="shared" si="4"/>
        <v>No</v>
      </c>
    </row>
    <row r="68" spans="1:17" hidden="1" x14ac:dyDescent="0.25">
      <c r="A68" t="s">
        <v>397</v>
      </c>
      <c r="B68" s="1">
        <v>522.28</v>
      </c>
      <c r="C68" s="1">
        <v>0</v>
      </c>
      <c r="D68" s="1">
        <v>0</v>
      </c>
      <c r="E68" s="1">
        <v>0</v>
      </c>
      <c r="F68" s="1">
        <v>522.28</v>
      </c>
      <c r="G68" s="1">
        <v>522.28</v>
      </c>
      <c r="H68" s="1">
        <v>0</v>
      </c>
      <c r="I68" s="1">
        <v>0</v>
      </c>
      <c r="J68" t="s">
        <v>29</v>
      </c>
      <c r="K68" t="s">
        <v>212</v>
      </c>
      <c r="L68" t="s">
        <v>398</v>
      </c>
      <c r="M68" s="1">
        <f>_xlfn.IFNA(VLOOKUP(A68,'8.5.24'!$A$2:$C$96,3,0),0)</f>
        <v>0</v>
      </c>
      <c r="N68" t="str">
        <f t="shared" si="5"/>
        <v>No</v>
      </c>
      <c r="O68" t="str">
        <f>_xlfn.IFNA(VLOOKUP(A68,'8.5.24'!$A$2:$R$96,16,0), "No")</f>
        <v>No</v>
      </c>
      <c r="P68" s="131" t="str">
        <f t="shared" si="6"/>
        <v>No</v>
      </c>
      <c r="Q68" s="132" t="str">
        <f t="shared" si="4"/>
        <v>No</v>
      </c>
    </row>
    <row r="69" spans="1:17" hidden="1" x14ac:dyDescent="0.25">
      <c r="A69" t="s">
        <v>556</v>
      </c>
      <c r="B69" s="1">
        <v>784.2</v>
      </c>
      <c r="C69" s="1">
        <v>0</v>
      </c>
      <c r="D69" s="1">
        <v>0</v>
      </c>
      <c r="E69" s="1">
        <v>0</v>
      </c>
      <c r="F69" s="1">
        <v>784.2</v>
      </c>
      <c r="G69" s="1">
        <v>0</v>
      </c>
      <c r="H69" s="1">
        <v>784.2</v>
      </c>
      <c r="I69" s="1">
        <v>0</v>
      </c>
      <c r="J69" t="s">
        <v>56</v>
      </c>
      <c r="K69" t="s">
        <v>189</v>
      </c>
      <c r="L69" t="s">
        <v>557</v>
      </c>
      <c r="M69" s="1">
        <f>_xlfn.IFNA(VLOOKUP(A69,'8.5.24'!$A$2:$C$96,3,0),0)</f>
        <v>0</v>
      </c>
      <c r="N69" t="str">
        <f t="shared" si="5"/>
        <v>No</v>
      </c>
      <c r="O69" t="str">
        <f>_xlfn.IFNA(VLOOKUP(A69,'8.5.24'!$A$2:$R$96,16,0), "No")</f>
        <v>No</v>
      </c>
      <c r="P69" s="131" t="str">
        <f t="shared" si="6"/>
        <v>No</v>
      </c>
      <c r="Q69" s="132" t="str">
        <f t="shared" si="4"/>
        <v>No</v>
      </c>
    </row>
    <row r="70" spans="1:17" hidden="1" x14ac:dyDescent="0.25">
      <c r="A70" t="s">
        <v>661</v>
      </c>
      <c r="B70" s="1">
        <v>110.62</v>
      </c>
      <c r="C70" s="1">
        <v>0</v>
      </c>
      <c r="D70" s="1">
        <v>0</v>
      </c>
      <c r="E70" s="1">
        <v>0</v>
      </c>
      <c r="F70" s="1">
        <v>110.62</v>
      </c>
      <c r="G70" s="1">
        <v>110.62</v>
      </c>
      <c r="H70" s="1">
        <v>0</v>
      </c>
      <c r="I70" s="1">
        <v>0</v>
      </c>
      <c r="J70" t="s">
        <v>60</v>
      </c>
      <c r="K70" t="s">
        <v>236</v>
      </c>
      <c r="L70" t="s">
        <v>662</v>
      </c>
      <c r="M70" s="1">
        <f>_xlfn.IFNA(VLOOKUP(A70,'8.5.24'!$A$2:$C$96,3,0),0)</f>
        <v>0</v>
      </c>
      <c r="N70" t="str">
        <f t="shared" si="5"/>
        <v>No</v>
      </c>
      <c r="O70" t="str">
        <f>_xlfn.IFNA(VLOOKUP(A70,'8.5.24'!$A$2:$R$96,16,0), "No")</f>
        <v>No</v>
      </c>
      <c r="P70" s="131" t="str">
        <f t="shared" si="6"/>
        <v>No</v>
      </c>
      <c r="Q70" s="132" t="str">
        <f t="shared" si="4"/>
        <v>No</v>
      </c>
    </row>
    <row r="71" spans="1:17" hidden="1" x14ac:dyDescent="0.25">
      <c r="A71" t="s">
        <v>624</v>
      </c>
      <c r="B71" s="1">
        <v>1108.7</v>
      </c>
      <c r="C71" s="1">
        <v>0</v>
      </c>
      <c r="D71" s="1">
        <v>0</v>
      </c>
      <c r="E71" s="1">
        <v>0</v>
      </c>
      <c r="F71" s="1">
        <v>1108.7</v>
      </c>
      <c r="G71" s="1">
        <v>0</v>
      </c>
      <c r="H71" s="1">
        <v>0</v>
      </c>
      <c r="I71" s="1">
        <v>1108.7</v>
      </c>
      <c r="J71" t="s">
        <v>105</v>
      </c>
      <c r="K71" t="s">
        <v>245</v>
      </c>
      <c r="L71" t="s">
        <v>625</v>
      </c>
      <c r="M71" s="1">
        <f>_xlfn.IFNA(VLOOKUP(A71,'8.5.24'!$A$2:$C$96,3,0),0)</f>
        <v>941.11999999999989</v>
      </c>
      <c r="N71" t="str">
        <f t="shared" si="5"/>
        <v>Yes</v>
      </c>
      <c r="O71" t="str">
        <f>_xlfn.IFNA(VLOOKUP(A71,'8.5.24'!$A$2:$R$96,16,0), "No")</f>
        <v>Yes</v>
      </c>
      <c r="P71" s="131" t="str">
        <f t="shared" si="6"/>
        <v>No</v>
      </c>
      <c r="Q71" s="132" t="str">
        <f t="shared" si="4"/>
        <v>No</v>
      </c>
    </row>
    <row r="72" spans="1:17" hidden="1" x14ac:dyDescent="0.25">
      <c r="A72" t="s">
        <v>126</v>
      </c>
      <c r="B72" s="1">
        <v>1070.8399999999999</v>
      </c>
      <c r="C72" s="1">
        <v>0</v>
      </c>
      <c r="D72" s="1">
        <v>0</v>
      </c>
      <c r="E72" s="1">
        <v>0</v>
      </c>
      <c r="F72" s="1">
        <v>1070.8399999999999</v>
      </c>
      <c r="G72" s="1">
        <v>0</v>
      </c>
      <c r="H72" s="1">
        <v>1070.8399999999999</v>
      </c>
      <c r="I72" s="1">
        <v>0</v>
      </c>
      <c r="J72" t="s">
        <v>23</v>
      </c>
      <c r="K72" t="s">
        <v>194</v>
      </c>
      <c r="L72" t="s">
        <v>352</v>
      </c>
      <c r="M72" s="1">
        <f>_xlfn.IFNA(VLOOKUP(A72,'8.5.24'!$A$2:$C$96,3,0),0)</f>
        <v>158.4</v>
      </c>
      <c r="N72" t="str">
        <f t="shared" si="5"/>
        <v>Yes</v>
      </c>
      <c r="O72" t="str">
        <f>_xlfn.IFNA(VLOOKUP(A72,'8.5.24'!$A$2:$R$96,16,0), "No")</f>
        <v>Yes</v>
      </c>
      <c r="P72" s="131" t="str">
        <f t="shared" si="6"/>
        <v>No</v>
      </c>
      <c r="Q72" s="132" t="str">
        <f t="shared" si="4"/>
        <v>No</v>
      </c>
    </row>
    <row r="73" spans="1:17" hidden="1" x14ac:dyDescent="0.25">
      <c r="A73" t="s">
        <v>369</v>
      </c>
      <c r="B73" s="1">
        <v>2034.08</v>
      </c>
      <c r="C73" s="1">
        <v>0</v>
      </c>
      <c r="D73" s="1">
        <v>0</v>
      </c>
      <c r="E73" s="1">
        <v>0</v>
      </c>
      <c r="F73" s="1">
        <v>2034.08</v>
      </c>
      <c r="G73" s="1">
        <v>2034.08</v>
      </c>
      <c r="H73" s="1">
        <v>0</v>
      </c>
      <c r="I73" s="1">
        <v>0</v>
      </c>
      <c r="J73" t="s">
        <v>14</v>
      </c>
      <c r="K73" t="s">
        <v>172</v>
      </c>
      <c r="L73" t="s">
        <v>370</v>
      </c>
      <c r="M73" s="1">
        <f>_xlfn.IFNA(VLOOKUP(A73,'8.5.24'!$A$2:$C$96,3,0),0)</f>
        <v>0</v>
      </c>
      <c r="N73" t="str">
        <f t="shared" si="5"/>
        <v>No</v>
      </c>
      <c r="O73" t="str">
        <f>_xlfn.IFNA(VLOOKUP(A73,'8.5.24'!$A$2:$R$96,16,0), "No")</f>
        <v>No</v>
      </c>
      <c r="P73" s="131" t="str">
        <f t="shared" si="6"/>
        <v>No</v>
      </c>
      <c r="Q73" s="132" t="str">
        <f t="shared" si="4"/>
        <v>No</v>
      </c>
    </row>
    <row r="74" spans="1:17" hidden="1" x14ac:dyDescent="0.25">
      <c r="A74" t="s">
        <v>520</v>
      </c>
      <c r="B74" s="1">
        <v>495.08</v>
      </c>
      <c r="C74" s="1">
        <v>0</v>
      </c>
      <c r="D74" s="1">
        <v>0</v>
      </c>
      <c r="E74" s="1">
        <v>0</v>
      </c>
      <c r="F74" s="1">
        <v>495.08</v>
      </c>
      <c r="G74" s="1">
        <v>495.08</v>
      </c>
      <c r="H74" s="1">
        <v>0</v>
      </c>
      <c r="I74" s="1">
        <v>0</v>
      </c>
      <c r="J74" t="s">
        <v>96</v>
      </c>
      <c r="K74" t="s">
        <v>242</v>
      </c>
      <c r="L74" t="s">
        <v>622</v>
      </c>
      <c r="M74" s="1">
        <f>_xlfn.IFNA(VLOOKUP(A74,'8.5.24'!$A$2:$C$96,3,0),0)</f>
        <v>0</v>
      </c>
      <c r="N74" t="str">
        <f t="shared" si="5"/>
        <v>No</v>
      </c>
      <c r="O74" t="str">
        <f>_xlfn.IFNA(VLOOKUP(A74,'8.5.24'!$A$2:$R$96,16,0), "No")</f>
        <v>No</v>
      </c>
      <c r="P74" s="131" t="str">
        <f t="shared" si="6"/>
        <v>No</v>
      </c>
      <c r="Q74" s="132" t="str">
        <f t="shared" si="4"/>
        <v>No</v>
      </c>
    </row>
    <row r="75" spans="1:17" hidden="1" x14ac:dyDescent="0.25">
      <c r="A75" t="s">
        <v>122</v>
      </c>
      <c r="B75" s="1">
        <v>869.79</v>
      </c>
      <c r="C75" s="1">
        <v>0</v>
      </c>
      <c r="D75" s="1">
        <v>0</v>
      </c>
      <c r="E75" s="1">
        <v>0</v>
      </c>
      <c r="F75" s="1">
        <v>869.79</v>
      </c>
      <c r="G75" s="1">
        <v>0</v>
      </c>
      <c r="H75" s="1">
        <v>0</v>
      </c>
      <c r="I75" s="1">
        <v>869.79</v>
      </c>
      <c r="J75" t="s">
        <v>60</v>
      </c>
      <c r="K75" t="s">
        <v>236</v>
      </c>
      <c r="L75" t="s">
        <v>280</v>
      </c>
      <c r="M75" s="1">
        <f>_xlfn.IFNA(VLOOKUP(A75,'8.5.24'!$A$2:$C$96,3,0),0)</f>
        <v>0</v>
      </c>
      <c r="N75" t="str">
        <f t="shared" si="5"/>
        <v>No</v>
      </c>
      <c r="O75" t="str">
        <f>_xlfn.IFNA(VLOOKUP(A75,'8.5.24'!$A$2:$R$96,16,0), "No")</f>
        <v>No</v>
      </c>
      <c r="P75" s="131" t="str">
        <f t="shared" si="6"/>
        <v>No</v>
      </c>
      <c r="Q75" s="132" t="str">
        <f t="shared" si="4"/>
        <v>No</v>
      </c>
    </row>
    <row r="76" spans="1:17" hidden="1" x14ac:dyDescent="0.25">
      <c r="A76" t="s">
        <v>597</v>
      </c>
      <c r="B76" s="1">
        <v>11302.53</v>
      </c>
      <c r="C76" s="1">
        <v>0</v>
      </c>
      <c r="D76" s="1">
        <v>0</v>
      </c>
      <c r="E76" s="1">
        <v>0</v>
      </c>
      <c r="F76" s="1">
        <v>11302.53</v>
      </c>
      <c r="G76" s="1">
        <v>0</v>
      </c>
      <c r="H76" s="1">
        <v>0</v>
      </c>
      <c r="I76" s="1">
        <v>11302.53</v>
      </c>
      <c r="J76" t="s">
        <v>41</v>
      </c>
      <c r="K76" t="s">
        <v>179</v>
      </c>
      <c r="L76" t="s">
        <v>626</v>
      </c>
      <c r="M76" s="1">
        <f>_xlfn.IFNA(VLOOKUP(A76,'8.5.24'!$A$2:$C$96,3,0),0)</f>
        <v>0</v>
      </c>
      <c r="N76" t="str">
        <f t="shared" si="5"/>
        <v>No</v>
      </c>
      <c r="O76" t="str">
        <f>_xlfn.IFNA(VLOOKUP(A76,'8.5.24'!$A$2:$R$96,16,0), "No")</f>
        <v>No</v>
      </c>
      <c r="P76" s="131" t="str">
        <f t="shared" si="6"/>
        <v>No</v>
      </c>
      <c r="Q76" s="132" t="str">
        <f t="shared" si="4"/>
        <v>No</v>
      </c>
    </row>
    <row r="77" spans="1:17" hidden="1" x14ac:dyDescent="0.25">
      <c r="A77" t="s">
        <v>37</v>
      </c>
      <c r="B77" s="1">
        <v>822.53</v>
      </c>
      <c r="C77" s="1">
        <v>0</v>
      </c>
      <c r="D77" s="1">
        <v>0</v>
      </c>
      <c r="E77" s="1">
        <v>0</v>
      </c>
      <c r="F77" s="1">
        <v>822.53</v>
      </c>
      <c r="G77" s="1">
        <v>0</v>
      </c>
      <c r="H77" s="1">
        <v>716.35</v>
      </c>
      <c r="I77" s="1">
        <v>106.18</v>
      </c>
      <c r="J77" t="s">
        <v>29</v>
      </c>
      <c r="K77" t="s">
        <v>212</v>
      </c>
      <c r="L77" t="s">
        <v>213</v>
      </c>
      <c r="M77" s="1">
        <f>_xlfn.IFNA(VLOOKUP(A77,'8.5.24'!$A$2:$C$96,3,0),0)</f>
        <v>106.18</v>
      </c>
      <c r="N77" t="str">
        <f t="shared" si="5"/>
        <v>Yes</v>
      </c>
      <c r="O77" t="str">
        <f>_xlfn.IFNA(VLOOKUP(A77,'8.5.24'!$A$2:$R$96,16,0), "No")</f>
        <v>Yes</v>
      </c>
      <c r="P77" s="131" t="str">
        <f t="shared" si="6"/>
        <v>No</v>
      </c>
      <c r="Q77" s="132" t="str">
        <f t="shared" si="4"/>
        <v>No</v>
      </c>
    </row>
    <row r="78" spans="1:17" hidden="1" x14ac:dyDescent="0.25">
      <c r="A78" t="s">
        <v>160</v>
      </c>
      <c r="B78" s="1">
        <v>6.22</v>
      </c>
      <c r="C78" s="1">
        <v>0</v>
      </c>
      <c r="D78" s="1">
        <v>0</v>
      </c>
      <c r="E78" s="1">
        <v>0</v>
      </c>
      <c r="F78" s="1">
        <v>6.22</v>
      </c>
      <c r="G78" s="1">
        <v>6.22</v>
      </c>
      <c r="H78" s="1">
        <v>0</v>
      </c>
      <c r="I78" s="1">
        <v>0</v>
      </c>
      <c r="J78" t="s">
        <v>44</v>
      </c>
      <c r="K78" t="s">
        <v>196</v>
      </c>
      <c r="L78" t="s">
        <v>294</v>
      </c>
      <c r="M78" s="1">
        <f>_xlfn.IFNA(VLOOKUP(A78,'8.5.24'!$A$2:$C$96,3,0),0)</f>
        <v>0</v>
      </c>
      <c r="N78" t="str">
        <f t="shared" si="5"/>
        <v>No</v>
      </c>
      <c r="O78" t="str">
        <f>_xlfn.IFNA(VLOOKUP(A78,'8.5.24'!$A$2:$R$96,16,0), "No")</f>
        <v>No</v>
      </c>
      <c r="P78" s="131" t="str">
        <f t="shared" si="6"/>
        <v>No</v>
      </c>
      <c r="Q78" s="132" t="str">
        <f t="shared" si="4"/>
        <v>No</v>
      </c>
    </row>
    <row r="79" spans="1:17" hidden="1" x14ac:dyDescent="0.25">
      <c r="A79" t="s">
        <v>510</v>
      </c>
      <c r="B79" s="1">
        <v>209.51</v>
      </c>
      <c r="C79" s="1">
        <v>0</v>
      </c>
      <c r="D79" s="1">
        <v>0</v>
      </c>
      <c r="E79" s="1">
        <v>0</v>
      </c>
      <c r="F79" s="1">
        <v>209.51</v>
      </c>
      <c r="G79" s="1">
        <v>209.51</v>
      </c>
      <c r="H79" s="1">
        <v>0</v>
      </c>
      <c r="I79" s="1">
        <v>0</v>
      </c>
      <c r="J79" t="s">
        <v>31</v>
      </c>
      <c r="K79" t="s">
        <v>183</v>
      </c>
      <c r="L79" t="s">
        <v>511</v>
      </c>
      <c r="M79" s="1">
        <f>_xlfn.IFNA(VLOOKUP(A79,'8.5.24'!$A$2:$C$96,3,0),0)</f>
        <v>0</v>
      </c>
      <c r="N79" t="str">
        <f t="shared" si="5"/>
        <v>No</v>
      </c>
      <c r="O79" t="str">
        <f>_xlfn.IFNA(VLOOKUP(A79,'8.5.24'!$A$2:$R$96,16,0), "No")</f>
        <v>No</v>
      </c>
      <c r="P79" s="131" t="str">
        <f t="shared" si="6"/>
        <v>No</v>
      </c>
      <c r="Q79" s="132" t="str">
        <f t="shared" si="4"/>
        <v>No</v>
      </c>
    </row>
    <row r="80" spans="1:17" hidden="1" x14ac:dyDescent="0.25">
      <c r="A80" t="s">
        <v>404</v>
      </c>
      <c r="B80" s="1">
        <v>543.32000000000005</v>
      </c>
      <c r="C80" s="1">
        <v>0</v>
      </c>
      <c r="D80" s="1">
        <v>0</v>
      </c>
      <c r="E80" s="1">
        <v>0</v>
      </c>
      <c r="F80" s="1">
        <v>543.32000000000005</v>
      </c>
      <c r="G80" s="1">
        <v>0</v>
      </c>
      <c r="H80" s="1">
        <v>543.32000000000005</v>
      </c>
      <c r="I80" s="1">
        <v>0</v>
      </c>
      <c r="J80" t="s">
        <v>20</v>
      </c>
      <c r="K80" t="s">
        <v>178</v>
      </c>
      <c r="L80" t="s">
        <v>405</v>
      </c>
      <c r="M80" s="1">
        <f>_xlfn.IFNA(VLOOKUP(A80,'8.5.24'!$A$2:$C$96,3,0),0)</f>
        <v>0</v>
      </c>
      <c r="N80" t="str">
        <f t="shared" si="5"/>
        <v>No</v>
      </c>
      <c r="O80" t="str">
        <f>_xlfn.IFNA(VLOOKUP(A80,'8.5.24'!$A$2:$R$96,16,0), "No")</f>
        <v>No</v>
      </c>
      <c r="P80" s="131" t="str">
        <f t="shared" si="6"/>
        <v>No</v>
      </c>
      <c r="Q80" s="132" t="str">
        <f t="shared" si="4"/>
        <v>No</v>
      </c>
    </row>
    <row r="81" spans="1:17" hidden="1" x14ac:dyDescent="0.25">
      <c r="A81" t="s">
        <v>342</v>
      </c>
      <c r="B81" s="1">
        <v>551.99</v>
      </c>
      <c r="C81" s="1">
        <v>0</v>
      </c>
      <c r="D81" s="1">
        <v>0</v>
      </c>
      <c r="E81" s="1">
        <v>0</v>
      </c>
      <c r="F81" s="1">
        <v>551.99</v>
      </c>
      <c r="G81" s="1">
        <v>0</v>
      </c>
      <c r="H81" s="1">
        <v>551.99</v>
      </c>
      <c r="I81" s="1">
        <v>0</v>
      </c>
      <c r="J81" t="s">
        <v>102</v>
      </c>
      <c r="K81" t="s">
        <v>282</v>
      </c>
      <c r="L81" t="s">
        <v>343</v>
      </c>
      <c r="M81" s="1">
        <f>_xlfn.IFNA(VLOOKUP(A81,'8.5.24'!$A$2:$C$96,3,0),0)</f>
        <v>0</v>
      </c>
      <c r="N81" t="str">
        <f t="shared" si="5"/>
        <v>No</v>
      </c>
      <c r="O81" t="str">
        <f>_xlfn.IFNA(VLOOKUP(A81,'8.5.24'!$A$2:$R$96,16,0), "No")</f>
        <v>No</v>
      </c>
      <c r="P81" s="131" t="str">
        <f t="shared" si="6"/>
        <v>No</v>
      </c>
      <c r="Q81" s="132" t="str">
        <f t="shared" si="4"/>
        <v>No</v>
      </c>
    </row>
    <row r="82" spans="1:17" hidden="1" x14ac:dyDescent="0.25">
      <c r="A82" t="s">
        <v>663</v>
      </c>
      <c r="B82" s="1">
        <v>2031.45</v>
      </c>
      <c r="C82" s="1">
        <v>0</v>
      </c>
      <c r="D82" s="1">
        <v>0</v>
      </c>
      <c r="E82" s="1">
        <v>0</v>
      </c>
      <c r="F82" s="1">
        <v>2031.45</v>
      </c>
      <c r="G82" s="1">
        <v>0</v>
      </c>
      <c r="H82" s="1">
        <v>2031.45</v>
      </c>
      <c r="I82" s="1">
        <v>0</v>
      </c>
      <c r="J82" t="s">
        <v>29</v>
      </c>
      <c r="K82" t="s">
        <v>212</v>
      </c>
      <c r="L82" t="s">
        <v>664</v>
      </c>
      <c r="M82" s="1">
        <f>_xlfn.IFNA(VLOOKUP(A82,'8.5.24'!$A$2:$C$96,3,0),0)</f>
        <v>0</v>
      </c>
      <c r="N82" t="str">
        <f t="shared" si="5"/>
        <v>No</v>
      </c>
      <c r="O82" t="str">
        <f>_xlfn.IFNA(VLOOKUP(A82,'8.5.24'!$A$2:$R$96,16,0), "No")</f>
        <v>No</v>
      </c>
      <c r="P82" s="131" t="str">
        <f t="shared" si="6"/>
        <v>No</v>
      </c>
      <c r="Q82" s="132" t="str">
        <f t="shared" si="4"/>
        <v>No</v>
      </c>
    </row>
    <row r="83" spans="1:17" hidden="1" x14ac:dyDescent="0.25">
      <c r="A83" t="s">
        <v>842</v>
      </c>
      <c r="B83" s="1">
        <v>208.13</v>
      </c>
      <c r="C83" s="1">
        <v>0</v>
      </c>
      <c r="D83" s="1">
        <v>0</v>
      </c>
      <c r="E83" s="1">
        <v>0</v>
      </c>
      <c r="F83" s="1">
        <v>208.13</v>
      </c>
      <c r="G83" s="1">
        <v>0</v>
      </c>
      <c r="H83" s="1">
        <v>0</v>
      </c>
      <c r="I83" s="1">
        <v>208.13</v>
      </c>
      <c r="J83" t="s">
        <v>62</v>
      </c>
      <c r="K83" t="s">
        <v>238</v>
      </c>
      <c r="L83" t="s">
        <v>843</v>
      </c>
      <c r="M83" s="1">
        <f>_xlfn.IFNA(VLOOKUP(A83,'8.5.24'!$A$2:$C$96,3,0),0)</f>
        <v>208.13</v>
      </c>
      <c r="N83" t="str">
        <f t="shared" si="5"/>
        <v>Yes</v>
      </c>
      <c r="O83" t="str">
        <f>_xlfn.IFNA(VLOOKUP(A83,'8.5.24'!$A$2:$R$96,16,0), "No")</f>
        <v>Yes</v>
      </c>
      <c r="P83" s="131" t="str">
        <f t="shared" si="6"/>
        <v>No</v>
      </c>
      <c r="Q83" s="132" t="str">
        <f t="shared" si="4"/>
        <v>No</v>
      </c>
    </row>
    <row r="84" spans="1:17" hidden="1" x14ac:dyDescent="0.25">
      <c r="A84" t="s">
        <v>53</v>
      </c>
      <c r="B84" s="1">
        <v>1481.94</v>
      </c>
      <c r="C84" s="1">
        <v>0</v>
      </c>
      <c r="D84" s="1">
        <v>0</v>
      </c>
      <c r="E84" s="1">
        <v>0</v>
      </c>
      <c r="F84" s="1">
        <v>1481.94</v>
      </c>
      <c r="G84" s="1">
        <v>0</v>
      </c>
      <c r="H84" s="1">
        <v>1090.82</v>
      </c>
      <c r="I84" s="1">
        <v>391.12</v>
      </c>
      <c r="J84" t="s">
        <v>44</v>
      </c>
      <c r="K84" t="s">
        <v>196</v>
      </c>
      <c r="L84" t="s">
        <v>205</v>
      </c>
      <c r="M84" s="1">
        <f>_xlfn.IFNA(VLOOKUP(A84,'8.5.24'!$A$2:$C$96,3,0),0)</f>
        <v>0</v>
      </c>
      <c r="N84" t="str">
        <f t="shared" si="5"/>
        <v>No</v>
      </c>
      <c r="O84" t="str">
        <f>_xlfn.IFNA(VLOOKUP(A84,'8.5.24'!$A$2:$R$96,16,0), "No")</f>
        <v>No</v>
      </c>
      <c r="P84" s="131" t="str">
        <f t="shared" si="6"/>
        <v>No</v>
      </c>
      <c r="Q84" s="132" t="str">
        <f t="shared" si="4"/>
        <v>No</v>
      </c>
    </row>
    <row r="85" spans="1:17" hidden="1" x14ac:dyDescent="0.25">
      <c r="A85" t="s">
        <v>815</v>
      </c>
      <c r="B85" s="1">
        <v>67.349999999999994</v>
      </c>
      <c r="C85" s="1">
        <v>0</v>
      </c>
      <c r="D85" s="1">
        <v>0</v>
      </c>
      <c r="E85" s="1">
        <v>0</v>
      </c>
      <c r="F85" s="1">
        <v>67.349999999999994</v>
      </c>
      <c r="G85" s="1">
        <v>0</v>
      </c>
      <c r="H85" s="1">
        <v>67.349999999999994</v>
      </c>
      <c r="I85" s="1">
        <v>0</v>
      </c>
      <c r="J85" t="s">
        <v>36</v>
      </c>
      <c r="K85" t="s">
        <v>185</v>
      </c>
      <c r="L85" t="s">
        <v>816</v>
      </c>
      <c r="M85" s="1">
        <f>_xlfn.IFNA(VLOOKUP(A85,'8.5.24'!$A$2:$C$96,3,0),0)</f>
        <v>0</v>
      </c>
      <c r="N85" t="str">
        <f t="shared" si="5"/>
        <v>No</v>
      </c>
      <c r="O85" t="str">
        <f>_xlfn.IFNA(VLOOKUP(A85,'8.5.24'!$A$2:$R$96,16,0), "No")</f>
        <v>No</v>
      </c>
      <c r="P85" s="131" t="str">
        <f t="shared" si="6"/>
        <v>No</v>
      </c>
      <c r="Q85" s="132" t="str">
        <f t="shared" si="4"/>
        <v>No</v>
      </c>
    </row>
    <row r="86" spans="1:17" hidden="1" x14ac:dyDescent="0.25">
      <c r="A86" t="s">
        <v>857</v>
      </c>
      <c r="B86" s="1">
        <v>221.16</v>
      </c>
      <c r="C86" s="1">
        <v>0</v>
      </c>
      <c r="D86" s="1">
        <v>0</v>
      </c>
      <c r="E86" s="1">
        <v>0</v>
      </c>
      <c r="F86" s="1">
        <v>221.16</v>
      </c>
      <c r="G86" s="1">
        <v>221.16</v>
      </c>
      <c r="H86" s="1">
        <v>0</v>
      </c>
      <c r="I86" s="1">
        <v>0</v>
      </c>
      <c r="J86" t="s">
        <v>60</v>
      </c>
      <c r="K86" t="s">
        <v>236</v>
      </c>
      <c r="L86" t="s">
        <v>858</v>
      </c>
      <c r="M86" s="1">
        <f>_xlfn.IFNA(VLOOKUP(A86,'8.5.24'!$A$2:$C$96,3,0),0)</f>
        <v>0</v>
      </c>
      <c r="N86" t="str">
        <f t="shared" si="5"/>
        <v>No</v>
      </c>
      <c r="O86" t="str">
        <f>_xlfn.IFNA(VLOOKUP(A86,'8.5.24'!$A$2:$R$96,16,0), "No")</f>
        <v>No</v>
      </c>
      <c r="P86" s="131" t="str">
        <f t="shared" si="6"/>
        <v>No</v>
      </c>
      <c r="Q86" s="132" t="str">
        <f t="shared" si="4"/>
        <v>No</v>
      </c>
    </row>
    <row r="87" spans="1:17" hidden="1" x14ac:dyDescent="0.25">
      <c r="A87" t="s">
        <v>406</v>
      </c>
      <c r="B87" s="1">
        <v>576.87</v>
      </c>
      <c r="C87" s="1">
        <v>0</v>
      </c>
      <c r="D87" s="1">
        <v>0</v>
      </c>
      <c r="E87" s="1">
        <v>0</v>
      </c>
      <c r="F87" s="1">
        <v>576.87</v>
      </c>
      <c r="G87" s="1">
        <v>0</v>
      </c>
      <c r="H87" s="1">
        <v>0</v>
      </c>
      <c r="I87" s="1">
        <v>576.87</v>
      </c>
      <c r="J87" t="s">
        <v>150</v>
      </c>
      <c r="K87" t="s">
        <v>175</v>
      </c>
      <c r="L87" t="s">
        <v>407</v>
      </c>
      <c r="M87" s="1">
        <f>_xlfn.IFNA(VLOOKUP(A87,'8.5.24'!$A$2:$C$96,3,0),0)</f>
        <v>0</v>
      </c>
      <c r="N87" t="str">
        <f t="shared" si="5"/>
        <v>No</v>
      </c>
      <c r="O87" t="str">
        <f>_xlfn.IFNA(VLOOKUP(A87,'8.5.24'!$A$2:$R$96,16,0), "No")</f>
        <v>No</v>
      </c>
      <c r="P87" s="131" t="str">
        <f t="shared" si="6"/>
        <v>No</v>
      </c>
      <c r="Q87" s="132" t="str">
        <f t="shared" si="4"/>
        <v>No</v>
      </c>
    </row>
    <row r="88" spans="1:17" hidden="1" x14ac:dyDescent="0.25">
      <c r="A88" t="s">
        <v>808</v>
      </c>
      <c r="B88" s="1">
        <v>2624.52</v>
      </c>
      <c r="C88" s="1">
        <v>0</v>
      </c>
      <c r="D88" s="1">
        <v>0</v>
      </c>
      <c r="E88" s="1">
        <v>0</v>
      </c>
      <c r="F88" s="1">
        <v>2624.52</v>
      </c>
      <c r="G88" s="1">
        <v>2624.52</v>
      </c>
      <c r="H88" s="1">
        <v>0</v>
      </c>
      <c r="I88" s="1">
        <v>0</v>
      </c>
      <c r="J88" t="s">
        <v>44</v>
      </c>
      <c r="K88" t="s">
        <v>196</v>
      </c>
      <c r="L88" t="s">
        <v>809</v>
      </c>
      <c r="M88" s="1">
        <f>_xlfn.IFNA(VLOOKUP(A88,'8.5.24'!$A$2:$C$96,3,0),0)</f>
        <v>0</v>
      </c>
      <c r="N88" t="str">
        <f t="shared" si="5"/>
        <v>No</v>
      </c>
      <c r="O88" t="str">
        <f>_xlfn.IFNA(VLOOKUP(A88,'8.5.24'!$A$2:$R$96,16,0), "No")</f>
        <v>No</v>
      </c>
      <c r="P88" s="131" t="str">
        <f t="shared" si="6"/>
        <v>No</v>
      </c>
      <c r="Q88" s="132" t="str">
        <f t="shared" si="4"/>
        <v>No</v>
      </c>
    </row>
    <row r="89" spans="1:17" hidden="1" x14ac:dyDescent="0.25">
      <c r="A89" t="s">
        <v>606</v>
      </c>
      <c r="B89" s="1">
        <v>358.42</v>
      </c>
      <c r="C89" s="1">
        <v>0</v>
      </c>
      <c r="D89" s="1">
        <v>0</v>
      </c>
      <c r="E89" s="1">
        <v>0</v>
      </c>
      <c r="F89" s="1">
        <v>358.42</v>
      </c>
      <c r="G89" s="1">
        <v>0</v>
      </c>
      <c r="H89" s="1">
        <v>0</v>
      </c>
      <c r="I89" s="1">
        <v>358.42</v>
      </c>
      <c r="J89" t="s">
        <v>60</v>
      </c>
      <c r="K89" t="s">
        <v>236</v>
      </c>
      <c r="L89" t="s">
        <v>631</v>
      </c>
      <c r="M89" s="1">
        <f>_xlfn.IFNA(VLOOKUP(A89,'8.5.24'!$A$2:$C$96,3,0),0)</f>
        <v>0</v>
      </c>
      <c r="N89" t="str">
        <f t="shared" si="5"/>
        <v>No</v>
      </c>
      <c r="O89" t="str">
        <f>_xlfn.IFNA(VLOOKUP(A89,'8.5.24'!$A$2:$R$96,16,0), "No")</f>
        <v>No</v>
      </c>
      <c r="P89" s="131" t="str">
        <f t="shared" si="6"/>
        <v>No</v>
      </c>
      <c r="Q89" s="132" t="str">
        <f t="shared" si="4"/>
        <v>No</v>
      </c>
    </row>
    <row r="90" spans="1:17" hidden="1" x14ac:dyDescent="0.25">
      <c r="A90" t="s">
        <v>408</v>
      </c>
      <c r="B90" s="1">
        <v>160.66999999999999</v>
      </c>
      <c r="C90" s="1">
        <v>0</v>
      </c>
      <c r="D90" s="1">
        <v>0</v>
      </c>
      <c r="E90" s="1">
        <v>0</v>
      </c>
      <c r="F90" s="1">
        <v>160.66999999999999</v>
      </c>
      <c r="G90" s="1">
        <v>0</v>
      </c>
      <c r="H90" s="1">
        <v>160.66999999999999</v>
      </c>
      <c r="I90" s="1">
        <v>0</v>
      </c>
      <c r="J90" t="s">
        <v>23</v>
      </c>
      <c r="K90" t="s">
        <v>194</v>
      </c>
      <c r="L90" t="s">
        <v>409</v>
      </c>
      <c r="M90" s="1">
        <f>_xlfn.IFNA(VLOOKUP(A90,'8.5.24'!$A$2:$C$96,3,0),0)</f>
        <v>0</v>
      </c>
      <c r="N90" t="str">
        <f t="shared" si="5"/>
        <v>No</v>
      </c>
      <c r="O90" t="str">
        <f>_xlfn.IFNA(VLOOKUP(A90,'8.5.24'!$A$2:$R$96,16,0), "No")</f>
        <v>No</v>
      </c>
      <c r="P90" s="131" t="str">
        <f t="shared" si="6"/>
        <v>No</v>
      </c>
      <c r="Q90" s="132" t="str">
        <f t="shared" si="4"/>
        <v>No</v>
      </c>
    </row>
    <row r="91" spans="1:17" hidden="1" x14ac:dyDescent="0.25">
      <c r="A91" t="s">
        <v>887</v>
      </c>
      <c r="B91" s="1">
        <v>686.53</v>
      </c>
      <c r="C91" s="1">
        <v>0</v>
      </c>
      <c r="D91" s="1">
        <v>0</v>
      </c>
      <c r="E91" s="1">
        <v>0</v>
      </c>
      <c r="F91" s="1">
        <v>686.53</v>
      </c>
      <c r="G91" s="1">
        <v>0</v>
      </c>
      <c r="H91" s="1">
        <v>0</v>
      </c>
      <c r="I91" s="1">
        <v>686.53</v>
      </c>
      <c r="J91" t="s">
        <v>96</v>
      </c>
      <c r="K91" t="s">
        <v>242</v>
      </c>
      <c r="L91" t="s">
        <v>888</v>
      </c>
      <c r="M91" s="1">
        <f>_xlfn.IFNA(VLOOKUP(A91,'8.5.24'!$A$2:$C$96,3,0),0)</f>
        <v>0</v>
      </c>
      <c r="N91" t="str">
        <f t="shared" si="5"/>
        <v>No</v>
      </c>
      <c r="O91" t="str">
        <f>_xlfn.IFNA(VLOOKUP(A91,'8.5.24'!$A$2:$R$96,16,0), "No")</f>
        <v>No</v>
      </c>
      <c r="P91" s="131" t="str">
        <f t="shared" si="6"/>
        <v>No</v>
      </c>
      <c r="Q91" s="132" t="str">
        <f t="shared" ref="Q91:Q122" si="7">IF(AND(N91="Yes",O91="Yes",M91&lt;=C91),"Yes","No")</f>
        <v>No</v>
      </c>
    </row>
    <row r="92" spans="1:17" hidden="1" x14ac:dyDescent="0.25">
      <c r="A92" t="s">
        <v>547</v>
      </c>
      <c r="B92" s="1">
        <v>1877.48</v>
      </c>
      <c r="C92" s="1">
        <v>0</v>
      </c>
      <c r="D92" s="1">
        <v>0</v>
      </c>
      <c r="E92" s="1">
        <v>0</v>
      </c>
      <c r="F92" s="1">
        <v>1877.48</v>
      </c>
      <c r="G92" s="1">
        <v>1877.48</v>
      </c>
      <c r="H92" s="1">
        <v>0</v>
      </c>
      <c r="I92" s="1">
        <v>0</v>
      </c>
      <c r="J92" t="s">
        <v>36</v>
      </c>
      <c r="K92" t="s">
        <v>185</v>
      </c>
      <c r="L92" t="s">
        <v>755</v>
      </c>
      <c r="M92" s="1">
        <f>_xlfn.IFNA(VLOOKUP(A92,'8.5.24'!$A$2:$C$96,3,0),0)</f>
        <v>0</v>
      </c>
      <c r="N92" t="str">
        <f t="shared" si="5"/>
        <v>No</v>
      </c>
      <c r="O92" t="str">
        <f>_xlfn.IFNA(VLOOKUP(A92,'8.5.24'!$A$2:$R$96,16,0), "No")</f>
        <v>No</v>
      </c>
      <c r="P92" s="131" t="str">
        <f t="shared" si="6"/>
        <v>No</v>
      </c>
      <c r="Q92" s="132" t="str">
        <f t="shared" si="7"/>
        <v>No</v>
      </c>
    </row>
    <row r="93" spans="1:17" hidden="1" x14ac:dyDescent="0.25">
      <c r="A93" t="s">
        <v>733</v>
      </c>
      <c r="B93" s="1">
        <v>3152.63</v>
      </c>
      <c r="C93" s="1">
        <v>0</v>
      </c>
      <c r="D93" s="1">
        <v>0</v>
      </c>
      <c r="E93" s="1">
        <v>0</v>
      </c>
      <c r="F93" s="1">
        <v>3152.63</v>
      </c>
      <c r="G93" s="1">
        <v>0</v>
      </c>
      <c r="H93" s="1">
        <v>0</v>
      </c>
      <c r="I93" s="1">
        <v>3152.63</v>
      </c>
      <c r="J93" t="s">
        <v>7</v>
      </c>
      <c r="K93" t="s">
        <v>170</v>
      </c>
      <c r="L93" t="s">
        <v>734</v>
      </c>
      <c r="M93" s="1">
        <f>_xlfn.IFNA(VLOOKUP(A93,'8.5.24'!$A$2:$C$96,3,0),0)</f>
        <v>0</v>
      </c>
      <c r="N93" t="str">
        <f t="shared" si="5"/>
        <v>No</v>
      </c>
      <c r="O93" t="str">
        <f>_xlfn.IFNA(VLOOKUP(A93,'8.5.24'!$A$2:$R$96,16,0), "No")</f>
        <v>No</v>
      </c>
      <c r="P93" s="131" t="str">
        <f t="shared" si="6"/>
        <v>No</v>
      </c>
      <c r="Q93" s="132" t="str">
        <f t="shared" si="7"/>
        <v>No</v>
      </c>
    </row>
    <row r="94" spans="1:17" hidden="1" x14ac:dyDescent="0.25">
      <c r="A94" t="s">
        <v>410</v>
      </c>
      <c r="B94" s="1">
        <v>333.17</v>
      </c>
      <c r="C94" s="1">
        <v>0</v>
      </c>
      <c r="D94" s="1">
        <v>0</v>
      </c>
      <c r="E94" s="1">
        <v>0</v>
      </c>
      <c r="F94" s="1">
        <v>333.17</v>
      </c>
      <c r="G94" s="1">
        <v>0</v>
      </c>
      <c r="H94" s="1">
        <v>0</v>
      </c>
      <c r="I94" s="1">
        <v>333.17</v>
      </c>
      <c r="J94" t="s">
        <v>20</v>
      </c>
      <c r="K94" t="s">
        <v>178</v>
      </c>
      <c r="L94" t="s">
        <v>411</v>
      </c>
      <c r="M94" s="1">
        <f>_xlfn.IFNA(VLOOKUP(A94,'8.5.24'!$A$2:$C$96,3,0),0)</f>
        <v>0</v>
      </c>
      <c r="N94" t="str">
        <f t="shared" si="5"/>
        <v>No</v>
      </c>
      <c r="O94" t="str">
        <f>_xlfn.IFNA(VLOOKUP(A94,'8.5.24'!$A$2:$R$96,16,0), "No")</f>
        <v>No</v>
      </c>
      <c r="P94" s="131" t="str">
        <f t="shared" si="6"/>
        <v>No</v>
      </c>
      <c r="Q94" s="132" t="str">
        <f t="shared" si="7"/>
        <v>No</v>
      </c>
    </row>
    <row r="95" spans="1:17" hidden="1" x14ac:dyDescent="0.25">
      <c r="A95" t="s">
        <v>715</v>
      </c>
      <c r="B95" s="1">
        <v>301.12</v>
      </c>
      <c r="C95" s="1">
        <v>0</v>
      </c>
      <c r="D95" s="1">
        <v>0</v>
      </c>
      <c r="E95" s="1">
        <v>0</v>
      </c>
      <c r="F95" s="1">
        <v>301.12</v>
      </c>
      <c r="G95" s="1">
        <v>301.12</v>
      </c>
      <c r="H95" s="1">
        <v>0</v>
      </c>
      <c r="I95" s="1">
        <v>0</v>
      </c>
      <c r="J95" t="s">
        <v>31</v>
      </c>
      <c r="K95" t="s">
        <v>183</v>
      </c>
      <c r="L95" t="s">
        <v>716</v>
      </c>
      <c r="M95" s="1">
        <f>_xlfn.IFNA(VLOOKUP(A95,'8.5.24'!$A$2:$C$96,3,0),0)</f>
        <v>0</v>
      </c>
      <c r="N95" t="str">
        <f t="shared" si="5"/>
        <v>No</v>
      </c>
      <c r="O95" t="str">
        <f>_xlfn.IFNA(VLOOKUP(A95,'8.5.24'!$A$2:$R$96,16,0), "No")</f>
        <v>No</v>
      </c>
      <c r="P95" s="131" t="str">
        <f t="shared" si="6"/>
        <v>No</v>
      </c>
      <c r="Q95" s="132" t="str">
        <f t="shared" si="7"/>
        <v>No</v>
      </c>
    </row>
    <row r="96" spans="1:17" hidden="1" x14ac:dyDescent="0.25">
      <c r="A96" t="s">
        <v>608</v>
      </c>
      <c r="B96" s="1">
        <v>499.48</v>
      </c>
      <c r="C96" s="1">
        <v>0</v>
      </c>
      <c r="D96" s="1">
        <v>0</v>
      </c>
      <c r="E96" s="1">
        <v>0</v>
      </c>
      <c r="F96" s="1">
        <v>499.48</v>
      </c>
      <c r="G96" s="1">
        <v>0</v>
      </c>
      <c r="H96" s="1">
        <v>499.48</v>
      </c>
      <c r="I96" s="1">
        <v>0</v>
      </c>
      <c r="J96" t="s">
        <v>56</v>
      </c>
      <c r="K96" t="s">
        <v>189</v>
      </c>
      <c r="L96" t="s">
        <v>207</v>
      </c>
      <c r="M96" s="1">
        <f>_xlfn.IFNA(VLOOKUP(A96,'8.5.24'!$A$2:$C$96,3,0),0)</f>
        <v>0</v>
      </c>
      <c r="N96" t="str">
        <f t="shared" si="5"/>
        <v>No</v>
      </c>
      <c r="O96" t="str">
        <f>_xlfn.IFNA(VLOOKUP(A96,'8.5.24'!$A$2:$R$96,16,0), "No")</f>
        <v>No</v>
      </c>
      <c r="P96" s="131" t="str">
        <f t="shared" si="6"/>
        <v>No</v>
      </c>
      <c r="Q96" s="132" t="str">
        <f t="shared" si="7"/>
        <v>No</v>
      </c>
    </row>
    <row r="97" spans="1:17" hidden="1" x14ac:dyDescent="0.25">
      <c r="A97" t="s">
        <v>412</v>
      </c>
      <c r="B97" s="1">
        <v>134.44</v>
      </c>
      <c r="C97" s="1">
        <v>0</v>
      </c>
      <c r="D97" s="1">
        <v>0</v>
      </c>
      <c r="E97" s="1">
        <v>0</v>
      </c>
      <c r="F97" s="1">
        <v>134.44</v>
      </c>
      <c r="G97" s="1">
        <v>0</v>
      </c>
      <c r="H97" s="1">
        <v>134.44</v>
      </c>
      <c r="I97" s="1">
        <v>0</v>
      </c>
      <c r="J97" t="s">
        <v>44</v>
      </c>
      <c r="K97" t="s">
        <v>196</v>
      </c>
      <c r="L97" t="s">
        <v>413</v>
      </c>
      <c r="M97" s="1">
        <f>_xlfn.IFNA(VLOOKUP(A97,'8.5.24'!$A$2:$C$96,3,0),0)</f>
        <v>0</v>
      </c>
      <c r="N97" t="str">
        <f t="shared" si="5"/>
        <v>No</v>
      </c>
      <c r="O97" t="str">
        <f>_xlfn.IFNA(VLOOKUP(A97,'8.5.24'!$A$2:$R$96,16,0), "No")</f>
        <v>No</v>
      </c>
      <c r="P97" s="131" t="str">
        <f t="shared" si="6"/>
        <v>No</v>
      </c>
      <c r="Q97" s="132" t="str">
        <f t="shared" si="7"/>
        <v>No</v>
      </c>
    </row>
    <row r="98" spans="1:17" hidden="1" x14ac:dyDescent="0.25">
      <c r="A98" t="s">
        <v>111</v>
      </c>
      <c r="B98" s="1">
        <v>946.76</v>
      </c>
      <c r="C98" s="1">
        <v>0</v>
      </c>
      <c r="D98" s="1">
        <v>0</v>
      </c>
      <c r="E98" s="1">
        <v>0</v>
      </c>
      <c r="F98" s="1">
        <v>946.76</v>
      </c>
      <c r="G98" s="1">
        <v>0</v>
      </c>
      <c r="H98" s="1">
        <v>80.239999999999995</v>
      </c>
      <c r="I98" s="1">
        <v>866.52</v>
      </c>
      <c r="J98" t="s">
        <v>44</v>
      </c>
      <c r="K98" t="s">
        <v>196</v>
      </c>
      <c r="L98" t="s">
        <v>267</v>
      </c>
      <c r="M98" s="1">
        <f>_xlfn.IFNA(VLOOKUP(A98,'8.5.24'!$A$2:$C$96,3,0),0)</f>
        <v>0</v>
      </c>
      <c r="N98" t="str">
        <f t="shared" si="5"/>
        <v>No</v>
      </c>
      <c r="O98" t="str">
        <f>_xlfn.IFNA(VLOOKUP(A98,'8.5.24'!$A$2:$R$96,16,0), "No")</f>
        <v>No</v>
      </c>
      <c r="P98" s="131" t="str">
        <f t="shared" si="6"/>
        <v>No</v>
      </c>
      <c r="Q98" s="132" t="str">
        <f t="shared" si="7"/>
        <v>No</v>
      </c>
    </row>
    <row r="99" spans="1:17" hidden="1" x14ac:dyDescent="0.25">
      <c r="A99" t="s">
        <v>658</v>
      </c>
      <c r="B99" s="1">
        <v>12126.87</v>
      </c>
      <c r="C99" s="1">
        <v>0</v>
      </c>
      <c r="D99" s="1">
        <v>0</v>
      </c>
      <c r="E99" s="1">
        <v>0</v>
      </c>
      <c r="F99" s="1">
        <v>12126.87</v>
      </c>
      <c r="G99" s="1">
        <v>0</v>
      </c>
      <c r="H99" s="1">
        <v>12126.87</v>
      </c>
      <c r="I99" s="1">
        <v>0</v>
      </c>
      <c r="J99" t="s">
        <v>151</v>
      </c>
      <c r="K99" t="s">
        <v>208</v>
      </c>
      <c r="L99" t="s">
        <v>719</v>
      </c>
      <c r="M99" s="1">
        <f>_xlfn.IFNA(VLOOKUP(A99,'8.5.24'!$A$2:$C$96,3,0),0)</f>
        <v>0</v>
      </c>
      <c r="N99" t="str">
        <f t="shared" si="5"/>
        <v>No</v>
      </c>
      <c r="O99" t="str">
        <f>_xlfn.IFNA(VLOOKUP(A99,'8.5.24'!$A$2:$R$96,16,0), "No")</f>
        <v>No</v>
      </c>
      <c r="P99" s="131" t="str">
        <f t="shared" si="6"/>
        <v>No</v>
      </c>
      <c r="Q99" s="132" t="str">
        <f t="shared" si="7"/>
        <v>No</v>
      </c>
    </row>
    <row r="100" spans="1:17" hidden="1" x14ac:dyDescent="0.25">
      <c r="A100" t="s">
        <v>747</v>
      </c>
      <c r="B100" s="1">
        <v>2913.22</v>
      </c>
      <c r="C100" s="1">
        <v>0</v>
      </c>
      <c r="D100" s="1">
        <v>0</v>
      </c>
      <c r="E100" s="1">
        <v>0</v>
      </c>
      <c r="F100" s="1">
        <v>2913.22</v>
      </c>
      <c r="G100" s="1">
        <v>0</v>
      </c>
      <c r="H100" s="1">
        <v>0</v>
      </c>
      <c r="I100" s="1">
        <v>2913.22</v>
      </c>
      <c r="J100" t="s">
        <v>96</v>
      </c>
      <c r="K100" t="s">
        <v>242</v>
      </c>
      <c r="L100" t="s">
        <v>748</v>
      </c>
      <c r="M100" s="1">
        <f>_xlfn.IFNA(VLOOKUP(A100,'8.5.24'!$A$2:$C$96,3,0),0)</f>
        <v>0</v>
      </c>
      <c r="N100" t="str">
        <f t="shared" si="5"/>
        <v>No</v>
      </c>
      <c r="O100" t="str">
        <f>_xlfn.IFNA(VLOOKUP(A100,'8.5.24'!$A$2:$R$96,16,0), "No")</f>
        <v>No</v>
      </c>
      <c r="P100" s="131" t="str">
        <f t="shared" si="6"/>
        <v>No</v>
      </c>
      <c r="Q100" s="132" t="str">
        <f t="shared" si="7"/>
        <v>No</v>
      </c>
    </row>
    <row r="101" spans="1:17" hidden="1" x14ac:dyDescent="0.25">
      <c r="A101" t="s">
        <v>860</v>
      </c>
      <c r="B101" s="1">
        <v>3093.86</v>
      </c>
      <c r="C101" s="1">
        <v>0</v>
      </c>
      <c r="D101" s="1">
        <v>0</v>
      </c>
      <c r="E101" s="1">
        <v>0</v>
      </c>
      <c r="F101" s="1">
        <v>3093.86</v>
      </c>
      <c r="G101" s="1">
        <v>0</v>
      </c>
      <c r="H101" s="1">
        <v>0</v>
      </c>
      <c r="I101" s="1">
        <v>3093.86</v>
      </c>
      <c r="J101" t="s">
        <v>21</v>
      </c>
      <c r="K101" t="s">
        <v>177</v>
      </c>
      <c r="L101" t="s">
        <v>861</v>
      </c>
      <c r="M101" s="1">
        <f>_xlfn.IFNA(VLOOKUP(A101,'8.5.24'!$A$2:$C$96,3,0),0)</f>
        <v>0</v>
      </c>
      <c r="N101" t="str">
        <f t="shared" si="5"/>
        <v>No</v>
      </c>
      <c r="O101" t="str">
        <f>_xlfn.IFNA(VLOOKUP(A101,'8.5.24'!$A$2:$R$96,16,0), "No")</f>
        <v>No</v>
      </c>
      <c r="P101" s="131" t="str">
        <f t="shared" si="6"/>
        <v>No</v>
      </c>
      <c r="Q101" s="132" t="str">
        <f t="shared" si="7"/>
        <v>No</v>
      </c>
    </row>
    <row r="102" spans="1:17" hidden="1" x14ac:dyDescent="0.25">
      <c r="A102" t="s">
        <v>157</v>
      </c>
      <c r="B102" s="1">
        <v>1038.54</v>
      </c>
      <c r="C102" s="1">
        <v>0</v>
      </c>
      <c r="D102" s="1">
        <v>0</v>
      </c>
      <c r="E102" s="1">
        <v>0</v>
      </c>
      <c r="F102" s="1">
        <v>1038.54</v>
      </c>
      <c r="G102" s="1">
        <v>0</v>
      </c>
      <c r="H102" s="1">
        <v>1038.54</v>
      </c>
      <c r="I102" s="1">
        <v>0</v>
      </c>
      <c r="J102" t="s">
        <v>116</v>
      </c>
      <c r="K102" t="s">
        <v>259</v>
      </c>
      <c r="L102" t="s">
        <v>274</v>
      </c>
      <c r="M102" s="1">
        <f>_xlfn.IFNA(VLOOKUP(A102,'8.5.24'!$A$2:$C$96,3,0),0)</f>
        <v>0</v>
      </c>
      <c r="N102" t="str">
        <f t="shared" si="5"/>
        <v>No</v>
      </c>
      <c r="O102" t="str">
        <f>_xlfn.IFNA(VLOOKUP(A102,'8.5.24'!$A$2:$R$96,16,0), "No")</f>
        <v>No</v>
      </c>
      <c r="P102" s="131" t="str">
        <f t="shared" si="6"/>
        <v>No</v>
      </c>
      <c r="Q102" s="132" t="str">
        <f t="shared" si="7"/>
        <v>No</v>
      </c>
    </row>
    <row r="103" spans="1:17" hidden="1" x14ac:dyDescent="0.25">
      <c r="A103" t="s">
        <v>129</v>
      </c>
      <c r="B103" s="1">
        <v>688.49</v>
      </c>
      <c r="C103" s="1">
        <v>0</v>
      </c>
      <c r="D103" s="1">
        <v>0</v>
      </c>
      <c r="E103" s="1">
        <v>0</v>
      </c>
      <c r="F103" s="1">
        <v>688.49</v>
      </c>
      <c r="G103" s="1">
        <v>0</v>
      </c>
      <c r="H103" s="1">
        <v>0</v>
      </c>
      <c r="I103" s="1">
        <v>688.49</v>
      </c>
      <c r="J103" t="s">
        <v>150</v>
      </c>
      <c r="K103" t="s">
        <v>175</v>
      </c>
      <c r="L103" t="s">
        <v>680</v>
      </c>
      <c r="M103" s="1">
        <f>_xlfn.IFNA(VLOOKUP(A103,'8.5.24'!$A$2:$C$96,3,0),0)</f>
        <v>0</v>
      </c>
      <c r="N103" t="str">
        <f t="shared" si="5"/>
        <v>No</v>
      </c>
      <c r="O103" t="str">
        <f>_xlfn.IFNA(VLOOKUP(A103,'8.5.24'!$A$2:$R$96,16,0), "No")</f>
        <v>No</v>
      </c>
      <c r="P103" s="131" t="str">
        <f t="shared" si="6"/>
        <v>No</v>
      </c>
      <c r="Q103" s="132" t="str">
        <f t="shared" si="7"/>
        <v>No</v>
      </c>
    </row>
    <row r="104" spans="1:17" hidden="1" x14ac:dyDescent="0.25">
      <c r="A104" t="s">
        <v>30</v>
      </c>
      <c r="B104" s="1">
        <v>325.66000000000003</v>
      </c>
      <c r="C104" s="1">
        <v>0</v>
      </c>
      <c r="D104" s="1">
        <v>0</v>
      </c>
      <c r="E104" s="1">
        <v>0</v>
      </c>
      <c r="F104" s="1">
        <v>325.66000000000003</v>
      </c>
      <c r="G104" s="1">
        <v>325.66000000000003</v>
      </c>
      <c r="H104" s="1">
        <v>0</v>
      </c>
      <c r="I104" s="1">
        <v>0</v>
      </c>
      <c r="J104" t="s">
        <v>31</v>
      </c>
      <c r="K104" t="s">
        <v>183</v>
      </c>
      <c r="L104" t="s">
        <v>184</v>
      </c>
      <c r="M104" s="1">
        <f>_xlfn.IFNA(VLOOKUP(A104,'8.5.24'!$A$2:$C$96,3,0),0)</f>
        <v>0</v>
      </c>
      <c r="N104" t="str">
        <f t="shared" si="5"/>
        <v>No</v>
      </c>
      <c r="O104" t="str">
        <f>_xlfn.IFNA(VLOOKUP(A104,'8.5.24'!$A$2:$R$96,16,0), "No")</f>
        <v>No</v>
      </c>
      <c r="P104" s="131" t="str">
        <f t="shared" si="6"/>
        <v>No</v>
      </c>
      <c r="Q104" s="132" t="str">
        <f t="shared" si="7"/>
        <v>No</v>
      </c>
    </row>
    <row r="105" spans="1:17" hidden="1" x14ac:dyDescent="0.25">
      <c r="A105" t="s">
        <v>432</v>
      </c>
      <c r="B105" s="1">
        <v>4890.43</v>
      </c>
      <c r="C105" s="1">
        <v>0</v>
      </c>
      <c r="D105" s="1">
        <v>0</v>
      </c>
      <c r="E105" s="1">
        <v>0</v>
      </c>
      <c r="F105" s="1">
        <v>4890.43</v>
      </c>
      <c r="G105" s="1">
        <v>0</v>
      </c>
      <c r="H105" s="1">
        <v>0</v>
      </c>
      <c r="I105" s="1">
        <v>4890.43</v>
      </c>
      <c r="J105" t="s">
        <v>41</v>
      </c>
      <c r="K105" t="s">
        <v>179</v>
      </c>
      <c r="L105" t="s">
        <v>433</v>
      </c>
      <c r="M105" s="1">
        <f>_xlfn.IFNA(VLOOKUP(A105,'8.5.24'!$A$2:$C$96,3,0),0)</f>
        <v>0</v>
      </c>
      <c r="N105" t="str">
        <f t="shared" si="5"/>
        <v>No</v>
      </c>
      <c r="O105" t="str">
        <f>_xlfn.IFNA(VLOOKUP(A105,'8.5.24'!$A$2:$R$96,16,0), "No")</f>
        <v>No</v>
      </c>
      <c r="P105" s="131" t="str">
        <f t="shared" si="6"/>
        <v>No</v>
      </c>
      <c r="Q105" s="132" t="str">
        <f t="shared" si="7"/>
        <v>No</v>
      </c>
    </row>
    <row r="106" spans="1:17" hidden="1" x14ac:dyDescent="0.25">
      <c r="A106" t="s">
        <v>700</v>
      </c>
      <c r="B106" s="1">
        <v>805.98</v>
      </c>
      <c r="C106" s="1">
        <v>0</v>
      </c>
      <c r="D106" s="1">
        <v>0</v>
      </c>
      <c r="E106" s="1">
        <v>0</v>
      </c>
      <c r="F106" s="1">
        <v>805.98</v>
      </c>
      <c r="G106" s="1">
        <v>0</v>
      </c>
      <c r="H106" s="1">
        <v>0</v>
      </c>
      <c r="I106" s="1">
        <v>805.98</v>
      </c>
      <c r="J106" t="s">
        <v>14</v>
      </c>
      <c r="K106" t="s">
        <v>172</v>
      </c>
      <c r="L106" t="s">
        <v>701</v>
      </c>
      <c r="M106" s="1">
        <f>_xlfn.IFNA(VLOOKUP(A106,'8.5.24'!$A$2:$C$96,3,0),0)</f>
        <v>0</v>
      </c>
      <c r="N106" t="str">
        <f t="shared" si="5"/>
        <v>No</v>
      </c>
      <c r="O106" t="str">
        <f>_xlfn.IFNA(VLOOKUP(A106,'8.5.24'!$A$2:$R$96,16,0), "No")</f>
        <v>No</v>
      </c>
      <c r="P106" s="131" t="str">
        <f t="shared" si="6"/>
        <v>No</v>
      </c>
      <c r="Q106" s="132" t="str">
        <f t="shared" si="7"/>
        <v>No</v>
      </c>
    </row>
    <row r="107" spans="1:17" hidden="1" x14ac:dyDescent="0.25">
      <c r="A107" t="s">
        <v>830</v>
      </c>
      <c r="B107" s="1">
        <v>894.83000000000015</v>
      </c>
      <c r="C107" s="1">
        <v>0</v>
      </c>
      <c r="D107" s="1">
        <v>0</v>
      </c>
      <c r="E107" s="1">
        <v>0</v>
      </c>
      <c r="F107" s="1">
        <v>894.83000000000015</v>
      </c>
      <c r="G107" s="1">
        <v>894.83000000000015</v>
      </c>
      <c r="H107" s="1">
        <v>0</v>
      </c>
      <c r="I107" s="1">
        <v>0</v>
      </c>
      <c r="J107" t="s">
        <v>14</v>
      </c>
      <c r="K107" t="s">
        <v>172</v>
      </c>
      <c r="L107" t="s">
        <v>831</v>
      </c>
      <c r="M107" s="1">
        <f>_xlfn.IFNA(VLOOKUP(A107,'8.5.24'!$A$2:$C$96,3,0),0)</f>
        <v>0</v>
      </c>
      <c r="N107" t="str">
        <f t="shared" si="5"/>
        <v>No</v>
      </c>
      <c r="O107" t="str">
        <f>_xlfn.IFNA(VLOOKUP(A107,'8.5.24'!$A$2:$R$96,16,0), "No")</f>
        <v>No</v>
      </c>
      <c r="P107" s="131" t="str">
        <f t="shared" si="6"/>
        <v>No</v>
      </c>
      <c r="Q107" s="132" t="str">
        <f t="shared" si="7"/>
        <v>No</v>
      </c>
    </row>
    <row r="108" spans="1:17" hidden="1" x14ac:dyDescent="0.25">
      <c r="A108" t="s">
        <v>344</v>
      </c>
      <c r="B108" s="1">
        <v>1658.04</v>
      </c>
      <c r="C108" s="1">
        <v>0</v>
      </c>
      <c r="D108" s="1">
        <v>0</v>
      </c>
      <c r="E108" s="1">
        <v>0</v>
      </c>
      <c r="F108" s="1">
        <v>1658.04</v>
      </c>
      <c r="G108" s="1">
        <v>1658.04</v>
      </c>
      <c r="H108" s="1">
        <v>0</v>
      </c>
      <c r="I108" s="1">
        <v>0</v>
      </c>
      <c r="J108" t="s">
        <v>29</v>
      </c>
      <c r="K108" t="s">
        <v>212</v>
      </c>
      <c r="L108" t="s">
        <v>296</v>
      </c>
      <c r="M108" s="1">
        <f>_xlfn.IFNA(VLOOKUP(A108,'8.5.24'!$A$2:$C$96,3,0),0)</f>
        <v>0</v>
      </c>
      <c r="N108" t="str">
        <f t="shared" si="5"/>
        <v>No</v>
      </c>
      <c r="O108" t="str">
        <f>_xlfn.IFNA(VLOOKUP(A108,'8.5.24'!$A$2:$R$96,16,0), "No")</f>
        <v>No</v>
      </c>
      <c r="P108" s="131" t="str">
        <f t="shared" si="6"/>
        <v>No</v>
      </c>
      <c r="Q108" s="132" t="str">
        <f t="shared" si="7"/>
        <v>No</v>
      </c>
    </row>
    <row r="109" spans="1:17" hidden="1" x14ac:dyDescent="0.25">
      <c r="A109" t="s">
        <v>27</v>
      </c>
      <c r="B109" s="1">
        <v>1484.07</v>
      </c>
      <c r="C109" s="1">
        <v>0</v>
      </c>
      <c r="D109" s="1">
        <v>0</v>
      </c>
      <c r="E109" s="1">
        <v>0</v>
      </c>
      <c r="F109" s="1">
        <v>1484.07</v>
      </c>
      <c r="G109" s="1">
        <v>0</v>
      </c>
      <c r="H109" s="1">
        <v>0</v>
      </c>
      <c r="I109" s="1">
        <v>1484.07</v>
      </c>
      <c r="J109" t="s">
        <v>14</v>
      </c>
      <c r="K109" t="s">
        <v>172</v>
      </c>
      <c r="L109" t="s">
        <v>182</v>
      </c>
      <c r="M109" s="1">
        <f>_xlfn.IFNA(VLOOKUP(A109,'8.5.24'!$A$2:$C$96,3,0),0)</f>
        <v>290.52999999999997</v>
      </c>
      <c r="N109" t="str">
        <f t="shared" si="5"/>
        <v>Yes</v>
      </c>
      <c r="O109" t="str">
        <f>_xlfn.IFNA(VLOOKUP(A109,'8.5.24'!$A$2:$R$96,16,0), "No")</f>
        <v>Yes</v>
      </c>
      <c r="P109" s="131" t="str">
        <f t="shared" si="6"/>
        <v>No</v>
      </c>
      <c r="Q109" s="132" t="str">
        <f t="shared" si="7"/>
        <v>No</v>
      </c>
    </row>
    <row r="110" spans="1:17" hidden="1" x14ac:dyDescent="0.25">
      <c r="A110" t="s">
        <v>73</v>
      </c>
      <c r="B110" s="1">
        <v>5400.15</v>
      </c>
      <c r="C110" s="1">
        <v>0</v>
      </c>
      <c r="D110" s="1">
        <v>0</v>
      </c>
      <c r="E110" s="1">
        <v>0</v>
      </c>
      <c r="F110" s="1">
        <v>5400.15</v>
      </c>
      <c r="G110" s="1">
        <v>0</v>
      </c>
      <c r="H110" s="1">
        <v>5367.6399999999994</v>
      </c>
      <c r="I110" s="1">
        <v>32.51</v>
      </c>
      <c r="J110" t="s">
        <v>14</v>
      </c>
      <c r="K110" t="s">
        <v>172</v>
      </c>
      <c r="L110" t="s">
        <v>230</v>
      </c>
      <c r="M110" s="1">
        <f>_xlfn.IFNA(VLOOKUP(A110,'8.5.24'!$A$2:$C$96,3,0),0)</f>
        <v>3025.08</v>
      </c>
      <c r="N110" t="str">
        <f t="shared" si="5"/>
        <v>Yes</v>
      </c>
      <c r="O110" t="str">
        <f>_xlfn.IFNA(VLOOKUP(A110,'8.5.24'!$A$2:$R$96,16,0), "No")</f>
        <v>Yes</v>
      </c>
      <c r="P110" s="131" t="str">
        <f t="shared" si="6"/>
        <v>No</v>
      </c>
      <c r="Q110" s="132" t="str">
        <f t="shared" si="7"/>
        <v>No</v>
      </c>
    </row>
    <row r="111" spans="1:17" hidden="1" x14ac:dyDescent="0.25">
      <c r="A111" t="s">
        <v>758</v>
      </c>
      <c r="B111" s="1">
        <v>61.74</v>
      </c>
      <c r="C111" s="1">
        <v>0</v>
      </c>
      <c r="D111" s="1">
        <v>0</v>
      </c>
      <c r="E111" s="1">
        <v>0</v>
      </c>
      <c r="F111" s="1">
        <v>61.74</v>
      </c>
      <c r="G111" s="1">
        <v>0</v>
      </c>
      <c r="H111" s="1">
        <v>0</v>
      </c>
      <c r="I111" s="1">
        <v>61.74</v>
      </c>
      <c r="J111" t="s">
        <v>41</v>
      </c>
      <c r="K111" t="s">
        <v>179</v>
      </c>
      <c r="L111" t="s">
        <v>759</v>
      </c>
      <c r="M111" s="1">
        <f>_xlfn.IFNA(VLOOKUP(A111,'8.5.24'!$A$2:$C$96,3,0),0)</f>
        <v>0</v>
      </c>
      <c r="N111" t="str">
        <f t="shared" si="5"/>
        <v>No</v>
      </c>
      <c r="O111" t="str">
        <f>_xlfn.IFNA(VLOOKUP(A111,'8.5.24'!$A$2:$R$96,16,0), "No")</f>
        <v>No</v>
      </c>
      <c r="P111" s="131" t="str">
        <f t="shared" si="6"/>
        <v>No</v>
      </c>
      <c r="Q111" s="132" t="str">
        <f t="shared" si="7"/>
        <v>No</v>
      </c>
    </row>
    <row r="112" spans="1:17" hidden="1" x14ac:dyDescent="0.25">
      <c r="A112" t="s">
        <v>512</v>
      </c>
      <c r="B112" s="1">
        <v>930.23</v>
      </c>
      <c r="C112" s="1">
        <v>0</v>
      </c>
      <c r="D112" s="1">
        <v>0</v>
      </c>
      <c r="E112" s="1">
        <v>0</v>
      </c>
      <c r="F112" s="1">
        <v>930.23</v>
      </c>
      <c r="G112" s="1">
        <v>930.23</v>
      </c>
      <c r="H112" s="1">
        <v>0</v>
      </c>
      <c r="I112" s="1">
        <v>0</v>
      </c>
      <c r="J112" t="s">
        <v>96</v>
      </c>
      <c r="K112" t="s">
        <v>242</v>
      </c>
      <c r="L112" t="s">
        <v>513</v>
      </c>
      <c r="M112" s="1">
        <f>_xlfn.IFNA(VLOOKUP(A112,'8.5.24'!$A$2:$C$96,3,0),0)</f>
        <v>0</v>
      </c>
      <c r="N112" t="str">
        <f t="shared" si="5"/>
        <v>No</v>
      </c>
      <c r="O112" t="str">
        <f>_xlfn.IFNA(VLOOKUP(A112,'8.5.24'!$A$2:$R$96,16,0), "No")</f>
        <v>No</v>
      </c>
      <c r="P112" s="131" t="str">
        <f t="shared" si="6"/>
        <v>No</v>
      </c>
      <c r="Q112" s="132" t="str">
        <f t="shared" si="7"/>
        <v>No</v>
      </c>
    </row>
    <row r="113" spans="1:17" hidden="1" x14ac:dyDescent="0.25">
      <c r="A113" t="s">
        <v>117</v>
      </c>
      <c r="B113" s="1">
        <v>3944.44</v>
      </c>
      <c r="C113" s="1">
        <v>0</v>
      </c>
      <c r="D113" s="1">
        <v>0</v>
      </c>
      <c r="E113" s="1">
        <v>0</v>
      </c>
      <c r="F113" s="1">
        <v>3944.44</v>
      </c>
      <c r="G113" s="1">
        <v>0</v>
      </c>
      <c r="H113" s="1">
        <v>3944.44</v>
      </c>
      <c r="I113" s="1">
        <v>0</v>
      </c>
      <c r="J113" t="s">
        <v>56</v>
      </c>
      <c r="K113" t="s">
        <v>189</v>
      </c>
      <c r="L113" t="s">
        <v>305</v>
      </c>
      <c r="M113" s="1">
        <f>_xlfn.IFNA(VLOOKUP(A113,'8.5.24'!$A$2:$C$96,3,0),0)</f>
        <v>0</v>
      </c>
      <c r="N113" t="str">
        <f t="shared" si="5"/>
        <v>No</v>
      </c>
      <c r="O113" t="str">
        <f>_xlfn.IFNA(VLOOKUP(A113,'8.5.24'!$A$2:$R$96,16,0), "No")</f>
        <v>No</v>
      </c>
      <c r="P113" s="131" t="str">
        <f t="shared" si="6"/>
        <v>No</v>
      </c>
      <c r="Q113" s="132" t="str">
        <f t="shared" si="7"/>
        <v>No</v>
      </c>
    </row>
    <row r="114" spans="1:17" hidden="1" x14ac:dyDescent="0.25">
      <c r="A114" t="s">
        <v>54</v>
      </c>
      <c r="B114" s="1">
        <v>687.5</v>
      </c>
      <c r="C114" s="1">
        <v>0</v>
      </c>
      <c r="D114" s="1">
        <v>0</v>
      </c>
      <c r="E114" s="1">
        <v>0</v>
      </c>
      <c r="F114" s="1">
        <v>687.5</v>
      </c>
      <c r="G114" s="1">
        <v>0</v>
      </c>
      <c r="H114" s="1">
        <v>687.5</v>
      </c>
      <c r="I114" s="1">
        <v>0</v>
      </c>
      <c r="J114" t="s">
        <v>20</v>
      </c>
      <c r="K114" t="s">
        <v>178</v>
      </c>
      <c r="L114" t="s">
        <v>206</v>
      </c>
      <c r="M114" s="1">
        <f>_xlfn.IFNA(VLOOKUP(A114,'8.5.24'!$A$2:$C$96,3,0),0)</f>
        <v>0</v>
      </c>
      <c r="N114" t="str">
        <f t="shared" si="5"/>
        <v>No</v>
      </c>
      <c r="O114" t="str">
        <f>_xlfn.IFNA(VLOOKUP(A114,'8.5.24'!$A$2:$R$96,16,0), "No")</f>
        <v>No</v>
      </c>
      <c r="P114" s="131" t="str">
        <f t="shared" si="6"/>
        <v>No</v>
      </c>
      <c r="Q114" s="132" t="str">
        <f t="shared" si="7"/>
        <v>No</v>
      </c>
    </row>
    <row r="115" spans="1:17" hidden="1" x14ac:dyDescent="0.25">
      <c r="A115" t="s">
        <v>864</v>
      </c>
      <c r="B115" s="1">
        <v>493.34</v>
      </c>
      <c r="C115" s="1">
        <v>0</v>
      </c>
      <c r="D115" s="1">
        <v>0</v>
      </c>
      <c r="E115" s="1">
        <v>0</v>
      </c>
      <c r="F115" s="1">
        <v>493.34</v>
      </c>
      <c r="G115" s="1">
        <v>0</v>
      </c>
      <c r="H115" s="1">
        <v>493.34</v>
      </c>
      <c r="I115" s="1">
        <v>0</v>
      </c>
      <c r="J115" t="s">
        <v>29</v>
      </c>
      <c r="K115" t="s">
        <v>212</v>
      </c>
      <c r="L115" t="s">
        <v>865</v>
      </c>
      <c r="M115" s="1">
        <f>_xlfn.IFNA(VLOOKUP(A115,'8.5.24'!$A$2:$C$96,3,0),0)</f>
        <v>0</v>
      </c>
      <c r="N115" t="str">
        <f t="shared" si="5"/>
        <v>No</v>
      </c>
      <c r="O115" t="str">
        <f>_xlfn.IFNA(VLOOKUP(A115,'8.5.24'!$A$2:$R$96,16,0), "No")</f>
        <v>No</v>
      </c>
      <c r="P115" s="131" t="str">
        <f t="shared" si="6"/>
        <v>No</v>
      </c>
      <c r="Q115" s="132" t="str">
        <f t="shared" si="7"/>
        <v>No</v>
      </c>
    </row>
    <row r="116" spans="1:17" hidden="1" x14ac:dyDescent="0.25">
      <c r="A116" t="s">
        <v>844</v>
      </c>
      <c r="B116" s="1">
        <v>154.97</v>
      </c>
      <c r="C116" s="1">
        <v>0</v>
      </c>
      <c r="D116" s="1">
        <v>0</v>
      </c>
      <c r="E116" s="1">
        <v>0</v>
      </c>
      <c r="F116" s="1">
        <v>154.97</v>
      </c>
      <c r="G116" s="1">
        <v>0</v>
      </c>
      <c r="H116" s="1">
        <v>0</v>
      </c>
      <c r="I116" s="1">
        <v>154.97</v>
      </c>
      <c r="J116" t="s">
        <v>96</v>
      </c>
      <c r="K116" t="s">
        <v>242</v>
      </c>
      <c r="L116" t="s">
        <v>845</v>
      </c>
      <c r="M116" s="1">
        <f>_xlfn.IFNA(VLOOKUP(A116,'8.5.24'!$A$2:$C$96,3,0),0)</f>
        <v>97.19</v>
      </c>
      <c r="N116" t="str">
        <f t="shared" si="5"/>
        <v>Yes</v>
      </c>
      <c r="O116" t="str">
        <f>_xlfn.IFNA(VLOOKUP(A116,'8.5.24'!$A$2:$R$96,16,0), "No")</f>
        <v>Yes</v>
      </c>
      <c r="P116" s="131" t="str">
        <f t="shared" si="6"/>
        <v>No</v>
      </c>
      <c r="Q116" s="132" t="str">
        <f t="shared" si="7"/>
        <v>No</v>
      </c>
    </row>
    <row r="117" spans="1:17" hidden="1" x14ac:dyDescent="0.25">
      <c r="A117" t="s">
        <v>164</v>
      </c>
      <c r="B117" s="1">
        <v>509.27</v>
      </c>
      <c r="C117" s="1">
        <v>0</v>
      </c>
      <c r="D117" s="1">
        <v>0</v>
      </c>
      <c r="E117" s="1">
        <v>0</v>
      </c>
      <c r="F117" s="1">
        <v>509.27</v>
      </c>
      <c r="G117" s="1">
        <v>0</v>
      </c>
      <c r="H117" s="1">
        <v>509.27</v>
      </c>
      <c r="I117" s="1">
        <v>0</v>
      </c>
      <c r="J117" t="s">
        <v>56</v>
      </c>
      <c r="K117" t="s">
        <v>189</v>
      </c>
      <c r="L117" t="s">
        <v>306</v>
      </c>
      <c r="M117" s="1">
        <f>_xlfn.IFNA(VLOOKUP(A117,'8.5.24'!$A$2:$C$96,3,0),0)</f>
        <v>0</v>
      </c>
      <c r="N117" t="str">
        <f t="shared" si="5"/>
        <v>No</v>
      </c>
      <c r="O117" t="str">
        <f>_xlfn.IFNA(VLOOKUP(A117,'8.5.24'!$A$2:$R$96,16,0), "No")</f>
        <v>No</v>
      </c>
      <c r="P117" s="131" t="str">
        <f t="shared" si="6"/>
        <v>No</v>
      </c>
      <c r="Q117" s="132" t="str">
        <f t="shared" si="7"/>
        <v>No</v>
      </c>
    </row>
    <row r="118" spans="1:17" hidden="1" x14ac:dyDescent="0.25">
      <c r="A118" t="s">
        <v>88</v>
      </c>
      <c r="B118" s="1">
        <v>6009.77</v>
      </c>
      <c r="C118" s="1">
        <v>0</v>
      </c>
      <c r="D118" s="1">
        <v>0</v>
      </c>
      <c r="E118" s="1">
        <v>0</v>
      </c>
      <c r="F118" s="1">
        <v>6009.77</v>
      </c>
      <c r="G118" s="1">
        <v>5349.8899999999994</v>
      </c>
      <c r="H118" s="1">
        <v>659.88</v>
      </c>
      <c r="I118" s="1">
        <v>0</v>
      </c>
      <c r="J118" t="s">
        <v>56</v>
      </c>
      <c r="K118" t="s">
        <v>189</v>
      </c>
      <c r="L118" t="s">
        <v>249</v>
      </c>
      <c r="M118" s="1">
        <f>_xlfn.IFNA(VLOOKUP(A118,'8.5.24'!$A$2:$C$96,3,0),0)</f>
        <v>0</v>
      </c>
      <c r="N118" t="str">
        <f t="shared" si="5"/>
        <v>No</v>
      </c>
      <c r="O118" t="str">
        <f>_xlfn.IFNA(VLOOKUP(A118,'8.5.24'!$A$2:$R$96,16,0), "No")</f>
        <v>No</v>
      </c>
      <c r="P118" s="131" t="str">
        <f t="shared" si="6"/>
        <v>No</v>
      </c>
      <c r="Q118" s="132" t="str">
        <f t="shared" si="7"/>
        <v>No</v>
      </c>
    </row>
    <row r="119" spans="1:17" hidden="1" x14ac:dyDescent="0.25">
      <c r="A119" t="s">
        <v>632</v>
      </c>
      <c r="B119" s="1">
        <v>1493.07</v>
      </c>
      <c r="C119" s="1">
        <v>0</v>
      </c>
      <c r="D119" s="1">
        <v>0</v>
      </c>
      <c r="E119" s="1">
        <v>0</v>
      </c>
      <c r="F119" s="1">
        <v>1493.07</v>
      </c>
      <c r="G119" s="1">
        <v>0</v>
      </c>
      <c r="H119" s="1">
        <v>0</v>
      </c>
      <c r="I119" s="1">
        <v>1493.07</v>
      </c>
      <c r="J119" t="s">
        <v>41</v>
      </c>
      <c r="K119" t="s">
        <v>179</v>
      </c>
      <c r="L119" t="s">
        <v>633</v>
      </c>
      <c r="M119" s="1">
        <f>_xlfn.IFNA(VLOOKUP(A119,'8.5.24'!$A$2:$C$96,3,0),0)</f>
        <v>0</v>
      </c>
      <c r="N119" t="str">
        <f t="shared" si="5"/>
        <v>No</v>
      </c>
      <c r="O119" t="str">
        <f>_xlfn.IFNA(VLOOKUP(A119,'8.5.24'!$A$2:$R$96,16,0), "No")</f>
        <v>No</v>
      </c>
      <c r="P119" s="131" t="str">
        <f t="shared" si="6"/>
        <v>No</v>
      </c>
      <c r="Q119" s="132" t="str">
        <f t="shared" si="7"/>
        <v>No</v>
      </c>
    </row>
    <row r="120" spans="1:17" hidden="1" x14ac:dyDescent="0.25">
      <c r="A120" t="s">
        <v>762</v>
      </c>
      <c r="B120" s="1">
        <v>2720.75</v>
      </c>
      <c r="C120" s="1">
        <v>0</v>
      </c>
      <c r="D120" s="1">
        <v>0</v>
      </c>
      <c r="E120" s="1">
        <v>0</v>
      </c>
      <c r="F120" s="1">
        <v>2720.75</v>
      </c>
      <c r="G120" s="1">
        <v>0</v>
      </c>
      <c r="H120" s="1">
        <v>2720.75</v>
      </c>
      <c r="I120" s="1">
        <v>0</v>
      </c>
      <c r="J120" t="s">
        <v>23</v>
      </c>
      <c r="K120" t="s">
        <v>194</v>
      </c>
      <c r="L120" t="s">
        <v>763</v>
      </c>
      <c r="M120" s="1">
        <f>_xlfn.IFNA(VLOOKUP(A120,'8.5.24'!$A$2:$C$96,3,0),0)</f>
        <v>0</v>
      </c>
      <c r="N120" t="str">
        <f t="shared" si="5"/>
        <v>No</v>
      </c>
      <c r="O120" t="str">
        <f>_xlfn.IFNA(VLOOKUP(A120,'8.5.24'!$A$2:$R$96,16,0), "No")</f>
        <v>No</v>
      </c>
      <c r="P120" s="131" t="str">
        <f t="shared" si="6"/>
        <v>No</v>
      </c>
      <c r="Q120" s="132" t="str">
        <f t="shared" si="7"/>
        <v>No</v>
      </c>
    </row>
    <row r="121" spans="1:17" hidden="1" x14ac:dyDescent="0.25">
      <c r="A121" t="s">
        <v>669</v>
      </c>
      <c r="B121" s="1">
        <v>1296.1199999999999</v>
      </c>
      <c r="C121" s="1">
        <v>0</v>
      </c>
      <c r="D121" s="1">
        <v>0</v>
      </c>
      <c r="E121" s="1">
        <v>0</v>
      </c>
      <c r="F121" s="1">
        <v>1296.1199999999999</v>
      </c>
      <c r="G121" s="1">
        <v>0</v>
      </c>
      <c r="H121" s="1">
        <v>1296.1199999999999</v>
      </c>
      <c r="I121" s="1">
        <v>0</v>
      </c>
      <c r="J121" t="s">
        <v>44</v>
      </c>
      <c r="K121" t="s">
        <v>196</v>
      </c>
      <c r="L121" t="s">
        <v>670</v>
      </c>
      <c r="M121" s="1">
        <f>_xlfn.IFNA(VLOOKUP(A121,'8.5.24'!$A$2:$C$96,3,0),0)</f>
        <v>0</v>
      </c>
      <c r="N121" t="str">
        <f t="shared" si="5"/>
        <v>No</v>
      </c>
      <c r="O121" t="str">
        <f>_xlfn.IFNA(VLOOKUP(A121,'8.5.24'!$A$2:$R$96,16,0), "No")</f>
        <v>No</v>
      </c>
      <c r="P121" s="131" t="str">
        <f t="shared" si="6"/>
        <v>No</v>
      </c>
      <c r="Q121" s="132" t="str">
        <f t="shared" si="7"/>
        <v>No</v>
      </c>
    </row>
    <row r="122" spans="1:17" hidden="1" x14ac:dyDescent="0.25">
      <c r="A122" t="s">
        <v>414</v>
      </c>
      <c r="B122" s="1">
        <v>541.64</v>
      </c>
      <c r="C122" s="1">
        <v>0</v>
      </c>
      <c r="D122" s="1">
        <v>0</v>
      </c>
      <c r="E122" s="1">
        <v>0</v>
      </c>
      <c r="F122" s="1">
        <v>541.64</v>
      </c>
      <c r="G122" s="1">
        <v>0</v>
      </c>
      <c r="H122" s="1">
        <v>0</v>
      </c>
      <c r="I122" s="1">
        <v>541.64</v>
      </c>
      <c r="J122" t="s">
        <v>415</v>
      </c>
      <c r="K122" t="s">
        <v>866</v>
      </c>
      <c r="L122" t="s">
        <v>417</v>
      </c>
      <c r="M122" s="1">
        <f>_xlfn.IFNA(VLOOKUP(A122,'8.5.24'!$A$2:$C$96,3,0),0)</f>
        <v>0</v>
      </c>
      <c r="N122" t="str">
        <f t="shared" si="5"/>
        <v>No</v>
      </c>
      <c r="O122" t="str">
        <f>_xlfn.IFNA(VLOOKUP(A122,'8.5.24'!$A$2:$R$96,16,0), "No")</f>
        <v>No</v>
      </c>
      <c r="P122" s="131" t="str">
        <f t="shared" si="6"/>
        <v>No</v>
      </c>
      <c r="Q122" s="132" t="str">
        <f t="shared" si="7"/>
        <v>No</v>
      </c>
    </row>
    <row r="123" spans="1:17" hidden="1" x14ac:dyDescent="0.25">
      <c r="A123" t="s">
        <v>867</v>
      </c>
      <c r="B123" s="1">
        <v>516.79</v>
      </c>
      <c r="C123" s="1">
        <v>0</v>
      </c>
      <c r="D123" s="1">
        <v>0</v>
      </c>
      <c r="E123" s="1">
        <v>0</v>
      </c>
      <c r="F123" s="1">
        <v>516.79</v>
      </c>
      <c r="G123" s="1">
        <v>0</v>
      </c>
      <c r="H123" s="1">
        <v>516.79</v>
      </c>
      <c r="I123" s="1">
        <v>0</v>
      </c>
      <c r="J123" t="s">
        <v>29</v>
      </c>
      <c r="K123" t="s">
        <v>212</v>
      </c>
      <c r="L123" t="s">
        <v>868</v>
      </c>
      <c r="M123" s="1">
        <f>_xlfn.IFNA(VLOOKUP(A123,'8.5.24'!$A$2:$C$96,3,0),0)</f>
        <v>0</v>
      </c>
      <c r="N123" t="str">
        <f t="shared" si="5"/>
        <v>No</v>
      </c>
      <c r="O123" t="str">
        <f>_xlfn.IFNA(VLOOKUP(A123,'8.5.24'!$A$2:$R$96,16,0), "No")</f>
        <v>No</v>
      </c>
      <c r="P123" s="131" t="str">
        <f t="shared" si="6"/>
        <v>No</v>
      </c>
      <c r="Q123" s="132" t="str">
        <f t="shared" ref="Q123:Q154" si="8">IF(AND(N123="Yes",O123="Yes",M123&lt;=C123),"Yes","No")</f>
        <v>No</v>
      </c>
    </row>
    <row r="124" spans="1:17" hidden="1" x14ac:dyDescent="0.25">
      <c r="A124" t="s">
        <v>514</v>
      </c>
      <c r="B124" s="1">
        <v>1408.92</v>
      </c>
      <c r="C124" s="1">
        <v>0</v>
      </c>
      <c r="D124" s="1">
        <v>0</v>
      </c>
      <c r="E124" s="1">
        <v>0</v>
      </c>
      <c r="F124" s="1">
        <v>1408.92</v>
      </c>
      <c r="G124" s="1">
        <v>0</v>
      </c>
      <c r="H124" s="1">
        <v>0</v>
      </c>
      <c r="I124" s="1">
        <v>1408.92</v>
      </c>
      <c r="J124" t="s">
        <v>21</v>
      </c>
      <c r="K124" t="s">
        <v>177</v>
      </c>
      <c r="L124" t="s">
        <v>515</v>
      </c>
      <c r="M124" s="1">
        <f>_xlfn.IFNA(VLOOKUP(A124,'8.5.24'!$A$2:$C$96,3,0),0)</f>
        <v>111.78</v>
      </c>
      <c r="N124" t="str">
        <f t="shared" si="5"/>
        <v>Yes</v>
      </c>
      <c r="O124" t="str">
        <f>_xlfn.IFNA(VLOOKUP(A124,'8.5.24'!$A$2:$R$96,16,0), "No")</f>
        <v>Yes</v>
      </c>
      <c r="P124" s="131" t="str">
        <f t="shared" si="6"/>
        <v>No</v>
      </c>
      <c r="Q124" s="132" t="str">
        <f t="shared" si="8"/>
        <v>No</v>
      </c>
    </row>
    <row r="125" spans="1:17" hidden="1" x14ac:dyDescent="0.25">
      <c r="A125" t="s">
        <v>560</v>
      </c>
      <c r="B125" s="1">
        <v>665.81999999999994</v>
      </c>
      <c r="C125" s="1">
        <v>0</v>
      </c>
      <c r="D125" s="1">
        <v>0</v>
      </c>
      <c r="E125" s="1">
        <v>0</v>
      </c>
      <c r="F125" s="1">
        <v>665.81999999999994</v>
      </c>
      <c r="G125" s="1">
        <v>0</v>
      </c>
      <c r="H125" s="1">
        <v>0</v>
      </c>
      <c r="I125" s="1">
        <v>665.81999999999994</v>
      </c>
      <c r="J125" t="s">
        <v>36</v>
      </c>
      <c r="K125" t="s">
        <v>185</v>
      </c>
      <c r="L125" t="s">
        <v>561</v>
      </c>
      <c r="M125" s="1">
        <f>_xlfn.IFNA(VLOOKUP(A125,'8.5.24'!$A$2:$C$96,3,0),0)</f>
        <v>0</v>
      </c>
      <c r="N125" t="str">
        <f t="shared" si="5"/>
        <v>No</v>
      </c>
      <c r="O125" t="str">
        <f>_xlfn.IFNA(VLOOKUP(A125,'8.5.24'!$A$2:$R$96,16,0), "No")</f>
        <v>No</v>
      </c>
      <c r="P125" s="131" t="str">
        <f t="shared" si="6"/>
        <v>No</v>
      </c>
      <c r="Q125" s="132" t="str">
        <f t="shared" si="8"/>
        <v>No</v>
      </c>
    </row>
    <row r="126" spans="1:17" hidden="1" x14ac:dyDescent="0.25">
      <c r="A126" t="s">
        <v>132</v>
      </c>
      <c r="B126" s="1">
        <v>368.82</v>
      </c>
      <c r="C126" s="1">
        <v>0</v>
      </c>
      <c r="D126" s="1">
        <v>0</v>
      </c>
      <c r="E126" s="1">
        <v>0</v>
      </c>
      <c r="F126" s="1">
        <v>368.82</v>
      </c>
      <c r="G126" s="1">
        <v>368.82</v>
      </c>
      <c r="H126" s="1">
        <v>0</v>
      </c>
      <c r="I126" s="1">
        <v>0</v>
      </c>
      <c r="J126" t="s">
        <v>20</v>
      </c>
      <c r="K126" t="s">
        <v>178</v>
      </c>
      <c r="L126" t="s">
        <v>307</v>
      </c>
      <c r="M126" s="1">
        <f>_xlfn.IFNA(VLOOKUP(A126,'8.5.24'!$A$2:$C$96,3,0),0)</f>
        <v>0</v>
      </c>
      <c r="N126" t="str">
        <f t="shared" si="5"/>
        <v>No</v>
      </c>
      <c r="O126" t="str">
        <f>_xlfn.IFNA(VLOOKUP(A126,'8.5.24'!$A$2:$R$96,16,0), "No")</f>
        <v>No</v>
      </c>
      <c r="P126" s="131" t="str">
        <f t="shared" si="6"/>
        <v>No</v>
      </c>
      <c r="Q126" s="132" t="str">
        <f t="shared" si="8"/>
        <v>No</v>
      </c>
    </row>
    <row r="127" spans="1:17" hidden="1" x14ac:dyDescent="0.25">
      <c r="A127" t="s">
        <v>58</v>
      </c>
      <c r="B127" s="1">
        <v>846.03</v>
      </c>
      <c r="C127" s="1">
        <v>0</v>
      </c>
      <c r="D127" s="1">
        <v>0</v>
      </c>
      <c r="E127" s="1">
        <v>0</v>
      </c>
      <c r="F127" s="1">
        <v>846.03</v>
      </c>
      <c r="G127" s="1">
        <v>846.03</v>
      </c>
      <c r="H127" s="1">
        <v>0</v>
      </c>
      <c r="I127" s="1">
        <v>0</v>
      </c>
      <c r="J127" t="s">
        <v>34</v>
      </c>
      <c r="K127" t="s">
        <v>198</v>
      </c>
      <c r="L127" t="s">
        <v>199</v>
      </c>
      <c r="M127" s="1">
        <f>_xlfn.IFNA(VLOOKUP(A127,'8.5.24'!$A$2:$C$96,3,0),0)</f>
        <v>0</v>
      </c>
      <c r="N127" t="str">
        <f t="shared" si="5"/>
        <v>No</v>
      </c>
      <c r="O127" t="str">
        <f>_xlfn.IFNA(VLOOKUP(A127,'8.5.24'!$A$2:$R$96,16,0), "No")</f>
        <v>No</v>
      </c>
      <c r="P127" s="131" t="str">
        <f t="shared" si="6"/>
        <v>No</v>
      </c>
      <c r="Q127" s="132" t="str">
        <f t="shared" si="8"/>
        <v>No</v>
      </c>
    </row>
    <row r="128" spans="1:17" hidden="1" x14ac:dyDescent="0.25">
      <c r="A128" t="s">
        <v>98</v>
      </c>
      <c r="B128" s="1">
        <v>87.7</v>
      </c>
      <c r="C128" s="1">
        <v>0</v>
      </c>
      <c r="D128" s="1">
        <v>0</v>
      </c>
      <c r="E128" s="1">
        <v>0</v>
      </c>
      <c r="F128" s="1">
        <v>87.7</v>
      </c>
      <c r="G128" s="1">
        <v>0</v>
      </c>
      <c r="H128" s="1">
        <v>87.7</v>
      </c>
      <c r="I128" s="1">
        <v>0</v>
      </c>
      <c r="J128" t="s">
        <v>7</v>
      </c>
      <c r="K128" t="s">
        <v>170</v>
      </c>
      <c r="L128" t="s">
        <v>218</v>
      </c>
      <c r="M128" s="1">
        <f>_xlfn.IFNA(VLOOKUP(A128,'8.5.24'!$A$2:$C$96,3,0),0)</f>
        <v>0</v>
      </c>
      <c r="N128" t="str">
        <f t="shared" si="5"/>
        <v>No</v>
      </c>
      <c r="O128" t="str">
        <f>_xlfn.IFNA(VLOOKUP(A128,'8.5.24'!$A$2:$R$96,16,0), "No")</f>
        <v>No</v>
      </c>
      <c r="P128" s="131" t="str">
        <f t="shared" si="6"/>
        <v>No</v>
      </c>
      <c r="Q128" s="132" t="str">
        <f t="shared" si="8"/>
        <v>No</v>
      </c>
    </row>
    <row r="129" spans="1:17" hidden="1" x14ac:dyDescent="0.25">
      <c r="A129" t="s">
        <v>720</v>
      </c>
      <c r="B129" s="1">
        <v>1647.04</v>
      </c>
      <c r="C129" s="1">
        <v>0</v>
      </c>
      <c r="D129" s="1">
        <v>0</v>
      </c>
      <c r="E129" s="1">
        <v>0</v>
      </c>
      <c r="F129" s="1">
        <v>1647.04</v>
      </c>
      <c r="G129" s="1">
        <v>1647.04</v>
      </c>
      <c r="H129" s="1">
        <v>0</v>
      </c>
      <c r="I129" s="1">
        <v>0</v>
      </c>
      <c r="J129" t="s">
        <v>34</v>
      </c>
      <c r="K129" t="s">
        <v>198</v>
      </c>
      <c r="L129" t="s">
        <v>721</v>
      </c>
      <c r="M129" s="1">
        <f>_xlfn.IFNA(VLOOKUP(A129,'8.5.24'!$A$2:$C$96,3,0),0)</f>
        <v>0</v>
      </c>
      <c r="N129" t="str">
        <f t="shared" si="5"/>
        <v>No</v>
      </c>
      <c r="O129" t="str">
        <f>_xlfn.IFNA(VLOOKUP(A129,'8.5.24'!$A$2:$R$96,16,0), "No")</f>
        <v>No</v>
      </c>
      <c r="P129" s="131" t="str">
        <f t="shared" si="6"/>
        <v>No</v>
      </c>
      <c r="Q129" s="132" t="str">
        <f t="shared" si="8"/>
        <v>No</v>
      </c>
    </row>
    <row r="130" spans="1:17" hidden="1" x14ac:dyDescent="0.25">
      <c r="A130" t="s">
        <v>133</v>
      </c>
      <c r="B130" s="1">
        <v>132.61000000000001</v>
      </c>
      <c r="C130" s="1">
        <v>0</v>
      </c>
      <c r="D130" s="1">
        <v>0</v>
      </c>
      <c r="E130" s="1">
        <v>0</v>
      </c>
      <c r="F130" s="1">
        <v>132.61000000000001</v>
      </c>
      <c r="G130" s="1">
        <v>0</v>
      </c>
      <c r="H130" s="1">
        <v>132.61000000000001</v>
      </c>
      <c r="I130" s="1">
        <v>0</v>
      </c>
      <c r="J130" t="s">
        <v>31</v>
      </c>
      <c r="K130" t="s">
        <v>183</v>
      </c>
      <c r="L130" t="s">
        <v>310</v>
      </c>
      <c r="M130" s="1">
        <f>_xlfn.IFNA(VLOOKUP(A130,'8.5.24'!$A$2:$C$96,3,0),0)</f>
        <v>0</v>
      </c>
      <c r="N130" t="str">
        <f t="shared" ref="N130:N193" si="9">IF(M130&gt;50,"Yes","No")</f>
        <v>No</v>
      </c>
      <c r="O130" t="str">
        <f>_xlfn.IFNA(VLOOKUP(A130,'8.5.24'!$A$2:$R$96,16,0), "No")</f>
        <v>No</v>
      </c>
      <c r="P130" s="131" t="str">
        <f t="shared" ref="P130:P193" si="10">IF(AND(C130&gt;=50,O130="No"),"Yes","No")</f>
        <v>No</v>
      </c>
      <c r="Q130" s="132" t="str">
        <f t="shared" si="8"/>
        <v>No</v>
      </c>
    </row>
    <row r="131" spans="1:17" hidden="1" x14ac:dyDescent="0.25">
      <c r="A131" t="s">
        <v>823</v>
      </c>
      <c r="B131" s="1">
        <v>1313.05</v>
      </c>
      <c r="C131" s="1">
        <v>0</v>
      </c>
      <c r="D131" s="1">
        <v>0</v>
      </c>
      <c r="E131" s="1">
        <v>0</v>
      </c>
      <c r="F131" s="1">
        <v>1313.05</v>
      </c>
      <c r="G131" s="1">
        <v>0</v>
      </c>
      <c r="H131" s="1">
        <v>0</v>
      </c>
      <c r="I131" s="1">
        <v>1313.05</v>
      </c>
      <c r="J131" t="s">
        <v>62</v>
      </c>
      <c r="K131" t="s">
        <v>238</v>
      </c>
      <c r="L131" t="s">
        <v>824</v>
      </c>
      <c r="M131" s="1">
        <f>_xlfn.IFNA(VLOOKUP(A131,'8.5.24'!$A$2:$C$96,3,0),0)</f>
        <v>0</v>
      </c>
      <c r="N131" t="str">
        <f t="shared" si="9"/>
        <v>No</v>
      </c>
      <c r="O131" t="str">
        <f>_xlfn.IFNA(VLOOKUP(A131,'8.5.24'!$A$2:$R$96,16,0), "No")</f>
        <v>No</v>
      </c>
      <c r="P131" s="131" t="str">
        <f t="shared" si="10"/>
        <v>No</v>
      </c>
      <c r="Q131" s="132" t="str">
        <f t="shared" si="8"/>
        <v>No</v>
      </c>
    </row>
    <row r="132" spans="1:17" hidden="1" x14ac:dyDescent="0.25">
      <c r="A132" t="s">
        <v>66</v>
      </c>
      <c r="B132" s="1">
        <v>4142.2400000000007</v>
      </c>
      <c r="C132" s="1">
        <v>0</v>
      </c>
      <c r="D132" s="1">
        <v>0</v>
      </c>
      <c r="E132" s="1">
        <v>0</v>
      </c>
      <c r="F132" s="1">
        <v>4142.2400000000007</v>
      </c>
      <c r="G132" s="1">
        <v>4142.2400000000007</v>
      </c>
      <c r="H132" s="1">
        <v>0</v>
      </c>
      <c r="I132" s="1">
        <v>0</v>
      </c>
      <c r="J132" t="s">
        <v>56</v>
      </c>
      <c r="K132" t="s">
        <v>189</v>
      </c>
      <c r="L132" t="s">
        <v>216</v>
      </c>
      <c r="M132" s="1">
        <f>_xlfn.IFNA(VLOOKUP(A132,'8.5.24'!$A$2:$C$96,3,0),0)</f>
        <v>0</v>
      </c>
      <c r="N132" t="str">
        <f t="shared" si="9"/>
        <v>No</v>
      </c>
      <c r="O132" t="str">
        <f>_xlfn.IFNA(VLOOKUP(A132,'8.5.24'!$A$2:$R$96,16,0), "No")</f>
        <v>No</v>
      </c>
      <c r="P132" s="131" t="str">
        <f t="shared" si="10"/>
        <v>No</v>
      </c>
      <c r="Q132" s="132" t="str">
        <f t="shared" si="8"/>
        <v>No</v>
      </c>
    </row>
    <row r="133" spans="1:17" hidden="1" x14ac:dyDescent="0.25">
      <c r="A133" t="s">
        <v>821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t="s">
        <v>708</v>
      </c>
      <c r="K133" t="s">
        <v>709</v>
      </c>
      <c r="L133" t="s">
        <v>822</v>
      </c>
      <c r="M133" s="1">
        <f>_xlfn.IFNA(VLOOKUP(A133,'8.5.24'!$A$2:$C$96,3,0),0)</f>
        <v>0</v>
      </c>
      <c r="N133" t="str">
        <f t="shared" si="9"/>
        <v>No</v>
      </c>
      <c r="O133" t="str">
        <f>_xlfn.IFNA(VLOOKUP(A133,'8.5.24'!$A$2:$R$96,16,0), "No")</f>
        <v>No</v>
      </c>
      <c r="P133" s="131" t="str">
        <f t="shared" si="10"/>
        <v>No</v>
      </c>
      <c r="Q133" s="132" t="str">
        <f t="shared" si="8"/>
        <v>No</v>
      </c>
    </row>
    <row r="134" spans="1:17" hidden="1" x14ac:dyDescent="0.25">
      <c r="A134" t="s">
        <v>869</v>
      </c>
      <c r="B134" s="1">
        <v>1217.45</v>
      </c>
      <c r="C134" s="1">
        <v>0</v>
      </c>
      <c r="D134" s="1">
        <v>0</v>
      </c>
      <c r="E134" s="1">
        <v>0</v>
      </c>
      <c r="F134" s="1">
        <v>1217.45</v>
      </c>
      <c r="G134" s="1">
        <v>0</v>
      </c>
      <c r="H134" s="1">
        <v>0</v>
      </c>
      <c r="I134" s="1">
        <v>1217.45</v>
      </c>
      <c r="J134" t="s">
        <v>96</v>
      </c>
      <c r="K134" t="s">
        <v>242</v>
      </c>
      <c r="L134" t="s">
        <v>258</v>
      </c>
      <c r="M134" s="1">
        <f>_xlfn.IFNA(VLOOKUP(A134,'8.5.24'!$A$2:$C$96,3,0),0)</f>
        <v>0</v>
      </c>
      <c r="N134" t="str">
        <f t="shared" si="9"/>
        <v>No</v>
      </c>
      <c r="O134" t="str">
        <f>_xlfn.IFNA(VLOOKUP(A134,'8.5.24'!$A$2:$R$96,16,0), "No")</f>
        <v>No</v>
      </c>
      <c r="P134" s="131" t="str">
        <f t="shared" si="10"/>
        <v>No</v>
      </c>
      <c r="Q134" s="132" t="str">
        <f t="shared" si="8"/>
        <v>No</v>
      </c>
    </row>
    <row r="135" spans="1:17" hidden="1" x14ac:dyDescent="0.25">
      <c r="A135" t="s">
        <v>57</v>
      </c>
      <c r="B135" s="1">
        <v>4961.130000000001</v>
      </c>
      <c r="C135" s="1">
        <v>0</v>
      </c>
      <c r="D135" s="1">
        <v>0</v>
      </c>
      <c r="E135" s="1">
        <v>0</v>
      </c>
      <c r="F135" s="1">
        <v>4961.130000000001</v>
      </c>
      <c r="G135" s="1">
        <v>3755.41</v>
      </c>
      <c r="H135" s="1">
        <v>0</v>
      </c>
      <c r="I135" s="1">
        <v>1205.72</v>
      </c>
      <c r="J135" t="s">
        <v>20</v>
      </c>
      <c r="K135" t="s">
        <v>178</v>
      </c>
      <c r="L135" t="s">
        <v>204</v>
      </c>
      <c r="M135" s="1">
        <f>_xlfn.IFNA(VLOOKUP(A135,'8.5.24'!$A$2:$C$96,3,0),0)</f>
        <v>0</v>
      </c>
      <c r="N135" t="str">
        <f t="shared" si="9"/>
        <v>No</v>
      </c>
      <c r="O135" t="str">
        <f>_xlfn.IFNA(VLOOKUP(A135,'8.5.24'!$A$2:$R$96,16,0), "No")</f>
        <v>No</v>
      </c>
      <c r="P135" s="131" t="str">
        <f t="shared" si="10"/>
        <v>No</v>
      </c>
      <c r="Q135" s="132" t="str">
        <f t="shared" si="8"/>
        <v>No</v>
      </c>
    </row>
    <row r="136" spans="1:17" hidden="1" x14ac:dyDescent="0.25">
      <c r="A136" t="s">
        <v>841</v>
      </c>
      <c r="B136" s="1">
        <v>653.22</v>
      </c>
      <c r="C136" s="1">
        <v>0</v>
      </c>
      <c r="D136" s="1">
        <v>0</v>
      </c>
      <c r="E136" s="1">
        <v>0</v>
      </c>
      <c r="F136" s="1">
        <v>653.22</v>
      </c>
      <c r="G136" s="1">
        <v>0</v>
      </c>
      <c r="H136" s="1">
        <v>0</v>
      </c>
      <c r="I136" s="1">
        <v>653.22</v>
      </c>
      <c r="J136" t="s">
        <v>96</v>
      </c>
      <c r="K136" t="s">
        <v>242</v>
      </c>
      <c r="L136" t="s">
        <v>521</v>
      </c>
      <c r="M136" s="1">
        <f>_xlfn.IFNA(VLOOKUP(A136,'8.5.24'!$A$2:$C$96,3,0),0)</f>
        <v>422.65</v>
      </c>
      <c r="N136" t="str">
        <f t="shared" si="9"/>
        <v>Yes</v>
      </c>
      <c r="O136" t="str">
        <f>_xlfn.IFNA(VLOOKUP(A136,'8.5.24'!$A$2:$R$96,16,0), "No")</f>
        <v>Yes</v>
      </c>
      <c r="P136" s="131" t="str">
        <f t="shared" si="10"/>
        <v>No</v>
      </c>
      <c r="Q136" s="132" t="str">
        <f t="shared" si="8"/>
        <v>No</v>
      </c>
    </row>
    <row r="137" spans="1:17" hidden="1" x14ac:dyDescent="0.25">
      <c r="A137" t="s">
        <v>870</v>
      </c>
      <c r="B137" s="1">
        <v>930.19999999999993</v>
      </c>
      <c r="C137" s="1">
        <v>0</v>
      </c>
      <c r="D137" s="1">
        <v>0</v>
      </c>
      <c r="E137" s="1">
        <v>0</v>
      </c>
      <c r="F137" s="1">
        <v>930.19999999999993</v>
      </c>
      <c r="G137" s="1">
        <v>0</v>
      </c>
      <c r="H137" s="1">
        <v>0</v>
      </c>
      <c r="I137" s="1">
        <v>930.19999999999993</v>
      </c>
      <c r="J137" t="s">
        <v>10</v>
      </c>
      <c r="K137" t="s">
        <v>191</v>
      </c>
      <c r="L137" t="s">
        <v>871</v>
      </c>
      <c r="M137" s="1">
        <f>_xlfn.IFNA(VLOOKUP(A137,'8.5.24'!$A$2:$C$96,3,0),0)</f>
        <v>0</v>
      </c>
      <c r="N137" t="str">
        <f t="shared" si="9"/>
        <v>No</v>
      </c>
      <c r="O137" t="str">
        <f>_xlfn.IFNA(VLOOKUP(A137,'8.5.24'!$A$2:$R$96,16,0), "No")</f>
        <v>No</v>
      </c>
      <c r="P137" s="131" t="str">
        <f t="shared" si="10"/>
        <v>No</v>
      </c>
      <c r="Q137" s="132" t="str">
        <f t="shared" si="8"/>
        <v>No</v>
      </c>
    </row>
    <row r="138" spans="1:17" hidden="1" x14ac:dyDescent="0.25">
      <c r="A138" t="s">
        <v>89</v>
      </c>
      <c r="B138" s="1">
        <v>1375.84</v>
      </c>
      <c r="C138" s="1">
        <v>0</v>
      </c>
      <c r="D138" s="1">
        <v>0</v>
      </c>
      <c r="E138" s="1">
        <v>0</v>
      </c>
      <c r="F138" s="1">
        <v>1375.84</v>
      </c>
      <c r="G138" s="1">
        <v>894.04</v>
      </c>
      <c r="H138" s="1">
        <v>0</v>
      </c>
      <c r="I138" s="1">
        <v>481.8</v>
      </c>
      <c r="J138" t="s">
        <v>60</v>
      </c>
      <c r="K138" t="s">
        <v>236</v>
      </c>
      <c r="L138" t="s">
        <v>250</v>
      </c>
      <c r="M138" s="1">
        <f>_xlfn.IFNA(VLOOKUP(A138,'8.5.24'!$A$2:$C$96,3,0),0)</f>
        <v>0</v>
      </c>
      <c r="N138" t="str">
        <f t="shared" si="9"/>
        <v>No</v>
      </c>
      <c r="O138" t="str">
        <f>_xlfn.IFNA(VLOOKUP(A138,'8.5.24'!$A$2:$R$96,16,0), "No")</f>
        <v>No</v>
      </c>
      <c r="P138" s="131" t="str">
        <f t="shared" si="10"/>
        <v>No</v>
      </c>
      <c r="Q138" s="132" t="str">
        <f t="shared" si="8"/>
        <v>No</v>
      </c>
    </row>
    <row r="139" spans="1:17" hidden="1" x14ac:dyDescent="0.25">
      <c r="A139" t="s">
        <v>872</v>
      </c>
      <c r="B139" s="1">
        <v>615.20000000000005</v>
      </c>
      <c r="C139" s="1">
        <v>0</v>
      </c>
      <c r="D139" s="1">
        <v>0</v>
      </c>
      <c r="E139" s="1">
        <v>0</v>
      </c>
      <c r="F139" s="1">
        <v>615.20000000000005</v>
      </c>
      <c r="G139" s="1">
        <v>615.20000000000005</v>
      </c>
      <c r="H139" s="1">
        <v>0</v>
      </c>
      <c r="I139" s="1">
        <v>0</v>
      </c>
      <c r="J139" t="s">
        <v>60</v>
      </c>
      <c r="K139" t="s">
        <v>236</v>
      </c>
      <c r="L139" t="s">
        <v>873</v>
      </c>
      <c r="M139" s="1">
        <f>_xlfn.IFNA(VLOOKUP(A139,'8.5.24'!$A$2:$C$96,3,0),0)</f>
        <v>0</v>
      </c>
      <c r="N139" t="str">
        <f t="shared" si="9"/>
        <v>No</v>
      </c>
      <c r="O139" t="str">
        <f>_xlfn.IFNA(VLOOKUP(A139,'8.5.24'!$A$2:$R$96,16,0), "No")</f>
        <v>No</v>
      </c>
      <c r="P139" s="131" t="str">
        <f t="shared" si="10"/>
        <v>No</v>
      </c>
      <c r="Q139" s="132" t="str">
        <f t="shared" si="8"/>
        <v>No</v>
      </c>
    </row>
    <row r="140" spans="1:17" hidden="1" x14ac:dyDescent="0.25">
      <c r="A140" t="s">
        <v>312</v>
      </c>
      <c r="B140" s="1">
        <v>352.43000000000012</v>
      </c>
      <c r="C140" s="1">
        <v>0</v>
      </c>
      <c r="D140" s="1">
        <v>0</v>
      </c>
      <c r="E140" s="1">
        <v>0</v>
      </c>
      <c r="F140" s="1">
        <v>352.43000000000012</v>
      </c>
      <c r="G140" s="1">
        <v>0</v>
      </c>
      <c r="H140" s="1">
        <v>352.43000000000012</v>
      </c>
      <c r="I140" s="1">
        <v>0</v>
      </c>
      <c r="J140" t="s">
        <v>20</v>
      </c>
      <c r="K140" t="s">
        <v>178</v>
      </c>
      <c r="L140" t="s">
        <v>313</v>
      </c>
      <c r="M140" s="1">
        <f>_xlfn.IFNA(VLOOKUP(A140,'8.5.24'!$A$2:$C$96,3,0),0)</f>
        <v>0</v>
      </c>
      <c r="N140" t="str">
        <f t="shared" si="9"/>
        <v>No</v>
      </c>
      <c r="O140" t="str">
        <f>_xlfn.IFNA(VLOOKUP(A140,'8.5.24'!$A$2:$R$96,16,0), "No")</f>
        <v>No</v>
      </c>
      <c r="P140" s="131" t="str">
        <f t="shared" si="10"/>
        <v>No</v>
      </c>
      <c r="Q140" s="132" t="str">
        <f t="shared" si="8"/>
        <v>No</v>
      </c>
    </row>
    <row r="141" spans="1:17" hidden="1" x14ac:dyDescent="0.25">
      <c r="A141" t="s">
        <v>541</v>
      </c>
      <c r="B141" s="1">
        <v>306.12</v>
      </c>
      <c r="C141" s="1">
        <v>0</v>
      </c>
      <c r="D141" s="1">
        <v>0</v>
      </c>
      <c r="E141" s="1">
        <v>0</v>
      </c>
      <c r="F141" s="1">
        <v>306.12</v>
      </c>
      <c r="G141" s="1">
        <v>0</v>
      </c>
      <c r="H141" s="1">
        <v>0</v>
      </c>
      <c r="I141" s="1">
        <v>306.12</v>
      </c>
      <c r="J141" t="s">
        <v>60</v>
      </c>
      <c r="K141" t="s">
        <v>236</v>
      </c>
      <c r="L141" t="s">
        <v>542</v>
      </c>
      <c r="M141" s="1">
        <f>_xlfn.IFNA(VLOOKUP(A141,'8.5.24'!$A$2:$C$96,3,0),0)</f>
        <v>0</v>
      </c>
      <c r="N141" t="str">
        <f t="shared" si="9"/>
        <v>No</v>
      </c>
      <c r="O141" t="str">
        <f>_xlfn.IFNA(VLOOKUP(A141,'8.5.24'!$A$2:$R$96,16,0), "No")</f>
        <v>No</v>
      </c>
      <c r="P141" s="131" t="str">
        <f t="shared" si="10"/>
        <v>No</v>
      </c>
      <c r="Q141" s="132" t="str">
        <f t="shared" si="8"/>
        <v>No</v>
      </c>
    </row>
    <row r="142" spans="1:17" hidden="1" x14ac:dyDescent="0.25">
      <c r="A142" t="s">
        <v>528</v>
      </c>
      <c r="B142" s="1">
        <v>322.14999999999998</v>
      </c>
      <c r="C142" s="1">
        <v>0</v>
      </c>
      <c r="D142" s="1">
        <v>0</v>
      </c>
      <c r="E142" s="1">
        <v>0</v>
      </c>
      <c r="F142" s="1">
        <v>322.14999999999998</v>
      </c>
      <c r="G142" s="1">
        <v>0</v>
      </c>
      <c r="H142" s="1">
        <v>0</v>
      </c>
      <c r="I142" s="1">
        <v>322.14999999999998</v>
      </c>
      <c r="J142" t="s">
        <v>44</v>
      </c>
      <c r="K142" t="s">
        <v>196</v>
      </c>
      <c r="L142" t="s">
        <v>529</v>
      </c>
      <c r="M142" s="1">
        <f>_xlfn.IFNA(VLOOKUP(A142,'8.5.24'!$A$2:$C$96,3,0),0)</f>
        <v>0</v>
      </c>
      <c r="N142" t="str">
        <f t="shared" si="9"/>
        <v>No</v>
      </c>
      <c r="O142" t="str">
        <f>_xlfn.IFNA(VLOOKUP(A142,'8.5.24'!$A$2:$R$96,16,0), "No")</f>
        <v>No</v>
      </c>
      <c r="P142" s="131" t="str">
        <f t="shared" si="10"/>
        <v>No</v>
      </c>
      <c r="Q142" s="132" t="str">
        <f t="shared" si="8"/>
        <v>No</v>
      </c>
    </row>
    <row r="143" spans="1:17" hidden="1" x14ac:dyDescent="0.25">
      <c r="A143" t="s">
        <v>702</v>
      </c>
      <c r="B143" s="1">
        <v>1122.56</v>
      </c>
      <c r="C143" s="1">
        <v>0</v>
      </c>
      <c r="D143" s="1">
        <v>0</v>
      </c>
      <c r="E143" s="1">
        <v>0</v>
      </c>
      <c r="F143" s="1">
        <v>1122.56</v>
      </c>
      <c r="G143" s="1">
        <v>0</v>
      </c>
      <c r="H143" s="1">
        <v>0</v>
      </c>
      <c r="I143" s="1">
        <v>1122.56</v>
      </c>
      <c r="J143" t="s">
        <v>44</v>
      </c>
      <c r="K143" t="s">
        <v>196</v>
      </c>
      <c r="L143" t="s">
        <v>703</v>
      </c>
      <c r="M143" s="1">
        <f>_xlfn.IFNA(VLOOKUP(A143,'8.5.24'!$A$2:$C$96,3,0),0)</f>
        <v>0</v>
      </c>
      <c r="N143" t="str">
        <f t="shared" si="9"/>
        <v>No</v>
      </c>
      <c r="O143" t="str">
        <f>_xlfn.IFNA(VLOOKUP(A143,'8.5.24'!$A$2:$R$96,16,0), "No")</f>
        <v>No</v>
      </c>
      <c r="P143" s="131" t="str">
        <f t="shared" si="10"/>
        <v>No</v>
      </c>
      <c r="Q143" s="132" t="str">
        <f t="shared" si="8"/>
        <v>No</v>
      </c>
    </row>
    <row r="144" spans="1:17" hidden="1" x14ac:dyDescent="0.25">
      <c r="A144" t="s">
        <v>874</v>
      </c>
      <c r="B144" s="1">
        <v>518.76</v>
      </c>
      <c r="C144" s="1">
        <v>0</v>
      </c>
      <c r="D144" s="1">
        <v>0</v>
      </c>
      <c r="E144" s="1">
        <v>0</v>
      </c>
      <c r="F144" s="1">
        <v>518.76</v>
      </c>
      <c r="G144" s="1">
        <v>518.76</v>
      </c>
      <c r="H144" s="1">
        <v>0</v>
      </c>
      <c r="I144" s="1">
        <v>0</v>
      </c>
      <c r="J144" t="s">
        <v>31</v>
      </c>
      <c r="K144" t="s">
        <v>183</v>
      </c>
      <c r="L144" t="s">
        <v>875</v>
      </c>
      <c r="M144" s="1">
        <f>_xlfn.IFNA(VLOOKUP(A144,'8.5.24'!$A$2:$C$96,3,0),0)</f>
        <v>0</v>
      </c>
      <c r="N144" t="str">
        <f t="shared" si="9"/>
        <v>No</v>
      </c>
      <c r="O144" t="str">
        <f>_xlfn.IFNA(VLOOKUP(A144,'8.5.24'!$A$2:$R$96,16,0), "No")</f>
        <v>No</v>
      </c>
      <c r="P144" s="131" t="str">
        <f t="shared" si="10"/>
        <v>No</v>
      </c>
      <c r="Q144" s="132" t="str">
        <f t="shared" si="8"/>
        <v>No</v>
      </c>
    </row>
    <row r="145" spans="1:17" hidden="1" x14ac:dyDescent="0.25">
      <c r="A145" t="s">
        <v>764</v>
      </c>
      <c r="B145" s="1">
        <v>238.9</v>
      </c>
      <c r="C145" s="1">
        <v>0</v>
      </c>
      <c r="D145" s="1">
        <v>0</v>
      </c>
      <c r="E145" s="1">
        <v>0</v>
      </c>
      <c r="F145" s="1">
        <v>238.9</v>
      </c>
      <c r="G145" s="1">
        <v>0</v>
      </c>
      <c r="H145" s="1">
        <v>238.9</v>
      </c>
      <c r="I145" s="1">
        <v>0</v>
      </c>
      <c r="J145" t="s">
        <v>56</v>
      </c>
      <c r="K145" t="s">
        <v>189</v>
      </c>
      <c r="L145" t="s">
        <v>765</v>
      </c>
      <c r="M145" s="1">
        <f>_xlfn.IFNA(VLOOKUP(A145,'8.5.24'!$A$2:$C$96,3,0),0)</f>
        <v>0</v>
      </c>
      <c r="N145" t="str">
        <f t="shared" si="9"/>
        <v>No</v>
      </c>
      <c r="O145" t="str">
        <f>_xlfn.IFNA(VLOOKUP(A145,'8.5.24'!$A$2:$R$96,16,0), "No")</f>
        <v>No</v>
      </c>
      <c r="P145" s="131" t="str">
        <f t="shared" si="10"/>
        <v>No</v>
      </c>
      <c r="Q145" s="132" t="str">
        <f t="shared" si="8"/>
        <v>No</v>
      </c>
    </row>
    <row r="146" spans="1:17" hidden="1" x14ac:dyDescent="0.25">
      <c r="A146" t="s">
        <v>676</v>
      </c>
      <c r="B146" s="1">
        <v>778.69</v>
      </c>
      <c r="C146" s="1">
        <v>0</v>
      </c>
      <c r="D146" s="1">
        <v>0</v>
      </c>
      <c r="E146" s="1">
        <v>0</v>
      </c>
      <c r="F146" s="1">
        <v>778.69</v>
      </c>
      <c r="G146" s="1">
        <v>623.56999999999994</v>
      </c>
      <c r="H146" s="1">
        <v>0</v>
      </c>
      <c r="I146" s="1">
        <v>155.12</v>
      </c>
      <c r="J146" t="s">
        <v>20</v>
      </c>
      <c r="K146" t="s">
        <v>178</v>
      </c>
      <c r="L146" t="s">
        <v>193</v>
      </c>
      <c r="M146" s="1">
        <f>_xlfn.IFNA(VLOOKUP(A146,'8.5.24'!$A$2:$C$96,3,0),0)</f>
        <v>0</v>
      </c>
      <c r="N146" t="str">
        <f t="shared" si="9"/>
        <v>No</v>
      </c>
      <c r="O146" t="str">
        <f>_xlfn.IFNA(VLOOKUP(A146,'8.5.24'!$A$2:$R$96,16,0), "No")</f>
        <v>No</v>
      </c>
      <c r="P146" s="131" t="str">
        <f t="shared" si="10"/>
        <v>No</v>
      </c>
      <c r="Q146" s="132" t="str">
        <f t="shared" si="8"/>
        <v>No</v>
      </c>
    </row>
    <row r="147" spans="1:17" hidden="1" x14ac:dyDescent="0.25">
      <c r="A147" t="s">
        <v>876</v>
      </c>
      <c r="B147" s="1">
        <v>578.49</v>
      </c>
      <c r="C147" s="1">
        <v>0</v>
      </c>
      <c r="D147" s="1">
        <v>0</v>
      </c>
      <c r="E147" s="1">
        <v>0</v>
      </c>
      <c r="F147" s="1">
        <v>578.49</v>
      </c>
      <c r="G147" s="1">
        <v>578.49</v>
      </c>
      <c r="H147" s="1">
        <v>0</v>
      </c>
      <c r="I147" s="1">
        <v>0</v>
      </c>
      <c r="J147" t="s">
        <v>41</v>
      </c>
      <c r="K147" t="s">
        <v>179</v>
      </c>
      <c r="L147" t="s">
        <v>877</v>
      </c>
      <c r="M147" s="1">
        <f>_xlfn.IFNA(VLOOKUP(A147,'8.5.24'!$A$2:$C$96,3,0),0)</f>
        <v>0</v>
      </c>
      <c r="N147" t="str">
        <f t="shared" si="9"/>
        <v>No</v>
      </c>
      <c r="O147" t="str">
        <f>_xlfn.IFNA(VLOOKUP(A147,'8.5.24'!$A$2:$R$96,16,0), "No")</f>
        <v>No</v>
      </c>
      <c r="P147" s="131" t="str">
        <f t="shared" si="10"/>
        <v>No</v>
      </c>
      <c r="Q147" s="132" t="str">
        <f t="shared" si="8"/>
        <v>No</v>
      </c>
    </row>
    <row r="148" spans="1:17" hidden="1" x14ac:dyDescent="0.25">
      <c r="A148" t="s">
        <v>704</v>
      </c>
      <c r="B148" s="1">
        <v>2035.62</v>
      </c>
      <c r="C148" s="1">
        <v>0</v>
      </c>
      <c r="D148" s="1">
        <v>0</v>
      </c>
      <c r="E148" s="1">
        <v>0</v>
      </c>
      <c r="F148" s="1">
        <v>2035.62</v>
      </c>
      <c r="G148" s="1">
        <v>0</v>
      </c>
      <c r="H148" s="1">
        <v>2035.62</v>
      </c>
      <c r="I148" s="1">
        <v>0</v>
      </c>
      <c r="J148" t="s">
        <v>56</v>
      </c>
      <c r="K148" t="s">
        <v>189</v>
      </c>
      <c r="L148" t="s">
        <v>705</v>
      </c>
      <c r="M148" s="1">
        <f>_xlfn.IFNA(VLOOKUP(A148,'8.5.24'!$A$2:$C$96,3,0),0)</f>
        <v>0</v>
      </c>
      <c r="N148" t="str">
        <f t="shared" si="9"/>
        <v>No</v>
      </c>
      <c r="O148" t="str">
        <f>_xlfn.IFNA(VLOOKUP(A148,'8.5.24'!$A$2:$R$96,16,0), "No")</f>
        <v>No</v>
      </c>
      <c r="P148" s="131" t="str">
        <f t="shared" si="10"/>
        <v>No</v>
      </c>
      <c r="Q148" s="132" t="str">
        <f t="shared" si="8"/>
        <v>No</v>
      </c>
    </row>
    <row r="149" spans="1:17" hidden="1" x14ac:dyDescent="0.25">
      <c r="A149" t="s">
        <v>636</v>
      </c>
      <c r="B149" s="1">
        <v>745.56999999999994</v>
      </c>
      <c r="C149" s="1">
        <v>0</v>
      </c>
      <c r="D149" s="1">
        <v>0</v>
      </c>
      <c r="E149" s="1">
        <v>0</v>
      </c>
      <c r="F149" s="1">
        <v>745.56999999999994</v>
      </c>
      <c r="G149" s="1">
        <v>0</v>
      </c>
      <c r="H149" s="1">
        <v>0</v>
      </c>
      <c r="I149" s="1">
        <v>745.56999999999994</v>
      </c>
      <c r="J149" t="s">
        <v>60</v>
      </c>
      <c r="K149" t="s">
        <v>236</v>
      </c>
      <c r="L149" t="s">
        <v>637</v>
      </c>
      <c r="M149" s="1">
        <f>_xlfn.IFNA(VLOOKUP(A149,'8.5.24'!$A$2:$C$96,3,0),0)</f>
        <v>0</v>
      </c>
      <c r="N149" t="str">
        <f t="shared" si="9"/>
        <v>No</v>
      </c>
      <c r="O149" t="str">
        <f>_xlfn.IFNA(VLOOKUP(A149,'8.5.24'!$A$2:$R$96,16,0), "No")</f>
        <v>No</v>
      </c>
      <c r="P149" s="131" t="str">
        <f t="shared" si="10"/>
        <v>No</v>
      </c>
      <c r="Q149" s="132" t="str">
        <f t="shared" si="8"/>
        <v>No</v>
      </c>
    </row>
    <row r="150" spans="1:17" hidden="1" x14ac:dyDescent="0.25">
      <c r="A150" t="s">
        <v>155</v>
      </c>
      <c r="B150" s="1">
        <v>1796.78</v>
      </c>
      <c r="C150" s="1">
        <v>0</v>
      </c>
      <c r="D150" s="1">
        <v>0</v>
      </c>
      <c r="E150" s="1">
        <v>0</v>
      </c>
      <c r="F150" s="1">
        <v>1796.78</v>
      </c>
      <c r="G150" s="1">
        <v>0</v>
      </c>
      <c r="H150" s="1">
        <v>1796.78</v>
      </c>
      <c r="I150" s="1">
        <v>0</v>
      </c>
      <c r="J150" t="s">
        <v>23</v>
      </c>
      <c r="K150" t="s">
        <v>194</v>
      </c>
      <c r="L150" t="s">
        <v>265</v>
      </c>
      <c r="M150" s="1">
        <f>_xlfn.IFNA(VLOOKUP(A150,'8.5.24'!$A$2:$C$96,3,0),0)</f>
        <v>0</v>
      </c>
      <c r="N150" t="str">
        <f t="shared" si="9"/>
        <v>No</v>
      </c>
      <c r="O150" t="str">
        <f>_xlfn.IFNA(VLOOKUP(A150,'8.5.24'!$A$2:$R$96,16,0), "No")</f>
        <v>No</v>
      </c>
      <c r="P150" s="131" t="str">
        <f t="shared" si="10"/>
        <v>No</v>
      </c>
      <c r="Q150" s="132" t="str">
        <f t="shared" si="8"/>
        <v>No</v>
      </c>
    </row>
    <row r="151" spans="1:17" hidden="1" x14ac:dyDescent="0.25">
      <c r="A151" t="s">
        <v>61</v>
      </c>
      <c r="B151" s="1">
        <v>527.66999999999996</v>
      </c>
      <c r="C151" s="1">
        <v>0</v>
      </c>
      <c r="D151" s="1">
        <v>0</v>
      </c>
      <c r="E151" s="1">
        <v>0</v>
      </c>
      <c r="F151" s="1">
        <v>527.66999999999996</v>
      </c>
      <c r="G151" s="1">
        <v>0</v>
      </c>
      <c r="H151" s="1">
        <v>0</v>
      </c>
      <c r="I151" s="1">
        <v>527.66999999999996</v>
      </c>
      <c r="J151" t="s">
        <v>62</v>
      </c>
      <c r="K151" t="s">
        <v>238</v>
      </c>
      <c r="L151" t="s">
        <v>315</v>
      </c>
      <c r="M151" s="1">
        <f>_xlfn.IFNA(VLOOKUP(A151,'8.5.24'!$A$2:$C$96,3,0),0)</f>
        <v>0</v>
      </c>
      <c r="N151" t="str">
        <f t="shared" si="9"/>
        <v>No</v>
      </c>
      <c r="O151" t="str">
        <f>_xlfn.IFNA(VLOOKUP(A151,'8.5.24'!$A$2:$R$96,16,0), "No")</f>
        <v>No</v>
      </c>
      <c r="P151" s="131" t="str">
        <f t="shared" si="10"/>
        <v>No</v>
      </c>
      <c r="Q151" s="132" t="str">
        <f t="shared" si="8"/>
        <v>No</v>
      </c>
    </row>
    <row r="152" spans="1:17" hidden="1" x14ac:dyDescent="0.25">
      <c r="A152" t="s">
        <v>768</v>
      </c>
      <c r="B152" s="1">
        <v>117.39</v>
      </c>
      <c r="C152" s="1">
        <v>0</v>
      </c>
      <c r="D152" s="1">
        <v>0</v>
      </c>
      <c r="E152" s="1">
        <v>0</v>
      </c>
      <c r="F152" s="1">
        <v>117.39</v>
      </c>
      <c r="G152" s="1">
        <v>117.39</v>
      </c>
      <c r="H152" s="1">
        <v>0</v>
      </c>
      <c r="I152" s="1">
        <v>0</v>
      </c>
      <c r="J152" t="s">
        <v>34</v>
      </c>
      <c r="K152" t="s">
        <v>198</v>
      </c>
      <c r="L152" t="s">
        <v>769</v>
      </c>
      <c r="M152" s="1">
        <f>_xlfn.IFNA(VLOOKUP(A152,'8.5.24'!$A$2:$C$96,3,0),0)</f>
        <v>0</v>
      </c>
      <c r="N152" t="str">
        <f t="shared" si="9"/>
        <v>No</v>
      </c>
      <c r="O152" t="str">
        <f>_xlfn.IFNA(VLOOKUP(A152,'8.5.24'!$A$2:$R$96,16,0), "No")</f>
        <v>No</v>
      </c>
      <c r="P152" s="131" t="str">
        <f t="shared" si="10"/>
        <v>No</v>
      </c>
      <c r="Q152" s="132" t="str">
        <f t="shared" si="8"/>
        <v>No</v>
      </c>
    </row>
    <row r="153" spans="1:17" hidden="1" x14ac:dyDescent="0.25">
      <c r="A153" t="s">
        <v>137</v>
      </c>
      <c r="B153" s="1">
        <v>378.21</v>
      </c>
      <c r="C153" s="1">
        <v>0</v>
      </c>
      <c r="D153" s="1">
        <v>0</v>
      </c>
      <c r="E153" s="1">
        <v>0</v>
      </c>
      <c r="F153" s="1">
        <v>378.21</v>
      </c>
      <c r="G153" s="1">
        <v>0</v>
      </c>
      <c r="H153" s="1">
        <v>378.21</v>
      </c>
      <c r="I153" s="1">
        <v>0</v>
      </c>
      <c r="J153" t="s">
        <v>56</v>
      </c>
      <c r="K153" t="s">
        <v>189</v>
      </c>
      <c r="L153" t="s">
        <v>316</v>
      </c>
      <c r="M153" s="1">
        <f>_xlfn.IFNA(VLOOKUP(A153,'8.5.24'!$A$2:$C$96,3,0),0)</f>
        <v>0</v>
      </c>
      <c r="N153" t="str">
        <f t="shared" si="9"/>
        <v>No</v>
      </c>
      <c r="O153" t="str">
        <f>_xlfn.IFNA(VLOOKUP(A153,'8.5.24'!$A$2:$R$96,16,0), "No")</f>
        <v>No</v>
      </c>
      <c r="P153" s="131" t="str">
        <f t="shared" si="10"/>
        <v>No</v>
      </c>
      <c r="Q153" s="132" t="str">
        <f t="shared" si="8"/>
        <v>No</v>
      </c>
    </row>
    <row r="154" spans="1:17" hidden="1" x14ac:dyDescent="0.25">
      <c r="A154" t="s">
        <v>378</v>
      </c>
      <c r="B154" s="1">
        <v>1835.55</v>
      </c>
      <c r="C154" s="1">
        <v>0</v>
      </c>
      <c r="D154" s="1">
        <v>0</v>
      </c>
      <c r="E154" s="1">
        <v>0</v>
      </c>
      <c r="F154" s="1">
        <v>1835.55</v>
      </c>
      <c r="G154" s="1">
        <v>0</v>
      </c>
      <c r="H154" s="1">
        <v>0</v>
      </c>
      <c r="I154" s="1">
        <v>1835.55</v>
      </c>
      <c r="J154" t="s">
        <v>62</v>
      </c>
      <c r="K154" t="s">
        <v>238</v>
      </c>
      <c r="L154" t="s">
        <v>379</v>
      </c>
      <c r="M154" s="1">
        <f>_xlfn.IFNA(VLOOKUP(A154,'8.5.24'!$A$2:$C$96,3,0),0)</f>
        <v>236.81</v>
      </c>
      <c r="N154" t="str">
        <f t="shared" si="9"/>
        <v>Yes</v>
      </c>
      <c r="O154" t="str">
        <f>_xlfn.IFNA(VLOOKUP(A154,'8.5.24'!$A$2:$R$96,16,0), "No")</f>
        <v>Yes</v>
      </c>
      <c r="P154" s="131" t="str">
        <f t="shared" si="10"/>
        <v>No</v>
      </c>
      <c r="Q154" s="132" t="str">
        <f t="shared" si="8"/>
        <v>No</v>
      </c>
    </row>
    <row r="155" spans="1:17" hidden="1" x14ac:dyDescent="0.25">
      <c r="A155" t="s">
        <v>772</v>
      </c>
      <c r="B155" s="1">
        <v>362.86</v>
      </c>
      <c r="C155" s="1">
        <v>0</v>
      </c>
      <c r="D155" s="1">
        <v>0</v>
      </c>
      <c r="E155" s="1">
        <v>0</v>
      </c>
      <c r="F155" s="1">
        <v>362.86</v>
      </c>
      <c r="G155" s="1">
        <v>362.86</v>
      </c>
      <c r="H155" s="1">
        <v>0</v>
      </c>
      <c r="I155" s="1">
        <v>0</v>
      </c>
      <c r="J155" t="s">
        <v>36</v>
      </c>
      <c r="K155" t="s">
        <v>185</v>
      </c>
      <c r="L155" t="s">
        <v>773</v>
      </c>
      <c r="M155" s="1">
        <f>_xlfn.IFNA(VLOOKUP(A155,'8.5.24'!$A$2:$C$96,3,0),0)</f>
        <v>0</v>
      </c>
      <c r="N155" t="str">
        <f t="shared" si="9"/>
        <v>No</v>
      </c>
      <c r="O155" t="str">
        <f>_xlfn.IFNA(VLOOKUP(A155,'8.5.24'!$A$2:$R$96,16,0), "No")</f>
        <v>No</v>
      </c>
      <c r="P155" s="131" t="str">
        <f t="shared" si="10"/>
        <v>No</v>
      </c>
      <c r="Q155" s="132" t="str">
        <f t="shared" ref="Q155:Q186" si="11">IF(AND(N155="Yes",O155="Yes",M155&lt;=C155),"Yes","No")</f>
        <v>No</v>
      </c>
    </row>
    <row r="156" spans="1:17" hidden="1" x14ac:dyDescent="0.25">
      <c r="A156" t="s">
        <v>530</v>
      </c>
      <c r="B156" s="1">
        <v>2882.04</v>
      </c>
      <c r="C156" s="1">
        <v>0</v>
      </c>
      <c r="D156" s="1">
        <v>0</v>
      </c>
      <c r="E156" s="1">
        <v>0</v>
      </c>
      <c r="F156" s="1">
        <v>2882.04</v>
      </c>
      <c r="G156" s="1">
        <v>0</v>
      </c>
      <c r="H156" s="1">
        <v>2573.2600000000002</v>
      </c>
      <c r="I156" s="1">
        <v>308.77999999999997</v>
      </c>
      <c r="J156" t="s">
        <v>150</v>
      </c>
      <c r="K156" t="s">
        <v>175</v>
      </c>
      <c r="L156" t="s">
        <v>223</v>
      </c>
      <c r="M156" s="1">
        <f>_xlfn.IFNA(VLOOKUP(A156,'8.5.24'!$A$2:$C$96,3,0),0)</f>
        <v>0</v>
      </c>
      <c r="N156" t="str">
        <f t="shared" si="9"/>
        <v>No</v>
      </c>
      <c r="O156" t="str">
        <f>_xlfn.IFNA(VLOOKUP(A156,'8.5.24'!$A$2:$R$96,16,0), "No")</f>
        <v>No</v>
      </c>
      <c r="P156" s="131" t="str">
        <f t="shared" si="10"/>
        <v>No</v>
      </c>
      <c r="Q156" s="132" t="str">
        <f t="shared" si="11"/>
        <v>No</v>
      </c>
    </row>
    <row r="157" spans="1:17" hidden="1" x14ac:dyDescent="0.25">
      <c r="A157" t="s">
        <v>774</v>
      </c>
      <c r="B157" s="1">
        <v>79.900000000000006</v>
      </c>
      <c r="C157" s="1">
        <v>0</v>
      </c>
      <c r="D157" s="1">
        <v>0</v>
      </c>
      <c r="E157" s="1">
        <v>0</v>
      </c>
      <c r="F157" s="1">
        <v>79.900000000000006</v>
      </c>
      <c r="G157" s="1">
        <v>0</v>
      </c>
      <c r="H157" s="1">
        <v>0</v>
      </c>
      <c r="I157" s="1">
        <v>79.900000000000006</v>
      </c>
      <c r="J157" t="s">
        <v>34</v>
      </c>
      <c r="K157" t="s">
        <v>198</v>
      </c>
      <c r="L157" t="s">
        <v>775</v>
      </c>
      <c r="M157" s="1">
        <f>_xlfn.IFNA(VLOOKUP(A157,'8.5.24'!$A$2:$C$96,3,0),0)</f>
        <v>0</v>
      </c>
      <c r="N157" t="str">
        <f t="shared" si="9"/>
        <v>No</v>
      </c>
      <c r="O157" t="str">
        <f>_xlfn.IFNA(VLOOKUP(A157,'8.5.24'!$A$2:$R$96,16,0), "No")</f>
        <v>No</v>
      </c>
      <c r="P157" s="131" t="str">
        <f t="shared" si="10"/>
        <v>No</v>
      </c>
      <c r="Q157" s="132" t="str">
        <f t="shared" si="11"/>
        <v>No</v>
      </c>
    </row>
    <row r="158" spans="1:17" hidden="1" x14ac:dyDescent="0.25">
      <c r="A158" t="s">
        <v>776</v>
      </c>
      <c r="B158" s="1">
        <v>911.63000000000011</v>
      </c>
      <c r="C158" s="1">
        <v>0</v>
      </c>
      <c r="D158" s="1">
        <v>0</v>
      </c>
      <c r="E158" s="1">
        <v>0</v>
      </c>
      <c r="F158" s="1">
        <v>911.63000000000011</v>
      </c>
      <c r="G158" s="1">
        <v>0</v>
      </c>
      <c r="H158" s="1">
        <v>0</v>
      </c>
      <c r="I158" s="1">
        <v>911.63000000000011</v>
      </c>
      <c r="J158" t="s">
        <v>10</v>
      </c>
      <c r="K158" t="s">
        <v>191</v>
      </c>
      <c r="L158" t="s">
        <v>777</v>
      </c>
      <c r="M158" s="1">
        <f>_xlfn.IFNA(VLOOKUP(A158,'8.5.24'!$A$2:$C$96,3,0),0)</f>
        <v>0</v>
      </c>
      <c r="N158" t="str">
        <f t="shared" si="9"/>
        <v>No</v>
      </c>
      <c r="O158" t="str">
        <f>_xlfn.IFNA(VLOOKUP(A158,'8.5.24'!$A$2:$R$96,16,0), "No")</f>
        <v>No</v>
      </c>
      <c r="P158" s="131" t="str">
        <f t="shared" si="10"/>
        <v>No</v>
      </c>
      <c r="Q158" s="132" t="str">
        <f t="shared" si="11"/>
        <v>No</v>
      </c>
    </row>
    <row r="159" spans="1:17" hidden="1" x14ac:dyDescent="0.25">
      <c r="A159" t="s">
        <v>41</v>
      </c>
      <c r="B159" s="1">
        <v>297.81</v>
      </c>
      <c r="C159" s="1">
        <v>0</v>
      </c>
      <c r="D159" s="1">
        <v>0</v>
      </c>
      <c r="E159" s="1">
        <v>0</v>
      </c>
      <c r="F159" s="1">
        <v>297.81</v>
      </c>
      <c r="G159" s="1">
        <v>0</v>
      </c>
      <c r="H159" s="1">
        <v>0</v>
      </c>
      <c r="I159" s="1">
        <v>297.81</v>
      </c>
      <c r="J159" t="s">
        <v>21</v>
      </c>
      <c r="K159" t="s">
        <v>177</v>
      </c>
      <c r="L159" t="s">
        <v>179</v>
      </c>
      <c r="M159" s="1">
        <f>_xlfn.IFNA(VLOOKUP(A159,'8.5.24'!$A$2:$C$96,3,0),0)</f>
        <v>0</v>
      </c>
      <c r="N159" t="str">
        <f t="shared" si="9"/>
        <v>No</v>
      </c>
      <c r="O159" t="str">
        <f>_xlfn.IFNA(VLOOKUP(A159,'8.5.24'!$A$2:$R$96,16,0), "No")</f>
        <v>No</v>
      </c>
      <c r="P159" s="131" t="str">
        <f t="shared" si="10"/>
        <v>No</v>
      </c>
      <c r="Q159" s="132" t="str">
        <f t="shared" si="11"/>
        <v>No</v>
      </c>
    </row>
    <row r="160" spans="1:17" hidden="1" x14ac:dyDescent="0.25">
      <c r="A160" t="s">
        <v>778</v>
      </c>
      <c r="B160" s="1">
        <v>1115.3699999999999</v>
      </c>
      <c r="C160" s="1">
        <v>0</v>
      </c>
      <c r="D160" s="1">
        <v>0</v>
      </c>
      <c r="E160" s="1">
        <v>0</v>
      </c>
      <c r="F160" s="1">
        <v>1115.3699999999999</v>
      </c>
      <c r="G160" s="1">
        <v>0</v>
      </c>
      <c r="H160" s="1">
        <v>1115.3699999999999</v>
      </c>
      <c r="I160" s="1">
        <v>0</v>
      </c>
      <c r="J160" t="s">
        <v>23</v>
      </c>
      <c r="K160" t="s">
        <v>194</v>
      </c>
      <c r="L160" t="s">
        <v>779</v>
      </c>
      <c r="M160" s="1">
        <f>_xlfn.IFNA(VLOOKUP(A160,'8.5.24'!$A$2:$C$96,3,0),0)</f>
        <v>0</v>
      </c>
      <c r="N160" t="str">
        <f t="shared" si="9"/>
        <v>No</v>
      </c>
      <c r="O160" t="str">
        <f>_xlfn.IFNA(VLOOKUP(A160,'8.5.24'!$A$2:$R$96,16,0), "No")</f>
        <v>No</v>
      </c>
      <c r="P160" s="131" t="str">
        <f t="shared" si="10"/>
        <v>No</v>
      </c>
      <c r="Q160" s="132" t="str">
        <f t="shared" si="11"/>
        <v>No</v>
      </c>
    </row>
    <row r="161" spans="1:17" hidden="1" x14ac:dyDescent="0.25">
      <c r="A161" t="s">
        <v>706</v>
      </c>
      <c r="B161" s="1">
        <v>747.26</v>
      </c>
      <c r="C161" s="1">
        <v>0</v>
      </c>
      <c r="D161" s="1">
        <v>0</v>
      </c>
      <c r="E161" s="1">
        <v>0</v>
      </c>
      <c r="F161" s="1">
        <v>747.26</v>
      </c>
      <c r="G161" s="1">
        <v>0</v>
      </c>
      <c r="H161" s="1">
        <v>747.26</v>
      </c>
      <c r="I161" s="1">
        <v>0</v>
      </c>
      <c r="J161" t="s">
        <v>23</v>
      </c>
      <c r="K161" t="s">
        <v>194</v>
      </c>
      <c r="L161" t="s">
        <v>707</v>
      </c>
      <c r="M161" s="1">
        <f>_xlfn.IFNA(VLOOKUP(A161,'8.5.24'!$A$2:$C$96,3,0),0)</f>
        <v>0</v>
      </c>
      <c r="N161" t="str">
        <f t="shared" si="9"/>
        <v>No</v>
      </c>
      <c r="O161" t="str">
        <f>_xlfn.IFNA(VLOOKUP(A161,'8.5.24'!$A$2:$R$96,16,0), "No")</f>
        <v>No</v>
      </c>
      <c r="P161" s="131" t="str">
        <f t="shared" si="10"/>
        <v>No</v>
      </c>
      <c r="Q161" s="132" t="str">
        <f t="shared" si="11"/>
        <v>No</v>
      </c>
    </row>
    <row r="162" spans="1:17" hidden="1" x14ac:dyDescent="0.25">
      <c r="A162" t="s">
        <v>835</v>
      </c>
      <c r="B162" s="1">
        <v>-15.94</v>
      </c>
      <c r="C162" s="1">
        <v>0</v>
      </c>
      <c r="D162" s="1">
        <v>0</v>
      </c>
      <c r="E162" s="1">
        <v>0</v>
      </c>
      <c r="F162" s="1">
        <v>-15.94</v>
      </c>
      <c r="G162" s="1">
        <v>0</v>
      </c>
      <c r="H162" s="1">
        <v>0</v>
      </c>
      <c r="I162" s="1">
        <v>-15.94</v>
      </c>
      <c r="J162" t="s">
        <v>96</v>
      </c>
      <c r="K162" t="s">
        <v>242</v>
      </c>
      <c r="L162" t="s">
        <v>836</v>
      </c>
      <c r="M162" s="1">
        <f>_xlfn.IFNA(VLOOKUP(A162,'8.5.24'!$A$2:$C$96,3,0),0)</f>
        <v>0</v>
      </c>
      <c r="N162" t="str">
        <f t="shared" si="9"/>
        <v>No</v>
      </c>
      <c r="O162" t="str">
        <f>_xlfn.IFNA(VLOOKUP(A162,'8.5.24'!$A$2:$R$96,16,0), "No")</f>
        <v>No</v>
      </c>
      <c r="P162" s="131" t="str">
        <f t="shared" si="10"/>
        <v>No</v>
      </c>
      <c r="Q162" s="132" t="str">
        <f t="shared" si="11"/>
        <v>No</v>
      </c>
    </row>
    <row r="163" spans="1:17" hidden="1" x14ac:dyDescent="0.25">
      <c r="A163" t="s">
        <v>402</v>
      </c>
      <c r="B163" s="1">
        <v>3474.17</v>
      </c>
      <c r="C163" s="1">
        <v>0</v>
      </c>
      <c r="D163" s="1">
        <v>0</v>
      </c>
      <c r="E163" s="1">
        <v>0</v>
      </c>
      <c r="F163" s="1">
        <v>3474.17</v>
      </c>
      <c r="G163" s="1">
        <v>0</v>
      </c>
      <c r="H163" s="1">
        <v>3474.17</v>
      </c>
      <c r="I163" s="1">
        <v>0</v>
      </c>
      <c r="J163" t="s">
        <v>102</v>
      </c>
      <c r="K163" t="s">
        <v>282</v>
      </c>
      <c r="L163" t="s">
        <v>403</v>
      </c>
      <c r="M163" s="1">
        <f>_xlfn.IFNA(VLOOKUP(A163,'8.5.24'!$A$2:$C$96,3,0),0)</f>
        <v>0</v>
      </c>
      <c r="N163" t="str">
        <f t="shared" si="9"/>
        <v>No</v>
      </c>
      <c r="O163" t="str">
        <f>_xlfn.IFNA(VLOOKUP(A163,'8.5.24'!$A$2:$R$96,16,0), "No")</f>
        <v>No</v>
      </c>
      <c r="P163" s="131" t="str">
        <f t="shared" si="10"/>
        <v>No</v>
      </c>
      <c r="Q163" s="132" t="str">
        <f t="shared" si="11"/>
        <v>No</v>
      </c>
    </row>
    <row r="164" spans="1:17" hidden="1" x14ac:dyDescent="0.25">
      <c r="A164" t="s">
        <v>138</v>
      </c>
      <c r="B164" s="1">
        <v>1959.08</v>
      </c>
      <c r="C164" s="1">
        <v>0</v>
      </c>
      <c r="D164" s="1">
        <v>0</v>
      </c>
      <c r="E164" s="1">
        <v>0</v>
      </c>
      <c r="F164" s="1">
        <v>1959.08</v>
      </c>
      <c r="G164" s="1">
        <v>1959.08</v>
      </c>
      <c r="H164" s="1">
        <v>0</v>
      </c>
      <c r="I164" s="1">
        <v>0</v>
      </c>
      <c r="J164" t="s">
        <v>31</v>
      </c>
      <c r="K164" t="s">
        <v>183</v>
      </c>
      <c r="L164" t="s">
        <v>318</v>
      </c>
      <c r="M164" s="1">
        <f>_xlfn.IFNA(VLOOKUP(A164,'8.5.24'!$A$2:$C$96,3,0),0)</f>
        <v>0</v>
      </c>
      <c r="N164" t="str">
        <f t="shared" si="9"/>
        <v>No</v>
      </c>
      <c r="O164" t="str">
        <f>_xlfn.IFNA(VLOOKUP(A164,'8.5.24'!$A$2:$R$96,16,0), "No")</f>
        <v>No</v>
      </c>
      <c r="P164" s="131" t="str">
        <f t="shared" si="10"/>
        <v>No</v>
      </c>
      <c r="Q164" s="132" t="str">
        <f t="shared" si="11"/>
        <v>No</v>
      </c>
    </row>
    <row r="165" spans="1:17" hidden="1" x14ac:dyDescent="0.25">
      <c r="A165" t="s">
        <v>677</v>
      </c>
      <c r="B165" s="1">
        <v>194.15</v>
      </c>
      <c r="C165" s="1">
        <v>0</v>
      </c>
      <c r="D165" s="1">
        <v>0</v>
      </c>
      <c r="E165" s="1">
        <v>0</v>
      </c>
      <c r="F165" s="1">
        <v>194.15</v>
      </c>
      <c r="G165" s="1">
        <v>0</v>
      </c>
      <c r="H165" s="1">
        <v>194.15</v>
      </c>
      <c r="I165" s="1">
        <v>0</v>
      </c>
      <c r="J165" t="s">
        <v>23</v>
      </c>
      <c r="K165" t="s">
        <v>194</v>
      </c>
      <c r="L165" t="s">
        <v>678</v>
      </c>
      <c r="M165" s="1">
        <f>_xlfn.IFNA(VLOOKUP(A165,'8.5.24'!$A$2:$C$96,3,0),0)</f>
        <v>0</v>
      </c>
      <c r="N165" t="str">
        <f t="shared" si="9"/>
        <v>No</v>
      </c>
      <c r="O165" t="str">
        <f>_xlfn.IFNA(VLOOKUP(A165,'8.5.24'!$A$2:$R$96,16,0), "No")</f>
        <v>No</v>
      </c>
      <c r="P165" s="131" t="str">
        <f t="shared" si="10"/>
        <v>No</v>
      </c>
      <c r="Q165" s="132" t="str">
        <f t="shared" si="11"/>
        <v>No</v>
      </c>
    </row>
    <row r="166" spans="1:17" hidden="1" x14ac:dyDescent="0.25">
      <c r="A166" t="s">
        <v>566</v>
      </c>
      <c r="B166" s="1">
        <v>511.47</v>
      </c>
      <c r="C166" s="1">
        <v>0</v>
      </c>
      <c r="D166" s="1">
        <v>0</v>
      </c>
      <c r="E166" s="1">
        <v>0</v>
      </c>
      <c r="F166" s="1">
        <v>511.47</v>
      </c>
      <c r="G166" s="1">
        <v>0</v>
      </c>
      <c r="H166" s="1">
        <v>511.47</v>
      </c>
      <c r="I166" s="1">
        <v>0</v>
      </c>
      <c r="J166" t="s">
        <v>23</v>
      </c>
      <c r="K166" t="s">
        <v>194</v>
      </c>
      <c r="L166" t="s">
        <v>567</v>
      </c>
      <c r="M166" s="1">
        <f>_xlfn.IFNA(VLOOKUP(A166,'8.5.24'!$A$2:$C$96,3,0),0)</f>
        <v>0</v>
      </c>
      <c r="N166" t="str">
        <f t="shared" si="9"/>
        <v>No</v>
      </c>
      <c r="O166" t="str">
        <f>_xlfn.IFNA(VLOOKUP(A166,'8.5.24'!$A$2:$R$96,16,0), "No")</f>
        <v>No</v>
      </c>
      <c r="P166" s="131" t="str">
        <f t="shared" si="10"/>
        <v>No</v>
      </c>
      <c r="Q166" s="132" t="str">
        <f t="shared" si="11"/>
        <v>No</v>
      </c>
    </row>
    <row r="167" spans="1:17" hidden="1" x14ac:dyDescent="0.25">
      <c r="A167" t="s">
        <v>580</v>
      </c>
      <c r="B167" s="1">
        <v>1532.37</v>
      </c>
      <c r="C167" s="1">
        <v>0</v>
      </c>
      <c r="D167" s="1">
        <v>0</v>
      </c>
      <c r="E167" s="1">
        <v>0</v>
      </c>
      <c r="F167" s="1">
        <v>1532.37</v>
      </c>
      <c r="G167" s="1">
        <v>1532.37</v>
      </c>
      <c r="H167" s="1">
        <v>0</v>
      </c>
      <c r="I167" s="1">
        <v>0</v>
      </c>
      <c r="J167" t="s">
        <v>23</v>
      </c>
      <c r="K167" t="s">
        <v>194</v>
      </c>
      <c r="L167" t="s">
        <v>581</v>
      </c>
      <c r="M167" s="1">
        <f>_xlfn.IFNA(VLOOKUP(A167,'8.5.24'!$A$2:$C$96,3,0),0)</f>
        <v>0</v>
      </c>
      <c r="N167" t="str">
        <f t="shared" si="9"/>
        <v>No</v>
      </c>
      <c r="O167" t="str">
        <f>_xlfn.IFNA(VLOOKUP(A167,'8.5.24'!$A$2:$R$96,16,0), "No")</f>
        <v>No</v>
      </c>
      <c r="P167" s="131" t="str">
        <f t="shared" si="10"/>
        <v>No</v>
      </c>
      <c r="Q167" s="132" t="str">
        <f t="shared" si="11"/>
        <v>No</v>
      </c>
    </row>
    <row r="168" spans="1:17" hidden="1" x14ac:dyDescent="0.25">
      <c r="A168" t="s">
        <v>722</v>
      </c>
      <c r="B168" s="1">
        <v>372.62</v>
      </c>
      <c r="C168" s="1">
        <v>0</v>
      </c>
      <c r="D168" s="1">
        <v>0</v>
      </c>
      <c r="E168" s="1">
        <v>0</v>
      </c>
      <c r="F168" s="1">
        <v>372.62</v>
      </c>
      <c r="G168" s="1">
        <v>0</v>
      </c>
      <c r="H168" s="1">
        <v>0</v>
      </c>
      <c r="I168" s="1">
        <v>372.62</v>
      </c>
      <c r="J168" t="s">
        <v>96</v>
      </c>
      <c r="K168" t="s">
        <v>242</v>
      </c>
      <c r="L168" t="s">
        <v>723</v>
      </c>
      <c r="M168" s="1">
        <f>_xlfn.IFNA(VLOOKUP(A168,'8.5.24'!$A$2:$C$96,3,0),0)</f>
        <v>0</v>
      </c>
      <c r="N168" t="str">
        <f t="shared" si="9"/>
        <v>No</v>
      </c>
      <c r="O168" t="str">
        <f>_xlfn.IFNA(VLOOKUP(A168,'8.5.24'!$A$2:$R$96,16,0), "No")</f>
        <v>No</v>
      </c>
      <c r="P168" s="131" t="str">
        <f t="shared" si="10"/>
        <v>No</v>
      </c>
      <c r="Q168" s="132" t="str">
        <f t="shared" si="11"/>
        <v>No</v>
      </c>
    </row>
    <row r="169" spans="1:17" hidden="1" x14ac:dyDescent="0.25">
      <c r="A169" t="s">
        <v>782</v>
      </c>
      <c r="B169" s="1">
        <v>192.32</v>
      </c>
      <c r="C169" s="1">
        <v>0</v>
      </c>
      <c r="D169" s="1">
        <v>0</v>
      </c>
      <c r="E169" s="1">
        <v>0</v>
      </c>
      <c r="F169" s="1">
        <v>192.32</v>
      </c>
      <c r="G169" s="1">
        <v>0</v>
      </c>
      <c r="H169" s="1">
        <v>0</v>
      </c>
      <c r="I169" s="1">
        <v>192.32</v>
      </c>
      <c r="J169" t="s">
        <v>96</v>
      </c>
      <c r="K169" t="s">
        <v>242</v>
      </c>
      <c r="L169" t="s">
        <v>783</v>
      </c>
      <c r="M169" s="1">
        <f>_xlfn.IFNA(VLOOKUP(A169,'8.5.24'!$A$2:$C$96,3,0),0)</f>
        <v>0</v>
      </c>
      <c r="N169" t="str">
        <f t="shared" si="9"/>
        <v>No</v>
      </c>
      <c r="O169" t="str">
        <f>_xlfn.IFNA(VLOOKUP(A169,'8.5.24'!$A$2:$R$96,16,0), "No")</f>
        <v>No</v>
      </c>
      <c r="P169" s="131" t="str">
        <f t="shared" si="10"/>
        <v>No</v>
      </c>
      <c r="Q169" s="132" t="str">
        <f t="shared" si="11"/>
        <v>No</v>
      </c>
    </row>
    <row r="170" spans="1:17" hidden="1" x14ac:dyDescent="0.25">
      <c r="A170" t="s">
        <v>79</v>
      </c>
      <c r="B170" s="1">
        <v>238.91</v>
      </c>
      <c r="C170" s="1">
        <v>0</v>
      </c>
      <c r="D170" s="1">
        <v>0</v>
      </c>
      <c r="E170" s="1">
        <v>0</v>
      </c>
      <c r="F170" s="1">
        <v>238.91</v>
      </c>
      <c r="G170" s="1">
        <v>0</v>
      </c>
      <c r="H170" s="1">
        <v>238.91</v>
      </c>
      <c r="I170" s="1">
        <v>0</v>
      </c>
      <c r="J170" t="s">
        <v>56</v>
      </c>
      <c r="K170" t="s">
        <v>189</v>
      </c>
      <c r="L170" t="s">
        <v>190</v>
      </c>
      <c r="M170" s="1">
        <f>_xlfn.IFNA(VLOOKUP(A170,'8.5.24'!$A$2:$C$96,3,0),0)</f>
        <v>0</v>
      </c>
      <c r="N170" t="str">
        <f t="shared" si="9"/>
        <v>No</v>
      </c>
      <c r="O170" t="str">
        <f>_xlfn.IFNA(VLOOKUP(A170,'8.5.24'!$A$2:$R$96,16,0), "No")</f>
        <v>No</v>
      </c>
      <c r="P170" s="131" t="str">
        <f t="shared" si="10"/>
        <v>No</v>
      </c>
      <c r="Q170" s="132" t="str">
        <f t="shared" si="11"/>
        <v>No</v>
      </c>
    </row>
    <row r="171" spans="1:17" hidden="1" x14ac:dyDescent="0.25">
      <c r="A171" t="s">
        <v>545</v>
      </c>
      <c r="B171" s="1">
        <v>715.27</v>
      </c>
      <c r="C171" s="1">
        <v>0</v>
      </c>
      <c r="D171" s="1">
        <v>0</v>
      </c>
      <c r="E171" s="1">
        <v>0</v>
      </c>
      <c r="F171" s="1">
        <v>715.27</v>
      </c>
      <c r="G171" s="1">
        <v>715.27</v>
      </c>
      <c r="H171" s="1">
        <v>0</v>
      </c>
      <c r="I171" s="1">
        <v>0</v>
      </c>
      <c r="J171" t="s">
        <v>56</v>
      </c>
      <c r="K171" t="s">
        <v>189</v>
      </c>
      <c r="L171" t="s">
        <v>546</v>
      </c>
      <c r="M171" s="1">
        <f>_xlfn.IFNA(VLOOKUP(A171,'8.5.24'!$A$2:$C$96,3,0),0)</f>
        <v>0</v>
      </c>
      <c r="N171" t="str">
        <f t="shared" si="9"/>
        <v>No</v>
      </c>
      <c r="O171" t="str">
        <f>_xlfn.IFNA(VLOOKUP(A171,'8.5.24'!$A$2:$R$96,16,0), "No")</f>
        <v>No</v>
      </c>
      <c r="P171" s="131" t="str">
        <f t="shared" si="10"/>
        <v>No</v>
      </c>
      <c r="Q171" s="132" t="str">
        <f t="shared" si="11"/>
        <v>No</v>
      </c>
    </row>
    <row r="172" spans="1:17" hidden="1" x14ac:dyDescent="0.25">
      <c r="A172" t="s">
        <v>878</v>
      </c>
      <c r="B172" s="1">
        <v>666.72</v>
      </c>
      <c r="C172" s="1">
        <v>0</v>
      </c>
      <c r="D172" s="1">
        <v>0</v>
      </c>
      <c r="E172" s="1">
        <v>0</v>
      </c>
      <c r="F172" s="1">
        <v>666.72</v>
      </c>
      <c r="G172" s="1">
        <v>0</v>
      </c>
      <c r="H172" s="1">
        <v>0</v>
      </c>
      <c r="I172" s="1">
        <v>666.72</v>
      </c>
      <c r="J172" t="s">
        <v>34</v>
      </c>
      <c r="K172" t="s">
        <v>198</v>
      </c>
      <c r="L172" t="s">
        <v>879</v>
      </c>
      <c r="M172" s="1">
        <f>_xlfn.IFNA(VLOOKUP(A172,'8.5.24'!$A$2:$C$96,3,0),0)</f>
        <v>0</v>
      </c>
      <c r="N172" t="str">
        <f t="shared" si="9"/>
        <v>No</v>
      </c>
      <c r="O172" t="str">
        <f>_xlfn.IFNA(VLOOKUP(A172,'8.5.24'!$A$2:$R$96,16,0), "No")</f>
        <v>No</v>
      </c>
      <c r="P172" s="131" t="str">
        <f t="shared" si="10"/>
        <v>No</v>
      </c>
      <c r="Q172" s="132" t="str">
        <f t="shared" si="11"/>
        <v>No</v>
      </c>
    </row>
    <row r="173" spans="1:17" hidden="1" x14ac:dyDescent="0.25">
      <c r="A173" t="s">
        <v>118</v>
      </c>
      <c r="B173" s="1">
        <v>3623.44</v>
      </c>
      <c r="C173" s="1">
        <v>0</v>
      </c>
      <c r="D173" s="1">
        <v>0</v>
      </c>
      <c r="E173" s="1">
        <v>0</v>
      </c>
      <c r="F173" s="1">
        <v>3623.44</v>
      </c>
      <c r="G173" s="1">
        <v>3623.44</v>
      </c>
      <c r="H173" s="1">
        <v>0</v>
      </c>
      <c r="I173" s="1">
        <v>0</v>
      </c>
      <c r="J173" t="s">
        <v>29</v>
      </c>
      <c r="K173" t="s">
        <v>212</v>
      </c>
      <c r="L173" t="s">
        <v>256</v>
      </c>
      <c r="M173" s="1">
        <f>_xlfn.IFNA(VLOOKUP(A173,'8.5.24'!$A$2:$C$96,3,0),0)</f>
        <v>0</v>
      </c>
      <c r="N173" t="str">
        <f t="shared" si="9"/>
        <v>No</v>
      </c>
      <c r="O173" t="str">
        <f>_xlfn.IFNA(VLOOKUP(A173,'8.5.24'!$A$2:$R$96,16,0), "No")</f>
        <v>No</v>
      </c>
      <c r="P173" s="131" t="str">
        <f t="shared" si="10"/>
        <v>No</v>
      </c>
      <c r="Q173" s="132" t="str">
        <f t="shared" si="11"/>
        <v>No</v>
      </c>
    </row>
    <row r="174" spans="1:17" hidden="1" x14ac:dyDescent="0.25">
      <c r="A174" t="s">
        <v>737</v>
      </c>
      <c r="B174" s="1">
        <v>458.58</v>
      </c>
      <c r="C174" s="1">
        <v>0</v>
      </c>
      <c r="D174" s="1">
        <v>0</v>
      </c>
      <c r="E174" s="1">
        <v>0</v>
      </c>
      <c r="F174" s="1">
        <v>458.58</v>
      </c>
      <c r="G174" s="1">
        <v>0</v>
      </c>
      <c r="H174" s="1">
        <v>458.58</v>
      </c>
      <c r="I174" s="1">
        <v>0</v>
      </c>
      <c r="J174" t="s">
        <v>36</v>
      </c>
      <c r="K174" t="s">
        <v>185</v>
      </c>
      <c r="L174" t="s">
        <v>738</v>
      </c>
      <c r="M174" s="1">
        <f>_xlfn.IFNA(VLOOKUP(A174,'8.5.24'!$A$2:$C$96,3,0),0)</f>
        <v>0</v>
      </c>
      <c r="N174" t="str">
        <f t="shared" si="9"/>
        <v>No</v>
      </c>
      <c r="O174" t="str">
        <f>_xlfn.IFNA(VLOOKUP(A174,'8.5.24'!$A$2:$R$96,16,0), "No")</f>
        <v>No</v>
      </c>
      <c r="P174" s="131" t="str">
        <f t="shared" si="10"/>
        <v>No</v>
      </c>
      <c r="Q174" s="132" t="str">
        <f t="shared" si="11"/>
        <v>No</v>
      </c>
    </row>
    <row r="175" spans="1:17" hidden="1" x14ac:dyDescent="0.25">
      <c r="A175" t="s">
        <v>786</v>
      </c>
      <c r="B175" s="1">
        <v>3331.66</v>
      </c>
      <c r="C175" s="1">
        <v>0</v>
      </c>
      <c r="D175" s="1">
        <v>0</v>
      </c>
      <c r="E175" s="1">
        <v>0</v>
      </c>
      <c r="F175" s="1">
        <v>3331.66</v>
      </c>
      <c r="G175" s="1">
        <v>0</v>
      </c>
      <c r="H175" s="1">
        <v>0</v>
      </c>
      <c r="I175" s="1">
        <v>3331.66</v>
      </c>
      <c r="J175" t="s">
        <v>60</v>
      </c>
      <c r="K175" t="s">
        <v>236</v>
      </c>
      <c r="L175" t="s">
        <v>787</v>
      </c>
      <c r="M175" s="1">
        <f>_xlfn.IFNA(VLOOKUP(A175,'8.5.24'!$A$2:$C$96,3,0),0)</f>
        <v>0</v>
      </c>
      <c r="N175" t="str">
        <f t="shared" si="9"/>
        <v>No</v>
      </c>
      <c r="O175" t="str">
        <f>_xlfn.IFNA(VLOOKUP(A175,'8.5.24'!$A$2:$R$96,16,0), "No")</f>
        <v>No</v>
      </c>
      <c r="P175" s="131" t="str">
        <f t="shared" si="10"/>
        <v>No</v>
      </c>
      <c r="Q175" s="132" t="str">
        <f t="shared" si="11"/>
        <v>No</v>
      </c>
    </row>
    <row r="176" spans="1:17" hidden="1" x14ac:dyDescent="0.25">
      <c r="A176" t="s">
        <v>788</v>
      </c>
      <c r="B176" s="1">
        <v>56.57</v>
      </c>
      <c r="C176" s="1">
        <v>0</v>
      </c>
      <c r="D176" s="1">
        <v>0</v>
      </c>
      <c r="E176" s="1">
        <v>0</v>
      </c>
      <c r="F176" s="1">
        <v>56.57</v>
      </c>
      <c r="G176" s="1">
        <v>0</v>
      </c>
      <c r="H176" s="1">
        <v>0</v>
      </c>
      <c r="I176" s="1">
        <v>56.57</v>
      </c>
      <c r="J176" t="s">
        <v>34</v>
      </c>
      <c r="K176" t="s">
        <v>198</v>
      </c>
      <c r="L176" t="s">
        <v>789</v>
      </c>
      <c r="M176" s="1">
        <f>_xlfn.IFNA(VLOOKUP(A176,'8.5.24'!$A$2:$C$96,3,0),0)</f>
        <v>0</v>
      </c>
      <c r="N176" t="str">
        <f t="shared" si="9"/>
        <v>No</v>
      </c>
      <c r="O176" t="str">
        <f>_xlfn.IFNA(VLOOKUP(A176,'8.5.24'!$A$2:$R$96,16,0), "No")</f>
        <v>No</v>
      </c>
      <c r="P176" s="131" t="str">
        <f t="shared" si="10"/>
        <v>No</v>
      </c>
      <c r="Q176" s="132" t="str">
        <f t="shared" si="11"/>
        <v>No</v>
      </c>
    </row>
    <row r="177" spans="1:17" hidden="1" x14ac:dyDescent="0.25">
      <c r="A177" t="s">
        <v>139</v>
      </c>
      <c r="B177" s="1">
        <v>118.54</v>
      </c>
      <c r="C177" s="1">
        <v>0</v>
      </c>
      <c r="D177" s="1">
        <v>0</v>
      </c>
      <c r="E177" s="1">
        <v>0</v>
      </c>
      <c r="F177" s="1">
        <v>118.54</v>
      </c>
      <c r="G177" s="1">
        <v>118.54</v>
      </c>
      <c r="H177" s="1">
        <v>0</v>
      </c>
      <c r="I177" s="1">
        <v>0</v>
      </c>
      <c r="J177" t="s">
        <v>20</v>
      </c>
      <c r="K177" t="s">
        <v>178</v>
      </c>
      <c r="L177" t="s">
        <v>320</v>
      </c>
      <c r="M177" s="1">
        <f>_xlfn.IFNA(VLOOKUP(A177,'8.5.24'!$A$2:$C$96,3,0),0)</f>
        <v>0</v>
      </c>
      <c r="N177" t="str">
        <f t="shared" si="9"/>
        <v>No</v>
      </c>
      <c r="O177" t="str">
        <f>_xlfn.IFNA(VLOOKUP(A177,'8.5.24'!$A$2:$R$96,16,0), "No")</f>
        <v>No</v>
      </c>
      <c r="P177" s="131" t="str">
        <f t="shared" si="10"/>
        <v>No</v>
      </c>
      <c r="Q177" s="132" t="str">
        <f t="shared" si="11"/>
        <v>No</v>
      </c>
    </row>
    <row r="178" spans="1:17" hidden="1" x14ac:dyDescent="0.25">
      <c r="A178" t="s">
        <v>35</v>
      </c>
      <c r="B178" s="1">
        <v>11.6</v>
      </c>
      <c r="C178" s="1">
        <v>0</v>
      </c>
      <c r="D178" s="1">
        <v>0</v>
      </c>
      <c r="E178" s="1">
        <v>0</v>
      </c>
      <c r="F178" s="1">
        <v>11.6</v>
      </c>
      <c r="G178" s="1">
        <v>11.6</v>
      </c>
      <c r="H178" s="1">
        <v>0</v>
      </c>
      <c r="I178" s="1">
        <v>0</v>
      </c>
      <c r="J178" t="s">
        <v>36</v>
      </c>
      <c r="K178" t="s">
        <v>185</v>
      </c>
      <c r="L178" t="s">
        <v>186</v>
      </c>
      <c r="M178" s="1">
        <f>_xlfn.IFNA(VLOOKUP(A178,'8.5.24'!$A$2:$C$96,3,0),0)</f>
        <v>0</v>
      </c>
      <c r="N178" t="str">
        <f t="shared" si="9"/>
        <v>No</v>
      </c>
      <c r="O178" t="str">
        <f>_xlfn.IFNA(VLOOKUP(A178,'8.5.24'!$A$2:$R$96,16,0), "No")</f>
        <v>No</v>
      </c>
      <c r="P178" s="131" t="str">
        <f t="shared" si="10"/>
        <v>No</v>
      </c>
      <c r="Q178" s="132" t="str">
        <f t="shared" si="11"/>
        <v>No</v>
      </c>
    </row>
    <row r="179" spans="1:17" hidden="1" x14ac:dyDescent="0.25">
      <c r="A179" t="s">
        <v>321</v>
      </c>
      <c r="B179" s="1">
        <v>1593.56</v>
      </c>
      <c r="C179" s="1">
        <v>0</v>
      </c>
      <c r="D179" s="1">
        <v>0</v>
      </c>
      <c r="E179" s="1">
        <v>0</v>
      </c>
      <c r="F179" s="1">
        <v>1593.56</v>
      </c>
      <c r="G179" s="1">
        <v>0</v>
      </c>
      <c r="H179" s="1">
        <v>1593.56</v>
      </c>
      <c r="I179" s="1">
        <v>0</v>
      </c>
      <c r="J179" t="s">
        <v>56</v>
      </c>
      <c r="K179" t="s">
        <v>189</v>
      </c>
      <c r="L179" t="s">
        <v>322</v>
      </c>
      <c r="M179" s="1">
        <f>_xlfn.IFNA(VLOOKUP(A179,'8.5.24'!$A$2:$C$96,3,0),0)</f>
        <v>0</v>
      </c>
      <c r="N179" t="str">
        <f t="shared" si="9"/>
        <v>No</v>
      </c>
      <c r="O179" t="str">
        <f>_xlfn.IFNA(VLOOKUP(A179,'8.5.24'!$A$2:$R$96,16,0), "No")</f>
        <v>No</v>
      </c>
      <c r="P179" s="131" t="str">
        <f t="shared" si="10"/>
        <v>No</v>
      </c>
      <c r="Q179" s="132" t="str">
        <f t="shared" si="11"/>
        <v>No</v>
      </c>
    </row>
    <row r="180" spans="1:17" hidden="1" x14ac:dyDescent="0.25">
      <c r="A180" t="s">
        <v>640</v>
      </c>
      <c r="B180" s="1">
        <v>2916.72</v>
      </c>
      <c r="C180" s="1">
        <v>0</v>
      </c>
      <c r="D180" s="1">
        <v>0</v>
      </c>
      <c r="E180" s="1">
        <v>0</v>
      </c>
      <c r="F180" s="1">
        <v>2916.72</v>
      </c>
      <c r="G180" s="1">
        <v>0</v>
      </c>
      <c r="H180" s="1">
        <v>0</v>
      </c>
      <c r="I180" s="1">
        <v>2916.72</v>
      </c>
      <c r="J180" t="s">
        <v>96</v>
      </c>
      <c r="K180" t="s">
        <v>242</v>
      </c>
      <c r="L180" t="s">
        <v>641</v>
      </c>
      <c r="M180" s="1">
        <f>_xlfn.IFNA(VLOOKUP(A180,'8.5.24'!$A$2:$C$96,3,0),0)</f>
        <v>0</v>
      </c>
      <c r="N180" t="str">
        <f t="shared" si="9"/>
        <v>No</v>
      </c>
      <c r="O180" t="str">
        <f>_xlfn.IFNA(VLOOKUP(A180,'8.5.24'!$A$2:$R$96,16,0), "No")</f>
        <v>No</v>
      </c>
      <c r="P180" s="131" t="str">
        <f t="shared" si="10"/>
        <v>No</v>
      </c>
      <c r="Q180" s="132" t="str">
        <f t="shared" si="11"/>
        <v>No</v>
      </c>
    </row>
    <row r="181" spans="1:17" hidden="1" x14ac:dyDescent="0.25">
      <c r="A181" t="s">
        <v>52</v>
      </c>
      <c r="B181" s="1">
        <v>2537</v>
      </c>
      <c r="C181" s="1">
        <v>0</v>
      </c>
      <c r="D181" s="1">
        <v>0</v>
      </c>
      <c r="E181" s="1">
        <v>0</v>
      </c>
      <c r="F181" s="1">
        <v>2537</v>
      </c>
      <c r="G181" s="1">
        <v>2537</v>
      </c>
      <c r="H181" s="1">
        <v>0</v>
      </c>
      <c r="I181" s="1">
        <v>0</v>
      </c>
      <c r="J181" t="s">
        <v>150</v>
      </c>
      <c r="K181" t="s">
        <v>175</v>
      </c>
      <c r="L181" t="s">
        <v>203</v>
      </c>
      <c r="M181" s="1">
        <f>_xlfn.IFNA(VLOOKUP(A181,'8.5.24'!$A$2:$C$96,3,0),0)</f>
        <v>0</v>
      </c>
      <c r="N181" t="str">
        <f t="shared" si="9"/>
        <v>No</v>
      </c>
      <c r="O181" t="str">
        <f>_xlfn.IFNA(VLOOKUP(A181,'8.5.24'!$A$2:$R$96,16,0), "No")</f>
        <v>No</v>
      </c>
      <c r="P181" s="131" t="str">
        <f t="shared" si="10"/>
        <v>No</v>
      </c>
      <c r="Q181" s="132" t="str">
        <f t="shared" si="11"/>
        <v>No</v>
      </c>
    </row>
    <row r="182" spans="1:17" hidden="1" x14ac:dyDescent="0.25">
      <c r="A182" t="s">
        <v>518</v>
      </c>
      <c r="B182" s="1">
        <v>2409.77</v>
      </c>
      <c r="C182" s="1">
        <v>0</v>
      </c>
      <c r="D182" s="1">
        <v>0</v>
      </c>
      <c r="E182" s="1">
        <v>0</v>
      </c>
      <c r="F182" s="1">
        <v>2409.77</v>
      </c>
      <c r="G182" s="1">
        <v>2409.77</v>
      </c>
      <c r="H182" s="1">
        <v>0</v>
      </c>
      <c r="I182" s="1">
        <v>0</v>
      </c>
      <c r="J182" t="s">
        <v>21</v>
      </c>
      <c r="K182" t="s">
        <v>177</v>
      </c>
      <c r="L182" t="s">
        <v>519</v>
      </c>
      <c r="M182" s="1">
        <f>_xlfn.IFNA(VLOOKUP(A182,'8.5.24'!$A$2:$C$96,3,0),0)</f>
        <v>0</v>
      </c>
      <c r="N182" t="str">
        <f t="shared" si="9"/>
        <v>No</v>
      </c>
      <c r="O182" t="str">
        <f>_xlfn.IFNA(VLOOKUP(A182,'8.5.24'!$A$2:$R$96,16,0), "No")</f>
        <v>No</v>
      </c>
      <c r="P182" s="131" t="str">
        <f t="shared" si="10"/>
        <v>No</v>
      </c>
      <c r="Q182" s="132" t="str">
        <f t="shared" si="11"/>
        <v>No</v>
      </c>
    </row>
    <row r="183" spans="1:17" hidden="1" x14ac:dyDescent="0.25">
      <c r="A183" t="s">
        <v>880</v>
      </c>
      <c r="B183" s="1">
        <v>471.26</v>
      </c>
      <c r="C183" s="1">
        <v>0</v>
      </c>
      <c r="D183" s="1">
        <v>0</v>
      </c>
      <c r="E183" s="1">
        <v>0</v>
      </c>
      <c r="F183" s="1">
        <v>471.26</v>
      </c>
      <c r="G183" s="1">
        <v>471.26</v>
      </c>
      <c r="H183" s="1">
        <v>0</v>
      </c>
      <c r="I183" s="1">
        <v>0</v>
      </c>
      <c r="J183" t="s">
        <v>10</v>
      </c>
      <c r="K183" t="s">
        <v>191</v>
      </c>
      <c r="L183" t="s">
        <v>881</v>
      </c>
      <c r="M183" s="1">
        <f>_xlfn.IFNA(VLOOKUP(A183,'8.5.24'!$A$2:$C$96,3,0),0)</f>
        <v>0</v>
      </c>
      <c r="N183" t="str">
        <f t="shared" si="9"/>
        <v>No</v>
      </c>
      <c r="O183" t="str">
        <f>_xlfn.IFNA(VLOOKUP(A183,'8.5.24'!$A$2:$R$96,16,0), "No")</f>
        <v>No</v>
      </c>
      <c r="P183" s="131" t="str">
        <f t="shared" si="10"/>
        <v>No</v>
      </c>
      <c r="Q183" s="132" t="str">
        <f t="shared" si="11"/>
        <v>No</v>
      </c>
    </row>
    <row r="184" spans="1:17" hidden="1" x14ac:dyDescent="0.25">
      <c r="A184" t="s">
        <v>791</v>
      </c>
      <c r="B184" s="1">
        <v>622.29999999999995</v>
      </c>
      <c r="C184" s="1">
        <v>0</v>
      </c>
      <c r="D184" s="1">
        <v>0</v>
      </c>
      <c r="E184" s="1">
        <v>0</v>
      </c>
      <c r="F184" s="1">
        <v>622.29999999999995</v>
      </c>
      <c r="G184" s="1">
        <v>0</v>
      </c>
      <c r="H184" s="1">
        <v>622.29999999999995</v>
      </c>
      <c r="I184" s="1">
        <v>0</v>
      </c>
      <c r="J184" t="s">
        <v>20</v>
      </c>
      <c r="K184" t="s">
        <v>178</v>
      </c>
      <c r="L184" t="s">
        <v>792</v>
      </c>
      <c r="M184" s="1">
        <f>_xlfn.IFNA(VLOOKUP(A184,'8.5.24'!$A$2:$C$96,3,0),0)</f>
        <v>0</v>
      </c>
      <c r="N184" t="str">
        <f t="shared" si="9"/>
        <v>No</v>
      </c>
      <c r="O184" t="str">
        <f>_xlfn.IFNA(VLOOKUP(A184,'8.5.24'!$A$2:$R$96,16,0), "No")</f>
        <v>No</v>
      </c>
      <c r="P184" s="131" t="str">
        <f t="shared" si="10"/>
        <v>No</v>
      </c>
      <c r="Q184" s="132" t="str">
        <f t="shared" si="11"/>
        <v>No</v>
      </c>
    </row>
    <row r="185" spans="1:17" hidden="1" x14ac:dyDescent="0.25">
      <c r="A185" t="s">
        <v>43</v>
      </c>
      <c r="B185" s="1">
        <v>1057.07</v>
      </c>
      <c r="C185" s="1">
        <v>0</v>
      </c>
      <c r="D185" s="1">
        <v>0</v>
      </c>
      <c r="E185" s="1">
        <v>0</v>
      </c>
      <c r="F185" s="1">
        <v>1057.07</v>
      </c>
      <c r="G185" s="1">
        <v>1057.07</v>
      </c>
      <c r="H185" s="1">
        <v>0</v>
      </c>
      <c r="I185" s="1">
        <v>0</v>
      </c>
      <c r="J185" t="s">
        <v>44</v>
      </c>
      <c r="K185" t="s">
        <v>196</v>
      </c>
      <c r="L185" t="s">
        <v>197</v>
      </c>
      <c r="M185" s="1">
        <f>_xlfn.IFNA(VLOOKUP(A185,'8.5.24'!$A$2:$C$96,3,0),0)</f>
        <v>0</v>
      </c>
      <c r="N185" t="str">
        <f t="shared" si="9"/>
        <v>No</v>
      </c>
      <c r="O185" t="str">
        <f>_xlfn.IFNA(VLOOKUP(A185,'8.5.24'!$A$2:$R$96,16,0), "No")</f>
        <v>No</v>
      </c>
      <c r="P185" s="131" t="str">
        <f t="shared" si="10"/>
        <v>No</v>
      </c>
      <c r="Q185" s="132" t="str">
        <f t="shared" si="11"/>
        <v>No</v>
      </c>
    </row>
    <row r="186" spans="1:17" hidden="1" x14ac:dyDescent="0.25">
      <c r="A186" t="s">
        <v>140</v>
      </c>
      <c r="B186" s="1">
        <v>28.36</v>
      </c>
      <c r="C186" s="1">
        <v>0</v>
      </c>
      <c r="D186" s="1">
        <v>0</v>
      </c>
      <c r="E186" s="1">
        <v>0</v>
      </c>
      <c r="F186" s="1">
        <v>28.36</v>
      </c>
      <c r="G186" s="1">
        <v>0</v>
      </c>
      <c r="H186" s="1">
        <v>0</v>
      </c>
      <c r="I186" s="1">
        <v>28.36</v>
      </c>
      <c r="J186" t="s">
        <v>62</v>
      </c>
      <c r="K186" t="s">
        <v>238</v>
      </c>
      <c r="L186" t="s">
        <v>323</v>
      </c>
      <c r="M186" s="1">
        <f>_xlfn.IFNA(VLOOKUP(A186,'8.5.24'!$A$2:$C$96,3,0),0)</f>
        <v>0</v>
      </c>
      <c r="N186" t="str">
        <f t="shared" si="9"/>
        <v>No</v>
      </c>
      <c r="O186" t="str">
        <f>_xlfn.IFNA(VLOOKUP(A186,'8.5.24'!$A$2:$R$96,16,0), "No")</f>
        <v>No</v>
      </c>
      <c r="P186" s="131" t="str">
        <f t="shared" si="10"/>
        <v>No</v>
      </c>
      <c r="Q186" s="132" t="str">
        <f t="shared" si="11"/>
        <v>No</v>
      </c>
    </row>
    <row r="187" spans="1:17" hidden="1" x14ac:dyDescent="0.25">
      <c r="A187" t="s">
        <v>25</v>
      </c>
      <c r="B187" s="1">
        <v>4883.01</v>
      </c>
      <c r="C187" s="1">
        <v>0</v>
      </c>
      <c r="D187" s="1">
        <v>0</v>
      </c>
      <c r="E187" s="1">
        <v>0</v>
      </c>
      <c r="F187" s="1">
        <v>4883.01</v>
      </c>
      <c r="G187" s="1">
        <v>4883.01</v>
      </c>
      <c r="H187" s="1">
        <v>0</v>
      </c>
      <c r="I187" s="1">
        <v>0</v>
      </c>
      <c r="J187" t="s">
        <v>21</v>
      </c>
      <c r="K187" t="s">
        <v>177</v>
      </c>
      <c r="L187" t="s">
        <v>889</v>
      </c>
      <c r="M187" s="1">
        <f>_xlfn.IFNA(VLOOKUP(A187,'8.5.24'!$A$2:$C$96,3,0),0)</f>
        <v>0</v>
      </c>
      <c r="N187" t="str">
        <f t="shared" si="9"/>
        <v>No</v>
      </c>
      <c r="O187" t="str">
        <f>_xlfn.IFNA(VLOOKUP(A187,'8.5.24'!$A$2:$R$96,16,0), "No")</f>
        <v>No</v>
      </c>
      <c r="P187" s="131" t="str">
        <f t="shared" si="10"/>
        <v>No</v>
      </c>
      <c r="Q187" s="132" t="str">
        <f t="shared" ref="Q187:Q210" si="12">IF(AND(N187="Yes",O187="Yes",M187&lt;=C187),"Yes","No")</f>
        <v>No</v>
      </c>
    </row>
    <row r="188" spans="1:17" hidden="1" x14ac:dyDescent="0.25">
      <c r="A188" t="s">
        <v>154</v>
      </c>
      <c r="B188" s="1">
        <v>76.650000000000006</v>
      </c>
      <c r="C188" s="1">
        <v>0</v>
      </c>
      <c r="D188" s="1">
        <v>0</v>
      </c>
      <c r="E188" s="1">
        <v>0</v>
      </c>
      <c r="F188" s="1">
        <v>76.650000000000006</v>
      </c>
      <c r="G188" s="1">
        <v>0</v>
      </c>
      <c r="H188" s="1">
        <v>0</v>
      </c>
      <c r="I188" s="1">
        <v>76.650000000000006</v>
      </c>
      <c r="J188" t="s">
        <v>105</v>
      </c>
      <c r="K188" t="s">
        <v>245</v>
      </c>
      <c r="L188" t="s">
        <v>246</v>
      </c>
      <c r="M188" s="1">
        <f>_xlfn.IFNA(VLOOKUP(A188,'8.5.24'!$A$2:$C$96,3,0),0)</f>
        <v>76.650000000000006</v>
      </c>
      <c r="N188" t="str">
        <f t="shared" si="9"/>
        <v>Yes</v>
      </c>
      <c r="O188" t="str">
        <f>_xlfn.IFNA(VLOOKUP(A188,'8.5.24'!$A$2:$R$96,16,0), "No")</f>
        <v>Yes</v>
      </c>
      <c r="P188" s="131" t="str">
        <f t="shared" si="10"/>
        <v>No</v>
      </c>
      <c r="Q188" s="132" t="str">
        <f t="shared" si="12"/>
        <v>No</v>
      </c>
    </row>
    <row r="189" spans="1:17" hidden="1" x14ac:dyDescent="0.25">
      <c r="A189" t="s">
        <v>421</v>
      </c>
      <c r="B189" s="1">
        <v>238.74</v>
      </c>
      <c r="C189" s="1">
        <v>0</v>
      </c>
      <c r="D189" s="1">
        <v>0</v>
      </c>
      <c r="E189" s="1">
        <v>0</v>
      </c>
      <c r="F189" s="1">
        <v>238.74</v>
      </c>
      <c r="G189" s="1">
        <v>238.74</v>
      </c>
      <c r="H189" s="1">
        <v>0</v>
      </c>
      <c r="I189" s="1">
        <v>0</v>
      </c>
      <c r="J189" t="s">
        <v>96</v>
      </c>
      <c r="K189" t="s">
        <v>242</v>
      </c>
      <c r="L189" t="s">
        <v>422</v>
      </c>
      <c r="M189" s="1">
        <f>_xlfn.IFNA(VLOOKUP(A189,'8.5.24'!$A$2:$C$96,3,0),0)</f>
        <v>0</v>
      </c>
      <c r="N189" t="str">
        <f t="shared" si="9"/>
        <v>No</v>
      </c>
      <c r="O189" t="str">
        <f>_xlfn.IFNA(VLOOKUP(A189,'8.5.24'!$A$2:$R$96,16,0), "No")</f>
        <v>No</v>
      </c>
      <c r="P189" s="131" t="str">
        <f t="shared" si="10"/>
        <v>No</v>
      </c>
      <c r="Q189" s="132" t="str">
        <f t="shared" si="12"/>
        <v>No</v>
      </c>
    </row>
    <row r="190" spans="1:17" hidden="1" x14ac:dyDescent="0.25">
      <c r="A190" t="s">
        <v>797</v>
      </c>
      <c r="B190" s="1">
        <v>74.23</v>
      </c>
      <c r="C190" s="1">
        <v>0</v>
      </c>
      <c r="D190" s="1">
        <v>0</v>
      </c>
      <c r="E190" s="1">
        <v>0</v>
      </c>
      <c r="F190" s="1">
        <v>74.23</v>
      </c>
      <c r="G190" s="1">
        <v>74.23</v>
      </c>
      <c r="H190" s="1">
        <v>0</v>
      </c>
      <c r="I190" s="1">
        <v>0</v>
      </c>
      <c r="J190" t="s">
        <v>21</v>
      </c>
      <c r="K190" t="s">
        <v>177</v>
      </c>
      <c r="L190" t="s">
        <v>798</v>
      </c>
      <c r="M190" s="1">
        <f>_xlfn.IFNA(VLOOKUP(A190,'8.5.24'!$A$2:$C$96,3,0),0)</f>
        <v>0</v>
      </c>
      <c r="N190" t="str">
        <f t="shared" si="9"/>
        <v>No</v>
      </c>
      <c r="O190" t="str">
        <f>_xlfn.IFNA(VLOOKUP(A190,'8.5.24'!$A$2:$R$96,16,0), "No")</f>
        <v>No</v>
      </c>
      <c r="P190" s="131" t="str">
        <f t="shared" si="10"/>
        <v>No</v>
      </c>
      <c r="Q190" s="132" t="str">
        <f t="shared" si="12"/>
        <v>No</v>
      </c>
    </row>
    <row r="191" spans="1:17" hidden="1" x14ac:dyDescent="0.25">
      <c r="A191" t="s">
        <v>142</v>
      </c>
      <c r="B191" s="1">
        <v>284.51</v>
      </c>
      <c r="C191" s="1">
        <v>0</v>
      </c>
      <c r="D191" s="1">
        <v>0</v>
      </c>
      <c r="E191" s="1">
        <v>0</v>
      </c>
      <c r="F191" s="1">
        <v>284.51</v>
      </c>
      <c r="G191" s="1">
        <v>284.51</v>
      </c>
      <c r="H191" s="1">
        <v>0</v>
      </c>
      <c r="I191" s="1">
        <v>0</v>
      </c>
      <c r="J191" t="s">
        <v>29</v>
      </c>
      <c r="K191" t="s">
        <v>212</v>
      </c>
      <c r="L191" t="s">
        <v>325</v>
      </c>
      <c r="M191" s="1">
        <f>_xlfn.IFNA(VLOOKUP(A191,'8.5.24'!$A$2:$C$96,3,0),0)</f>
        <v>0</v>
      </c>
      <c r="N191" t="str">
        <f t="shared" si="9"/>
        <v>No</v>
      </c>
      <c r="O191" t="str">
        <f>_xlfn.IFNA(VLOOKUP(A191,'8.5.24'!$A$2:$R$96,16,0), "No")</f>
        <v>No</v>
      </c>
      <c r="P191" s="131" t="str">
        <f t="shared" si="10"/>
        <v>No</v>
      </c>
      <c r="Q191" s="132" t="str">
        <f t="shared" si="12"/>
        <v>No</v>
      </c>
    </row>
    <row r="192" spans="1:17" hidden="1" x14ac:dyDescent="0.25">
      <c r="A192" t="s">
        <v>799</v>
      </c>
      <c r="B192" s="1">
        <v>1149.06</v>
      </c>
      <c r="C192" s="1">
        <v>0</v>
      </c>
      <c r="D192" s="1">
        <v>0</v>
      </c>
      <c r="E192" s="1">
        <v>0</v>
      </c>
      <c r="F192" s="1">
        <v>1149.06</v>
      </c>
      <c r="G192" s="1">
        <v>0</v>
      </c>
      <c r="H192" s="1">
        <v>0</v>
      </c>
      <c r="I192" s="1">
        <v>1149.06</v>
      </c>
      <c r="J192" t="s">
        <v>31</v>
      </c>
      <c r="K192" t="s">
        <v>183</v>
      </c>
      <c r="L192" t="s">
        <v>800</v>
      </c>
      <c r="M192" s="1">
        <f>_xlfn.IFNA(VLOOKUP(A192,'8.5.24'!$A$2:$C$96,3,0),0)</f>
        <v>276.44</v>
      </c>
      <c r="N192" t="str">
        <f t="shared" si="9"/>
        <v>Yes</v>
      </c>
      <c r="O192" t="str">
        <f>_xlfn.IFNA(VLOOKUP(A192,'8.5.24'!$A$2:$R$96,16,0), "No")</f>
        <v>Yes</v>
      </c>
      <c r="P192" s="131" t="str">
        <f t="shared" si="10"/>
        <v>No</v>
      </c>
      <c r="Q192" s="132" t="str">
        <f t="shared" si="12"/>
        <v>No</v>
      </c>
    </row>
    <row r="193" spans="1:17" hidden="1" x14ac:dyDescent="0.25">
      <c r="A193" t="s">
        <v>146</v>
      </c>
      <c r="B193" s="1">
        <v>1586.97</v>
      </c>
      <c r="C193" s="1">
        <v>0</v>
      </c>
      <c r="D193" s="1">
        <v>0</v>
      </c>
      <c r="E193" s="1">
        <v>0</v>
      </c>
      <c r="F193" s="1">
        <v>1586.97</v>
      </c>
      <c r="G193" s="1">
        <v>0</v>
      </c>
      <c r="H193" s="1">
        <v>1586.97</v>
      </c>
      <c r="I193" s="1">
        <v>0</v>
      </c>
      <c r="J193" t="s">
        <v>44</v>
      </c>
      <c r="K193" t="s">
        <v>196</v>
      </c>
      <c r="L193" t="s">
        <v>681</v>
      </c>
      <c r="M193" s="1">
        <f>_xlfn.IFNA(VLOOKUP(A193,'8.5.24'!$A$2:$C$96,3,0),0)</f>
        <v>0</v>
      </c>
      <c r="N193" t="str">
        <f t="shared" si="9"/>
        <v>No</v>
      </c>
      <c r="O193" t="str">
        <f>_xlfn.IFNA(VLOOKUP(A193,'8.5.24'!$A$2:$R$96,16,0), "No")</f>
        <v>No</v>
      </c>
      <c r="P193" s="131" t="str">
        <f t="shared" si="10"/>
        <v>No</v>
      </c>
      <c r="Q193" s="132" t="str">
        <f t="shared" si="12"/>
        <v>No</v>
      </c>
    </row>
    <row r="194" spans="1:17" hidden="1" x14ac:dyDescent="0.25">
      <c r="A194" t="s">
        <v>801</v>
      </c>
      <c r="B194" s="1">
        <v>144.12</v>
      </c>
      <c r="C194" s="1">
        <v>0</v>
      </c>
      <c r="D194" s="1">
        <v>0</v>
      </c>
      <c r="E194" s="1">
        <v>0</v>
      </c>
      <c r="F194" s="1">
        <v>144.12</v>
      </c>
      <c r="G194" s="1">
        <v>0</v>
      </c>
      <c r="H194" s="1">
        <v>0</v>
      </c>
      <c r="I194" s="1">
        <v>144.12</v>
      </c>
      <c r="J194" t="s">
        <v>96</v>
      </c>
      <c r="K194" t="s">
        <v>242</v>
      </c>
      <c r="L194" t="s">
        <v>802</v>
      </c>
      <c r="M194" s="1">
        <f>_xlfn.IFNA(VLOOKUP(A194,'8.5.24'!$A$2:$C$96,3,0),0)</f>
        <v>0</v>
      </c>
      <c r="N194" t="str">
        <f t="shared" ref="N194:N257" si="13">IF(M194&gt;50,"Yes","No")</f>
        <v>No</v>
      </c>
      <c r="O194" t="str">
        <f>_xlfn.IFNA(VLOOKUP(A194,'8.5.24'!$A$2:$R$96,16,0), "No")</f>
        <v>No</v>
      </c>
      <c r="P194" s="131" t="str">
        <f t="shared" ref="P194:P257" si="14">IF(AND(C194&gt;=50,O194="No"),"Yes","No")</f>
        <v>No</v>
      </c>
      <c r="Q194" s="132" t="str">
        <f t="shared" si="12"/>
        <v>No</v>
      </c>
    </row>
    <row r="195" spans="1:17" hidden="1" x14ac:dyDescent="0.25">
      <c r="A195" t="s">
        <v>167</v>
      </c>
      <c r="B195" s="1">
        <v>800.17000000000007</v>
      </c>
      <c r="C195" s="1">
        <v>0</v>
      </c>
      <c r="D195" s="1">
        <v>0</v>
      </c>
      <c r="E195" s="1">
        <v>0</v>
      </c>
      <c r="F195" s="1">
        <v>800.17000000000007</v>
      </c>
      <c r="G195" s="1">
        <v>800.17000000000007</v>
      </c>
      <c r="H195" s="1">
        <v>0</v>
      </c>
      <c r="I195" s="1">
        <v>0</v>
      </c>
      <c r="J195" t="s">
        <v>44</v>
      </c>
      <c r="K195" t="s">
        <v>196</v>
      </c>
      <c r="L195" t="s">
        <v>326</v>
      </c>
      <c r="M195" s="1">
        <f>_xlfn.IFNA(VLOOKUP(A195,'8.5.24'!$A$2:$C$96,3,0),0)</f>
        <v>0</v>
      </c>
      <c r="N195" t="str">
        <f t="shared" si="13"/>
        <v>No</v>
      </c>
      <c r="O195" t="str">
        <f>_xlfn.IFNA(VLOOKUP(A195,'8.5.24'!$A$2:$R$96,16,0), "No")</f>
        <v>No</v>
      </c>
      <c r="P195" s="131" t="str">
        <f t="shared" si="14"/>
        <v>No</v>
      </c>
      <c r="Q195" s="132" t="str">
        <f t="shared" si="12"/>
        <v>No</v>
      </c>
    </row>
    <row r="196" spans="1:17" hidden="1" x14ac:dyDescent="0.25">
      <c r="A196" t="s">
        <v>739</v>
      </c>
      <c r="B196" s="1">
        <v>767.96</v>
      </c>
      <c r="C196" s="1">
        <v>0</v>
      </c>
      <c r="D196" s="1">
        <v>0</v>
      </c>
      <c r="E196" s="1">
        <v>0</v>
      </c>
      <c r="F196" s="1">
        <v>767.96</v>
      </c>
      <c r="G196" s="1">
        <v>767.96</v>
      </c>
      <c r="H196" s="1">
        <v>0</v>
      </c>
      <c r="I196" s="1">
        <v>0</v>
      </c>
      <c r="J196" t="s">
        <v>21</v>
      </c>
      <c r="K196" t="s">
        <v>177</v>
      </c>
      <c r="L196" t="s">
        <v>740</v>
      </c>
      <c r="M196" s="1">
        <f>_xlfn.IFNA(VLOOKUP(A196,'8.5.24'!$A$2:$C$96,3,0),0)</f>
        <v>0</v>
      </c>
      <c r="N196" t="str">
        <f t="shared" si="13"/>
        <v>No</v>
      </c>
      <c r="O196" t="str">
        <f>_xlfn.IFNA(VLOOKUP(A196,'8.5.24'!$A$2:$R$96,16,0), "No")</f>
        <v>No</v>
      </c>
      <c r="P196" s="131" t="str">
        <f t="shared" si="14"/>
        <v>No</v>
      </c>
      <c r="Q196" s="132" t="str">
        <f t="shared" si="12"/>
        <v>No</v>
      </c>
    </row>
    <row r="197" spans="1:17" hidden="1" x14ac:dyDescent="0.25">
      <c r="A197" t="s">
        <v>67</v>
      </c>
      <c r="B197" s="1">
        <v>779.71</v>
      </c>
      <c r="C197" s="1">
        <v>0</v>
      </c>
      <c r="D197" s="1">
        <v>0</v>
      </c>
      <c r="E197" s="1">
        <v>0</v>
      </c>
      <c r="F197" s="1">
        <v>779.71</v>
      </c>
      <c r="G197" s="1">
        <v>0</v>
      </c>
      <c r="H197" s="1">
        <v>779.71</v>
      </c>
      <c r="I197" s="1">
        <v>0</v>
      </c>
      <c r="J197" t="s">
        <v>41</v>
      </c>
      <c r="K197" t="s">
        <v>179</v>
      </c>
      <c r="L197" t="s">
        <v>225</v>
      </c>
      <c r="M197" s="1">
        <f>_xlfn.IFNA(VLOOKUP(A197,'8.5.24'!$A$2:$C$96,3,0),0)</f>
        <v>0</v>
      </c>
      <c r="N197" t="str">
        <f t="shared" si="13"/>
        <v>No</v>
      </c>
      <c r="O197" t="str">
        <f>_xlfn.IFNA(VLOOKUP(A197,'8.5.24'!$A$2:$R$96,16,0), "No")</f>
        <v>No</v>
      </c>
      <c r="P197" s="131" t="str">
        <f t="shared" si="14"/>
        <v>No</v>
      </c>
      <c r="Q197" s="132" t="str">
        <f t="shared" si="12"/>
        <v>No</v>
      </c>
    </row>
    <row r="198" spans="1:17" hidden="1" x14ac:dyDescent="0.25">
      <c r="A198" t="s">
        <v>436</v>
      </c>
      <c r="B198" s="1">
        <v>1629.42</v>
      </c>
      <c r="C198" s="1">
        <v>0</v>
      </c>
      <c r="D198" s="1">
        <v>0</v>
      </c>
      <c r="E198" s="1">
        <v>0</v>
      </c>
      <c r="F198" s="1">
        <v>1629.42</v>
      </c>
      <c r="G198" s="1">
        <v>0</v>
      </c>
      <c r="H198" s="1">
        <v>1629.42</v>
      </c>
      <c r="I198" s="1">
        <v>0</v>
      </c>
      <c r="J198" t="s">
        <v>20</v>
      </c>
      <c r="K198" t="s">
        <v>178</v>
      </c>
      <c r="L198" t="s">
        <v>437</v>
      </c>
      <c r="M198" s="1">
        <f>_xlfn.IFNA(VLOOKUP(A198,'8.5.24'!$A$2:$C$96,3,0),0)</f>
        <v>0</v>
      </c>
      <c r="N198" t="str">
        <f t="shared" si="13"/>
        <v>No</v>
      </c>
      <c r="O198" t="str">
        <f>_xlfn.IFNA(VLOOKUP(A198,'8.5.24'!$A$2:$R$96,16,0), "No")</f>
        <v>No</v>
      </c>
      <c r="P198" s="131" t="str">
        <f t="shared" si="14"/>
        <v>No</v>
      </c>
      <c r="Q198" s="132" t="str">
        <f t="shared" si="12"/>
        <v>No</v>
      </c>
    </row>
    <row r="199" spans="1:17" hidden="1" x14ac:dyDescent="0.25">
      <c r="A199" t="s">
        <v>578</v>
      </c>
      <c r="B199" s="1">
        <v>147.94</v>
      </c>
      <c r="C199" s="1">
        <v>0</v>
      </c>
      <c r="D199" s="1">
        <v>0</v>
      </c>
      <c r="E199" s="1">
        <v>0</v>
      </c>
      <c r="F199" s="1">
        <v>147.94</v>
      </c>
      <c r="G199" s="1">
        <v>147.94</v>
      </c>
      <c r="H199" s="1">
        <v>0</v>
      </c>
      <c r="I199" s="1">
        <v>0</v>
      </c>
      <c r="J199" t="s">
        <v>36</v>
      </c>
      <c r="K199" t="s">
        <v>185</v>
      </c>
      <c r="L199" t="s">
        <v>579</v>
      </c>
      <c r="M199" s="1">
        <f>_xlfn.IFNA(VLOOKUP(A199,'8.5.24'!$A$2:$C$96,3,0),0)</f>
        <v>0</v>
      </c>
      <c r="N199" t="str">
        <f t="shared" si="13"/>
        <v>No</v>
      </c>
      <c r="O199" t="str">
        <f>_xlfn.IFNA(VLOOKUP(A199,'8.5.24'!$A$2:$R$96,16,0), "No")</f>
        <v>No</v>
      </c>
      <c r="P199" s="131" t="str">
        <f t="shared" si="14"/>
        <v>No</v>
      </c>
      <c r="Q199" s="132" t="str">
        <f t="shared" si="12"/>
        <v>No</v>
      </c>
    </row>
    <row r="200" spans="1:17" hidden="1" x14ac:dyDescent="0.25">
      <c r="A200" t="s">
        <v>143</v>
      </c>
      <c r="B200" s="1">
        <v>545.47</v>
      </c>
      <c r="C200" s="1">
        <v>0</v>
      </c>
      <c r="D200" s="1">
        <v>0</v>
      </c>
      <c r="E200" s="1">
        <v>0</v>
      </c>
      <c r="F200" s="1">
        <v>545.47</v>
      </c>
      <c r="G200" s="1">
        <v>545.47</v>
      </c>
      <c r="H200" s="1">
        <v>0</v>
      </c>
      <c r="I200" s="1">
        <v>0</v>
      </c>
      <c r="J200" t="s">
        <v>20</v>
      </c>
      <c r="K200" t="s">
        <v>178</v>
      </c>
      <c r="L200" t="s">
        <v>327</v>
      </c>
      <c r="M200" s="1">
        <f>_xlfn.IFNA(VLOOKUP(A200,'8.5.24'!$A$2:$C$96,3,0),0)</f>
        <v>0</v>
      </c>
      <c r="N200" t="str">
        <f t="shared" si="13"/>
        <v>No</v>
      </c>
      <c r="O200" t="str">
        <f>_xlfn.IFNA(VLOOKUP(A200,'8.5.24'!$A$2:$R$96,16,0), "No")</f>
        <v>No</v>
      </c>
      <c r="P200" s="131" t="str">
        <f t="shared" si="14"/>
        <v>No</v>
      </c>
      <c r="Q200" s="132" t="str">
        <f t="shared" si="12"/>
        <v>No</v>
      </c>
    </row>
    <row r="201" spans="1:17" hidden="1" x14ac:dyDescent="0.25">
      <c r="A201" t="s">
        <v>595</v>
      </c>
      <c r="B201" s="1">
        <v>699.66000000000008</v>
      </c>
      <c r="C201" s="1">
        <v>0</v>
      </c>
      <c r="D201" s="1">
        <v>0</v>
      </c>
      <c r="E201" s="1">
        <v>0</v>
      </c>
      <c r="F201" s="1">
        <v>699.66000000000008</v>
      </c>
      <c r="G201" s="1">
        <v>0</v>
      </c>
      <c r="H201" s="1">
        <v>0</v>
      </c>
      <c r="I201" s="1">
        <v>699.66000000000008</v>
      </c>
      <c r="J201" t="s">
        <v>150</v>
      </c>
      <c r="K201" t="s">
        <v>175</v>
      </c>
      <c r="L201" t="s">
        <v>596</v>
      </c>
      <c r="M201" s="1">
        <f>_xlfn.IFNA(VLOOKUP(A201,'8.5.24'!$A$2:$C$96,3,0),0)</f>
        <v>0</v>
      </c>
      <c r="N201" t="str">
        <f t="shared" si="13"/>
        <v>No</v>
      </c>
      <c r="O201" t="str">
        <f>_xlfn.IFNA(VLOOKUP(A201,'8.5.24'!$A$2:$R$96,16,0), "No")</f>
        <v>No</v>
      </c>
      <c r="P201" s="131" t="str">
        <f t="shared" si="14"/>
        <v>No</v>
      </c>
      <c r="Q201" s="132" t="str">
        <f t="shared" si="12"/>
        <v>No</v>
      </c>
    </row>
    <row r="202" spans="1:17" hidden="1" x14ac:dyDescent="0.25">
      <c r="A202" t="s">
        <v>423</v>
      </c>
      <c r="B202" s="1">
        <v>1.4099999999999679</v>
      </c>
      <c r="C202" s="1">
        <v>0</v>
      </c>
      <c r="D202" s="1">
        <v>0</v>
      </c>
      <c r="E202" s="1">
        <v>0</v>
      </c>
      <c r="F202" s="1">
        <v>1.4099999999999679</v>
      </c>
      <c r="G202" s="1">
        <v>0</v>
      </c>
      <c r="H202" s="1">
        <v>1.4099999999999679</v>
      </c>
      <c r="I202" s="1">
        <v>0</v>
      </c>
      <c r="J202" t="s">
        <v>44</v>
      </c>
      <c r="K202" t="s">
        <v>196</v>
      </c>
      <c r="L202" t="s">
        <v>424</v>
      </c>
      <c r="M202" s="1">
        <f>_xlfn.IFNA(VLOOKUP(A202,'8.5.24'!$A$2:$C$96,3,0),0)</f>
        <v>0</v>
      </c>
      <c r="N202" t="str">
        <f t="shared" si="13"/>
        <v>No</v>
      </c>
      <c r="O202" t="str">
        <f>_xlfn.IFNA(VLOOKUP(A202,'8.5.24'!$A$2:$R$96,16,0), "No")</f>
        <v>No</v>
      </c>
      <c r="P202" s="131" t="str">
        <f t="shared" si="14"/>
        <v>No</v>
      </c>
      <c r="Q202" s="132" t="str">
        <f t="shared" si="12"/>
        <v>No</v>
      </c>
    </row>
    <row r="203" spans="1:17" hidden="1" x14ac:dyDescent="0.25">
      <c r="A203" t="s">
        <v>749</v>
      </c>
      <c r="B203" s="1">
        <v>362.84</v>
      </c>
      <c r="C203" s="1">
        <v>0</v>
      </c>
      <c r="D203" s="1">
        <v>0</v>
      </c>
      <c r="E203" s="1">
        <v>0</v>
      </c>
      <c r="F203" s="1">
        <v>362.84</v>
      </c>
      <c r="G203" s="1">
        <v>0</v>
      </c>
      <c r="H203" s="1">
        <v>0</v>
      </c>
      <c r="I203" s="1">
        <v>362.84</v>
      </c>
      <c r="J203" t="s">
        <v>14</v>
      </c>
      <c r="K203" t="s">
        <v>172</v>
      </c>
      <c r="L203" t="s">
        <v>750</v>
      </c>
      <c r="M203" s="1">
        <f>_xlfn.IFNA(VLOOKUP(A203,'8.5.24'!$A$2:$C$96,3,0),0)</f>
        <v>0</v>
      </c>
      <c r="N203" t="str">
        <f t="shared" si="13"/>
        <v>No</v>
      </c>
      <c r="O203" t="str">
        <f>_xlfn.IFNA(VLOOKUP(A203,'8.5.24'!$A$2:$R$96,16,0), "No")</f>
        <v>No</v>
      </c>
      <c r="P203" s="131" t="str">
        <f t="shared" si="14"/>
        <v>No</v>
      </c>
      <c r="Q203" s="132" t="str">
        <f t="shared" si="12"/>
        <v>No</v>
      </c>
    </row>
    <row r="204" spans="1:17" hidden="1" x14ac:dyDescent="0.25">
      <c r="A204" t="s">
        <v>817</v>
      </c>
      <c r="B204" s="1">
        <v>390.14</v>
      </c>
      <c r="C204" s="1">
        <v>0</v>
      </c>
      <c r="D204" s="1">
        <v>0</v>
      </c>
      <c r="E204" s="1">
        <v>0</v>
      </c>
      <c r="F204" s="1">
        <v>390.14</v>
      </c>
      <c r="G204" s="1">
        <v>360.21</v>
      </c>
      <c r="H204" s="1">
        <v>0</v>
      </c>
      <c r="I204" s="1">
        <v>29.93</v>
      </c>
      <c r="J204" t="s">
        <v>31</v>
      </c>
      <c r="K204" t="s">
        <v>183</v>
      </c>
      <c r="L204" t="s">
        <v>818</v>
      </c>
      <c r="M204" s="1">
        <f>_xlfn.IFNA(VLOOKUP(A204,'8.5.24'!$A$2:$C$96,3,0),0)</f>
        <v>0</v>
      </c>
      <c r="N204" t="str">
        <f t="shared" si="13"/>
        <v>No</v>
      </c>
      <c r="O204" t="str">
        <f>_xlfn.IFNA(VLOOKUP(A204,'8.5.24'!$A$2:$R$96,16,0), "No")</f>
        <v>No</v>
      </c>
      <c r="P204" s="131" t="str">
        <f t="shared" si="14"/>
        <v>No</v>
      </c>
      <c r="Q204" s="132" t="str">
        <f t="shared" si="12"/>
        <v>No</v>
      </c>
    </row>
    <row r="205" spans="1:17" hidden="1" x14ac:dyDescent="0.25">
      <c r="A205" t="s">
        <v>49</v>
      </c>
      <c r="B205" s="1">
        <v>458.16</v>
      </c>
      <c r="C205" s="1">
        <v>0</v>
      </c>
      <c r="D205" s="1">
        <v>0</v>
      </c>
      <c r="E205" s="1">
        <v>0</v>
      </c>
      <c r="F205" s="1">
        <v>458.16</v>
      </c>
      <c r="G205" s="1">
        <v>458.16</v>
      </c>
      <c r="H205" s="1">
        <v>0</v>
      </c>
      <c r="I205" s="1">
        <v>0</v>
      </c>
      <c r="J205" t="s">
        <v>10</v>
      </c>
      <c r="K205" t="s">
        <v>191</v>
      </c>
      <c r="L205" t="s">
        <v>202</v>
      </c>
      <c r="M205" s="1">
        <f>_xlfn.IFNA(VLOOKUP(A205,'8.5.24'!$A$2:$C$96,3,0),0)</f>
        <v>0</v>
      </c>
      <c r="N205" t="str">
        <f t="shared" si="13"/>
        <v>No</v>
      </c>
      <c r="O205" t="str">
        <f>_xlfn.IFNA(VLOOKUP(A205,'8.5.24'!$A$2:$R$96,16,0), "No")</f>
        <v>No</v>
      </c>
      <c r="P205" s="131" t="str">
        <f t="shared" si="14"/>
        <v>No</v>
      </c>
      <c r="Q205" s="132" t="str">
        <f t="shared" si="12"/>
        <v>No</v>
      </c>
    </row>
    <row r="206" spans="1:17" hidden="1" x14ac:dyDescent="0.25">
      <c r="A206" t="s">
        <v>275</v>
      </c>
      <c r="B206" s="1">
        <v>401.11</v>
      </c>
      <c r="C206" s="1">
        <v>0</v>
      </c>
      <c r="D206" s="1">
        <v>0</v>
      </c>
      <c r="E206" s="1">
        <v>0</v>
      </c>
      <c r="F206" s="1">
        <v>401.11</v>
      </c>
      <c r="G206" s="1">
        <v>0</v>
      </c>
      <c r="H206" s="1">
        <v>0</v>
      </c>
      <c r="I206" s="1">
        <v>401.11</v>
      </c>
      <c r="J206" t="s">
        <v>14</v>
      </c>
      <c r="K206" t="s">
        <v>172</v>
      </c>
      <c r="L206" t="s">
        <v>276</v>
      </c>
      <c r="M206" s="1">
        <f>_xlfn.IFNA(VLOOKUP(A206,'8.5.24'!$A$2:$C$96,3,0),0)</f>
        <v>0</v>
      </c>
      <c r="N206" t="str">
        <f t="shared" si="13"/>
        <v>No</v>
      </c>
      <c r="O206" t="str">
        <f>_xlfn.IFNA(VLOOKUP(A206,'8.5.24'!$A$2:$R$96,16,0), "No")</f>
        <v>No</v>
      </c>
      <c r="P206" s="131" t="str">
        <f t="shared" si="14"/>
        <v>No</v>
      </c>
      <c r="Q206" s="132" t="str">
        <f t="shared" si="12"/>
        <v>No</v>
      </c>
    </row>
    <row r="207" spans="1:17" hidden="1" x14ac:dyDescent="0.25">
      <c r="A207" t="s">
        <v>832</v>
      </c>
      <c r="B207" s="1">
        <v>-14.3</v>
      </c>
      <c r="C207" s="1">
        <v>-14.3</v>
      </c>
      <c r="D207" s="1">
        <v>0</v>
      </c>
      <c r="E207" s="1">
        <v>-14.3</v>
      </c>
      <c r="F207" s="1">
        <v>0</v>
      </c>
      <c r="G207" s="1">
        <v>0</v>
      </c>
      <c r="H207" s="1">
        <v>0</v>
      </c>
      <c r="I207" s="1">
        <v>0</v>
      </c>
      <c r="J207" t="s">
        <v>150</v>
      </c>
      <c r="K207" t="s">
        <v>175</v>
      </c>
      <c r="L207" t="s">
        <v>531</v>
      </c>
      <c r="M207" s="1">
        <f>_xlfn.IFNA(VLOOKUP(A207,'8.5.24'!$A$2:$C$96,3,0),0)</f>
        <v>0</v>
      </c>
      <c r="N207" t="str">
        <f t="shared" si="13"/>
        <v>No</v>
      </c>
      <c r="O207" t="str">
        <f>_xlfn.IFNA(VLOOKUP(A207,'8.5.24'!$A$2:$R$96,16,0), "No")</f>
        <v>No</v>
      </c>
      <c r="P207" s="131" t="str">
        <f t="shared" si="14"/>
        <v>No</v>
      </c>
      <c r="Q207" s="132" t="str">
        <f t="shared" si="12"/>
        <v>No</v>
      </c>
    </row>
    <row r="208" spans="1:17" hidden="1" x14ac:dyDescent="0.25">
      <c r="A208" t="s">
        <v>144</v>
      </c>
      <c r="B208" s="1">
        <v>1535.26</v>
      </c>
      <c r="C208" s="1">
        <v>-21.38</v>
      </c>
      <c r="D208" s="1">
        <v>0</v>
      </c>
      <c r="E208" s="1">
        <v>-21.38</v>
      </c>
      <c r="F208" s="1">
        <v>1556.64</v>
      </c>
      <c r="G208" s="1">
        <v>0</v>
      </c>
      <c r="H208" s="1">
        <v>0</v>
      </c>
      <c r="I208" s="1">
        <v>1556.64</v>
      </c>
      <c r="J208" t="s">
        <v>96</v>
      </c>
      <c r="K208" t="s">
        <v>242</v>
      </c>
      <c r="L208" t="s">
        <v>248</v>
      </c>
      <c r="M208" s="1">
        <f>_xlfn.IFNA(VLOOKUP(A208,'8.5.24'!$A$2:$C$96,3,0),0)</f>
        <v>0</v>
      </c>
      <c r="N208" t="str">
        <f t="shared" si="13"/>
        <v>No</v>
      </c>
      <c r="O208" t="str">
        <f>_xlfn.IFNA(VLOOKUP(A208,'8.5.24'!$A$2:$R$96,16,0), "No")</f>
        <v>No</v>
      </c>
      <c r="P208" s="131" t="str">
        <f t="shared" si="14"/>
        <v>No</v>
      </c>
      <c r="Q208" s="132" t="str">
        <f t="shared" si="12"/>
        <v>No</v>
      </c>
    </row>
    <row r="209" spans="1:17" hidden="1" x14ac:dyDescent="0.25">
      <c r="A209" t="s">
        <v>158</v>
      </c>
      <c r="B209" s="1">
        <v>-40</v>
      </c>
      <c r="C209" s="1">
        <v>-40</v>
      </c>
      <c r="D209" s="1">
        <v>0</v>
      </c>
      <c r="E209" s="1">
        <v>-40</v>
      </c>
      <c r="F209" s="1">
        <v>0</v>
      </c>
      <c r="G209" s="1">
        <v>0</v>
      </c>
      <c r="H209" s="1">
        <v>0</v>
      </c>
      <c r="I209" s="1">
        <v>0</v>
      </c>
      <c r="J209" t="s">
        <v>708</v>
      </c>
      <c r="K209" t="s">
        <v>709</v>
      </c>
      <c r="L209" t="s">
        <v>279</v>
      </c>
      <c r="M209" s="1">
        <f>_xlfn.IFNA(VLOOKUP(A209,'8.5.24'!$A$2:$C$96,3,0),0)</f>
        <v>0</v>
      </c>
      <c r="N209" t="str">
        <f t="shared" si="13"/>
        <v>No</v>
      </c>
      <c r="O209" t="str">
        <f>_xlfn.IFNA(VLOOKUP(A209,'8.5.24'!$A$2:$R$96,16,0), "No")</f>
        <v>No</v>
      </c>
      <c r="P209" s="131" t="str">
        <f t="shared" si="14"/>
        <v>No</v>
      </c>
      <c r="Q209" s="132" t="str">
        <f t="shared" si="12"/>
        <v>No</v>
      </c>
    </row>
    <row r="210" spans="1:17" hidden="1" x14ac:dyDescent="0.25">
      <c r="A210" t="s">
        <v>337</v>
      </c>
      <c r="B210" s="1">
        <v>-354.92999999999989</v>
      </c>
      <c r="C210" s="1">
        <v>-354.92999999999989</v>
      </c>
      <c r="D210" s="1">
        <v>-354.92999999999989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t="s">
        <v>732</v>
      </c>
      <c r="K210" t="s">
        <v>187</v>
      </c>
      <c r="L210" t="s">
        <v>338</v>
      </c>
      <c r="M210" s="1">
        <f>_xlfn.IFNA(VLOOKUP(A210,'8.5.24'!$A$2:$C$96,3,0),0)</f>
        <v>0</v>
      </c>
      <c r="N210" t="str">
        <f t="shared" si="13"/>
        <v>No</v>
      </c>
      <c r="O210" t="str">
        <f>_xlfn.IFNA(VLOOKUP(A210,'8.5.24'!$A$2:$R$96,16,0), "No")</f>
        <v>No</v>
      </c>
      <c r="P210" s="131" t="str">
        <f t="shared" si="14"/>
        <v>No</v>
      </c>
      <c r="Q210" s="132" t="str">
        <f t="shared" si="12"/>
        <v>No</v>
      </c>
    </row>
  </sheetData>
  <autoFilter ref="A1:R210" xr:uid="{00000000-0009-0000-0000-00001E000000}">
    <filterColumn colId="16">
      <filters>
        <filter val="Yes"/>
      </filters>
    </filterColumn>
  </autoFilter>
  <conditionalFormatting sqref="M2:M210">
    <cfRule type="expression" dxfId="2" priority="1">
      <formula>IF($C2&gt;$M2, 1, 0)</formula>
    </cfRule>
    <cfRule type="expression" dxfId="1" priority="2">
      <formula>IF($C2&lt;$M2, 1, 0)</formula>
    </cfRule>
    <cfRule type="expression" dxfId="0" priority="3">
      <formula>IF($C2=$M2, 1, 0)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13"/>
  <sheetViews>
    <sheetView workbookViewId="0">
      <selection activeCell="C1" sqref="C1"/>
    </sheetView>
  </sheetViews>
  <sheetFormatPr defaultRowHeight="15" x14ac:dyDescent="0.25"/>
  <cols>
    <col min="1" max="1" width="26.7109375" bestFit="1" customWidth="1"/>
    <col min="2" max="2" width="18.85546875" style="1" bestFit="1" customWidth="1"/>
    <col min="3" max="3" width="20.5703125" style="1" bestFit="1" customWidth="1"/>
    <col min="4" max="4" width="14" style="1" bestFit="1" customWidth="1"/>
    <col min="5" max="5" width="20.28515625" style="1" bestFit="1" customWidth="1"/>
    <col min="6" max="6" width="17.28515625" style="1" bestFit="1" customWidth="1"/>
    <col min="7" max="7" width="15.85546875" style="1" bestFit="1" customWidth="1"/>
    <col min="8" max="8" width="25.85546875" style="1" bestFit="1" customWidth="1"/>
    <col min="9" max="9" width="29.140625" style="1" bestFit="1" customWidth="1"/>
    <col min="10" max="10" width="16.85546875" bestFit="1" customWidth="1"/>
    <col min="11" max="11" width="38.7109375" bestFit="1" customWidth="1"/>
    <col min="12" max="12" width="44.140625" bestFit="1" customWidth="1"/>
  </cols>
  <sheetData>
    <row r="1" spans="1:12" x14ac:dyDescent="0.25">
      <c r="A1" s="171" t="s">
        <v>0</v>
      </c>
      <c r="B1" s="172" t="s">
        <v>1</v>
      </c>
      <c r="C1" s="172" t="s">
        <v>2</v>
      </c>
      <c r="D1" s="172" t="s">
        <v>365</v>
      </c>
      <c r="E1" s="172" t="s">
        <v>364</v>
      </c>
      <c r="F1" s="172" t="s">
        <v>4</v>
      </c>
      <c r="G1" s="172" t="s">
        <v>3</v>
      </c>
      <c r="H1" s="172" t="s">
        <v>366</v>
      </c>
      <c r="I1" s="172" t="s">
        <v>367</v>
      </c>
      <c r="J1" s="171" t="s">
        <v>5</v>
      </c>
      <c r="K1" s="171" t="s">
        <v>168</v>
      </c>
      <c r="L1" s="171" t="s">
        <v>169</v>
      </c>
    </row>
    <row r="2" spans="1:12" x14ac:dyDescent="0.25">
      <c r="A2" t="s">
        <v>44</v>
      </c>
      <c r="B2" s="1">
        <v>20819.740000000002</v>
      </c>
      <c r="C2" s="1">
        <v>5998.24</v>
      </c>
      <c r="D2" s="1">
        <v>4788.26</v>
      </c>
      <c r="E2" s="1">
        <v>1209.98</v>
      </c>
      <c r="F2" s="1">
        <v>14821.5</v>
      </c>
      <c r="G2" s="1">
        <v>14821.5</v>
      </c>
      <c r="H2" s="1">
        <v>0</v>
      </c>
      <c r="I2" s="1">
        <v>0</v>
      </c>
      <c r="J2" t="s">
        <v>21</v>
      </c>
      <c r="K2" t="s">
        <v>177</v>
      </c>
      <c r="L2" t="s">
        <v>196</v>
      </c>
    </row>
    <row r="3" spans="1:12" x14ac:dyDescent="0.25">
      <c r="A3" t="s">
        <v>46</v>
      </c>
      <c r="B3" s="1">
        <v>5741.25</v>
      </c>
      <c r="C3" s="1">
        <v>4031.97</v>
      </c>
      <c r="D3" s="1">
        <v>3682.07</v>
      </c>
      <c r="E3" s="1">
        <v>349.9</v>
      </c>
      <c r="F3" s="1">
        <v>1709.28</v>
      </c>
      <c r="G3" s="1">
        <v>0</v>
      </c>
      <c r="H3" s="1">
        <v>0</v>
      </c>
      <c r="I3" s="1">
        <v>1709.28</v>
      </c>
      <c r="J3" t="s">
        <v>10</v>
      </c>
      <c r="K3" t="s">
        <v>191</v>
      </c>
      <c r="L3" t="s">
        <v>192</v>
      </c>
    </row>
    <row r="4" spans="1:12" x14ac:dyDescent="0.25">
      <c r="A4" t="s">
        <v>345</v>
      </c>
      <c r="B4" s="1">
        <v>3912.07</v>
      </c>
      <c r="C4" s="1">
        <v>3912.07</v>
      </c>
      <c r="D4" s="1">
        <v>0</v>
      </c>
      <c r="E4" s="1">
        <v>3912.07</v>
      </c>
      <c r="F4" s="1">
        <v>0</v>
      </c>
      <c r="G4" s="1">
        <v>0</v>
      </c>
      <c r="H4" s="1">
        <v>0</v>
      </c>
      <c r="I4" s="1">
        <v>0</v>
      </c>
      <c r="J4" t="s">
        <v>31</v>
      </c>
      <c r="K4" t="s">
        <v>183</v>
      </c>
      <c r="L4" t="s">
        <v>346</v>
      </c>
    </row>
    <row r="5" spans="1:12" x14ac:dyDescent="0.25">
      <c r="A5" t="s">
        <v>20</v>
      </c>
      <c r="B5" s="1">
        <v>2972.02</v>
      </c>
      <c r="C5" s="1">
        <v>2726.71</v>
      </c>
      <c r="D5" s="1">
        <v>2726.71</v>
      </c>
      <c r="E5" s="1">
        <v>0</v>
      </c>
      <c r="F5" s="1">
        <v>245.31</v>
      </c>
      <c r="G5" s="1">
        <v>0</v>
      </c>
      <c r="H5" s="1">
        <v>0</v>
      </c>
      <c r="I5" s="1">
        <v>245.31</v>
      </c>
      <c r="J5" t="s">
        <v>21</v>
      </c>
      <c r="K5" t="s">
        <v>177</v>
      </c>
      <c r="L5" t="s">
        <v>178</v>
      </c>
    </row>
    <row r="6" spans="1:12" x14ac:dyDescent="0.25">
      <c r="A6" t="s">
        <v>45</v>
      </c>
      <c r="B6" s="1">
        <v>2577.25</v>
      </c>
      <c r="C6" s="1">
        <v>2577.25</v>
      </c>
      <c r="D6" s="1">
        <v>0</v>
      </c>
      <c r="E6" s="1">
        <v>2577.25</v>
      </c>
      <c r="F6" s="1">
        <v>0</v>
      </c>
      <c r="G6" s="1">
        <v>0</v>
      </c>
      <c r="H6" s="1">
        <v>0</v>
      </c>
      <c r="I6" s="1">
        <v>0</v>
      </c>
      <c r="J6" t="s">
        <v>21</v>
      </c>
      <c r="K6" t="s">
        <v>177</v>
      </c>
      <c r="L6" t="s">
        <v>616</v>
      </c>
    </row>
    <row r="7" spans="1:12" x14ac:dyDescent="0.25">
      <c r="A7" t="s">
        <v>50</v>
      </c>
      <c r="B7" s="1">
        <v>2564.13</v>
      </c>
      <c r="C7" s="1">
        <v>2564.13</v>
      </c>
      <c r="D7" s="1">
        <v>2564.13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t="s">
        <v>51</v>
      </c>
      <c r="K7" t="s">
        <v>308</v>
      </c>
      <c r="L7" t="s">
        <v>309</v>
      </c>
    </row>
    <row r="8" spans="1:12" x14ac:dyDescent="0.25">
      <c r="A8" t="s">
        <v>48</v>
      </c>
      <c r="B8" s="1">
        <v>1834.09</v>
      </c>
      <c r="C8" s="1">
        <v>1834.09</v>
      </c>
      <c r="D8" s="1">
        <v>0</v>
      </c>
      <c r="E8" s="1">
        <v>1834.09</v>
      </c>
      <c r="F8" s="1">
        <v>0</v>
      </c>
      <c r="G8" s="1">
        <v>0</v>
      </c>
      <c r="H8" s="1">
        <v>0</v>
      </c>
      <c r="I8" s="1">
        <v>0</v>
      </c>
      <c r="J8" t="s">
        <v>36</v>
      </c>
      <c r="K8" t="s">
        <v>185</v>
      </c>
      <c r="L8" t="s">
        <v>201</v>
      </c>
    </row>
    <row r="9" spans="1:12" x14ac:dyDescent="0.25">
      <c r="A9" t="s">
        <v>742</v>
      </c>
      <c r="B9" s="1">
        <v>1613.06</v>
      </c>
      <c r="C9" s="1">
        <v>1613.06</v>
      </c>
      <c r="D9" s="1">
        <v>0</v>
      </c>
      <c r="E9" s="1">
        <v>1613.06</v>
      </c>
      <c r="F9" s="1">
        <v>0</v>
      </c>
      <c r="G9" s="1">
        <v>0</v>
      </c>
      <c r="H9" s="1">
        <v>0</v>
      </c>
      <c r="I9" s="1">
        <v>0</v>
      </c>
      <c r="J9" t="s">
        <v>743</v>
      </c>
      <c r="K9" t="s">
        <v>744</v>
      </c>
      <c r="L9" t="s">
        <v>745</v>
      </c>
    </row>
    <row r="10" spans="1:12" x14ac:dyDescent="0.25">
      <c r="A10" t="s">
        <v>840</v>
      </c>
      <c r="B10" s="1">
        <v>3483.2</v>
      </c>
      <c r="C10" s="1">
        <v>1390.11</v>
      </c>
      <c r="D10" s="1">
        <v>0</v>
      </c>
      <c r="E10" s="1">
        <v>1390.11</v>
      </c>
      <c r="F10" s="1">
        <v>2093.09</v>
      </c>
      <c r="G10" s="1">
        <v>0</v>
      </c>
      <c r="H10" s="1">
        <v>2093.09</v>
      </c>
      <c r="I10" s="1">
        <v>0</v>
      </c>
      <c r="J10" t="s">
        <v>36</v>
      </c>
      <c r="K10" t="s">
        <v>185</v>
      </c>
      <c r="L10" t="s">
        <v>559</v>
      </c>
    </row>
    <row r="11" spans="1:12" x14ac:dyDescent="0.25">
      <c r="A11" t="s">
        <v>47</v>
      </c>
      <c r="B11" s="1">
        <v>1318.07</v>
      </c>
      <c r="C11" s="1">
        <v>1318.07</v>
      </c>
      <c r="D11" s="1">
        <v>1318.07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t="s">
        <v>36</v>
      </c>
      <c r="K11" t="s">
        <v>185</v>
      </c>
      <c r="L11" t="s">
        <v>200</v>
      </c>
    </row>
    <row r="12" spans="1:12" x14ac:dyDescent="0.25">
      <c r="A12" t="s">
        <v>14</v>
      </c>
      <c r="B12" s="1">
        <v>5153.91</v>
      </c>
      <c r="C12" s="1">
        <v>1278.95</v>
      </c>
      <c r="D12" s="1">
        <v>1278.95</v>
      </c>
      <c r="E12" s="1">
        <v>0</v>
      </c>
      <c r="F12" s="1">
        <v>3874.96</v>
      </c>
      <c r="G12" s="1">
        <v>0</v>
      </c>
      <c r="H12" s="1">
        <v>0</v>
      </c>
      <c r="I12" s="1">
        <v>3874.96</v>
      </c>
      <c r="J12" t="s">
        <v>21</v>
      </c>
      <c r="K12" t="s">
        <v>177</v>
      </c>
      <c r="L12" t="s">
        <v>172</v>
      </c>
    </row>
    <row r="13" spans="1:12" x14ac:dyDescent="0.25">
      <c r="A13" t="s">
        <v>100</v>
      </c>
      <c r="B13" s="1">
        <v>7697.630000000001</v>
      </c>
      <c r="C13" s="1">
        <v>1236.97</v>
      </c>
      <c r="D13" s="1">
        <v>0</v>
      </c>
      <c r="E13" s="1">
        <v>1236.97</v>
      </c>
      <c r="F13" s="1">
        <v>6460.6600000000008</v>
      </c>
      <c r="G13" s="1">
        <v>6460.6600000000008</v>
      </c>
      <c r="H13" s="1">
        <v>0</v>
      </c>
      <c r="I13" s="1">
        <v>0</v>
      </c>
      <c r="J13" t="s">
        <v>20</v>
      </c>
      <c r="K13" t="s">
        <v>178</v>
      </c>
      <c r="L13" t="s">
        <v>255</v>
      </c>
    </row>
    <row r="14" spans="1:12" x14ac:dyDescent="0.25">
      <c r="A14" t="s">
        <v>74</v>
      </c>
      <c r="B14" s="1">
        <v>997.5</v>
      </c>
      <c r="C14" s="1">
        <v>997.5</v>
      </c>
      <c r="D14" s="1">
        <v>0</v>
      </c>
      <c r="E14" s="1">
        <v>997.5</v>
      </c>
      <c r="F14" s="1">
        <v>0</v>
      </c>
      <c r="G14" s="1">
        <v>0</v>
      </c>
      <c r="H14" s="1">
        <v>0</v>
      </c>
      <c r="I14" s="1">
        <v>0</v>
      </c>
      <c r="J14" t="s">
        <v>31</v>
      </c>
      <c r="K14" t="s">
        <v>183</v>
      </c>
      <c r="L14" t="s">
        <v>231</v>
      </c>
    </row>
    <row r="15" spans="1:12" x14ac:dyDescent="0.25">
      <c r="A15" t="s">
        <v>732</v>
      </c>
      <c r="B15" s="1">
        <v>993.1</v>
      </c>
      <c r="C15" s="1">
        <v>993.1</v>
      </c>
      <c r="D15" s="1">
        <v>0</v>
      </c>
      <c r="E15" s="1">
        <v>993.1</v>
      </c>
      <c r="F15" s="1">
        <v>0</v>
      </c>
      <c r="G15" s="1">
        <v>0</v>
      </c>
      <c r="H15" s="1">
        <v>0</v>
      </c>
      <c r="I15" s="1">
        <v>0</v>
      </c>
      <c r="J15" t="s">
        <v>158</v>
      </c>
      <c r="K15" t="s">
        <v>279</v>
      </c>
      <c r="L15" t="s">
        <v>187</v>
      </c>
    </row>
    <row r="16" spans="1:12" x14ac:dyDescent="0.25">
      <c r="A16" t="s">
        <v>101</v>
      </c>
      <c r="B16" s="1">
        <v>660.49</v>
      </c>
      <c r="C16" s="1">
        <v>660.49</v>
      </c>
      <c r="D16" s="1">
        <v>0</v>
      </c>
      <c r="E16" s="1">
        <v>660.49</v>
      </c>
      <c r="F16" s="1">
        <v>0</v>
      </c>
      <c r="G16" s="1">
        <v>0</v>
      </c>
      <c r="H16" s="1">
        <v>0</v>
      </c>
      <c r="I16" s="1">
        <v>0</v>
      </c>
      <c r="J16" t="s">
        <v>34</v>
      </c>
      <c r="K16" t="s">
        <v>198</v>
      </c>
      <c r="L16" t="s">
        <v>261</v>
      </c>
    </row>
    <row r="17" spans="1:12" x14ac:dyDescent="0.25">
      <c r="A17" t="s">
        <v>23</v>
      </c>
      <c r="B17" s="1">
        <v>4737.82</v>
      </c>
      <c r="C17" s="1">
        <v>649.29</v>
      </c>
      <c r="D17" s="1">
        <v>649.29</v>
      </c>
      <c r="E17" s="1">
        <v>0</v>
      </c>
      <c r="F17" s="1">
        <v>4088.53</v>
      </c>
      <c r="G17" s="1">
        <v>4088.53</v>
      </c>
      <c r="H17" s="1">
        <v>0</v>
      </c>
      <c r="I17" s="1">
        <v>0</v>
      </c>
      <c r="J17" t="s">
        <v>21</v>
      </c>
      <c r="K17" t="s">
        <v>177</v>
      </c>
      <c r="L17" t="s">
        <v>194</v>
      </c>
    </row>
    <row r="18" spans="1:12" x14ac:dyDescent="0.25">
      <c r="A18" t="s">
        <v>570</v>
      </c>
      <c r="B18" s="1">
        <v>6318.76</v>
      </c>
      <c r="C18" s="1">
        <v>625.61</v>
      </c>
      <c r="D18" s="1">
        <v>625.61</v>
      </c>
      <c r="E18" s="1">
        <v>0</v>
      </c>
      <c r="F18" s="1">
        <v>5693.15</v>
      </c>
      <c r="G18" s="1">
        <v>5693.15</v>
      </c>
      <c r="H18" s="1">
        <v>0</v>
      </c>
      <c r="I18" s="1">
        <v>0</v>
      </c>
      <c r="J18" t="s">
        <v>36</v>
      </c>
      <c r="K18" t="s">
        <v>185</v>
      </c>
      <c r="L18" t="s">
        <v>810</v>
      </c>
    </row>
    <row r="19" spans="1:12" x14ac:dyDescent="0.25">
      <c r="A19" t="s">
        <v>72</v>
      </c>
      <c r="B19" s="1">
        <v>1957.47</v>
      </c>
      <c r="C19" s="1">
        <v>523.53</v>
      </c>
      <c r="D19" s="1">
        <v>523.53</v>
      </c>
      <c r="E19" s="1">
        <v>0</v>
      </c>
      <c r="F19" s="1">
        <v>1433.94</v>
      </c>
      <c r="G19" s="1">
        <v>1433.94</v>
      </c>
      <c r="H19" s="1">
        <v>0</v>
      </c>
      <c r="I19" s="1">
        <v>0</v>
      </c>
      <c r="J19" t="s">
        <v>20</v>
      </c>
      <c r="K19" t="s">
        <v>178</v>
      </c>
      <c r="L19" t="s">
        <v>229</v>
      </c>
    </row>
    <row r="20" spans="1:12" x14ac:dyDescent="0.25">
      <c r="A20" t="s">
        <v>696</v>
      </c>
      <c r="B20" s="1">
        <v>476.79</v>
      </c>
      <c r="C20" s="1">
        <v>476.79</v>
      </c>
      <c r="D20" s="1">
        <v>476.79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t="s">
        <v>41</v>
      </c>
      <c r="K20" t="s">
        <v>179</v>
      </c>
      <c r="L20" t="s">
        <v>713</v>
      </c>
    </row>
    <row r="21" spans="1:12" x14ac:dyDescent="0.25">
      <c r="A21" t="s">
        <v>104</v>
      </c>
      <c r="B21" s="1">
        <v>420.08</v>
      </c>
      <c r="C21" s="1">
        <v>420.08</v>
      </c>
      <c r="D21" s="1">
        <v>216.97</v>
      </c>
      <c r="E21" s="1">
        <v>203.11</v>
      </c>
      <c r="F21" s="1">
        <v>0</v>
      </c>
      <c r="G21" s="1">
        <v>0</v>
      </c>
      <c r="H21" s="1">
        <v>0</v>
      </c>
      <c r="I21" s="1">
        <v>0</v>
      </c>
      <c r="J21" t="s">
        <v>105</v>
      </c>
      <c r="K21" t="s">
        <v>245</v>
      </c>
      <c r="L21" t="s">
        <v>292</v>
      </c>
    </row>
    <row r="22" spans="1:12" x14ac:dyDescent="0.25">
      <c r="A22" t="s">
        <v>576</v>
      </c>
      <c r="B22" s="1">
        <v>1557.68</v>
      </c>
      <c r="C22" s="1">
        <v>416.82</v>
      </c>
      <c r="D22" s="1">
        <v>0</v>
      </c>
      <c r="E22" s="1">
        <v>416.82</v>
      </c>
      <c r="F22" s="1">
        <v>1140.8599999999999</v>
      </c>
      <c r="G22" s="1">
        <v>0</v>
      </c>
      <c r="H22" s="1">
        <v>0</v>
      </c>
      <c r="I22" s="1">
        <v>1140.8599999999999</v>
      </c>
      <c r="J22" t="s">
        <v>41</v>
      </c>
      <c r="K22" t="s">
        <v>179</v>
      </c>
      <c r="L22" t="s">
        <v>577</v>
      </c>
    </row>
    <row r="23" spans="1:12" x14ac:dyDescent="0.25">
      <c r="A23" t="s">
        <v>349</v>
      </c>
      <c r="B23" s="1">
        <v>1005.04</v>
      </c>
      <c r="C23" s="1">
        <v>383.77</v>
      </c>
      <c r="D23" s="1">
        <v>0</v>
      </c>
      <c r="E23" s="1">
        <v>383.77</v>
      </c>
      <c r="F23" s="1">
        <v>621.27</v>
      </c>
      <c r="G23" s="1">
        <v>621.27</v>
      </c>
      <c r="H23" s="1">
        <v>0</v>
      </c>
      <c r="I23" s="1">
        <v>0</v>
      </c>
      <c r="J23" t="s">
        <v>14</v>
      </c>
      <c r="K23" t="s">
        <v>172</v>
      </c>
      <c r="L23" t="s">
        <v>350</v>
      </c>
    </row>
    <row r="24" spans="1:12" x14ac:dyDescent="0.25">
      <c r="A24" t="s">
        <v>34</v>
      </c>
      <c r="B24" s="1">
        <v>7046.5299999999988</v>
      </c>
      <c r="C24" s="1">
        <v>377.96</v>
      </c>
      <c r="D24" s="1">
        <v>0</v>
      </c>
      <c r="E24" s="1">
        <v>377.96</v>
      </c>
      <c r="F24" s="1">
        <v>6668.57</v>
      </c>
      <c r="G24" s="1">
        <v>6668.57</v>
      </c>
      <c r="H24" s="1">
        <v>0</v>
      </c>
      <c r="I24" s="1">
        <v>0</v>
      </c>
      <c r="J24" t="s">
        <v>21</v>
      </c>
      <c r="K24" t="s">
        <v>177</v>
      </c>
      <c r="L24" t="s">
        <v>198</v>
      </c>
    </row>
    <row r="25" spans="1:12" x14ac:dyDescent="0.25">
      <c r="A25" t="s">
        <v>75</v>
      </c>
      <c r="B25" s="1">
        <v>329.64</v>
      </c>
      <c r="C25" s="1">
        <v>329.64</v>
      </c>
      <c r="D25" s="1">
        <v>0</v>
      </c>
      <c r="E25" s="1">
        <v>329.64</v>
      </c>
      <c r="F25" s="1">
        <v>0</v>
      </c>
      <c r="G25" s="1">
        <v>0</v>
      </c>
      <c r="H25" s="1">
        <v>0</v>
      </c>
      <c r="I25" s="1">
        <v>0</v>
      </c>
      <c r="J25" t="s">
        <v>31</v>
      </c>
      <c r="K25" t="s">
        <v>183</v>
      </c>
      <c r="L25" t="s">
        <v>232</v>
      </c>
    </row>
    <row r="26" spans="1:12" x14ac:dyDescent="0.25">
      <c r="A26" t="s">
        <v>113</v>
      </c>
      <c r="B26" s="1">
        <v>6882.99</v>
      </c>
      <c r="C26" s="1">
        <v>305.11</v>
      </c>
      <c r="D26" s="1">
        <v>0</v>
      </c>
      <c r="E26" s="1">
        <v>305.11</v>
      </c>
      <c r="F26" s="1">
        <v>6577.8799999999992</v>
      </c>
      <c r="G26" s="1">
        <v>6577.8799999999992</v>
      </c>
      <c r="H26" s="1">
        <v>0</v>
      </c>
      <c r="I26" s="1">
        <v>0</v>
      </c>
      <c r="J26" t="s">
        <v>36</v>
      </c>
      <c r="K26" t="s">
        <v>185</v>
      </c>
      <c r="L26" t="s">
        <v>247</v>
      </c>
    </row>
    <row r="27" spans="1:12" x14ac:dyDescent="0.25">
      <c r="A27" t="s">
        <v>95</v>
      </c>
      <c r="B27" s="1">
        <v>1319.49</v>
      </c>
      <c r="C27" s="1">
        <v>299.52999999999997</v>
      </c>
      <c r="D27" s="1">
        <v>0</v>
      </c>
      <c r="E27" s="1">
        <v>299.52999999999997</v>
      </c>
      <c r="F27" s="1">
        <v>1019.96</v>
      </c>
      <c r="G27" s="1">
        <v>1019.96</v>
      </c>
      <c r="H27" s="1">
        <v>0</v>
      </c>
      <c r="I27" s="1">
        <v>0</v>
      </c>
      <c r="J27" t="s">
        <v>96</v>
      </c>
      <c r="K27" t="s">
        <v>242</v>
      </c>
      <c r="L27" t="s">
        <v>243</v>
      </c>
    </row>
    <row r="28" spans="1:12" x14ac:dyDescent="0.25">
      <c r="A28" t="s">
        <v>391</v>
      </c>
      <c r="B28" s="1">
        <v>2228.75</v>
      </c>
      <c r="C28" s="1">
        <v>288.25</v>
      </c>
      <c r="D28" s="1">
        <v>288.25</v>
      </c>
      <c r="E28" s="1">
        <v>0</v>
      </c>
      <c r="F28" s="1">
        <v>1940.5</v>
      </c>
      <c r="G28" s="1">
        <v>1940.5</v>
      </c>
      <c r="H28" s="1">
        <v>0</v>
      </c>
      <c r="I28" s="1">
        <v>0</v>
      </c>
      <c r="J28" t="s">
        <v>41</v>
      </c>
      <c r="K28" t="s">
        <v>179</v>
      </c>
      <c r="L28" t="s">
        <v>392</v>
      </c>
    </row>
    <row r="29" spans="1:12" x14ac:dyDescent="0.25">
      <c r="A29" t="s">
        <v>51</v>
      </c>
      <c r="B29" s="1">
        <v>275</v>
      </c>
      <c r="C29" s="1">
        <v>275</v>
      </c>
      <c r="D29" s="1">
        <v>275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t="s">
        <v>86</v>
      </c>
      <c r="K29" t="s">
        <v>241</v>
      </c>
      <c r="L29" t="s">
        <v>308</v>
      </c>
    </row>
    <row r="30" spans="1:12" x14ac:dyDescent="0.25">
      <c r="A30" t="s">
        <v>38</v>
      </c>
      <c r="B30" s="1">
        <v>2656.33</v>
      </c>
      <c r="C30" s="1">
        <v>196.12</v>
      </c>
      <c r="D30" s="1">
        <v>0</v>
      </c>
      <c r="E30" s="1">
        <v>196.12</v>
      </c>
      <c r="F30" s="1">
        <v>2460.21</v>
      </c>
      <c r="G30" s="1">
        <v>0</v>
      </c>
      <c r="H30" s="1">
        <v>2460.21</v>
      </c>
      <c r="I30" s="1">
        <v>0</v>
      </c>
      <c r="J30" t="s">
        <v>36</v>
      </c>
      <c r="K30" t="s">
        <v>185</v>
      </c>
      <c r="L30" t="s">
        <v>224</v>
      </c>
    </row>
    <row r="31" spans="1:12" x14ac:dyDescent="0.25">
      <c r="A31" t="s">
        <v>562</v>
      </c>
      <c r="B31" s="1">
        <v>264.51</v>
      </c>
      <c r="C31" s="1">
        <v>161.01</v>
      </c>
      <c r="D31" s="1">
        <v>0</v>
      </c>
      <c r="E31" s="1">
        <v>161.01</v>
      </c>
      <c r="F31" s="1">
        <v>103.5</v>
      </c>
      <c r="G31" s="1">
        <v>0</v>
      </c>
      <c r="H31" s="1">
        <v>103.5</v>
      </c>
      <c r="I31" s="1">
        <v>0</v>
      </c>
      <c r="J31" t="s">
        <v>29</v>
      </c>
      <c r="K31" t="s">
        <v>212</v>
      </c>
      <c r="L31" t="s">
        <v>563</v>
      </c>
    </row>
    <row r="32" spans="1:12" x14ac:dyDescent="0.25">
      <c r="A32" t="s">
        <v>71</v>
      </c>
      <c r="B32" s="1">
        <v>2616.48</v>
      </c>
      <c r="C32" s="1">
        <v>159.22</v>
      </c>
      <c r="D32" s="1">
        <v>0</v>
      </c>
      <c r="E32" s="1">
        <v>159.22</v>
      </c>
      <c r="F32" s="1">
        <v>2457.2600000000002</v>
      </c>
      <c r="G32" s="1">
        <v>0</v>
      </c>
      <c r="H32" s="1">
        <v>0</v>
      </c>
      <c r="I32" s="1">
        <v>2457.2600000000002</v>
      </c>
      <c r="J32" t="s">
        <v>36</v>
      </c>
      <c r="K32" t="s">
        <v>185</v>
      </c>
      <c r="L32" t="s">
        <v>228</v>
      </c>
    </row>
    <row r="33" spans="1:12" x14ac:dyDescent="0.25">
      <c r="A33" t="s">
        <v>728</v>
      </c>
      <c r="B33" s="1">
        <v>156.37</v>
      </c>
      <c r="C33" s="1">
        <v>156.37</v>
      </c>
      <c r="D33" s="1">
        <v>156.37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t="s">
        <v>34</v>
      </c>
      <c r="K33" t="s">
        <v>198</v>
      </c>
      <c r="L33" t="s">
        <v>729</v>
      </c>
    </row>
    <row r="34" spans="1:12" x14ac:dyDescent="0.25">
      <c r="A34" t="s">
        <v>161</v>
      </c>
      <c r="B34" s="1">
        <v>143.81</v>
      </c>
      <c r="C34" s="1">
        <v>138.03</v>
      </c>
      <c r="D34" s="1">
        <v>0</v>
      </c>
      <c r="E34" s="1">
        <v>138.03</v>
      </c>
      <c r="F34" s="1">
        <v>5.78</v>
      </c>
      <c r="G34" s="1">
        <v>0</v>
      </c>
      <c r="H34" s="1">
        <v>5.78</v>
      </c>
      <c r="I34" s="1">
        <v>0</v>
      </c>
      <c r="J34" t="s">
        <v>96</v>
      </c>
      <c r="K34" t="s">
        <v>242</v>
      </c>
      <c r="L34" t="s">
        <v>299</v>
      </c>
    </row>
    <row r="35" spans="1:12" x14ac:dyDescent="0.25">
      <c r="A35" t="s">
        <v>22</v>
      </c>
      <c r="B35" s="1">
        <v>3100.86</v>
      </c>
      <c r="C35" s="1">
        <v>96.85</v>
      </c>
      <c r="D35" s="1">
        <v>0</v>
      </c>
      <c r="E35" s="1">
        <v>96.85</v>
      </c>
      <c r="F35" s="1">
        <v>3004.01</v>
      </c>
      <c r="G35" s="1">
        <v>3004.01</v>
      </c>
      <c r="H35" s="1">
        <v>0</v>
      </c>
      <c r="I35" s="1">
        <v>0</v>
      </c>
      <c r="J35" t="s">
        <v>23</v>
      </c>
      <c r="K35" t="s">
        <v>194</v>
      </c>
      <c r="L35" t="s">
        <v>226</v>
      </c>
    </row>
    <row r="36" spans="1:12" x14ac:dyDescent="0.25">
      <c r="A36" t="s">
        <v>347</v>
      </c>
      <c r="B36" s="1">
        <v>609.79999999999995</v>
      </c>
      <c r="C36" s="1">
        <v>96.19</v>
      </c>
      <c r="D36" s="1">
        <v>96.19</v>
      </c>
      <c r="E36" s="1">
        <v>0</v>
      </c>
      <c r="F36" s="1">
        <v>513.61</v>
      </c>
      <c r="G36" s="1">
        <v>0</v>
      </c>
      <c r="H36" s="1">
        <v>0</v>
      </c>
      <c r="I36" s="1">
        <v>513.61</v>
      </c>
      <c r="J36" t="s">
        <v>41</v>
      </c>
      <c r="K36" t="s">
        <v>179</v>
      </c>
      <c r="L36" t="s">
        <v>348</v>
      </c>
    </row>
    <row r="37" spans="1:12" x14ac:dyDescent="0.25">
      <c r="A37" t="s">
        <v>520</v>
      </c>
      <c r="B37" s="1">
        <v>582.47</v>
      </c>
      <c r="C37" s="1">
        <v>87.39</v>
      </c>
      <c r="D37" s="1">
        <v>0</v>
      </c>
      <c r="E37" s="1">
        <v>87.39</v>
      </c>
      <c r="F37" s="1">
        <v>495.08</v>
      </c>
      <c r="G37" s="1">
        <v>495.08</v>
      </c>
      <c r="H37" s="1">
        <v>0</v>
      </c>
      <c r="I37" s="1">
        <v>0</v>
      </c>
      <c r="J37" t="s">
        <v>96</v>
      </c>
      <c r="K37" t="s">
        <v>242</v>
      </c>
      <c r="L37" t="s">
        <v>622</v>
      </c>
    </row>
    <row r="38" spans="1:12" x14ac:dyDescent="0.25">
      <c r="A38" t="s">
        <v>524</v>
      </c>
      <c r="B38" s="1">
        <v>1026.73</v>
      </c>
      <c r="C38" s="1">
        <v>80.25</v>
      </c>
      <c r="D38" s="1">
        <v>0</v>
      </c>
      <c r="E38" s="1">
        <v>80.25</v>
      </c>
      <c r="F38" s="1">
        <v>946.48</v>
      </c>
      <c r="G38" s="1">
        <v>0</v>
      </c>
      <c r="H38" s="1">
        <v>0</v>
      </c>
      <c r="I38" s="1">
        <v>946.48</v>
      </c>
      <c r="J38" t="s">
        <v>150</v>
      </c>
      <c r="K38" t="s">
        <v>175</v>
      </c>
      <c r="L38" t="s">
        <v>525</v>
      </c>
    </row>
    <row r="39" spans="1:12" x14ac:dyDescent="0.25">
      <c r="A39" t="s">
        <v>554</v>
      </c>
      <c r="B39" s="1">
        <v>69.03</v>
      </c>
      <c r="C39" s="1">
        <v>69.03</v>
      </c>
      <c r="D39" s="1">
        <v>69.03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t="s">
        <v>150</v>
      </c>
      <c r="K39" t="s">
        <v>175</v>
      </c>
      <c r="L39" t="s">
        <v>555</v>
      </c>
    </row>
    <row r="40" spans="1:12" x14ac:dyDescent="0.25">
      <c r="A40" t="s">
        <v>434</v>
      </c>
      <c r="B40" s="1">
        <v>2057.92</v>
      </c>
      <c r="C40" s="1">
        <v>65.41</v>
      </c>
      <c r="D40" s="1">
        <v>0</v>
      </c>
      <c r="E40" s="1">
        <v>65.41</v>
      </c>
      <c r="F40" s="1">
        <v>1992.51</v>
      </c>
      <c r="G40" s="1">
        <v>1992.51</v>
      </c>
      <c r="H40" s="1">
        <v>0</v>
      </c>
      <c r="I40" s="1">
        <v>0</v>
      </c>
      <c r="J40" t="s">
        <v>31</v>
      </c>
      <c r="K40" t="s">
        <v>183</v>
      </c>
      <c r="L40" t="s">
        <v>435</v>
      </c>
    </row>
    <row r="41" spans="1:12" x14ac:dyDescent="0.25">
      <c r="A41" t="s">
        <v>90</v>
      </c>
      <c r="B41" s="1">
        <v>827.15</v>
      </c>
      <c r="C41" s="1">
        <v>64.19</v>
      </c>
      <c r="D41" s="1">
        <v>0</v>
      </c>
      <c r="E41" s="1">
        <v>64.19</v>
      </c>
      <c r="F41" s="1">
        <v>762.95999999999992</v>
      </c>
      <c r="G41" s="1">
        <v>762.95999999999992</v>
      </c>
      <c r="H41" s="1">
        <v>0</v>
      </c>
      <c r="I41" s="1">
        <v>0</v>
      </c>
      <c r="J41" t="s">
        <v>14</v>
      </c>
      <c r="K41" t="s">
        <v>172</v>
      </c>
      <c r="L41" t="s">
        <v>251</v>
      </c>
    </row>
    <row r="42" spans="1:12" x14ac:dyDescent="0.25">
      <c r="A42" t="s">
        <v>884</v>
      </c>
      <c r="B42" s="1">
        <v>60.9</v>
      </c>
      <c r="C42" s="1">
        <v>60.9</v>
      </c>
      <c r="D42" s="1">
        <v>0</v>
      </c>
      <c r="E42" s="1">
        <v>60.9</v>
      </c>
      <c r="F42" s="1">
        <v>0</v>
      </c>
      <c r="G42" s="1">
        <v>0</v>
      </c>
      <c r="H42" s="1">
        <v>0</v>
      </c>
      <c r="I42" s="1">
        <v>0</v>
      </c>
      <c r="J42" t="s">
        <v>337</v>
      </c>
      <c r="K42" t="s">
        <v>338</v>
      </c>
      <c r="L42" t="s">
        <v>885</v>
      </c>
    </row>
    <row r="43" spans="1:12" x14ac:dyDescent="0.25">
      <c r="A43" t="s">
        <v>826</v>
      </c>
      <c r="B43" s="1">
        <v>2121.6</v>
      </c>
      <c r="C43" s="1">
        <v>58.43</v>
      </c>
      <c r="D43" s="1">
        <v>0</v>
      </c>
      <c r="E43" s="1">
        <v>58.43</v>
      </c>
      <c r="F43" s="1">
        <v>2063.17</v>
      </c>
      <c r="G43" s="1">
        <v>0</v>
      </c>
      <c r="H43" s="1">
        <v>0</v>
      </c>
      <c r="I43" s="1">
        <v>2063.17</v>
      </c>
      <c r="J43" t="s">
        <v>60</v>
      </c>
      <c r="K43" t="s">
        <v>236</v>
      </c>
      <c r="L43" t="s">
        <v>859</v>
      </c>
    </row>
    <row r="44" spans="1:12" x14ac:dyDescent="0.25">
      <c r="A44" t="s">
        <v>549</v>
      </c>
      <c r="B44" s="1">
        <v>413.76</v>
      </c>
      <c r="C44" s="1">
        <v>46.52</v>
      </c>
      <c r="D44" s="1">
        <v>0</v>
      </c>
      <c r="E44" s="1">
        <v>46.52</v>
      </c>
      <c r="F44" s="1">
        <v>367.24</v>
      </c>
      <c r="G44" s="1">
        <v>0</v>
      </c>
      <c r="H44" s="1">
        <v>293.20999999999998</v>
      </c>
      <c r="I44" s="1">
        <v>74.03</v>
      </c>
      <c r="J44" t="s">
        <v>44</v>
      </c>
      <c r="K44" t="s">
        <v>196</v>
      </c>
      <c r="L44" t="s">
        <v>550</v>
      </c>
    </row>
    <row r="45" spans="1:12" x14ac:dyDescent="0.25">
      <c r="A45" t="s">
        <v>592</v>
      </c>
      <c r="B45" s="1">
        <v>1845.82</v>
      </c>
      <c r="C45" s="1">
        <v>46.31</v>
      </c>
      <c r="D45" s="1">
        <v>0</v>
      </c>
      <c r="E45" s="1">
        <v>46.31</v>
      </c>
      <c r="F45" s="1">
        <v>1799.51</v>
      </c>
      <c r="G45" s="1">
        <v>0</v>
      </c>
      <c r="H45" s="1">
        <v>0</v>
      </c>
      <c r="I45" s="1">
        <v>1799.51</v>
      </c>
      <c r="J45" t="s">
        <v>96</v>
      </c>
      <c r="K45" t="s">
        <v>242</v>
      </c>
      <c r="L45" t="s">
        <v>593</v>
      </c>
    </row>
    <row r="46" spans="1:12" x14ac:dyDescent="0.25">
      <c r="A46" t="s">
        <v>136</v>
      </c>
      <c r="B46" s="1">
        <v>1025.3399999999999</v>
      </c>
      <c r="C46" s="1">
        <v>45.22</v>
      </c>
      <c r="D46" s="1">
        <v>0</v>
      </c>
      <c r="E46" s="1">
        <v>45.22</v>
      </c>
      <c r="F46" s="1">
        <v>980.12</v>
      </c>
      <c r="G46" s="1">
        <v>0</v>
      </c>
      <c r="H46" s="1">
        <v>980.12</v>
      </c>
      <c r="I46" s="1">
        <v>0</v>
      </c>
      <c r="J46" t="s">
        <v>56</v>
      </c>
      <c r="K46" t="s">
        <v>189</v>
      </c>
      <c r="L46" t="s">
        <v>290</v>
      </c>
    </row>
    <row r="47" spans="1:12" x14ac:dyDescent="0.25">
      <c r="A47" t="s">
        <v>94</v>
      </c>
      <c r="B47" s="1">
        <v>2365.02</v>
      </c>
      <c r="C47" s="1">
        <v>44.47</v>
      </c>
      <c r="D47" s="1">
        <v>0</v>
      </c>
      <c r="E47" s="1">
        <v>44.47</v>
      </c>
      <c r="F47" s="1">
        <v>2320.5500000000002</v>
      </c>
      <c r="G47" s="1">
        <v>689.81999999999994</v>
      </c>
      <c r="H47" s="1">
        <v>1630.73</v>
      </c>
      <c r="I47" s="1">
        <v>0</v>
      </c>
      <c r="J47" t="s">
        <v>62</v>
      </c>
      <c r="K47" t="s">
        <v>238</v>
      </c>
      <c r="L47" t="s">
        <v>239</v>
      </c>
    </row>
    <row r="48" spans="1:12" x14ac:dyDescent="0.25">
      <c r="A48" t="s">
        <v>166</v>
      </c>
      <c r="B48" s="1">
        <v>380.76</v>
      </c>
      <c r="C48" s="1">
        <v>43.9</v>
      </c>
      <c r="D48" s="1">
        <v>43.9</v>
      </c>
      <c r="E48" s="1">
        <v>0</v>
      </c>
      <c r="F48" s="1">
        <v>336.86</v>
      </c>
      <c r="G48" s="1">
        <v>0</v>
      </c>
      <c r="H48" s="1">
        <v>336.86</v>
      </c>
      <c r="I48" s="1">
        <v>0</v>
      </c>
      <c r="J48" t="s">
        <v>56</v>
      </c>
      <c r="K48" t="s">
        <v>189</v>
      </c>
      <c r="L48" t="s">
        <v>319</v>
      </c>
    </row>
    <row r="49" spans="1:12" x14ac:dyDescent="0.25">
      <c r="A49" t="s">
        <v>109</v>
      </c>
      <c r="B49" s="1">
        <v>1342.25</v>
      </c>
      <c r="C49" s="1">
        <v>43.75</v>
      </c>
      <c r="D49" s="1">
        <v>0</v>
      </c>
      <c r="E49" s="1">
        <v>43.75</v>
      </c>
      <c r="F49" s="1">
        <v>1298.5</v>
      </c>
      <c r="G49" s="1">
        <v>0</v>
      </c>
      <c r="H49" s="1">
        <v>0</v>
      </c>
      <c r="I49" s="1">
        <v>1298.5</v>
      </c>
      <c r="J49" t="s">
        <v>60</v>
      </c>
      <c r="K49" t="s">
        <v>236</v>
      </c>
      <c r="L49" t="s">
        <v>252</v>
      </c>
    </row>
    <row r="50" spans="1:12" x14ac:dyDescent="0.25">
      <c r="A50" t="s">
        <v>32</v>
      </c>
      <c r="B50" s="1">
        <v>43.3599999999999</v>
      </c>
      <c r="C50" s="1">
        <v>43.3599999999999</v>
      </c>
      <c r="D50" s="1">
        <v>43.3599999999999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t="s">
        <v>152</v>
      </c>
      <c r="K50" t="s">
        <v>209</v>
      </c>
      <c r="L50" t="s">
        <v>210</v>
      </c>
    </row>
    <row r="51" spans="1:12" x14ac:dyDescent="0.25">
      <c r="A51" t="s">
        <v>13</v>
      </c>
      <c r="B51" s="1">
        <v>906.23</v>
      </c>
      <c r="C51" s="1">
        <v>39.07</v>
      </c>
      <c r="D51" s="1">
        <v>0</v>
      </c>
      <c r="E51" s="1">
        <v>39.07</v>
      </c>
      <c r="F51" s="1">
        <v>867.16000000000008</v>
      </c>
      <c r="G51" s="1">
        <v>867.16000000000008</v>
      </c>
      <c r="H51" s="1">
        <v>0</v>
      </c>
      <c r="I51" s="1">
        <v>0</v>
      </c>
      <c r="J51" t="s">
        <v>14</v>
      </c>
      <c r="K51" t="s">
        <v>172</v>
      </c>
      <c r="L51" t="s">
        <v>173</v>
      </c>
    </row>
    <row r="52" spans="1:12" x14ac:dyDescent="0.25">
      <c r="A52" t="s">
        <v>551</v>
      </c>
      <c r="B52" s="1">
        <v>35</v>
      </c>
      <c r="C52" s="1">
        <v>35</v>
      </c>
      <c r="D52" s="1">
        <v>0</v>
      </c>
      <c r="E52" s="1">
        <v>35</v>
      </c>
      <c r="F52" s="1">
        <v>0</v>
      </c>
      <c r="G52" s="1">
        <v>0</v>
      </c>
      <c r="H52" s="1">
        <v>0</v>
      </c>
      <c r="I52" s="1">
        <v>0</v>
      </c>
      <c r="J52" t="s">
        <v>552</v>
      </c>
      <c r="K52" t="s">
        <v>553</v>
      </c>
      <c r="L52" t="s">
        <v>714</v>
      </c>
    </row>
    <row r="53" spans="1:12" x14ac:dyDescent="0.25">
      <c r="A53" t="s">
        <v>600</v>
      </c>
      <c r="B53" s="1">
        <v>23.28</v>
      </c>
      <c r="C53" s="1">
        <v>23.28</v>
      </c>
      <c r="D53" s="1">
        <v>0</v>
      </c>
      <c r="E53" s="1">
        <v>23.28</v>
      </c>
      <c r="F53" s="1">
        <v>0</v>
      </c>
      <c r="G53" s="1">
        <v>0</v>
      </c>
      <c r="H53" s="1">
        <v>0</v>
      </c>
      <c r="I53" s="1">
        <v>0</v>
      </c>
      <c r="J53" t="s">
        <v>65</v>
      </c>
      <c r="K53" t="s">
        <v>221</v>
      </c>
      <c r="L53" t="s">
        <v>601</v>
      </c>
    </row>
    <row r="54" spans="1:12" x14ac:dyDescent="0.25">
      <c r="A54" t="s">
        <v>627</v>
      </c>
      <c r="B54" s="1">
        <v>191.29</v>
      </c>
      <c r="C54" s="1">
        <v>21.49</v>
      </c>
      <c r="D54" s="1">
        <v>0</v>
      </c>
      <c r="E54" s="1">
        <v>21.49</v>
      </c>
      <c r="F54" s="1">
        <v>169.8</v>
      </c>
      <c r="G54" s="1">
        <v>169.8</v>
      </c>
      <c r="H54" s="1">
        <v>0</v>
      </c>
      <c r="I54" s="1">
        <v>0</v>
      </c>
      <c r="J54" t="s">
        <v>14</v>
      </c>
      <c r="K54" t="s">
        <v>172</v>
      </c>
      <c r="L54" t="s">
        <v>628</v>
      </c>
    </row>
    <row r="55" spans="1:12" x14ac:dyDescent="0.25">
      <c r="A55" t="s">
        <v>395</v>
      </c>
      <c r="B55" s="1">
        <v>14.95</v>
      </c>
      <c r="C55" s="1">
        <v>14.95</v>
      </c>
      <c r="D55" s="1">
        <v>0</v>
      </c>
      <c r="E55" s="1">
        <v>14.95</v>
      </c>
      <c r="F55" s="1">
        <v>0</v>
      </c>
      <c r="G55" s="1">
        <v>0</v>
      </c>
      <c r="H55" s="1">
        <v>0</v>
      </c>
      <c r="I55" s="1">
        <v>0</v>
      </c>
      <c r="J55" t="s">
        <v>62</v>
      </c>
      <c r="K55" t="s">
        <v>238</v>
      </c>
      <c r="L55" t="s">
        <v>396</v>
      </c>
    </row>
    <row r="56" spans="1:12" x14ac:dyDescent="0.25">
      <c r="A56" t="s">
        <v>384</v>
      </c>
      <c r="B56" s="1">
        <v>10.32</v>
      </c>
      <c r="C56" s="1">
        <v>10.32</v>
      </c>
      <c r="D56" s="1">
        <v>0</v>
      </c>
      <c r="E56" s="1">
        <v>10.32</v>
      </c>
      <c r="F56" s="1">
        <v>0</v>
      </c>
      <c r="G56" s="1">
        <v>0</v>
      </c>
      <c r="H56" s="1">
        <v>0</v>
      </c>
      <c r="I56" s="1">
        <v>0</v>
      </c>
      <c r="J56" t="s">
        <v>105</v>
      </c>
      <c r="K56" t="s">
        <v>245</v>
      </c>
      <c r="L56" t="s">
        <v>385</v>
      </c>
    </row>
    <row r="57" spans="1:12" x14ac:dyDescent="0.25">
      <c r="A57" t="s">
        <v>125</v>
      </c>
      <c r="B57" s="1">
        <v>1133.3399999999999</v>
      </c>
      <c r="C57" s="1">
        <v>6.93</v>
      </c>
      <c r="D57" s="1">
        <v>0</v>
      </c>
      <c r="E57" s="1">
        <v>6.93</v>
      </c>
      <c r="F57" s="1">
        <v>1126.4100000000001</v>
      </c>
      <c r="G57" s="1">
        <v>0</v>
      </c>
      <c r="H57" s="1">
        <v>1126.4100000000001</v>
      </c>
      <c r="I57" s="1">
        <v>0</v>
      </c>
      <c r="J57" t="s">
        <v>56</v>
      </c>
      <c r="K57" t="s">
        <v>189</v>
      </c>
      <c r="L57" t="s">
        <v>289</v>
      </c>
    </row>
    <row r="58" spans="1:12" x14ac:dyDescent="0.25">
      <c r="A58" t="s">
        <v>81</v>
      </c>
      <c r="B58" s="1">
        <v>6.67</v>
      </c>
      <c r="C58" s="1">
        <v>6.67</v>
      </c>
      <c r="D58" s="1">
        <v>0</v>
      </c>
      <c r="E58" s="1">
        <v>6.67</v>
      </c>
      <c r="F58" s="1">
        <v>0</v>
      </c>
      <c r="G58" s="1">
        <v>0</v>
      </c>
      <c r="H58" s="1">
        <v>0</v>
      </c>
      <c r="I58" s="1">
        <v>0</v>
      </c>
      <c r="J58" t="s">
        <v>153</v>
      </c>
      <c r="K58" t="s">
        <v>234</v>
      </c>
      <c r="L58" t="s">
        <v>235</v>
      </c>
    </row>
    <row r="59" spans="1:12" x14ac:dyDescent="0.25">
      <c r="A59" t="s">
        <v>110</v>
      </c>
      <c r="B59" s="1">
        <v>204.61</v>
      </c>
      <c r="C59" s="1">
        <v>3.69</v>
      </c>
      <c r="D59" s="1">
        <v>0</v>
      </c>
      <c r="E59" s="1">
        <v>3.69</v>
      </c>
      <c r="F59" s="1">
        <v>200.92</v>
      </c>
      <c r="G59" s="1">
        <v>0</v>
      </c>
      <c r="H59" s="1">
        <v>200.92</v>
      </c>
      <c r="I59" s="1">
        <v>0</v>
      </c>
      <c r="J59" t="s">
        <v>23</v>
      </c>
      <c r="K59" t="s">
        <v>194</v>
      </c>
      <c r="L59" t="s">
        <v>266</v>
      </c>
    </row>
    <row r="60" spans="1:12" x14ac:dyDescent="0.25">
      <c r="A60" t="s">
        <v>354</v>
      </c>
      <c r="B60" s="1">
        <v>146.26</v>
      </c>
      <c r="C60" s="1">
        <v>0</v>
      </c>
      <c r="D60" s="1">
        <v>0</v>
      </c>
      <c r="E60" s="1">
        <v>0</v>
      </c>
      <c r="F60" s="1">
        <v>146.26</v>
      </c>
      <c r="G60" s="1">
        <v>0</v>
      </c>
      <c r="H60" s="1">
        <v>0</v>
      </c>
      <c r="I60" s="1">
        <v>146.26</v>
      </c>
      <c r="J60" t="s">
        <v>14</v>
      </c>
      <c r="K60" t="s">
        <v>172</v>
      </c>
      <c r="L60" t="s">
        <v>752</v>
      </c>
    </row>
    <row r="61" spans="1:12" x14ac:dyDescent="0.25">
      <c r="A61" t="s">
        <v>660</v>
      </c>
      <c r="B61" s="1">
        <v>735.22</v>
      </c>
      <c r="C61" s="1">
        <v>0</v>
      </c>
      <c r="D61" s="1">
        <v>0</v>
      </c>
      <c r="E61" s="1">
        <v>0</v>
      </c>
      <c r="F61" s="1">
        <v>735.22</v>
      </c>
      <c r="G61" s="1">
        <v>0</v>
      </c>
      <c r="H61" s="1">
        <v>0</v>
      </c>
      <c r="I61" s="1">
        <v>735.22</v>
      </c>
      <c r="J61" t="s">
        <v>21</v>
      </c>
      <c r="K61" t="s">
        <v>177</v>
      </c>
      <c r="L61" t="s">
        <v>886</v>
      </c>
    </row>
    <row r="62" spans="1:12" x14ac:dyDescent="0.25">
      <c r="A62" t="s">
        <v>848</v>
      </c>
      <c r="B62" s="1">
        <v>346.25</v>
      </c>
      <c r="C62" s="1">
        <v>0</v>
      </c>
      <c r="D62" s="1">
        <v>0</v>
      </c>
      <c r="E62" s="1">
        <v>0</v>
      </c>
      <c r="F62" s="1">
        <v>346.25</v>
      </c>
      <c r="G62" s="1">
        <v>346.25</v>
      </c>
      <c r="H62" s="1">
        <v>0</v>
      </c>
      <c r="I62" s="1">
        <v>0</v>
      </c>
      <c r="J62" t="s">
        <v>10</v>
      </c>
      <c r="K62" t="s">
        <v>191</v>
      </c>
      <c r="L62" t="s">
        <v>849</v>
      </c>
    </row>
    <row r="63" spans="1:12" x14ac:dyDescent="0.25">
      <c r="A63" t="s">
        <v>850</v>
      </c>
      <c r="B63" s="1">
        <v>623.79999999999995</v>
      </c>
      <c r="C63" s="1">
        <v>0</v>
      </c>
      <c r="D63" s="1">
        <v>0</v>
      </c>
      <c r="E63" s="1">
        <v>0</v>
      </c>
      <c r="F63" s="1">
        <v>623.79999999999995</v>
      </c>
      <c r="G63" s="1">
        <v>0</v>
      </c>
      <c r="H63" s="1">
        <v>0</v>
      </c>
      <c r="I63" s="1">
        <v>623.79999999999995</v>
      </c>
      <c r="J63" t="s">
        <v>41</v>
      </c>
      <c r="K63" t="s">
        <v>179</v>
      </c>
      <c r="L63" t="s">
        <v>851</v>
      </c>
    </row>
    <row r="64" spans="1:12" x14ac:dyDescent="0.25">
      <c r="A64" t="s">
        <v>852</v>
      </c>
      <c r="B64" s="1">
        <v>221.15</v>
      </c>
      <c r="C64" s="1">
        <v>0</v>
      </c>
      <c r="D64" s="1">
        <v>0</v>
      </c>
      <c r="E64" s="1">
        <v>0</v>
      </c>
      <c r="F64" s="1">
        <v>221.15</v>
      </c>
      <c r="G64" s="1">
        <v>0</v>
      </c>
      <c r="H64" s="1">
        <v>0</v>
      </c>
      <c r="I64" s="1">
        <v>221.15</v>
      </c>
      <c r="J64" t="s">
        <v>36</v>
      </c>
      <c r="K64" t="s">
        <v>185</v>
      </c>
      <c r="L64" t="s">
        <v>853</v>
      </c>
    </row>
    <row r="65" spans="1:12" x14ac:dyDescent="0.25">
      <c r="A65" t="s">
        <v>828</v>
      </c>
      <c r="B65" s="1">
        <v>2390.5300000000002</v>
      </c>
      <c r="C65" s="1">
        <v>0</v>
      </c>
      <c r="D65" s="1">
        <v>0</v>
      </c>
      <c r="E65" s="1">
        <v>0</v>
      </c>
      <c r="F65" s="1">
        <v>2390.5300000000002</v>
      </c>
      <c r="G65" s="1">
        <v>670.78</v>
      </c>
      <c r="H65" s="1">
        <v>1719.75</v>
      </c>
      <c r="I65" s="1">
        <v>0</v>
      </c>
      <c r="J65" t="s">
        <v>36</v>
      </c>
      <c r="K65" t="s">
        <v>185</v>
      </c>
      <c r="L65" t="s">
        <v>854</v>
      </c>
    </row>
    <row r="66" spans="1:12" x14ac:dyDescent="0.25">
      <c r="A66" t="s">
        <v>656</v>
      </c>
      <c r="B66" s="1">
        <v>66.669999999999987</v>
      </c>
      <c r="C66" s="1">
        <v>0</v>
      </c>
      <c r="D66" s="1">
        <v>0</v>
      </c>
      <c r="E66" s="1">
        <v>0</v>
      </c>
      <c r="F66" s="1">
        <v>66.669999999999987</v>
      </c>
      <c r="G66" s="1">
        <v>0</v>
      </c>
      <c r="H66" s="1">
        <v>0</v>
      </c>
      <c r="I66" s="1">
        <v>66.669999999999987</v>
      </c>
      <c r="J66" t="s">
        <v>31</v>
      </c>
      <c r="K66" t="s">
        <v>183</v>
      </c>
      <c r="L66" t="s">
        <v>657</v>
      </c>
    </row>
    <row r="67" spans="1:12" x14ac:dyDescent="0.25">
      <c r="A67" t="s">
        <v>269</v>
      </c>
      <c r="B67" s="1">
        <v>2626.85</v>
      </c>
      <c r="C67" s="1">
        <v>0</v>
      </c>
      <c r="D67" s="1">
        <v>0</v>
      </c>
      <c r="E67" s="1">
        <v>0</v>
      </c>
      <c r="F67" s="1">
        <v>2626.85</v>
      </c>
      <c r="G67" s="1">
        <v>795.1</v>
      </c>
      <c r="H67" s="1">
        <v>1831.75</v>
      </c>
      <c r="I67" s="1">
        <v>0</v>
      </c>
      <c r="J67" t="s">
        <v>44</v>
      </c>
      <c r="K67" t="s">
        <v>196</v>
      </c>
      <c r="L67" t="s">
        <v>270</v>
      </c>
    </row>
    <row r="68" spans="1:12" x14ac:dyDescent="0.25">
      <c r="A68" t="s">
        <v>92</v>
      </c>
      <c r="B68" s="1">
        <v>31.83</v>
      </c>
      <c r="C68" s="1">
        <v>0</v>
      </c>
      <c r="D68" s="1">
        <v>0</v>
      </c>
      <c r="E68" s="1">
        <v>0</v>
      </c>
      <c r="F68" s="1">
        <v>31.83</v>
      </c>
      <c r="G68" s="1">
        <v>0</v>
      </c>
      <c r="H68" s="1">
        <v>0</v>
      </c>
      <c r="I68" s="1">
        <v>31.83</v>
      </c>
      <c r="J68" t="s">
        <v>34</v>
      </c>
      <c r="K68" t="s">
        <v>198</v>
      </c>
      <c r="L68" t="s">
        <v>254</v>
      </c>
    </row>
    <row r="69" spans="1:12" x14ac:dyDescent="0.25">
      <c r="A69" t="s">
        <v>397</v>
      </c>
      <c r="B69" s="1">
        <v>789.63999999999987</v>
      </c>
      <c r="C69" s="1">
        <v>0</v>
      </c>
      <c r="D69" s="1">
        <v>0</v>
      </c>
      <c r="E69" s="1">
        <v>0</v>
      </c>
      <c r="F69" s="1">
        <v>789.63999999999987</v>
      </c>
      <c r="G69" s="1">
        <v>789.63999999999987</v>
      </c>
      <c r="H69" s="1">
        <v>0</v>
      </c>
      <c r="I69" s="1">
        <v>0</v>
      </c>
      <c r="J69" t="s">
        <v>29</v>
      </c>
      <c r="K69" t="s">
        <v>212</v>
      </c>
      <c r="L69" t="s">
        <v>398</v>
      </c>
    </row>
    <row r="70" spans="1:12" x14ac:dyDescent="0.25">
      <c r="A70" t="s">
        <v>556</v>
      </c>
      <c r="B70" s="1">
        <v>784.2</v>
      </c>
      <c r="C70" s="1">
        <v>0</v>
      </c>
      <c r="D70" s="1">
        <v>0</v>
      </c>
      <c r="E70" s="1">
        <v>0</v>
      </c>
      <c r="F70" s="1">
        <v>784.2</v>
      </c>
      <c r="G70" s="1">
        <v>0</v>
      </c>
      <c r="H70" s="1">
        <v>784.2</v>
      </c>
      <c r="I70" s="1">
        <v>0</v>
      </c>
      <c r="J70" t="s">
        <v>56</v>
      </c>
      <c r="K70" t="s">
        <v>189</v>
      </c>
      <c r="L70" t="s">
        <v>557</v>
      </c>
    </row>
    <row r="71" spans="1:12" x14ac:dyDescent="0.25">
      <c r="A71" t="s">
        <v>661</v>
      </c>
      <c r="B71" s="1">
        <v>205.21</v>
      </c>
      <c r="C71" s="1">
        <v>0</v>
      </c>
      <c r="D71" s="1">
        <v>0</v>
      </c>
      <c r="E71" s="1">
        <v>0</v>
      </c>
      <c r="F71" s="1">
        <v>205.21</v>
      </c>
      <c r="G71" s="1">
        <v>205.21</v>
      </c>
      <c r="H71" s="1">
        <v>0</v>
      </c>
      <c r="I71" s="1">
        <v>0</v>
      </c>
      <c r="J71" t="s">
        <v>60</v>
      </c>
      <c r="K71" t="s">
        <v>236</v>
      </c>
      <c r="L71" t="s">
        <v>662</v>
      </c>
    </row>
    <row r="72" spans="1:12" x14ac:dyDescent="0.25">
      <c r="A72" t="s">
        <v>624</v>
      </c>
      <c r="B72" s="1">
        <v>1108.7</v>
      </c>
      <c r="C72" s="1">
        <v>0</v>
      </c>
      <c r="D72" s="1">
        <v>0</v>
      </c>
      <c r="E72" s="1">
        <v>0</v>
      </c>
      <c r="F72" s="1">
        <v>1108.7</v>
      </c>
      <c r="G72" s="1">
        <v>0</v>
      </c>
      <c r="H72" s="1">
        <v>0</v>
      </c>
      <c r="I72" s="1">
        <v>1108.7</v>
      </c>
      <c r="J72" t="s">
        <v>105</v>
      </c>
      <c r="K72" t="s">
        <v>245</v>
      </c>
      <c r="L72" t="s">
        <v>625</v>
      </c>
    </row>
    <row r="73" spans="1:12" x14ac:dyDescent="0.25">
      <c r="A73" t="s">
        <v>126</v>
      </c>
      <c r="B73" s="1">
        <v>1070.8399999999999</v>
      </c>
      <c r="C73" s="1">
        <v>0</v>
      </c>
      <c r="D73" s="1">
        <v>0</v>
      </c>
      <c r="E73" s="1">
        <v>0</v>
      </c>
      <c r="F73" s="1">
        <v>1070.8399999999999</v>
      </c>
      <c r="G73" s="1">
        <v>0</v>
      </c>
      <c r="H73" s="1">
        <v>1070.8399999999999</v>
      </c>
      <c r="I73" s="1">
        <v>0</v>
      </c>
      <c r="J73" t="s">
        <v>23</v>
      </c>
      <c r="K73" t="s">
        <v>194</v>
      </c>
      <c r="L73" t="s">
        <v>352</v>
      </c>
    </row>
    <row r="74" spans="1:12" x14ac:dyDescent="0.25">
      <c r="A74" t="s">
        <v>369</v>
      </c>
      <c r="B74" s="1">
        <v>2034.08</v>
      </c>
      <c r="C74" s="1">
        <v>0</v>
      </c>
      <c r="D74" s="1">
        <v>0</v>
      </c>
      <c r="E74" s="1">
        <v>0</v>
      </c>
      <c r="F74" s="1">
        <v>2034.08</v>
      </c>
      <c r="G74" s="1">
        <v>2034.08</v>
      </c>
      <c r="H74" s="1">
        <v>0</v>
      </c>
      <c r="I74" s="1">
        <v>0</v>
      </c>
      <c r="J74" t="s">
        <v>14</v>
      </c>
      <c r="K74" t="s">
        <v>172</v>
      </c>
      <c r="L74" t="s">
        <v>370</v>
      </c>
    </row>
    <row r="75" spans="1:12" x14ac:dyDescent="0.25">
      <c r="A75" t="s">
        <v>122</v>
      </c>
      <c r="B75" s="1">
        <v>907.27</v>
      </c>
      <c r="C75" s="1">
        <v>0</v>
      </c>
      <c r="D75" s="1">
        <v>0</v>
      </c>
      <c r="E75" s="1">
        <v>0</v>
      </c>
      <c r="F75" s="1">
        <v>907.27</v>
      </c>
      <c r="G75" s="1">
        <v>0</v>
      </c>
      <c r="H75" s="1">
        <v>0</v>
      </c>
      <c r="I75" s="1">
        <v>907.27</v>
      </c>
      <c r="J75" t="s">
        <v>60</v>
      </c>
      <c r="K75" t="s">
        <v>236</v>
      </c>
      <c r="L75" t="s">
        <v>280</v>
      </c>
    </row>
    <row r="76" spans="1:12" x14ac:dyDescent="0.25">
      <c r="A76" t="s">
        <v>597</v>
      </c>
      <c r="B76" s="1">
        <v>11530.53</v>
      </c>
      <c r="C76" s="1">
        <v>0</v>
      </c>
      <c r="D76" s="1">
        <v>0</v>
      </c>
      <c r="E76" s="1">
        <v>0</v>
      </c>
      <c r="F76" s="1">
        <v>11530.53</v>
      </c>
      <c r="G76" s="1">
        <v>0</v>
      </c>
      <c r="H76" s="1">
        <v>0</v>
      </c>
      <c r="I76" s="1">
        <v>11530.53</v>
      </c>
      <c r="J76" t="s">
        <v>41</v>
      </c>
      <c r="K76" t="s">
        <v>179</v>
      </c>
      <c r="L76" t="s">
        <v>626</v>
      </c>
    </row>
    <row r="77" spans="1:12" x14ac:dyDescent="0.25">
      <c r="A77" t="s">
        <v>37</v>
      </c>
      <c r="B77" s="1">
        <v>822.53</v>
      </c>
      <c r="C77" s="1">
        <v>0</v>
      </c>
      <c r="D77" s="1">
        <v>0</v>
      </c>
      <c r="E77" s="1">
        <v>0</v>
      </c>
      <c r="F77" s="1">
        <v>822.53</v>
      </c>
      <c r="G77" s="1">
        <v>0</v>
      </c>
      <c r="H77" s="1">
        <v>716.35</v>
      </c>
      <c r="I77" s="1">
        <v>106.18</v>
      </c>
      <c r="J77" t="s">
        <v>29</v>
      </c>
      <c r="K77" t="s">
        <v>212</v>
      </c>
      <c r="L77" t="s">
        <v>213</v>
      </c>
    </row>
    <row r="78" spans="1:12" x14ac:dyDescent="0.25">
      <c r="A78" t="s">
        <v>160</v>
      </c>
      <c r="B78" s="1">
        <v>6.22</v>
      </c>
      <c r="C78" s="1">
        <v>0</v>
      </c>
      <c r="D78" s="1">
        <v>0</v>
      </c>
      <c r="E78" s="1">
        <v>0</v>
      </c>
      <c r="F78" s="1">
        <v>6.22</v>
      </c>
      <c r="G78" s="1">
        <v>6.22</v>
      </c>
      <c r="H78" s="1">
        <v>0</v>
      </c>
      <c r="I78" s="1">
        <v>0</v>
      </c>
      <c r="J78" t="s">
        <v>44</v>
      </c>
      <c r="K78" t="s">
        <v>196</v>
      </c>
      <c r="L78" t="s">
        <v>294</v>
      </c>
    </row>
    <row r="79" spans="1:12" x14ac:dyDescent="0.25">
      <c r="A79" t="s">
        <v>510</v>
      </c>
      <c r="B79" s="1">
        <v>209.51</v>
      </c>
      <c r="C79" s="1">
        <v>0</v>
      </c>
      <c r="D79" s="1">
        <v>0</v>
      </c>
      <c r="E79" s="1">
        <v>0</v>
      </c>
      <c r="F79" s="1">
        <v>209.51</v>
      </c>
      <c r="G79" s="1">
        <v>209.51</v>
      </c>
      <c r="H79" s="1">
        <v>0</v>
      </c>
      <c r="I79" s="1">
        <v>0</v>
      </c>
      <c r="J79" t="s">
        <v>31</v>
      </c>
      <c r="K79" t="s">
        <v>183</v>
      </c>
      <c r="L79" t="s">
        <v>511</v>
      </c>
    </row>
    <row r="80" spans="1:12" x14ac:dyDescent="0.25">
      <c r="A80" t="s">
        <v>404</v>
      </c>
      <c r="B80" s="1">
        <v>543.32000000000005</v>
      </c>
      <c r="C80" s="1">
        <v>0</v>
      </c>
      <c r="D80" s="1">
        <v>0</v>
      </c>
      <c r="E80" s="1">
        <v>0</v>
      </c>
      <c r="F80" s="1">
        <v>543.32000000000005</v>
      </c>
      <c r="G80" s="1">
        <v>543.32000000000005</v>
      </c>
      <c r="H80" s="1">
        <v>0</v>
      </c>
      <c r="I80" s="1">
        <v>0</v>
      </c>
      <c r="J80" t="s">
        <v>20</v>
      </c>
      <c r="K80" t="s">
        <v>178</v>
      </c>
      <c r="L80" t="s">
        <v>405</v>
      </c>
    </row>
    <row r="81" spans="1:12" x14ac:dyDescent="0.25">
      <c r="A81" t="s">
        <v>342</v>
      </c>
      <c r="B81" s="1">
        <v>622.05000000000007</v>
      </c>
      <c r="C81" s="1">
        <v>0</v>
      </c>
      <c r="D81" s="1">
        <v>0</v>
      </c>
      <c r="E81" s="1">
        <v>0</v>
      </c>
      <c r="F81" s="1">
        <v>622.05000000000007</v>
      </c>
      <c r="G81" s="1">
        <v>0</v>
      </c>
      <c r="H81" s="1">
        <v>622.05000000000007</v>
      </c>
      <c r="I81" s="1">
        <v>0</v>
      </c>
      <c r="J81" t="s">
        <v>102</v>
      </c>
      <c r="K81" t="s">
        <v>282</v>
      </c>
      <c r="L81" t="s">
        <v>343</v>
      </c>
    </row>
    <row r="82" spans="1:12" x14ac:dyDescent="0.25">
      <c r="A82" t="s">
        <v>663</v>
      </c>
      <c r="B82" s="1">
        <v>2031.45</v>
      </c>
      <c r="C82" s="1">
        <v>0</v>
      </c>
      <c r="D82" s="1">
        <v>0</v>
      </c>
      <c r="E82" s="1">
        <v>0</v>
      </c>
      <c r="F82" s="1">
        <v>2031.45</v>
      </c>
      <c r="G82" s="1">
        <v>0</v>
      </c>
      <c r="H82" s="1">
        <v>2031.45</v>
      </c>
      <c r="I82" s="1">
        <v>0</v>
      </c>
      <c r="J82" t="s">
        <v>29</v>
      </c>
      <c r="K82" t="s">
        <v>212</v>
      </c>
      <c r="L82" t="s">
        <v>664</v>
      </c>
    </row>
    <row r="83" spans="1:12" x14ac:dyDescent="0.25">
      <c r="A83" t="s">
        <v>842</v>
      </c>
      <c r="B83" s="1">
        <v>208.13</v>
      </c>
      <c r="C83" s="1">
        <v>0</v>
      </c>
      <c r="D83" s="1">
        <v>0</v>
      </c>
      <c r="E83" s="1">
        <v>0</v>
      </c>
      <c r="F83" s="1">
        <v>208.13</v>
      </c>
      <c r="G83" s="1">
        <v>0</v>
      </c>
      <c r="H83" s="1">
        <v>0</v>
      </c>
      <c r="I83" s="1">
        <v>208.13</v>
      </c>
      <c r="J83" t="s">
        <v>62</v>
      </c>
      <c r="K83" t="s">
        <v>238</v>
      </c>
      <c r="L83" t="s">
        <v>843</v>
      </c>
    </row>
    <row r="84" spans="1:12" x14ac:dyDescent="0.25">
      <c r="A84" t="s">
        <v>53</v>
      </c>
      <c r="B84" s="1">
        <v>1481.94</v>
      </c>
      <c r="C84" s="1">
        <v>0</v>
      </c>
      <c r="D84" s="1">
        <v>0</v>
      </c>
      <c r="E84" s="1">
        <v>0</v>
      </c>
      <c r="F84" s="1">
        <v>1481.94</v>
      </c>
      <c r="G84" s="1">
        <v>0</v>
      </c>
      <c r="H84" s="1">
        <v>1481.94</v>
      </c>
      <c r="I84" s="1">
        <v>0</v>
      </c>
      <c r="J84" t="s">
        <v>44</v>
      </c>
      <c r="K84" t="s">
        <v>196</v>
      </c>
      <c r="L84" t="s">
        <v>205</v>
      </c>
    </row>
    <row r="85" spans="1:12" x14ac:dyDescent="0.25">
      <c r="A85" t="s">
        <v>815</v>
      </c>
      <c r="B85" s="1">
        <v>67.349999999999994</v>
      </c>
      <c r="C85" s="1">
        <v>0</v>
      </c>
      <c r="D85" s="1">
        <v>0</v>
      </c>
      <c r="E85" s="1">
        <v>0</v>
      </c>
      <c r="F85" s="1">
        <v>67.349999999999994</v>
      </c>
      <c r="G85" s="1">
        <v>0</v>
      </c>
      <c r="H85" s="1">
        <v>67.349999999999994</v>
      </c>
      <c r="I85" s="1">
        <v>0</v>
      </c>
      <c r="J85" t="s">
        <v>36</v>
      </c>
      <c r="K85" t="s">
        <v>185</v>
      </c>
      <c r="L85" t="s">
        <v>816</v>
      </c>
    </row>
    <row r="86" spans="1:12" x14ac:dyDescent="0.25">
      <c r="A86" t="s">
        <v>857</v>
      </c>
      <c r="B86" s="1">
        <v>247.63</v>
      </c>
      <c r="C86" s="1">
        <v>0</v>
      </c>
      <c r="D86" s="1">
        <v>0</v>
      </c>
      <c r="E86" s="1">
        <v>0</v>
      </c>
      <c r="F86" s="1">
        <v>247.63</v>
      </c>
      <c r="G86" s="1">
        <v>247.63</v>
      </c>
      <c r="H86" s="1">
        <v>0</v>
      </c>
      <c r="I86" s="1">
        <v>0</v>
      </c>
      <c r="J86" t="s">
        <v>60</v>
      </c>
      <c r="K86" t="s">
        <v>236</v>
      </c>
      <c r="L86" t="s">
        <v>858</v>
      </c>
    </row>
    <row r="87" spans="1:12" x14ac:dyDescent="0.25">
      <c r="A87" t="s">
        <v>406</v>
      </c>
      <c r="B87" s="1">
        <v>703.79</v>
      </c>
      <c r="C87" s="1">
        <v>0</v>
      </c>
      <c r="D87" s="1">
        <v>0</v>
      </c>
      <c r="E87" s="1">
        <v>0</v>
      </c>
      <c r="F87" s="1">
        <v>703.79</v>
      </c>
      <c r="G87" s="1">
        <v>0</v>
      </c>
      <c r="H87" s="1">
        <v>0</v>
      </c>
      <c r="I87" s="1">
        <v>703.79</v>
      </c>
      <c r="J87" t="s">
        <v>150</v>
      </c>
      <c r="K87" t="s">
        <v>175</v>
      </c>
      <c r="L87" t="s">
        <v>407</v>
      </c>
    </row>
    <row r="88" spans="1:12" x14ac:dyDescent="0.25">
      <c r="A88" t="s">
        <v>808</v>
      </c>
      <c r="B88" s="1">
        <v>2865.52</v>
      </c>
      <c r="C88" s="1">
        <v>0</v>
      </c>
      <c r="D88" s="1">
        <v>0</v>
      </c>
      <c r="E88" s="1">
        <v>0</v>
      </c>
      <c r="F88" s="1">
        <v>2865.52</v>
      </c>
      <c r="G88" s="1">
        <v>2865.52</v>
      </c>
      <c r="H88" s="1">
        <v>0</v>
      </c>
      <c r="I88" s="1">
        <v>0</v>
      </c>
      <c r="J88" t="s">
        <v>44</v>
      </c>
      <c r="K88" t="s">
        <v>196</v>
      </c>
      <c r="L88" t="s">
        <v>809</v>
      </c>
    </row>
    <row r="89" spans="1:12" x14ac:dyDescent="0.25">
      <c r="A89" t="s">
        <v>606</v>
      </c>
      <c r="B89" s="1">
        <v>358.42</v>
      </c>
      <c r="C89" s="1">
        <v>0</v>
      </c>
      <c r="D89" s="1">
        <v>0</v>
      </c>
      <c r="E89" s="1">
        <v>0</v>
      </c>
      <c r="F89" s="1">
        <v>358.42</v>
      </c>
      <c r="G89" s="1">
        <v>0</v>
      </c>
      <c r="H89" s="1">
        <v>0</v>
      </c>
      <c r="I89" s="1">
        <v>358.42</v>
      </c>
      <c r="J89" t="s">
        <v>60</v>
      </c>
      <c r="K89" t="s">
        <v>236</v>
      </c>
      <c r="L89" t="s">
        <v>631</v>
      </c>
    </row>
    <row r="90" spans="1:12" x14ac:dyDescent="0.25">
      <c r="A90" t="s">
        <v>408</v>
      </c>
      <c r="B90" s="1">
        <v>160.66999999999999</v>
      </c>
      <c r="C90" s="1">
        <v>0</v>
      </c>
      <c r="D90" s="1">
        <v>0</v>
      </c>
      <c r="E90" s="1">
        <v>0</v>
      </c>
      <c r="F90" s="1">
        <v>160.66999999999999</v>
      </c>
      <c r="G90" s="1">
        <v>0</v>
      </c>
      <c r="H90" s="1">
        <v>160.66999999999999</v>
      </c>
      <c r="I90" s="1">
        <v>0</v>
      </c>
      <c r="J90" t="s">
        <v>23</v>
      </c>
      <c r="K90" t="s">
        <v>194</v>
      </c>
      <c r="L90" t="s">
        <v>409</v>
      </c>
    </row>
    <row r="91" spans="1:12" x14ac:dyDescent="0.25">
      <c r="A91" t="s">
        <v>887</v>
      </c>
      <c r="B91" s="1">
        <v>686.53</v>
      </c>
      <c r="C91" s="1">
        <v>0</v>
      </c>
      <c r="D91" s="1">
        <v>0</v>
      </c>
      <c r="E91" s="1">
        <v>0</v>
      </c>
      <c r="F91" s="1">
        <v>686.53</v>
      </c>
      <c r="G91" s="1">
        <v>0</v>
      </c>
      <c r="H91" s="1">
        <v>0</v>
      </c>
      <c r="I91" s="1">
        <v>686.53</v>
      </c>
      <c r="J91" t="s">
        <v>96</v>
      </c>
      <c r="K91" t="s">
        <v>242</v>
      </c>
      <c r="L91" t="s">
        <v>888</v>
      </c>
    </row>
    <row r="92" spans="1:12" x14ac:dyDescent="0.25">
      <c r="A92" t="s">
        <v>547</v>
      </c>
      <c r="B92" s="1">
        <v>2080.4499999999998</v>
      </c>
      <c r="C92" s="1">
        <v>0</v>
      </c>
      <c r="D92" s="1">
        <v>0</v>
      </c>
      <c r="E92" s="1">
        <v>0</v>
      </c>
      <c r="F92" s="1">
        <v>2080.4499999999998</v>
      </c>
      <c r="G92" s="1">
        <v>2080.4499999999998</v>
      </c>
      <c r="H92" s="1">
        <v>0</v>
      </c>
      <c r="I92" s="1">
        <v>0</v>
      </c>
      <c r="J92" t="s">
        <v>36</v>
      </c>
      <c r="K92" t="s">
        <v>185</v>
      </c>
      <c r="L92" t="s">
        <v>755</v>
      </c>
    </row>
    <row r="93" spans="1:12" x14ac:dyDescent="0.25">
      <c r="A93" t="s">
        <v>733</v>
      </c>
      <c r="B93" s="1">
        <v>3927.29</v>
      </c>
      <c r="C93" s="1">
        <v>0</v>
      </c>
      <c r="D93" s="1">
        <v>0</v>
      </c>
      <c r="E93" s="1">
        <v>0</v>
      </c>
      <c r="F93" s="1">
        <v>3927.29</v>
      </c>
      <c r="G93" s="1">
        <v>0</v>
      </c>
      <c r="H93" s="1">
        <v>0</v>
      </c>
      <c r="I93" s="1">
        <v>3927.29</v>
      </c>
      <c r="J93" t="s">
        <v>7</v>
      </c>
      <c r="K93" t="s">
        <v>170</v>
      </c>
      <c r="L93" t="s">
        <v>734</v>
      </c>
    </row>
    <row r="94" spans="1:12" x14ac:dyDescent="0.25">
      <c r="A94" t="s">
        <v>410</v>
      </c>
      <c r="B94" s="1">
        <v>408.7</v>
      </c>
      <c r="C94" s="1">
        <v>0</v>
      </c>
      <c r="D94" s="1">
        <v>0</v>
      </c>
      <c r="E94" s="1">
        <v>0</v>
      </c>
      <c r="F94" s="1">
        <v>408.7</v>
      </c>
      <c r="G94" s="1">
        <v>0</v>
      </c>
      <c r="H94" s="1">
        <v>0</v>
      </c>
      <c r="I94" s="1">
        <v>408.7</v>
      </c>
      <c r="J94" t="s">
        <v>20</v>
      </c>
      <c r="K94" t="s">
        <v>178</v>
      </c>
      <c r="L94" t="s">
        <v>411</v>
      </c>
    </row>
    <row r="95" spans="1:12" x14ac:dyDescent="0.25">
      <c r="A95" t="s">
        <v>715</v>
      </c>
      <c r="B95" s="1">
        <v>301.12</v>
      </c>
      <c r="C95" s="1">
        <v>0</v>
      </c>
      <c r="D95" s="1">
        <v>0</v>
      </c>
      <c r="E95" s="1">
        <v>0</v>
      </c>
      <c r="F95" s="1">
        <v>301.12</v>
      </c>
      <c r="G95" s="1">
        <v>301.12</v>
      </c>
      <c r="H95" s="1">
        <v>0</v>
      </c>
      <c r="I95" s="1">
        <v>0</v>
      </c>
      <c r="J95" t="s">
        <v>31</v>
      </c>
      <c r="K95" t="s">
        <v>183</v>
      </c>
      <c r="L95" t="s">
        <v>716</v>
      </c>
    </row>
    <row r="96" spans="1:12" x14ac:dyDescent="0.25">
      <c r="A96" t="s">
        <v>608</v>
      </c>
      <c r="B96" s="1">
        <v>714.93000000000006</v>
      </c>
      <c r="C96" s="1">
        <v>0</v>
      </c>
      <c r="D96" s="1">
        <v>0</v>
      </c>
      <c r="E96" s="1">
        <v>0</v>
      </c>
      <c r="F96" s="1">
        <v>714.93000000000006</v>
      </c>
      <c r="G96" s="1">
        <v>0</v>
      </c>
      <c r="H96" s="1">
        <v>714.93000000000006</v>
      </c>
      <c r="I96" s="1">
        <v>0</v>
      </c>
      <c r="J96" t="s">
        <v>56</v>
      </c>
      <c r="K96" t="s">
        <v>189</v>
      </c>
      <c r="L96" t="s">
        <v>207</v>
      </c>
    </row>
    <row r="97" spans="1:12" x14ac:dyDescent="0.25">
      <c r="A97" t="s">
        <v>412</v>
      </c>
      <c r="B97" s="1">
        <v>194.34</v>
      </c>
      <c r="C97" s="1">
        <v>0</v>
      </c>
      <c r="D97" s="1">
        <v>0</v>
      </c>
      <c r="E97" s="1">
        <v>0</v>
      </c>
      <c r="F97" s="1">
        <v>194.34</v>
      </c>
      <c r="G97" s="1">
        <v>0</v>
      </c>
      <c r="H97" s="1">
        <v>194.34</v>
      </c>
      <c r="I97" s="1">
        <v>0</v>
      </c>
      <c r="J97" t="s">
        <v>44</v>
      </c>
      <c r="K97" t="s">
        <v>196</v>
      </c>
      <c r="L97" t="s">
        <v>413</v>
      </c>
    </row>
    <row r="98" spans="1:12" x14ac:dyDescent="0.25">
      <c r="A98" t="s">
        <v>111</v>
      </c>
      <c r="B98" s="1">
        <v>957.86999999999989</v>
      </c>
      <c r="C98" s="1">
        <v>0</v>
      </c>
      <c r="D98" s="1">
        <v>0</v>
      </c>
      <c r="E98" s="1">
        <v>0</v>
      </c>
      <c r="F98" s="1">
        <v>957.86999999999989</v>
      </c>
      <c r="G98" s="1">
        <v>0</v>
      </c>
      <c r="H98" s="1">
        <v>80.239999999999995</v>
      </c>
      <c r="I98" s="1">
        <v>877.62999999999988</v>
      </c>
      <c r="J98" t="s">
        <v>44</v>
      </c>
      <c r="K98" t="s">
        <v>196</v>
      </c>
      <c r="L98" t="s">
        <v>267</v>
      </c>
    </row>
    <row r="99" spans="1:12" x14ac:dyDescent="0.25">
      <c r="A99" t="s">
        <v>658</v>
      </c>
      <c r="B99" s="1">
        <v>12126.87</v>
      </c>
      <c r="C99" s="1">
        <v>0</v>
      </c>
      <c r="D99" s="1">
        <v>0</v>
      </c>
      <c r="E99" s="1">
        <v>0</v>
      </c>
      <c r="F99" s="1">
        <v>12126.87</v>
      </c>
      <c r="G99" s="1">
        <v>0</v>
      </c>
      <c r="H99" s="1">
        <v>12126.87</v>
      </c>
      <c r="I99" s="1">
        <v>0</v>
      </c>
      <c r="J99" t="s">
        <v>151</v>
      </c>
      <c r="K99" t="s">
        <v>208</v>
      </c>
      <c r="L99" t="s">
        <v>719</v>
      </c>
    </row>
    <row r="100" spans="1:12" x14ac:dyDescent="0.25">
      <c r="A100" t="s">
        <v>747</v>
      </c>
      <c r="B100" s="1">
        <v>2913.22</v>
      </c>
      <c r="C100" s="1">
        <v>0</v>
      </c>
      <c r="D100" s="1">
        <v>0</v>
      </c>
      <c r="E100" s="1">
        <v>0</v>
      </c>
      <c r="F100" s="1">
        <v>2913.22</v>
      </c>
      <c r="G100" s="1">
        <v>0</v>
      </c>
      <c r="H100" s="1">
        <v>0</v>
      </c>
      <c r="I100" s="1">
        <v>2913.22</v>
      </c>
      <c r="J100" t="s">
        <v>96</v>
      </c>
      <c r="K100" t="s">
        <v>242</v>
      </c>
      <c r="L100" t="s">
        <v>748</v>
      </c>
    </row>
    <row r="101" spans="1:12" x14ac:dyDescent="0.25">
      <c r="A101" t="s">
        <v>860</v>
      </c>
      <c r="B101" s="1">
        <v>3093.86</v>
      </c>
      <c r="C101" s="1">
        <v>0</v>
      </c>
      <c r="D101" s="1">
        <v>0</v>
      </c>
      <c r="E101" s="1">
        <v>0</v>
      </c>
      <c r="F101" s="1">
        <v>3093.86</v>
      </c>
      <c r="G101" s="1">
        <v>0</v>
      </c>
      <c r="H101" s="1">
        <v>0</v>
      </c>
      <c r="I101" s="1">
        <v>3093.86</v>
      </c>
      <c r="J101" t="s">
        <v>21</v>
      </c>
      <c r="K101" t="s">
        <v>177</v>
      </c>
      <c r="L101" t="s">
        <v>861</v>
      </c>
    </row>
    <row r="102" spans="1:12" x14ac:dyDescent="0.25">
      <c r="A102" t="s">
        <v>129</v>
      </c>
      <c r="B102" s="1">
        <v>2186.39</v>
      </c>
      <c r="C102" s="1">
        <v>0</v>
      </c>
      <c r="D102" s="1">
        <v>0</v>
      </c>
      <c r="E102" s="1">
        <v>0</v>
      </c>
      <c r="F102" s="1">
        <v>2186.39</v>
      </c>
      <c r="G102" s="1">
        <v>0</v>
      </c>
      <c r="H102" s="1">
        <v>0</v>
      </c>
      <c r="I102" s="1">
        <v>2186.39</v>
      </c>
      <c r="J102" t="s">
        <v>150</v>
      </c>
      <c r="K102" t="s">
        <v>175</v>
      </c>
      <c r="L102" t="s">
        <v>680</v>
      </c>
    </row>
    <row r="103" spans="1:12" x14ac:dyDescent="0.25">
      <c r="A103" t="s">
        <v>535</v>
      </c>
      <c r="B103" s="1">
        <v>3006.83</v>
      </c>
      <c r="C103" s="1">
        <v>0</v>
      </c>
      <c r="D103" s="1">
        <v>0</v>
      </c>
      <c r="E103" s="1">
        <v>0</v>
      </c>
      <c r="F103" s="1">
        <v>3006.83</v>
      </c>
      <c r="G103" s="1">
        <v>0</v>
      </c>
      <c r="H103" s="1">
        <v>0</v>
      </c>
      <c r="I103" s="1">
        <v>3006.83</v>
      </c>
      <c r="J103" t="s">
        <v>7</v>
      </c>
      <c r="K103" t="s">
        <v>170</v>
      </c>
      <c r="L103" t="s">
        <v>536</v>
      </c>
    </row>
    <row r="104" spans="1:12" x14ac:dyDescent="0.25">
      <c r="A104" t="s">
        <v>30</v>
      </c>
      <c r="B104" s="1">
        <v>423.95</v>
      </c>
      <c r="C104" s="1">
        <v>0</v>
      </c>
      <c r="D104" s="1">
        <v>0</v>
      </c>
      <c r="E104" s="1">
        <v>0</v>
      </c>
      <c r="F104" s="1">
        <v>423.95</v>
      </c>
      <c r="G104" s="1">
        <v>423.95</v>
      </c>
      <c r="H104" s="1">
        <v>0</v>
      </c>
      <c r="I104" s="1">
        <v>0</v>
      </c>
      <c r="J104" t="s">
        <v>31</v>
      </c>
      <c r="K104" t="s">
        <v>183</v>
      </c>
      <c r="L104" t="s">
        <v>184</v>
      </c>
    </row>
    <row r="105" spans="1:12" x14ac:dyDescent="0.25">
      <c r="A105" t="s">
        <v>432</v>
      </c>
      <c r="B105" s="1">
        <v>4890.43</v>
      </c>
      <c r="C105" s="1">
        <v>0</v>
      </c>
      <c r="D105" s="1">
        <v>0</v>
      </c>
      <c r="E105" s="1">
        <v>0</v>
      </c>
      <c r="F105" s="1">
        <v>4890.43</v>
      </c>
      <c r="G105" s="1">
        <v>0</v>
      </c>
      <c r="H105" s="1">
        <v>0</v>
      </c>
      <c r="I105" s="1">
        <v>4890.43</v>
      </c>
      <c r="J105" t="s">
        <v>41</v>
      </c>
      <c r="K105" t="s">
        <v>179</v>
      </c>
      <c r="L105" t="s">
        <v>433</v>
      </c>
    </row>
    <row r="106" spans="1:12" x14ac:dyDescent="0.25">
      <c r="A106" t="s">
        <v>700</v>
      </c>
      <c r="B106" s="1">
        <v>891.56999999999994</v>
      </c>
      <c r="C106" s="1">
        <v>0</v>
      </c>
      <c r="D106" s="1">
        <v>0</v>
      </c>
      <c r="E106" s="1">
        <v>0</v>
      </c>
      <c r="F106" s="1">
        <v>891.56999999999994</v>
      </c>
      <c r="G106" s="1">
        <v>0</v>
      </c>
      <c r="H106" s="1">
        <v>0</v>
      </c>
      <c r="I106" s="1">
        <v>891.56999999999994</v>
      </c>
      <c r="J106" t="s">
        <v>14</v>
      </c>
      <c r="K106" t="s">
        <v>172</v>
      </c>
      <c r="L106" t="s">
        <v>701</v>
      </c>
    </row>
    <row r="107" spans="1:12" x14ac:dyDescent="0.25">
      <c r="A107" t="s">
        <v>830</v>
      </c>
      <c r="B107" s="1">
        <v>894.83000000000015</v>
      </c>
      <c r="C107" s="1">
        <v>0</v>
      </c>
      <c r="D107" s="1">
        <v>0</v>
      </c>
      <c r="E107" s="1">
        <v>0</v>
      </c>
      <c r="F107" s="1">
        <v>894.83000000000015</v>
      </c>
      <c r="G107" s="1">
        <v>894.83000000000015</v>
      </c>
      <c r="H107" s="1">
        <v>0</v>
      </c>
      <c r="I107" s="1">
        <v>0</v>
      </c>
      <c r="J107" t="s">
        <v>14</v>
      </c>
      <c r="K107" t="s">
        <v>172</v>
      </c>
      <c r="L107" t="s">
        <v>831</v>
      </c>
    </row>
    <row r="108" spans="1:12" x14ac:dyDescent="0.25">
      <c r="A108" t="s">
        <v>344</v>
      </c>
      <c r="B108" s="1">
        <v>1822.38</v>
      </c>
      <c r="C108" s="1">
        <v>0</v>
      </c>
      <c r="D108" s="1">
        <v>0</v>
      </c>
      <c r="E108" s="1">
        <v>0</v>
      </c>
      <c r="F108" s="1">
        <v>1822.38</v>
      </c>
      <c r="G108" s="1">
        <v>1822.38</v>
      </c>
      <c r="H108" s="1">
        <v>0</v>
      </c>
      <c r="I108" s="1">
        <v>0</v>
      </c>
      <c r="J108" t="s">
        <v>29</v>
      </c>
      <c r="K108" t="s">
        <v>212</v>
      </c>
      <c r="L108" t="s">
        <v>296</v>
      </c>
    </row>
    <row r="109" spans="1:12" x14ac:dyDescent="0.25">
      <c r="A109" t="s">
        <v>27</v>
      </c>
      <c r="B109" s="1">
        <v>1484.07</v>
      </c>
      <c r="C109" s="1">
        <v>0</v>
      </c>
      <c r="D109" s="1">
        <v>0</v>
      </c>
      <c r="E109" s="1">
        <v>0</v>
      </c>
      <c r="F109" s="1">
        <v>1484.07</v>
      </c>
      <c r="G109" s="1">
        <v>0</v>
      </c>
      <c r="H109" s="1">
        <v>0</v>
      </c>
      <c r="I109" s="1">
        <v>1484.07</v>
      </c>
      <c r="J109" t="s">
        <v>14</v>
      </c>
      <c r="K109" t="s">
        <v>172</v>
      </c>
      <c r="L109" t="s">
        <v>182</v>
      </c>
    </row>
    <row r="110" spans="1:12" x14ac:dyDescent="0.25">
      <c r="A110" t="s">
        <v>574</v>
      </c>
      <c r="B110" s="1">
        <v>1577.05</v>
      </c>
      <c r="C110" s="1">
        <v>0</v>
      </c>
      <c r="D110" s="1">
        <v>0</v>
      </c>
      <c r="E110" s="1">
        <v>0</v>
      </c>
      <c r="F110" s="1">
        <v>1577.05</v>
      </c>
      <c r="G110" s="1">
        <v>0</v>
      </c>
      <c r="H110" s="1">
        <v>1181.19</v>
      </c>
      <c r="I110" s="1">
        <v>0</v>
      </c>
      <c r="J110" t="s">
        <v>23</v>
      </c>
      <c r="K110" t="s">
        <v>194</v>
      </c>
      <c r="L110" t="s">
        <v>575</v>
      </c>
    </row>
    <row r="111" spans="1:12" x14ac:dyDescent="0.25">
      <c r="A111" t="s">
        <v>73</v>
      </c>
      <c r="B111" s="1">
        <v>5400.15</v>
      </c>
      <c r="C111" s="1">
        <v>0</v>
      </c>
      <c r="D111" s="1">
        <v>0</v>
      </c>
      <c r="E111" s="1">
        <v>0</v>
      </c>
      <c r="F111" s="1">
        <v>5400.15</v>
      </c>
      <c r="G111" s="1">
        <v>0</v>
      </c>
      <c r="H111" s="1">
        <v>0</v>
      </c>
      <c r="I111" s="1">
        <v>5400.15</v>
      </c>
      <c r="J111" t="s">
        <v>14</v>
      </c>
      <c r="K111" t="s">
        <v>172</v>
      </c>
      <c r="L111" t="s">
        <v>230</v>
      </c>
    </row>
    <row r="112" spans="1:12" x14ac:dyDescent="0.25">
      <c r="A112" t="s">
        <v>758</v>
      </c>
      <c r="B112" s="1">
        <v>249.87</v>
      </c>
      <c r="C112" s="1">
        <v>0</v>
      </c>
      <c r="D112" s="1">
        <v>0</v>
      </c>
      <c r="E112" s="1">
        <v>0</v>
      </c>
      <c r="F112" s="1">
        <v>249.87</v>
      </c>
      <c r="G112" s="1">
        <v>0</v>
      </c>
      <c r="H112" s="1">
        <v>0</v>
      </c>
      <c r="I112" s="1">
        <v>249.87</v>
      </c>
      <c r="J112" t="s">
        <v>41</v>
      </c>
      <c r="K112" t="s">
        <v>179</v>
      </c>
      <c r="L112" t="s">
        <v>759</v>
      </c>
    </row>
    <row r="113" spans="1:12" x14ac:dyDescent="0.25">
      <c r="A113" t="s">
        <v>512</v>
      </c>
      <c r="B113" s="1">
        <v>930.23</v>
      </c>
      <c r="C113" s="1">
        <v>0</v>
      </c>
      <c r="D113" s="1">
        <v>0</v>
      </c>
      <c r="E113" s="1">
        <v>0</v>
      </c>
      <c r="F113" s="1">
        <v>930.23</v>
      </c>
      <c r="G113" s="1">
        <v>930.23</v>
      </c>
      <c r="H113" s="1">
        <v>0</v>
      </c>
      <c r="I113" s="1">
        <v>0</v>
      </c>
      <c r="J113" t="s">
        <v>96</v>
      </c>
      <c r="K113" t="s">
        <v>242</v>
      </c>
      <c r="L113" t="s">
        <v>513</v>
      </c>
    </row>
    <row r="114" spans="1:12" x14ac:dyDescent="0.25">
      <c r="A114" t="s">
        <v>117</v>
      </c>
      <c r="B114" s="1">
        <v>3944.44</v>
      </c>
      <c r="C114" s="1">
        <v>0</v>
      </c>
      <c r="D114" s="1">
        <v>0</v>
      </c>
      <c r="E114" s="1">
        <v>0</v>
      </c>
      <c r="F114" s="1">
        <v>3944.44</v>
      </c>
      <c r="G114" s="1">
        <v>0</v>
      </c>
      <c r="H114" s="1">
        <v>3944.44</v>
      </c>
      <c r="I114" s="1">
        <v>0</v>
      </c>
      <c r="J114" t="s">
        <v>56</v>
      </c>
      <c r="K114" t="s">
        <v>189</v>
      </c>
      <c r="L114" t="s">
        <v>305</v>
      </c>
    </row>
    <row r="115" spans="1:12" x14ac:dyDescent="0.25">
      <c r="A115" t="s">
        <v>54</v>
      </c>
      <c r="B115" s="1">
        <v>687.5</v>
      </c>
      <c r="C115" s="1">
        <v>0</v>
      </c>
      <c r="D115" s="1">
        <v>0</v>
      </c>
      <c r="E115" s="1">
        <v>0</v>
      </c>
      <c r="F115" s="1">
        <v>687.5</v>
      </c>
      <c r="G115" s="1">
        <v>0</v>
      </c>
      <c r="H115" s="1">
        <v>0</v>
      </c>
      <c r="I115" s="1">
        <v>687.5</v>
      </c>
      <c r="J115" t="s">
        <v>20</v>
      </c>
      <c r="K115" t="s">
        <v>178</v>
      </c>
      <c r="L115" t="s">
        <v>206</v>
      </c>
    </row>
    <row r="116" spans="1:12" x14ac:dyDescent="0.25">
      <c r="A116" t="s">
        <v>864</v>
      </c>
      <c r="B116" s="1">
        <v>528.78</v>
      </c>
      <c r="C116" s="1">
        <v>0</v>
      </c>
      <c r="D116" s="1">
        <v>0</v>
      </c>
      <c r="E116" s="1">
        <v>0</v>
      </c>
      <c r="F116" s="1">
        <v>528.78</v>
      </c>
      <c r="G116" s="1">
        <v>0</v>
      </c>
      <c r="H116" s="1">
        <v>528.78</v>
      </c>
      <c r="I116" s="1">
        <v>0</v>
      </c>
      <c r="J116" t="s">
        <v>29</v>
      </c>
      <c r="K116" t="s">
        <v>212</v>
      </c>
      <c r="L116" t="s">
        <v>865</v>
      </c>
    </row>
    <row r="117" spans="1:12" x14ac:dyDescent="0.25">
      <c r="A117" t="s">
        <v>844</v>
      </c>
      <c r="B117" s="1">
        <v>248.69</v>
      </c>
      <c r="C117" s="1">
        <v>0</v>
      </c>
      <c r="D117" s="1">
        <v>0</v>
      </c>
      <c r="E117" s="1">
        <v>0</v>
      </c>
      <c r="F117" s="1">
        <v>248.69</v>
      </c>
      <c r="G117" s="1">
        <v>0</v>
      </c>
      <c r="H117" s="1">
        <v>0</v>
      </c>
      <c r="I117" s="1">
        <v>248.69</v>
      </c>
      <c r="J117" t="s">
        <v>96</v>
      </c>
      <c r="K117" t="s">
        <v>242</v>
      </c>
      <c r="L117" t="s">
        <v>845</v>
      </c>
    </row>
    <row r="118" spans="1:12" x14ac:dyDescent="0.25">
      <c r="A118" t="s">
        <v>164</v>
      </c>
      <c r="B118" s="1">
        <v>509.27</v>
      </c>
      <c r="C118" s="1">
        <v>0</v>
      </c>
      <c r="D118" s="1">
        <v>0</v>
      </c>
      <c r="E118" s="1">
        <v>0</v>
      </c>
      <c r="F118" s="1">
        <v>509.27</v>
      </c>
      <c r="G118" s="1">
        <v>0</v>
      </c>
      <c r="H118" s="1">
        <v>509.27</v>
      </c>
      <c r="I118" s="1">
        <v>0</v>
      </c>
      <c r="J118" t="s">
        <v>56</v>
      </c>
      <c r="K118" t="s">
        <v>189</v>
      </c>
      <c r="L118" t="s">
        <v>306</v>
      </c>
    </row>
    <row r="119" spans="1:12" x14ac:dyDescent="0.25">
      <c r="A119" t="s">
        <v>88</v>
      </c>
      <c r="B119" s="1">
        <v>6009.77</v>
      </c>
      <c r="C119" s="1">
        <v>0</v>
      </c>
      <c r="D119" s="1">
        <v>0</v>
      </c>
      <c r="E119" s="1">
        <v>0</v>
      </c>
      <c r="F119" s="1">
        <v>6009.77</v>
      </c>
      <c r="G119" s="1">
        <v>5349.8899999999994</v>
      </c>
      <c r="H119" s="1">
        <v>659.88</v>
      </c>
      <c r="I119" s="1">
        <v>0</v>
      </c>
      <c r="J119" t="s">
        <v>56</v>
      </c>
      <c r="K119" t="s">
        <v>189</v>
      </c>
      <c r="L119" t="s">
        <v>249</v>
      </c>
    </row>
    <row r="120" spans="1:12" x14ac:dyDescent="0.25">
      <c r="A120" t="s">
        <v>632</v>
      </c>
      <c r="B120" s="1">
        <v>1493.07</v>
      </c>
      <c r="C120" s="1">
        <v>0</v>
      </c>
      <c r="D120" s="1">
        <v>0</v>
      </c>
      <c r="E120" s="1">
        <v>0</v>
      </c>
      <c r="F120" s="1">
        <v>1493.07</v>
      </c>
      <c r="G120" s="1">
        <v>0</v>
      </c>
      <c r="H120" s="1">
        <v>0</v>
      </c>
      <c r="I120" s="1">
        <v>1493.07</v>
      </c>
      <c r="J120" t="s">
        <v>41</v>
      </c>
      <c r="K120" t="s">
        <v>179</v>
      </c>
      <c r="L120" t="s">
        <v>633</v>
      </c>
    </row>
    <row r="121" spans="1:12" x14ac:dyDescent="0.25">
      <c r="A121" t="s">
        <v>762</v>
      </c>
      <c r="B121" s="1">
        <v>2720.75</v>
      </c>
      <c r="C121" s="1">
        <v>0</v>
      </c>
      <c r="D121" s="1">
        <v>0</v>
      </c>
      <c r="E121" s="1">
        <v>0</v>
      </c>
      <c r="F121" s="1">
        <v>2720.75</v>
      </c>
      <c r="G121" s="1">
        <v>0</v>
      </c>
      <c r="H121" s="1">
        <v>2720.75</v>
      </c>
      <c r="I121" s="1">
        <v>0</v>
      </c>
      <c r="J121" t="s">
        <v>23</v>
      </c>
      <c r="K121" t="s">
        <v>194</v>
      </c>
      <c r="L121" t="s">
        <v>763</v>
      </c>
    </row>
    <row r="122" spans="1:12" x14ac:dyDescent="0.25">
      <c r="A122" t="s">
        <v>669</v>
      </c>
      <c r="B122" s="1">
        <v>1296.1199999999999</v>
      </c>
      <c r="C122" s="1">
        <v>0</v>
      </c>
      <c r="D122" s="1">
        <v>0</v>
      </c>
      <c r="E122" s="1">
        <v>0</v>
      </c>
      <c r="F122" s="1">
        <v>1296.1199999999999</v>
      </c>
      <c r="G122" s="1">
        <v>0</v>
      </c>
      <c r="H122" s="1">
        <v>1296.1199999999999</v>
      </c>
      <c r="I122" s="1">
        <v>0</v>
      </c>
      <c r="J122" t="s">
        <v>44</v>
      </c>
      <c r="K122" t="s">
        <v>196</v>
      </c>
      <c r="L122" t="s">
        <v>670</v>
      </c>
    </row>
    <row r="123" spans="1:12" x14ac:dyDescent="0.25">
      <c r="A123" t="s">
        <v>414</v>
      </c>
      <c r="B123" s="1">
        <v>1044.69</v>
      </c>
      <c r="C123" s="1">
        <v>0</v>
      </c>
      <c r="D123" s="1">
        <v>0</v>
      </c>
      <c r="E123" s="1">
        <v>0</v>
      </c>
      <c r="F123" s="1">
        <v>1044.69</v>
      </c>
      <c r="G123" s="1">
        <v>0</v>
      </c>
      <c r="H123" s="1">
        <v>0</v>
      </c>
      <c r="I123" s="1">
        <v>1044.69</v>
      </c>
      <c r="J123" t="s">
        <v>415</v>
      </c>
      <c r="K123" t="s">
        <v>866</v>
      </c>
      <c r="L123" t="s">
        <v>417</v>
      </c>
    </row>
    <row r="124" spans="1:12" x14ac:dyDescent="0.25">
      <c r="A124" t="s">
        <v>867</v>
      </c>
      <c r="B124" s="1">
        <v>516.79</v>
      </c>
      <c r="C124" s="1">
        <v>0</v>
      </c>
      <c r="D124" s="1">
        <v>0</v>
      </c>
      <c r="E124" s="1">
        <v>0</v>
      </c>
      <c r="F124" s="1">
        <v>516.79</v>
      </c>
      <c r="G124" s="1">
        <v>0</v>
      </c>
      <c r="H124" s="1">
        <v>516.79</v>
      </c>
      <c r="I124" s="1">
        <v>0</v>
      </c>
      <c r="J124" t="s">
        <v>29</v>
      </c>
      <c r="K124" t="s">
        <v>212</v>
      </c>
      <c r="L124" t="s">
        <v>868</v>
      </c>
    </row>
    <row r="125" spans="1:12" x14ac:dyDescent="0.25">
      <c r="A125" t="s">
        <v>514</v>
      </c>
      <c r="B125" s="1">
        <v>1408.92</v>
      </c>
      <c r="C125" s="1">
        <v>0</v>
      </c>
      <c r="D125" s="1">
        <v>0</v>
      </c>
      <c r="E125" s="1">
        <v>0</v>
      </c>
      <c r="F125" s="1">
        <v>1408.92</v>
      </c>
      <c r="G125" s="1">
        <v>0</v>
      </c>
      <c r="H125" s="1">
        <v>0</v>
      </c>
      <c r="I125" s="1">
        <v>1408.92</v>
      </c>
      <c r="J125" t="s">
        <v>21</v>
      </c>
      <c r="K125" t="s">
        <v>177</v>
      </c>
      <c r="L125" t="s">
        <v>515</v>
      </c>
    </row>
    <row r="126" spans="1:12" x14ac:dyDescent="0.25">
      <c r="A126" t="s">
        <v>560</v>
      </c>
      <c r="B126" s="1">
        <v>665.81999999999994</v>
      </c>
      <c r="C126" s="1">
        <v>0</v>
      </c>
      <c r="D126" s="1">
        <v>0</v>
      </c>
      <c r="E126" s="1">
        <v>0</v>
      </c>
      <c r="F126" s="1">
        <v>665.81999999999994</v>
      </c>
      <c r="G126" s="1">
        <v>0</v>
      </c>
      <c r="H126" s="1">
        <v>0</v>
      </c>
      <c r="I126" s="1">
        <v>665.81999999999994</v>
      </c>
      <c r="J126" t="s">
        <v>36</v>
      </c>
      <c r="K126" t="s">
        <v>185</v>
      </c>
      <c r="L126" t="s">
        <v>561</v>
      </c>
    </row>
    <row r="127" spans="1:12" x14ac:dyDescent="0.25">
      <c r="A127" t="s">
        <v>132</v>
      </c>
      <c r="B127" s="1">
        <v>368.82</v>
      </c>
      <c r="C127" s="1">
        <v>0</v>
      </c>
      <c r="D127" s="1">
        <v>0</v>
      </c>
      <c r="E127" s="1">
        <v>0</v>
      </c>
      <c r="F127" s="1">
        <v>368.82</v>
      </c>
      <c r="G127" s="1">
        <v>368.82</v>
      </c>
      <c r="H127" s="1">
        <v>0</v>
      </c>
      <c r="I127" s="1">
        <v>0</v>
      </c>
      <c r="J127" t="s">
        <v>20</v>
      </c>
      <c r="K127" t="s">
        <v>178</v>
      </c>
      <c r="L127" t="s">
        <v>307</v>
      </c>
    </row>
    <row r="128" spans="1:12" x14ac:dyDescent="0.25">
      <c r="A128" t="s">
        <v>103</v>
      </c>
      <c r="B128" s="1">
        <v>347.74</v>
      </c>
      <c r="C128" s="1">
        <v>0</v>
      </c>
      <c r="D128" s="1">
        <v>0</v>
      </c>
      <c r="E128" s="1">
        <v>0</v>
      </c>
      <c r="F128" s="1">
        <v>347.74</v>
      </c>
      <c r="G128" s="1">
        <v>0</v>
      </c>
      <c r="H128" s="1">
        <v>0</v>
      </c>
      <c r="I128" s="1">
        <v>347.74</v>
      </c>
      <c r="J128" t="s">
        <v>10</v>
      </c>
      <c r="K128" t="s">
        <v>191</v>
      </c>
      <c r="L128" t="s">
        <v>262</v>
      </c>
    </row>
    <row r="129" spans="1:12" x14ac:dyDescent="0.25">
      <c r="A129" t="s">
        <v>58</v>
      </c>
      <c r="B129" s="1">
        <v>873.47</v>
      </c>
      <c r="C129" s="1">
        <v>0</v>
      </c>
      <c r="D129" s="1">
        <v>0</v>
      </c>
      <c r="E129" s="1">
        <v>0</v>
      </c>
      <c r="F129" s="1">
        <v>873.47</v>
      </c>
      <c r="G129" s="1">
        <v>873.47</v>
      </c>
      <c r="H129" s="1">
        <v>0</v>
      </c>
      <c r="I129" s="1">
        <v>0</v>
      </c>
      <c r="J129" t="s">
        <v>34</v>
      </c>
      <c r="K129" t="s">
        <v>198</v>
      </c>
      <c r="L129" t="s">
        <v>199</v>
      </c>
    </row>
    <row r="130" spans="1:12" x14ac:dyDescent="0.25">
      <c r="A130" t="s">
        <v>98</v>
      </c>
      <c r="B130" s="1">
        <v>87.7</v>
      </c>
      <c r="C130" s="1">
        <v>0</v>
      </c>
      <c r="D130" s="1">
        <v>0</v>
      </c>
      <c r="E130" s="1">
        <v>0</v>
      </c>
      <c r="F130" s="1">
        <v>87.7</v>
      </c>
      <c r="G130" s="1">
        <v>0</v>
      </c>
      <c r="H130" s="1">
        <v>0</v>
      </c>
      <c r="I130" s="1">
        <v>87.7</v>
      </c>
      <c r="J130" t="s">
        <v>7</v>
      </c>
      <c r="K130" t="s">
        <v>170</v>
      </c>
      <c r="L130" t="s">
        <v>218</v>
      </c>
    </row>
    <row r="131" spans="1:12" x14ac:dyDescent="0.25">
      <c r="A131" t="s">
        <v>720</v>
      </c>
      <c r="B131" s="1">
        <v>2096.08</v>
      </c>
      <c r="C131" s="1">
        <v>0</v>
      </c>
      <c r="D131" s="1">
        <v>0</v>
      </c>
      <c r="E131" s="1">
        <v>0</v>
      </c>
      <c r="F131" s="1">
        <v>2096.08</v>
      </c>
      <c r="G131" s="1">
        <v>2096.08</v>
      </c>
      <c r="H131" s="1">
        <v>0</v>
      </c>
      <c r="I131" s="1">
        <v>0</v>
      </c>
      <c r="J131" t="s">
        <v>34</v>
      </c>
      <c r="K131" t="s">
        <v>198</v>
      </c>
      <c r="L131" t="s">
        <v>721</v>
      </c>
    </row>
    <row r="132" spans="1:12" x14ac:dyDescent="0.25">
      <c r="A132" t="s">
        <v>133</v>
      </c>
      <c r="B132" s="1">
        <v>132.61000000000001</v>
      </c>
      <c r="C132" s="1">
        <v>0</v>
      </c>
      <c r="D132" s="1">
        <v>0</v>
      </c>
      <c r="E132" s="1">
        <v>0</v>
      </c>
      <c r="F132" s="1">
        <v>132.61000000000001</v>
      </c>
      <c r="G132" s="1">
        <v>0</v>
      </c>
      <c r="H132" s="1">
        <v>0</v>
      </c>
      <c r="I132" s="1">
        <v>132.61000000000001</v>
      </c>
      <c r="J132" t="s">
        <v>31</v>
      </c>
      <c r="K132" t="s">
        <v>183</v>
      </c>
      <c r="L132" t="s">
        <v>310</v>
      </c>
    </row>
    <row r="133" spans="1:12" x14ac:dyDescent="0.25">
      <c r="A133" t="s">
        <v>823</v>
      </c>
      <c r="B133" s="1">
        <v>746.99</v>
      </c>
      <c r="C133" s="1">
        <v>0</v>
      </c>
      <c r="D133" s="1">
        <v>0</v>
      </c>
      <c r="E133" s="1">
        <v>0</v>
      </c>
      <c r="F133" s="1">
        <v>746.99</v>
      </c>
      <c r="G133" s="1">
        <v>0</v>
      </c>
      <c r="H133" s="1">
        <v>0</v>
      </c>
      <c r="I133" s="1">
        <v>746.99</v>
      </c>
      <c r="J133" t="s">
        <v>62</v>
      </c>
      <c r="K133" t="s">
        <v>238</v>
      </c>
      <c r="L133" t="s">
        <v>824</v>
      </c>
    </row>
    <row r="134" spans="1:12" x14ac:dyDescent="0.25">
      <c r="A134" t="s">
        <v>66</v>
      </c>
      <c r="B134" s="1">
        <v>4212.6499999999996</v>
      </c>
      <c r="C134" s="1">
        <v>0</v>
      </c>
      <c r="D134" s="1">
        <v>0</v>
      </c>
      <c r="E134" s="1">
        <v>0</v>
      </c>
      <c r="F134" s="1">
        <v>4212.6499999999996</v>
      </c>
      <c r="G134" s="1">
        <v>4212.6499999999996</v>
      </c>
      <c r="H134" s="1">
        <v>0</v>
      </c>
      <c r="I134" s="1">
        <v>0</v>
      </c>
      <c r="J134" t="s">
        <v>56</v>
      </c>
      <c r="K134" t="s">
        <v>189</v>
      </c>
      <c r="L134" t="s">
        <v>216</v>
      </c>
    </row>
    <row r="135" spans="1:12" x14ac:dyDescent="0.25">
      <c r="A135" t="s">
        <v>821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t="s">
        <v>708</v>
      </c>
      <c r="K135" t="s">
        <v>709</v>
      </c>
      <c r="L135" t="s">
        <v>822</v>
      </c>
    </row>
    <row r="136" spans="1:12" x14ac:dyDescent="0.25">
      <c r="A136" t="s">
        <v>869</v>
      </c>
      <c r="B136" s="1">
        <v>1217.45</v>
      </c>
      <c r="C136" s="1">
        <v>0</v>
      </c>
      <c r="D136" s="1">
        <v>0</v>
      </c>
      <c r="E136" s="1">
        <v>0</v>
      </c>
      <c r="F136" s="1">
        <v>1217.45</v>
      </c>
      <c r="G136" s="1">
        <v>0</v>
      </c>
      <c r="H136" s="1">
        <v>0</v>
      </c>
      <c r="I136" s="1">
        <v>1217.45</v>
      </c>
      <c r="J136" t="s">
        <v>96</v>
      </c>
      <c r="K136" t="s">
        <v>242</v>
      </c>
      <c r="L136" t="s">
        <v>258</v>
      </c>
    </row>
    <row r="137" spans="1:12" x14ac:dyDescent="0.25">
      <c r="A137" t="s">
        <v>57</v>
      </c>
      <c r="B137" s="1">
        <v>5087.63</v>
      </c>
      <c r="C137" s="1">
        <v>0</v>
      </c>
      <c r="D137" s="1">
        <v>0</v>
      </c>
      <c r="E137" s="1">
        <v>0</v>
      </c>
      <c r="F137" s="1">
        <v>5087.63</v>
      </c>
      <c r="G137" s="1">
        <v>3881.91</v>
      </c>
      <c r="H137" s="1">
        <v>0</v>
      </c>
      <c r="I137" s="1">
        <v>1205.72</v>
      </c>
      <c r="J137" t="s">
        <v>20</v>
      </c>
      <c r="K137" t="s">
        <v>178</v>
      </c>
      <c r="L137" t="s">
        <v>204</v>
      </c>
    </row>
    <row r="138" spans="1:12" x14ac:dyDescent="0.25">
      <c r="A138" t="s">
        <v>841</v>
      </c>
      <c r="B138" s="1">
        <v>949.77</v>
      </c>
      <c r="C138" s="1">
        <v>0</v>
      </c>
      <c r="D138" s="1">
        <v>0</v>
      </c>
      <c r="E138" s="1">
        <v>0</v>
      </c>
      <c r="F138" s="1">
        <v>949.77</v>
      </c>
      <c r="G138" s="1">
        <v>0</v>
      </c>
      <c r="H138" s="1">
        <v>0</v>
      </c>
      <c r="I138" s="1">
        <v>949.77</v>
      </c>
      <c r="J138" t="s">
        <v>96</v>
      </c>
      <c r="K138" t="s">
        <v>242</v>
      </c>
      <c r="L138" t="s">
        <v>521</v>
      </c>
    </row>
    <row r="139" spans="1:12" x14ac:dyDescent="0.25">
      <c r="A139" t="s">
        <v>870</v>
      </c>
      <c r="B139" s="1">
        <v>963.36</v>
      </c>
      <c r="C139" s="1">
        <v>0</v>
      </c>
      <c r="D139" s="1">
        <v>0</v>
      </c>
      <c r="E139" s="1">
        <v>0</v>
      </c>
      <c r="F139" s="1">
        <v>963.36</v>
      </c>
      <c r="G139" s="1">
        <v>0</v>
      </c>
      <c r="H139" s="1">
        <v>0</v>
      </c>
      <c r="I139" s="1">
        <v>963.36</v>
      </c>
      <c r="J139" t="s">
        <v>10</v>
      </c>
      <c r="K139" t="s">
        <v>191</v>
      </c>
      <c r="L139" t="s">
        <v>871</v>
      </c>
    </row>
    <row r="140" spans="1:12" x14ac:dyDescent="0.25">
      <c r="A140" t="s">
        <v>89</v>
      </c>
      <c r="B140" s="1">
        <v>1516.49</v>
      </c>
      <c r="C140" s="1">
        <v>0</v>
      </c>
      <c r="D140" s="1">
        <v>0</v>
      </c>
      <c r="E140" s="1">
        <v>0</v>
      </c>
      <c r="F140" s="1">
        <v>1516.49</v>
      </c>
      <c r="G140" s="1">
        <v>894.04</v>
      </c>
      <c r="H140" s="1">
        <v>0</v>
      </c>
      <c r="I140" s="1">
        <v>622.45000000000005</v>
      </c>
      <c r="J140" t="s">
        <v>60</v>
      </c>
      <c r="K140" t="s">
        <v>236</v>
      </c>
      <c r="L140" t="s">
        <v>250</v>
      </c>
    </row>
    <row r="141" spans="1:12" x14ac:dyDescent="0.25">
      <c r="A141" t="s">
        <v>872</v>
      </c>
      <c r="B141" s="1">
        <v>670.15000000000009</v>
      </c>
      <c r="C141" s="1">
        <v>0</v>
      </c>
      <c r="D141" s="1">
        <v>0</v>
      </c>
      <c r="E141" s="1">
        <v>0</v>
      </c>
      <c r="F141" s="1">
        <v>670.15000000000009</v>
      </c>
      <c r="G141" s="1">
        <v>670.15000000000009</v>
      </c>
      <c r="H141" s="1">
        <v>0</v>
      </c>
      <c r="I141" s="1">
        <v>0</v>
      </c>
      <c r="J141" t="s">
        <v>60</v>
      </c>
      <c r="K141" t="s">
        <v>236</v>
      </c>
      <c r="L141" t="s">
        <v>873</v>
      </c>
    </row>
    <row r="142" spans="1:12" x14ac:dyDescent="0.25">
      <c r="A142" t="s">
        <v>312</v>
      </c>
      <c r="B142" s="1">
        <v>385.28</v>
      </c>
      <c r="C142" s="1">
        <v>0</v>
      </c>
      <c r="D142" s="1">
        <v>0</v>
      </c>
      <c r="E142" s="1">
        <v>0</v>
      </c>
      <c r="F142" s="1">
        <v>385.28</v>
      </c>
      <c r="G142" s="1">
        <v>0</v>
      </c>
      <c r="H142" s="1">
        <v>0</v>
      </c>
      <c r="I142" s="1">
        <v>385.28</v>
      </c>
      <c r="J142" t="s">
        <v>20</v>
      </c>
      <c r="K142" t="s">
        <v>178</v>
      </c>
      <c r="L142" t="s">
        <v>313</v>
      </c>
    </row>
    <row r="143" spans="1:12" x14ac:dyDescent="0.25">
      <c r="A143" t="s">
        <v>541</v>
      </c>
      <c r="B143" s="1">
        <v>481.86</v>
      </c>
      <c r="C143" s="1">
        <v>0</v>
      </c>
      <c r="D143" s="1">
        <v>0</v>
      </c>
      <c r="E143" s="1">
        <v>0</v>
      </c>
      <c r="F143" s="1">
        <v>481.86</v>
      </c>
      <c r="G143" s="1">
        <v>0</v>
      </c>
      <c r="H143" s="1">
        <v>0</v>
      </c>
      <c r="I143" s="1">
        <v>481.86</v>
      </c>
      <c r="J143" t="s">
        <v>60</v>
      </c>
      <c r="K143" t="s">
        <v>236</v>
      </c>
      <c r="L143" t="s">
        <v>542</v>
      </c>
    </row>
    <row r="144" spans="1:12" x14ac:dyDescent="0.25">
      <c r="A144" t="s">
        <v>528</v>
      </c>
      <c r="B144" s="1">
        <v>322.14999999999998</v>
      </c>
      <c r="C144" s="1">
        <v>0</v>
      </c>
      <c r="D144" s="1">
        <v>0</v>
      </c>
      <c r="E144" s="1">
        <v>0</v>
      </c>
      <c r="F144" s="1">
        <v>322.14999999999998</v>
      </c>
      <c r="G144" s="1">
        <v>0</v>
      </c>
      <c r="H144" s="1">
        <v>0</v>
      </c>
      <c r="I144" s="1">
        <v>322.14999999999998</v>
      </c>
      <c r="J144" t="s">
        <v>44</v>
      </c>
      <c r="K144" t="s">
        <v>196</v>
      </c>
      <c r="L144" t="s">
        <v>529</v>
      </c>
    </row>
    <row r="145" spans="1:12" x14ac:dyDescent="0.25">
      <c r="A145" t="s">
        <v>702</v>
      </c>
      <c r="B145" s="1">
        <v>1122.56</v>
      </c>
      <c r="C145" s="1">
        <v>0</v>
      </c>
      <c r="D145" s="1">
        <v>0</v>
      </c>
      <c r="E145" s="1">
        <v>0</v>
      </c>
      <c r="F145" s="1">
        <v>1122.56</v>
      </c>
      <c r="G145" s="1">
        <v>0</v>
      </c>
      <c r="H145" s="1">
        <v>1122.56</v>
      </c>
      <c r="I145" s="1">
        <v>0</v>
      </c>
      <c r="J145" t="s">
        <v>44</v>
      </c>
      <c r="K145" t="s">
        <v>196</v>
      </c>
      <c r="L145" t="s">
        <v>703</v>
      </c>
    </row>
    <row r="146" spans="1:12" x14ac:dyDescent="0.25">
      <c r="A146" t="s">
        <v>874</v>
      </c>
      <c r="B146" s="1">
        <v>518.76</v>
      </c>
      <c r="C146" s="1">
        <v>0</v>
      </c>
      <c r="D146" s="1">
        <v>0</v>
      </c>
      <c r="E146" s="1">
        <v>0</v>
      </c>
      <c r="F146" s="1">
        <v>518.76</v>
      </c>
      <c r="G146" s="1">
        <v>518.76</v>
      </c>
      <c r="H146" s="1">
        <v>0</v>
      </c>
      <c r="I146" s="1">
        <v>0</v>
      </c>
      <c r="J146" t="s">
        <v>31</v>
      </c>
      <c r="K146" t="s">
        <v>183</v>
      </c>
      <c r="L146" t="s">
        <v>875</v>
      </c>
    </row>
    <row r="147" spans="1:12" x14ac:dyDescent="0.25">
      <c r="A147" t="s">
        <v>764</v>
      </c>
      <c r="B147" s="1">
        <v>345.36</v>
      </c>
      <c r="C147" s="1">
        <v>0</v>
      </c>
      <c r="D147" s="1">
        <v>0</v>
      </c>
      <c r="E147" s="1">
        <v>0</v>
      </c>
      <c r="F147" s="1">
        <v>345.36</v>
      </c>
      <c r="G147" s="1">
        <v>0</v>
      </c>
      <c r="H147" s="1">
        <v>345.36</v>
      </c>
      <c r="I147" s="1">
        <v>0</v>
      </c>
      <c r="J147" t="s">
        <v>56</v>
      </c>
      <c r="K147" t="s">
        <v>189</v>
      </c>
      <c r="L147" t="s">
        <v>765</v>
      </c>
    </row>
    <row r="148" spans="1:12" x14ac:dyDescent="0.25">
      <c r="A148" t="s">
        <v>676</v>
      </c>
      <c r="B148" s="1">
        <v>778.69</v>
      </c>
      <c r="C148" s="1">
        <v>0</v>
      </c>
      <c r="D148" s="1">
        <v>0</v>
      </c>
      <c r="E148" s="1">
        <v>0</v>
      </c>
      <c r="F148" s="1">
        <v>778.69</v>
      </c>
      <c r="G148" s="1">
        <v>623.56999999999994</v>
      </c>
      <c r="H148" s="1">
        <v>0</v>
      </c>
      <c r="I148" s="1">
        <v>155.12</v>
      </c>
      <c r="J148" t="s">
        <v>20</v>
      </c>
      <c r="K148" t="s">
        <v>178</v>
      </c>
      <c r="L148" t="s">
        <v>193</v>
      </c>
    </row>
    <row r="149" spans="1:12" x14ac:dyDescent="0.25">
      <c r="A149" t="s">
        <v>337</v>
      </c>
      <c r="B149" s="1">
        <v>-354.92999999999989</v>
      </c>
      <c r="C149" s="1">
        <v>0</v>
      </c>
      <c r="D149" s="1">
        <v>0</v>
      </c>
      <c r="E149" s="1">
        <v>0</v>
      </c>
      <c r="F149" s="1">
        <v>-354.92999999999989</v>
      </c>
      <c r="G149" s="1">
        <v>0</v>
      </c>
      <c r="H149" s="1">
        <v>0</v>
      </c>
      <c r="I149" s="1">
        <v>-354.92999999999989</v>
      </c>
      <c r="J149" t="s">
        <v>732</v>
      </c>
      <c r="K149" t="s">
        <v>187</v>
      </c>
      <c r="L149" t="s">
        <v>338</v>
      </c>
    </row>
    <row r="150" spans="1:12" x14ac:dyDescent="0.25">
      <c r="A150" t="s">
        <v>876</v>
      </c>
      <c r="B150" s="1">
        <v>597.65</v>
      </c>
      <c r="C150" s="1">
        <v>0</v>
      </c>
      <c r="D150" s="1">
        <v>0</v>
      </c>
      <c r="E150" s="1">
        <v>0</v>
      </c>
      <c r="F150" s="1">
        <v>597.65</v>
      </c>
      <c r="G150" s="1">
        <v>0</v>
      </c>
      <c r="H150" s="1">
        <v>0</v>
      </c>
      <c r="I150" s="1">
        <v>597.65</v>
      </c>
      <c r="J150" t="s">
        <v>41</v>
      </c>
      <c r="K150" t="s">
        <v>179</v>
      </c>
      <c r="L150" t="s">
        <v>877</v>
      </c>
    </row>
    <row r="151" spans="1:12" x14ac:dyDescent="0.25">
      <c r="A151" t="s">
        <v>704</v>
      </c>
      <c r="B151" s="1">
        <v>2035.62</v>
      </c>
      <c r="C151" s="1">
        <v>0</v>
      </c>
      <c r="D151" s="1">
        <v>0</v>
      </c>
      <c r="E151" s="1">
        <v>0</v>
      </c>
      <c r="F151" s="1">
        <v>2035.62</v>
      </c>
      <c r="G151" s="1">
        <v>0</v>
      </c>
      <c r="H151" s="1">
        <v>2035.62</v>
      </c>
      <c r="I151" s="1">
        <v>0</v>
      </c>
      <c r="J151" t="s">
        <v>56</v>
      </c>
      <c r="K151" t="s">
        <v>189</v>
      </c>
      <c r="L151" t="s">
        <v>705</v>
      </c>
    </row>
    <row r="152" spans="1:12" x14ac:dyDescent="0.25">
      <c r="A152" t="s">
        <v>636</v>
      </c>
      <c r="B152" s="1">
        <v>767.01</v>
      </c>
      <c r="C152" s="1">
        <v>0</v>
      </c>
      <c r="D152" s="1">
        <v>0</v>
      </c>
      <c r="E152" s="1">
        <v>0</v>
      </c>
      <c r="F152" s="1">
        <v>767.01</v>
      </c>
      <c r="G152" s="1">
        <v>0</v>
      </c>
      <c r="H152" s="1">
        <v>0</v>
      </c>
      <c r="I152" s="1">
        <v>767.01</v>
      </c>
      <c r="J152" t="s">
        <v>60</v>
      </c>
      <c r="K152" t="s">
        <v>236</v>
      </c>
      <c r="L152" t="s">
        <v>637</v>
      </c>
    </row>
    <row r="153" spans="1:12" x14ac:dyDescent="0.25">
      <c r="A153" t="s">
        <v>155</v>
      </c>
      <c r="B153" s="1">
        <v>1796.78</v>
      </c>
      <c r="C153" s="1">
        <v>0</v>
      </c>
      <c r="D153" s="1">
        <v>0</v>
      </c>
      <c r="E153" s="1">
        <v>0</v>
      </c>
      <c r="F153" s="1">
        <v>1796.78</v>
      </c>
      <c r="G153" s="1">
        <v>0</v>
      </c>
      <c r="H153" s="1">
        <v>1796.78</v>
      </c>
      <c r="I153" s="1">
        <v>0</v>
      </c>
      <c r="J153" t="s">
        <v>23</v>
      </c>
      <c r="K153" t="s">
        <v>194</v>
      </c>
      <c r="L153" t="s">
        <v>265</v>
      </c>
    </row>
    <row r="154" spans="1:12" x14ac:dyDescent="0.25">
      <c r="A154" t="s">
        <v>61</v>
      </c>
      <c r="B154" s="1">
        <v>527.66999999999996</v>
      </c>
      <c r="C154" s="1">
        <v>0</v>
      </c>
      <c r="D154" s="1">
        <v>0</v>
      </c>
      <c r="E154" s="1">
        <v>0</v>
      </c>
      <c r="F154" s="1">
        <v>527.66999999999996</v>
      </c>
      <c r="G154" s="1">
        <v>0</v>
      </c>
      <c r="H154" s="1">
        <v>0</v>
      </c>
      <c r="I154" s="1">
        <v>527.66999999999996</v>
      </c>
      <c r="J154" t="s">
        <v>62</v>
      </c>
      <c r="K154" t="s">
        <v>238</v>
      </c>
      <c r="L154" t="s">
        <v>315</v>
      </c>
    </row>
    <row r="155" spans="1:12" x14ac:dyDescent="0.25">
      <c r="A155" t="s">
        <v>768</v>
      </c>
      <c r="B155" s="1">
        <v>117.39</v>
      </c>
      <c r="C155" s="1">
        <v>0</v>
      </c>
      <c r="D155" s="1">
        <v>0</v>
      </c>
      <c r="E155" s="1">
        <v>0</v>
      </c>
      <c r="F155" s="1">
        <v>117.39</v>
      </c>
      <c r="G155" s="1">
        <v>117.39</v>
      </c>
      <c r="H155" s="1">
        <v>0</v>
      </c>
      <c r="I155" s="1">
        <v>0</v>
      </c>
      <c r="J155" t="s">
        <v>34</v>
      </c>
      <c r="K155" t="s">
        <v>198</v>
      </c>
      <c r="L155" t="s">
        <v>769</v>
      </c>
    </row>
    <row r="156" spans="1:12" x14ac:dyDescent="0.25">
      <c r="A156" t="s">
        <v>137</v>
      </c>
      <c r="B156" s="1">
        <v>424.4</v>
      </c>
      <c r="C156" s="1">
        <v>0</v>
      </c>
      <c r="D156" s="1">
        <v>0</v>
      </c>
      <c r="E156" s="1">
        <v>0</v>
      </c>
      <c r="F156" s="1">
        <v>424.4</v>
      </c>
      <c r="G156" s="1">
        <v>0</v>
      </c>
      <c r="H156" s="1">
        <v>424.4</v>
      </c>
      <c r="I156" s="1">
        <v>0</v>
      </c>
      <c r="J156" t="s">
        <v>56</v>
      </c>
      <c r="K156" t="s">
        <v>189</v>
      </c>
      <c r="L156" t="s">
        <v>316</v>
      </c>
    </row>
    <row r="157" spans="1:12" x14ac:dyDescent="0.25">
      <c r="A157" t="s">
        <v>378</v>
      </c>
      <c r="B157" s="1">
        <v>1835.55</v>
      </c>
      <c r="C157" s="1">
        <v>0</v>
      </c>
      <c r="D157" s="1">
        <v>0</v>
      </c>
      <c r="E157" s="1">
        <v>0</v>
      </c>
      <c r="F157" s="1">
        <v>1835.55</v>
      </c>
      <c r="G157" s="1">
        <v>0</v>
      </c>
      <c r="H157" s="1">
        <v>0</v>
      </c>
      <c r="I157" s="1">
        <v>1835.55</v>
      </c>
      <c r="J157" t="s">
        <v>62</v>
      </c>
      <c r="K157" t="s">
        <v>238</v>
      </c>
      <c r="L157" t="s">
        <v>379</v>
      </c>
    </row>
    <row r="158" spans="1:12" x14ac:dyDescent="0.25">
      <c r="A158" t="s">
        <v>772</v>
      </c>
      <c r="B158" s="1">
        <v>362.86</v>
      </c>
      <c r="C158" s="1">
        <v>0</v>
      </c>
      <c r="D158" s="1">
        <v>0</v>
      </c>
      <c r="E158" s="1">
        <v>0</v>
      </c>
      <c r="F158" s="1">
        <v>362.86</v>
      </c>
      <c r="G158" s="1">
        <v>362.86</v>
      </c>
      <c r="H158" s="1">
        <v>0</v>
      </c>
      <c r="I158" s="1">
        <v>0</v>
      </c>
      <c r="J158" t="s">
        <v>36</v>
      </c>
      <c r="K158" t="s">
        <v>185</v>
      </c>
      <c r="L158" t="s">
        <v>773</v>
      </c>
    </row>
    <row r="159" spans="1:12" x14ac:dyDescent="0.25">
      <c r="A159" t="s">
        <v>530</v>
      </c>
      <c r="B159" s="1">
        <v>2991</v>
      </c>
      <c r="C159" s="1">
        <v>0</v>
      </c>
      <c r="D159" s="1">
        <v>0</v>
      </c>
      <c r="E159" s="1">
        <v>0</v>
      </c>
      <c r="F159" s="1">
        <v>2991</v>
      </c>
      <c r="G159" s="1">
        <v>0</v>
      </c>
      <c r="H159" s="1">
        <v>2573.2600000000002</v>
      </c>
      <c r="I159" s="1">
        <v>417.74</v>
      </c>
      <c r="J159" t="s">
        <v>150</v>
      </c>
      <c r="K159" t="s">
        <v>175</v>
      </c>
      <c r="L159" t="s">
        <v>223</v>
      </c>
    </row>
    <row r="160" spans="1:12" x14ac:dyDescent="0.25">
      <c r="A160" t="s">
        <v>774</v>
      </c>
      <c r="B160" s="1">
        <v>79.900000000000006</v>
      </c>
      <c r="C160" s="1">
        <v>0</v>
      </c>
      <c r="D160" s="1">
        <v>0</v>
      </c>
      <c r="E160" s="1">
        <v>0</v>
      </c>
      <c r="F160" s="1">
        <v>79.900000000000006</v>
      </c>
      <c r="G160" s="1">
        <v>0</v>
      </c>
      <c r="H160" s="1">
        <v>0</v>
      </c>
      <c r="I160" s="1">
        <v>79.900000000000006</v>
      </c>
      <c r="J160" t="s">
        <v>34</v>
      </c>
      <c r="K160" t="s">
        <v>198</v>
      </c>
      <c r="L160" t="s">
        <v>775</v>
      </c>
    </row>
    <row r="161" spans="1:12" x14ac:dyDescent="0.25">
      <c r="A161" t="s">
        <v>776</v>
      </c>
      <c r="B161" s="1">
        <v>1026.97</v>
      </c>
      <c r="C161" s="1">
        <v>0</v>
      </c>
      <c r="D161" s="1">
        <v>0</v>
      </c>
      <c r="E161" s="1">
        <v>0</v>
      </c>
      <c r="F161" s="1">
        <v>1026.97</v>
      </c>
      <c r="G161" s="1">
        <v>0</v>
      </c>
      <c r="H161" s="1">
        <v>0</v>
      </c>
      <c r="I161" s="1">
        <v>1026.97</v>
      </c>
      <c r="J161" t="s">
        <v>10</v>
      </c>
      <c r="K161" t="s">
        <v>191</v>
      </c>
      <c r="L161" t="s">
        <v>777</v>
      </c>
    </row>
    <row r="162" spans="1:12" x14ac:dyDescent="0.25">
      <c r="A162" t="s">
        <v>41</v>
      </c>
      <c r="B162" s="1">
        <v>297.81</v>
      </c>
      <c r="C162" s="1">
        <v>0</v>
      </c>
      <c r="D162" s="1">
        <v>0</v>
      </c>
      <c r="E162" s="1">
        <v>0</v>
      </c>
      <c r="F162" s="1">
        <v>297.81</v>
      </c>
      <c r="G162" s="1">
        <v>0</v>
      </c>
      <c r="H162" s="1">
        <v>0</v>
      </c>
      <c r="I162" s="1">
        <v>297.81</v>
      </c>
      <c r="J162" t="s">
        <v>21</v>
      </c>
      <c r="K162" t="s">
        <v>177</v>
      </c>
      <c r="L162" t="s">
        <v>179</v>
      </c>
    </row>
    <row r="163" spans="1:12" x14ac:dyDescent="0.25">
      <c r="A163" t="s">
        <v>778</v>
      </c>
      <c r="B163" s="1">
        <v>1127.1099999999999</v>
      </c>
      <c r="C163" s="1">
        <v>0</v>
      </c>
      <c r="D163" s="1">
        <v>0</v>
      </c>
      <c r="E163" s="1">
        <v>0</v>
      </c>
      <c r="F163" s="1">
        <v>1127.1099999999999</v>
      </c>
      <c r="G163" s="1">
        <v>0</v>
      </c>
      <c r="H163" s="1">
        <v>1127.1099999999999</v>
      </c>
      <c r="I163" s="1">
        <v>0</v>
      </c>
      <c r="J163" t="s">
        <v>23</v>
      </c>
      <c r="K163" t="s">
        <v>194</v>
      </c>
      <c r="L163" t="s">
        <v>779</v>
      </c>
    </row>
    <row r="164" spans="1:12" x14ac:dyDescent="0.25">
      <c r="A164" t="s">
        <v>706</v>
      </c>
      <c r="B164" s="1">
        <v>747.26</v>
      </c>
      <c r="C164" s="1">
        <v>0</v>
      </c>
      <c r="D164" s="1">
        <v>0</v>
      </c>
      <c r="E164" s="1">
        <v>0</v>
      </c>
      <c r="F164" s="1">
        <v>747.26</v>
      </c>
      <c r="G164" s="1">
        <v>0</v>
      </c>
      <c r="H164" s="1">
        <v>747.26</v>
      </c>
      <c r="I164" s="1">
        <v>0</v>
      </c>
      <c r="J164" t="s">
        <v>23</v>
      </c>
      <c r="K164" t="s">
        <v>194</v>
      </c>
      <c r="L164" t="s">
        <v>707</v>
      </c>
    </row>
    <row r="165" spans="1:12" x14ac:dyDescent="0.25">
      <c r="A165" t="s">
        <v>835</v>
      </c>
      <c r="B165" s="1">
        <v>-15.94</v>
      </c>
      <c r="C165" s="1">
        <v>0</v>
      </c>
      <c r="D165" s="1">
        <v>0</v>
      </c>
      <c r="E165" s="1">
        <v>0</v>
      </c>
      <c r="F165" s="1">
        <v>-15.94</v>
      </c>
      <c r="G165" s="1">
        <v>0</v>
      </c>
      <c r="H165" s="1">
        <v>0</v>
      </c>
      <c r="I165" s="1">
        <v>-15.94</v>
      </c>
      <c r="J165" t="s">
        <v>96</v>
      </c>
      <c r="K165" t="s">
        <v>242</v>
      </c>
      <c r="L165" t="s">
        <v>836</v>
      </c>
    </row>
    <row r="166" spans="1:12" x14ac:dyDescent="0.25">
      <c r="A166" t="s">
        <v>402</v>
      </c>
      <c r="B166" s="1">
        <v>3649.86</v>
      </c>
      <c r="C166" s="1">
        <v>0</v>
      </c>
      <c r="D166" s="1">
        <v>0</v>
      </c>
      <c r="E166" s="1">
        <v>0</v>
      </c>
      <c r="F166" s="1">
        <v>3649.86</v>
      </c>
      <c r="G166" s="1">
        <v>0</v>
      </c>
      <c r="H166" s="1">
        <v>3649.86</v>
      </c>
      <c r="I166" s="1">
        <v>0</v>
      </c>
      <c r="J166" t="s">
        <v>102</v>
      </c>
      <c r="K166" t="s">
        <v>282</v>
      </c>
      <c r="L166" t="s">
        <v>403</v>
      </c>
    </row>
    <row r="167" spans="1:12" x14ac:dyDescent="0.25">
      <c r="A167" t="s">
        <v>138</v>
      </c>
      <c r="B167" s="1">
        <v>2094.81</v>
      </c>
      <c r="C167" s="1">
        <v>0</v>
      </c>
      <c r="D167" s="1">
        <v>0</v>
      </c>
      <c r="E167" s="1">
        <v>0</v>
      </c>
      <c r="F167" s="1">
        <v>2094.81</v>
      </c>
      <c r="G167" s="1">
        <v>2094.81</v>
      </c>
      <c r="H167" s="1">
        <v>0</v>
      </c>
      <c r="I167" s="1">
        <v>0</v>
      </c>
      <c r="J167" t="s">
        <v>31</v>
      </c>
      <c r="K167" t="s">
        <v>183</v>
      </c>
      <c r="L167" t="s">
        <v>318</v>
      </c>
    </row>
    <row r="168" spans="1:12" x14ac:dyDescent="0.25">
      <c r="A168" t="s">
        <v>677</v>
      </c>
      <c r="B168" s="1">
        <v>392.24</v>
      </c>
      <c r="C168" s="1">
        <v>0</v>
      </c>
      <c r="D168" s="1">
        <v>0</v>
      </c>
      <c r="E168" s="1">
        <v>0</v>
      </c>
      <c r="F168" s="1">
        <v>392.24</v>
      </c>
      <c r="G168" s="1">
        <v>0</v>
      </c>
      <c r="H168" s="1">
        <v>392.24</v>
      </c>
      <c r="I168" s="1">
        <v>0</v>
      </c>
      <c r="J168" t="s">
        <v>23</v>
      </c>
      <c r="K168" t="s">
        <v>194</v>
      </c>
      <c r="L168" t="s">
        <v>678</v>
      </c>
    </row>
    <row r="169" spans="1:12" x14ac:dyDescent="0.25">
      <c r="A169" t="s">
        <v>566</v>
      </c>
      <c r="B169" s="1">
        <v>1540.32</v>
      </c>
      <c r="C169" s="1">
        <v>0</v>
      </c>
      <c r="D169" s="1">
        <v>0</v>
      </c>
      <c r="E169" s="1">
        <v>0</v>
      </c>
      <c r="F169" s="1">
        <v>1540.32</v>
      </c>
      <c r="G169" s="1">
        <v>0</v>
      </c>
      <c r="H169" s="1">
        <v>1540.32</v>
      </c>
      <c r="I169" s="1">
        <v>0</v>
      </c>
      <c r="J169" t="s">
        <v>23</v>
      </c>
      <c r="K169" t="s">
        <v>194</v>
      </c>
      <c r="L169" t="s">
        <v>567</v>
      </c>
    </row>
    <row r="170" spans="1:12" x14ac:dyDescent="0.25">
      <c r="A170" t="s">
        <v>580</v>
      </c>
      <c r="B170" s="1">
        <v>1721.06</v>
      </c>
      <c r="C170" s="1">
        <v>0</v>
      </c>
      <c r="D170" s="1">
        <v>0</v>
      </c>
      <c r="E170" s="1">
        <v>0</v>
      </c>
      <c r="F170" s="1">
        <v>1721.06</v>
      </c>
      <c r="G170" s="1">
        <v>1721.06</v>
      </c>
      <c r="H170" s="1">
        <v>0</v>
      </c>
      <c r="I170" s="1">
        <v>0</v>
      </c>
      <c r="J170" t="s">
        <v>23</v>
      </c>
      <c r="K170" t="s">
        <v>194</v>
      </c>
      <c r="L170" t="s">
        <v>581</v>
      </c>
    </row>
    <row r="171" spans="1:12" x14ac:dyDescent="0.25">
      <c r="A171" t="s">
        <v>722</v>
      </c>
      <c r="B171" s="1">
        <v>668.93000000000006</v>
      </c>
      <c r="C171" s="1">
        <v>0</v>
      </c>
      <c r="D171" s="1">
        <v>0</v>
      </c>
      <c r="E171" s="1">
        <v>0</v>
      </c>
      <c r="F171" s="1">
        <v>668.93000000000006</v>
      </c>
      <c r="G171" s="1">
        <v>0</v>
      </c>
      <c r="H171" s="1">
        <v>0</v>
      </c>
      <c r="I171" s="1">
        <v>668.93000000000006</v>
      </c>
      <c r="J171" t="s">
        <v>96</v>
      </c>
      <c r="K171" t="s">
        <v>242</v>
      </c>
      <c r="L171" t="s">
        <v>723</v>
      </c>
    </row>
    <row r="172" spans="1:12" x14ac:dyDescent="0.25">
      <c r="A172" t="s">
        <v>782</v>
      </c>
      <c r="B172" s="1">
        <v>278.29000000000002</v>
      </c>
      <c r="C172" s="1">
        <v>0</v>
      </c>
      <c r="D172" s="1">
        <v>0</v>
      </c>
      <c r="E172" s="1">
        <v>0</v>
      </c>
      <c r="F172" s="1">
        <v>278.29000000000002</v>
      </c>
      <c r="G172" s="1">
        <v>0</v>
      </c>
      <c r="H172" s="1">
        <v>0</v>
      </c>
      <c r="I172" s="1">
        <v>278.29000000000002</v>
      </c>
      <c r="J172" t="s">
        <v>96</v>
      </c>
      <c r="K172" t="s">
        <v>242</v>
      </c>
      <c r="L172" t="s">
        <v>783</v>
      </c>
    </row>
    <row r="173" spans="1:12" x14ac:dyDescent="0.25">
      <c r="A173" t="s">
        <v>79</v>
      </c>
      <c r="B173" s="1">
        <v>238.91</v>
      </c>
      <c r="C173" s="1">
        <v>0</v>
      </c>
      <c r="D173" s="1">
        <v>0</v>
      </c>
      <c r="E173" s="1">
        <v>0</v>
      </c>
      <c r="F173" s="1">
        <v>238.91</v>
      </c>
      <c r="G173" s="1">
        <v>0</v>
      </c>
      <c r="H173" s="1">
        <v>238.91</v>
      </c>
      <c r="I173" s="1">
        <v>0</v>
      </c>
      <c r="J173" t="s">
        <v>56</v>
      </c>
      <c r="K173" t="s">
        <v>189</v>
      </c>
      <c r="L173" t="s">
        <v>190</v>
      </c>
    </row>
    <row r="174" spans="1:12" x14ac:dyDescent="0.25">
      <c r="A174" t="s">
        <v>545</v>
      </c>
      <c r="B174" s="1">
        <v>715.27</v>
      </c>
      <c r="C174" s="1">
        <v>0</v>
      </c>
      <c r="D174" s="1">
        <v>0</v>
      </c>
      <c r="E174" s="1">
        <v>0</v>
      </c>
      <c r="F174" s="1">
        <v>715.27</v>
      </c>
      <c r="G174" s="1">
        <v>715.27</v>
      </c>
      <c r="H174" s="1">
        <v>0</v>
      </c>
      <c r="I174" s="1">
        <v>0</v>
      </c>
      <c r="J174" t="s">
        <v>56</v>
      </c>
      <c r="K174" t="s">
        <v>189</v>
      </c>
      <c r="L174" t="s">
        <v>546</v>
      </c>
    </row>
    <row r="175" spans="1:12" x14ac:dyDescent="0.25">
      <c r="A175" t="s">
        <v>878</v>
      </c>
      <c r="B175" s="1">
        <v>903.96999999999991</v>
      </c>
      <c r="C175" s="1">
        <v>0</v>
      </c>
      <c r="D175" s="1">
        <v>0</v>
      </c>
      <c r="E175" s="1">
        <v>0</v>
      </c>
      <c r="F175" s="1">
        <v>903.96999999999991</v>
      </c>
      <c r="G175" s="1">
        <v>0</v>
      </c>
      <c r="H175" s="1">
        <v>0</v>
      </c>
      <c r="I175" s="1">
        <v>903.96999999999991</v>
      </c>
      <c r="J175" t="s">
        <v>34</v>
      </c>
      <c r="K175" t="s">
        <v>198</v>
      </c>
      <c r="L175" t="s">
        <v>879</v>
      </c>
    </row>
    <row r="176" spans="1:12" x14ac:dyDescent="0.25">
      <c r="A176" t="s">
        <v>118</v>
      </c>
      <c r="B176" s="1">
        <v>4088.900000000001</v>
      </c>
      <c r="C176" s="1">
        <v>0</v>
      </c>
      <c r="D176" s="1">
        <v>0</v>
      </c>
      <c r="E176" s="1">
        <v>0</v>
      </c>
      <c r="F176" s="1">
        <v>4088.900000000001</v>
      </c>
      <c r="G176" s="1">
        <v>4088.900000000001</v>
      </c>
      <c r="H176" s="1">
        <v>0</v>
      </c>
      <c r="I176" s="1">
        <v>0</v>
      </c>
      <c r="J176" t="s">
        <v>29</v>
      </c>
      <c r="K176" t="s">
        <v>212</v>
      </c>
      <c r="L176" t="s">
        <v>256</v>
      </c>
    </row>
    <row r="177" spans="1:12" x14ac:dyDescent="0.25">
      <c r="A177" t="s">
        <v>737</v>
      </c>
      <c r="B177" s="1">
        <v>493.95</v>
      </c>
      <c r="C177" s="1">
        <v>0</v>
      </c>
      <c r="D177" s="1">
        <v>0</v>
      </c>
      <c r="E177" s="1">
        <v>0</v>
      </c>
      <c r="F177" s="1">
        <v>493.95</v>
      </c>
      <c r="G177" s="1">
        <v>0</v>
      </c>
      <c r="H177" s="1">
        <v>493.95</v>
      </c>
      <c r="I177" s="1">
        <v>0</v>
      </c>
      <c r="J177" t="s">
        <v>36</v>
      </c>
      <c r="K177" t="s">
        <v>185</v>
      </c>
      <c r="L177" t="s">
        <v>738</v>
      </c>
    </row>
    <row r="178" spans="1:12" x14ac:dyDescent="0.25">
      <c r="A178" t="s">
        <v>786</v>
      </c>
      <c r="B178" s="1">
        <v>3421.93</v>
      </c>
      <c r="C178" s="1">
        <v>0</v>
      </c>
      <c r="D178" s="1">
        <v>0</v>
      </c>
      <c r="E178" s="1">
        <v>0</v>
      </c>
      <c r="F178" s="1">
        <v>3421.93</v>
      </c>
      <c r="G178" s="1">
        <v>0</v>
      </c>
      <c r="H178" s="1">
        <v>0</v>
      </c>
      <c r="I178" s="1">
        <v>3421.93</v>
      </c>
      <c r="J178" t="s">
        <v>60</v>
      </c>
      <c r="K178" t="s">
        <v>236</v>
      </c>
      <c r="L178" t="s">
        <v>787</v>
      </c>
    </row>
    <row r="179" spans="1:12" x14ac:dyDescent="0.25">
      <c r="A179" t="s">
        <v>788</v>
      </c>
      <c r="B179" s="1">
        <v>119.74</v>
      </c>
      <c r="C179" s="1">
        <v>0</v>
      </c>
      <c r="D179" s="1">
        <v>0</v>
      </c>
      <c r="E179" s="1">
        <v>0</v>
      </c>
      <c r="F179" s="1">
        <v>119.74</v>
      </c>
      <c r="G179" s="1">
        <v>0</v>
      </c>
      <c r="H179" s="1">
        <v>0</v>
      </c>
      <c r="I179" s="1">
        <v>119.74</v>
      </c>
      <c r="J179" t="s">
        <v>34</v>
      </c>
      <c r="K179" t="s">
        <v>198</v>
      </c>
      <c r="L179" t="s">
        <v>789</v>
      </c>
    </row>
    <row r="180" spans="1:12" x14ac:dyDescent="0.25">
      <c r="A180" t="s">
        <v>139</v>
      </c>
      <c r="B180" s="1">
        <v>684.87</v>
      </c>
      <c r="C180" s="1">
        <v>0</v>
      </c>
      <c r="D180" s="1">
        <v>0</v>
      </c>
      <c r="E180" s="1">
        <v>0</v>
      </c>
      <c r="F180" s="1">
        <v>684.87</v>
      </c>
      <c r="G180" s="1">
        <v>684.87</v>
      </c>
      <c r="H180" s="1">
        <v>0</v>
      </c>
      <c r="I180" s="1">
        <v>0</v>
      </c>
      <c r="J180" t="s">
        <v>20</v>
      </c>
      <c r="K180" t="s">
        <v>178</v>
      </c>
      <c r="L180" t="s">
        <v>320</v>
      </c>
    </row>
    <row r="181" spans="1:12" x14ac:dyDescent="0.25">
      <c r="A181" t="s">
        <v>35</v>
      </c>
      <c r="B181" s="1">
        <v>78.5</v>
      </c>
      <c r="C181" s="1">
        <v>0</v>
      </c>
      <c r="D181" s="1">
        <v>0</v>
      </c>
      <c r="E181" s="1">
        <v>0</v>
      </c>
      <c r="F181" s="1">
        <v>78.5</v>
      </c>
      <c r="G181" s="1">
        <v>78.5</v>
      </c>
      <c r="H181" s="1">
        <v>0</v>
      </c>
      <c r="I181" s="1">
        <v>0</v>
      </c>
      <c r="J181" t="s">
        <v>36</v>
      </c>
      <c r="K181" t="s">
        <v>185</v>
      </c>
      <c r="L181" t="s">
        <v>186</v>
      </c>
    </row>
    <row r="182" spans="1:12" x14ac:dyDescent="0.25">
      <c r="A182" t="s">
        <v>321</v>
      </c>
      <c r="B182" s="1">
        <v>2184.34</v>
      </c>
      <c r="C182" s="1">
        <v>0</v>
      </c>
      <c r="D182" s="1">
        <v>0</v>
      </c>
      <c r="E182" s="1">
        <v>0</v>
      </c>
      <c r="F182" s="1">
        <v>2184.34</v>
      </c>
      <c r="G182" s="1">
        <v>0</v>
      </c>
      <c r="H182" s="1">
        <v>2184.34</v>
      </c>
      <c r="I182" s="1">
        <v>0</v>
      </c>
      <c r="J182" t="s">
        <v>56</v>
      </c>
      <c r="K182" t="s">
        <v>189</v>
      </c>
      <c r="L182" t="s">
        <v>322</v>
      </c>
    </row>
    <row r="183" spans="1:12" x14ac:dyDescent="0.25">
      <c r="A183" t="s">
        <v>640</v>
      </c>
      <c r="B183" s="1">
        <v>2916.72</v>
      </c>
      <c r="C183" s="1">
        <v>0</v>
      </c>
      <c r="D183" s="1">
        <v>0</v>
      </c>
      <c r="E183" s="1">
        <v>0</v>
      </c>
      <c r="F183" s="1">
        <v>2916.72</v>
      </c>
      <c r="G183" s="1">
        <v>0</v>
      </c>
      <c r="H183" s="1">
        <v>0</v>
      </c>
      <c r="I183" s="1">
        <v>2916.72</v>
      </c>
      <c r="J183" t="s">
        <v>96</v>
      </c>
      <c r="K183" t="s">
        <v>242</v>
      </c>
      <c r="L183" t="s">
        <v>641</v>
      </c>
    </row>
    <row r="184" spans="1:12" x14ac:dyDescent="0.25">
      <c r="A184" t="s">
        <v>52</v>
      </c>
      <c r="B184" s="1">
        <v>2884.93</v>
      </c>
      <c r="C184" s="1">
        <v>0</v>
      </c>
      <c r="D184" s="1">
        <v>0</v>
      </c>
      <c r="E184" s="1">
        <v>0</v>
      </c>
      <c r="F184" s="1">
        <v>2884.93</v>
      </c>
      <c r="G184" s="1">
        <v>2884.93</v>
      </c>
      <c r="H184" s="1">
        <v>0</v>
      </c>
      <c r="I184" s="1">
        <v>0</v>
      </c>
      <c r="J184" t="s">
        <v>150</v>
      </c>
      <c r="K184" t="s">
        <v>175</v>
      </c>
      <c r="L184" t="s">
        <v>203</v>
      </c>
    </row>
    <row r="185" spans="1:12" x14ac:dyDescent="0.25">
      <c r="A185" t="s">
        <v>518</v>
      </c>
      <c r="B185" s="1">
        <v>5870.58</v>
      </c>
      <c r="C185" s="1">
        <v>0</v>
      </c>
      <c r="D185" s="1">
        <v>0</v>
      </c>
      <c r="E185" s="1">
        <v>0</v>
      </c>
      <c r="F185" s="1">
        <v>5870.58</v>
      </c>
      <c r="G185" s="1">
        <v>5870.58</v>
      </c>
      <c r="H185" s="1">
        <v>0</v>
      </c>
      <c r="I185" s="1">
        <v>0</v>
      </c>
      <c r="J185" t="s">
        <v>21</v>
      </c>
      <c r="K185" t="s">
        <v>177</v>
      </c>
      <c r="L185" t="s">
        <v>519</v>
      </c>
    </row>
    <row r="186" spans="1:12" x14ac:dyDescent="0.25">
      <c r="A186" t="s">
        <v>880</v>
      </c>
      <c r="B186" s="1">
        <v>471.26</v>
      </c>
      <c r="C186" s="1">
        <v>0</v>
      </c>
      <c r="D186" s="1">
        <v>0</v>
      </c>
      <c r="E186" s="1">
        <v>0</v>
      </c>
      <c r="F186" s="1">
        <v>471.26</v>
      </c>
      <c r="G186" s="1">
        <v>471.26</v>
      </c>
      <c r="H186" s="1">
        <v>0</v>
      </c>
      <c r="I186" s="1">
        <v>0</v>
      </c>
      <c r="J186" t="s">
        <v>10</v>
      </c>
      <c r="K186" t="s">
        <v>191</v>
      </c>
      <c r="L186" t="s">
        <v>881</v>
      </c>
    </row>
    <row r="187" spans="1:12" x14ac:dyDescent="0.25">
      <c r="A187" t="s">
        <v>791</v>
      </c>
      <c r="B187" s="1">
        <v>622.29999999999995</v>
      </c>
      <c r="C187" s="1">
        <v>0</v>
      </c>
      <c r="D187" s="1">
        <v>0</v>
      </c>
      <c r="E187" s="1">
        <v>0</v>
      </c>
      <c r="F187" s="1">
        <v>622.29999999999995</v>
      </c>
      <c r="G187" s="1">
        <v>0</v>
      </c>
      <c r="H187" s="1">
        <v>0</v>
      </c>
      <c r="I187" s="1">
        <v>622.29999999999995</v>
      </c>
      <c r="J187" t="s">
        <v>20</v>
      </c>
      <c r="K187" t="s">
        <v>178</v>
      </c>
      <c r="L187" t="s">
        <v>792</v>
      </c>
    </row>
    <row r="188" spans="1:12" x14ac:dyDescent="0.25">
      <c r="A188" t="s">
        <v>43</v>
      </c>
      <c r="B188" s="1">
        <v>1057.07</v>
      </c>
      <c r="C188" s="1">
        <v>0</v>
      </c>
      <c r="D188" s="1">
        <v>0</v>
      </c>
      <c r="E188" s="1">
        <v>0</v>
      </c>
      <c r="F188" s="1">
        <v>1057.07</v>
      </c>
      <c r="G188" s="1">
        <v>1057.07</v>
      </c>
      <c r="H188" s="1">
        <v>0</v>
      </c>
      <c r="I188" s="1">
        <v>0</v>
      </c>
      <c r="J188" t="s">
        <v>44</v>
      </c>
      <c r="K188" t="s">
        <v>196</v>
      </c>
      <c r="L188" t="s">
        <v>197</v>
      </c>
    </row>
    <row r="189" spans="1:12" x14ac:dyDescent="0.25">
      <c r="A189" t="s">
        <v>140</v>
      </c>
      <c r="B189" s="1">
        <v>192.3</v>
      </c>
      <c r="C189" s="1">
        <v>0</v>
      </c>
      <c r="D189" s="1">
        <v>0</v>
      </c>
      <c r="E189" s="1">
        <v>0</v>
      </c>
      <c r="F189" s="1">
        <v>192.3</v>
      </c>
      <c r="G189" s="1">
        <v>0</v>
      </c>
      <c r="H189" s="1">
        <v>0</v>
      </c>
      <c r="I189" s="1">
        <v>192.3</v>
      </c>
      <c r="J189" t="s">
        <v>62</v>
      </c>
      <c r="K189" t="s">
        <v>238</v>
      </c>
      <c r="L189" t="s">
        <v>323</v>
      </c>
    </row>
    <row r="190" spans="1:12" x14ac:dyDescent="0.25">
      <c r="A190" t="s">
        <v>25</v>
      </c>
      <c r="B190" s="1">
        <v>5337.3099999999986</v>
      </c>
      <c r="C190" s="1">
        <v>0</v>
      </c>
      <c r="D190" s="1">
        <v>0</v>
      </c>
      <c r="E190" s="1">
        <v>0</v>
      </c>
      <c r="F190" s="1">
        <v>5337.3099999999986</v>
      </c>
      <c r="G190" s="1">
        <v>5337.3099999999986</v>
      </c>
      <c r="H190" s="1">
        <v>0</v>
      </c>
      <c r="I190" s="1">
        <v>0</v>
      </c>
      <c r="J190" t="s">
        <v>21</v>
      </c>
      <c r="K190" t="s">
        <v>177</v>
      </c>
      <c r="L190" t="s">
        <v>889</v>
      </c>
    </row>
    <row r="191" spans="1:12" x14ac:dyDescent="0.25">
      <c r="A191" t="s">
        <v>154</v>
      </c>
      <c r="B191" s="1">
        <v>134.44999999999999</v>
      </c>
      <c r="C191" s="1">
        <v>0</v>
      </c>
      <c r="D191" s="1">
        <v>0</v>
      </c>
      <c r="E191" s="1">
        <v>0</v>
      </c>
      <c r="F191" s="1">
        <v>134.44999999999999</v>
      </c>
      <c r="G191" s="1">
        <v>0</v>
      </c>
      <c r="H191" s="1">
        <v>0</v>
      </c>
      <c r="I191" s="1">
        <v>134.44999999999999</v>
      </c>
      <c r="J191" t="s">
        <v>105</v>
      </c>
      <c r="K191" t="s">
        <v>245</v>
      </c>
      <c r="L191" t="s">
        <v>246</v>
      </c>
    </row>
    <row r="192" spans="1:12" x14ac:dyDescent="0.25">
      <c r="A192" t="s">
        <v>421</v>
      </c>
      <c r="B192" s="1">
        <v>238.74</v>
      </c>
      <c r="C192" s="1">
        <v>0</v>
      </c>
      <c r="D192" s="1">
        <v>0</v>
      </c>
      <c r="E192" s="1">
        <v>0</v>
      </c>
      <c r="F192" s="1">
        <v>238.74</v>
      </c>
      <c r="G192" s="1">
        <v>238.74</v>
      </c>
      <c r="H192" s="1">
        <v>0</v>
      </c>
      <c r="I192" s="1">
        <v>0</v>
      </c>
      <c r="J192" t="s">
        <v>96</v>
      </c>
      <c r="K192" t="s">
        <v>242</v>
      </c>
      <c r="L192" t="s">
        <v>422</v>
      </c>
    </row>
    <row r="193" spans="1:12" x14ac:dyDescent="0.25">
      <c r="A193" t="s">
        <v>797</v>
      </c>
      <c r="B193" s="1">
        <v>74.23</v>
      </c>
      <c r="C193" s="1">
        <v>0</v>
      </c>
      <c r="D193" s="1">
        <v>0</v>
      </c>
      <c r="E193" s="1">
        <v>0</v>
      </c>
      <c r="F193" s="1">
        <v>74.23</v>
      </c>
      <c r="G193" s="1">
        <v>74.23</v>
      </c>
      <c r="H193" s="1">
        <v>0</v>
      </c>
      <c r="I193" s="1">
        <v>0</v>
      </c>
      <c r="J193" t="s">
        <v>21</v>
      </c>
      <c r="K193" t="s">
        <v>177</v>
      </c>
      <c r="L193" t="s">
        <v>798</v>
      </c>
    </row>
    <row r="194" spans="1:12" x14ac:dyDescent="0.25">
      <c r="A194" t="s">
        <v>142</v>
      </c>
      <c r="B194" s="1">
        <v>440.84</v>
      </c>
      <c r="C194" s="1">
        <v>0</v>
      </c>
      <c r="D194" s="1">
        <v>0</v>
      </c>
      <c r="E194" s="1">
        <v>0</v>
      </c>
      <c r="F194" s="1">
        <v>440.84</v>
      </c>
      <c r="G194" s="1">
        <v>440.84</v>
      </c>
      <c r="H194" s="1">
        <v>0</v>
      </c>
      <c r="I194" s="1">
        <v>0</v>
      </c>
      <c r="J194" t="s">
        <v>29</v>
      </c>
      <c r="K194" t="s">
        <v>212</v>
      </c>
      <c r="L194" t="s">
        <v>325</v>
      </c>
    </row>
    <row r="195" spans="1:12" x14ac:dyDescent="0.25">
      <c r="A195" t="s">
        <v>799</v>
      </c>
      <c r="B195" s="1">
        <v>1149.06</v>
      </c>
      <c r="C195" s="1">
        <v>0</v>
      </c>
      <c r="D195" s="1">
        <v>0</v>
      </c>
      <c r="E195" s="1">
        <v>0</v>
      </c>
      <c r="F195" s="1">
        <v>1149.06</v>
      </c>
      <c r="G195" s="1">
        <v>0</v>
      </c>
      <c r="H195" s="1">
        <v>0</v>
      </c>
      <c r="I195" s="1">
        <v>1149.06</v>
      </c>
      <c r="J195" t="s">
        <v>31</v>
      </c>
      <c r="K195" t="s">
        <v>183</v>
      </c>
      <c r="L195" t="s">
        <v>800</v>
      </c>
    </row>
    <row r="196" spans="1:12" x14ac:dyDescent="0.25">
      <c r="A196" t="s">
        <v>281</v>
      </c>
      <c r="B196" s="1">
        <v>10818.72</v>
      </c>
      <c r="C196" s="1">
        <v>0</v>
      </c>
      <c r="D196" s="1">
        <v>0</v>
      </c>
      <c r="E196" s="1">
        <v>0</v>
      </c>
      <c r="F196" s="1">
        <v>10818.72</v>
      </c>
      <c r="G196" s="1">
        <v>10372.290000000001</v>
      </c>
      <c r="H196" s="1">
        <v>249.79</v>
      </c>
      <c r="I196" s="1">
        <v>196.64</v>
      </c>
      <c r="J196" t="s">
        <v>34</v>
      </c>
      <c r="K196" t="s">
        <v>198</v>
      </c>
      <c r="L196" t="s">
        <v>761</v>
      </c>
    </row>
    <row r="197" spans="1:12" x14ac:dyDescent="0.25">
      <c r="A197" t="s">
        <v>146</v>
      </c>
      <c r="B197" s="1">
        <v>1586.97</v>
      </c>
      <c r="C197" s="1">
        <v>0</v>
      </c>
      <c r="D197" s="1">
        <v>0</v>
      </c>
      <c r="E197" s="1">
        <v>0</v>
      </c>
      <c r="F197" s="1">
        <v>1586.97</v>
      </c>
      <c r="G197" s="1">
        <v>0</v>
      </c>
      <c r="H197" s="1">
        <v>1586.97</v>
      </c>
      <c r="I197" s="1">
        <v>0</v>
      </c>
      <c r="J197" t="s">
        <v>44</v>
      </c>
      <c r="K197" t="s">
        <v>196</v>
      </c>
      <c r="L197" t="s">
        <v>681</v>
      </c>
    </row>
    <row r="198" spans="1:12" x14ac:dyDescent="0.25">
      <c r="A198" t="s">
        <v>801</v>
      </c>
      <c r="B198" s="1">
        <v>144.12</v>
      </c>
      <c r="C198" s="1">
        <v>0</v>
      </c>
      <c r="D198" s="1">
        <v>0</v>
      </c>
      <c r="E198" s="1">
        <v>0</v>
      </c>
      <c r="F198" s="1">
        <v>144.12</v>
      </c>
      <c r="G198" s="1">
        <v>0</v>
      </c>
      <c r="H198" s="1">
        <v>0</v>
      </c>
      <c r="I198" s="1">
        <v>144.12</v>
      </c>
      <c r="J198" t="s">
        <v>96</v>
      </c>
      <c r="K198" t="s">
        <v>242</v>
      </c>
      <c r="L198" t="s">
        <v>802</v>
      </c>
    </row>
    <row r="199" spans="1:12" x14ac:dyDescent="0.25">
      <c r="A199" t="s">
        <v>167</v>
      </c>
      <c r="B199" s="1">
        <v>845.96</v>
      </c>
      <c r="C199" s="1">
        <v>0</v>
      </c>
      <c r="D199" s="1">
        <v>0</v>
      </c>
      <c r="E199" s="1">
        <v>0</v>
      </c>
      <c r="F199" s="1">
        <v>845.96</v>
      </c>
      <c r="G199" s="1">
        <v>845.96</v>
      </c>
      <c r="H199" s="1">
        <v>0</v>
      </c>
      <c r="I199" s="1">
        <v>0</v>
      </c>
      <c r="J199" t="s">
        <v>44</v>
      </c>
      <c r="K199" t="s">
        <v>196</v>
      </c>
      <c r="L199" t="s">
        <v>326</v>
      </c>
    </row>
    <row r="200" spans="1:12" x14ac:dyDescent="0.25">
      <c r="A200" t="s">
        <v>739</v>
      </c>
      <c r="B200" s="1">
        <v>767.96</v>
      </c>
      <c r="C200" s="1">
        <v>0</v>
      </c>
      <c r="D200" s="1">
        <v>0</v>
      </c>
      <c r="E200" s="1">
        <v>0</v>
      </c>
      <c r="F200" s="1">
        <v>767.96</v>
      </c>
      <c r="G200" s="1">
        <v>767.96</v>
      </c>
      <c r="H200" s="1">
        <v>0</v>
      </c>
      <c r="I200" s="1">
        <v>0</v>
      </c>
      <c r="J200" t="s">
        <v>21</v>
      </c>
      <c r="K200" t="s">
        <v>177</v>
      </c>
      <c r="L200" t="s">
        <v>740</v>
      </c>
    </row>
    <row r="201" spans="1:12" x14ac:dyDescent="0.25">
      <c r="A201" t="s">
        <v>67</v>
      </c>
      <c r="B201" s="1">
        <v>779.71</v>
      </c>
      <c r="C201" s="1">
        <v>0</v>
      </c>
      <c r="D201" s="1">
        <v>0</v>
      </c>
      <c r="E201" s="1">
        <v>0</v>
      </c>
      <c r="F201" s="1">
        <v>779.71</v>
      </c>
      <c r="G201" s="1">
        <v>0</v>
      </c>
      <c r="H201" s="1">
        <v>779.71</v>
      </c>
      <c r="I201" s="1">
        <v>0</v>
      </c>
      <c r="J201" t="s">
        <v>41</v>
      </c>
      <c r="K201" t="s">
        <v>179</v>
      </c>
      <c r="L201" t="s">
        <v>225</v>
      </c>
    </row>
    <row r="202" spans="1:12" x14ac:dyDescent="0.25">
      <c r="A202" t="s">
        <v>436</v>
      </c>
      <c r="B202" s="1">
        <v>1760.42</v>
      </c>
      <c r="C202" s="1">
        <v>0</v>
      </c>
      <c r="D202" s="1">
        <v>0</v>
      </c>
      <c r="E202" s="1">
        <v>0</v>
      </c>
      <c r="F202" s="1">
        <v>1760.42</v>
      </c>
      <c r="G202" s="1">
        <v>0</v>
      </c>
      <c r="H202" s="1">
        <v>0</v>
      </c>
      <c r="I202" s="1">
        <v>1760.42</v>
      </c>
      <c r="J202" t="s">
        <v>20</v>
      </c>
      <c r="K202" t="s">
        <v>178</v>
      </c>
      <c r="L202" t="s">
        <v>437</v>
      </c>
    </row>
    <row r="203" spans="1:12" x14ac:dyDescent="0.25">
      <c r="A203" t="s">
        <v>578</v>
      </c>
      <c r="B203" s="1">
        <v>147.94</v>
      </c>
      <c r="C203" s="1">
        <v>0</v>
      </c>
      <c r="D203" s="1">
        <v>0</v>
      </c>
      <c r="E203" s="1">
        <v>0</v>
      </c>
      <c r="F203" s="1">
        <v>147.94</v>
      </c>
      <c r="G203" s="1">
        <v>147.94</v>
      </c>
      <c r="H203" s="1">
        <v>0</v>
      </c>
      <c r="I203" s="1">
        <v>0</v>
      </c>
      <c r="J203" t="s">
        <v>36</v>
      </c>
      <c r="K203" t="s">
        <v>185</v>
      </c>
      <c r="L203" t="s">
        <v>579</v>
      </c>
    </row>
    <row r="204" spans="1:12" x14ac:dyDescent="0.25">
      <c r="A204" t="s">
        <v>143</v>
      </c>
      <c r="B204" s="1">
        <v>676.74</v>
      </c>
      <c r="C204" s="1">
        <v>0</v>
      </c>
      <c r="D204" s="1">
        <v>0</v>
      </c>
      <c r="E204" s="1">
        <v>0</v>
      </c>
      <c r="F204" s="1">
        <v>676.74</v>
      </c>
      <c r="G204" s="1">
        <v>0</v>
      </c>
      <c r="H204" s="1">
        <v>676.74</v>
      </c>
      <c r="I204" s="1">
        <v>0</v>
      </c>
      <c r="J204" t="s">
        <v>20</v>
      </c>
      <c r="K204" t="s">
        <v>178</v>
      </c>
      <c r="L204" t="s">
        <v>327</v>
      </c>
    </row>
    <row r="205" spans="1:12" x14ac:dyDescent="0.25">
      <c r="A205" t="s">
        <v>423</v>
      </c>
      <c r="B205" s="1">
        <v>28.759999999999991</v>
      </c>
      <c r="C205" s="1">
        <v>0</v>
      </c>
      <c r="D205" s="1">
        <v>0</v>
      </c>
      <c r="E205" s="1">
        <v>0</v>
      </c>
      <c r="F205" s="1">
        <v>28.759999999999991</v>
      </c>
      <c r="G205" s="1">
        <v>0</v>
      </c>
      <c r="H205" s="1">
        <v>28.759999999999991</v>
      </c>
      <c r="I205" s="1">
        <v>0</v>
      </c>
      <c r="J205" t="s">
        <v>44</v>
      </c>
      <c r="K205" t="s">
        <v>196</v>
      </c>
      <c r="L205" t="s">
        <v>424</v>
      </c>
    </row>
    <row r="206" spans="1:12" x14ac:dyDescent="0.25">
      <c r="A206" t="s">
        <v>749</v>
      </c>
      <c r="B206" s="1">
        <v>362.84</v>
      </c>
      <c r="C206" s="1">
        <v>0</v>
      </c>
      <c r="D206" s="1">
        <v>0</v>
      </c>
      <c r="E206" s="1">
        <v>0</v>
      </c>
      <c r="F206" s="1">
        <v>362.84</v>
      </c>
      <c r="G206" s="1">
        <v>0</v>
      </c>
      <c r="H206" s="1">
        <v>0</v>
      </c>
      <c r="I206" s="1">
        <v>362.84</v>
      </c>
      <c r="J206" t="s">
        <v>14</v>
      </c>
      <c r="K206" t="s">
        <v>172</v>
      </c>
      <c r="L206" t="s">
        <v>750</v>
      </c>
    </row>
    <row r="207" spans="1:12" x14ac:dyDescent="0.25">
      <c r="A207" t="s">
        <v>817</v>
      </c>
      <c r="B207" s="1">
        <v>390.14</v>
      </c>
      <c r="C207" s="1">
        <v>0</v>
      </c>
      <c r="D207" s="1">
        <v>0</v>
      </c>
      <c r="E207" s="1">
        <v>0</v>
      </c>
      <c r="F207" s="1">
        <v>390.14</v>
      </c>
      <c r="G207" s="1">
        <v>360.21</v>
      </c>
      <c r="H207" s="1">
        <v>0</v>
      </c>
      <c r="I207" s="1">
        <v>29.93</v>
      </c>
      <c r="J207" t="s">
        <v>31</v>
      </c>
      <c r="K207" t="s">
        <v>183</v>
      </c>
      <c r="L207" t="s">
        <v>818</v>
      </c>
    </row>
    <row r="208" spans="1:12" x14ac:dyDescent="0.25">
      <c r="A208" t="s">
        <v>49</v>
      </c>
      <c r="B208" s="1">
        <v>472.28</v>
      </c>
      <c r="C208" s="1">
        <v>0</v>
      </c>
      <c r="D208" s="1">
        <v>0</v>
      </c>
      <c r="E208" s="1">
        <v>0</v>
      </c>
      <c r="F208" s="1">
        <v>472.28</v>
      </c>
      <c r="G208" s="1">
        <v>472.28</v>
      </c>
      <c r="H208" s="1">
        <v>0</v>
      </c>
      <c r="I208" s="1">
        <v>0</v>
      </c>
      <c r="J208" t="s">
        <v>10</v>
      </c>
      <c r="K208" t="s">
        <v>191</v>
      </c>
      <c r="L208" t="s">
        <v>202</v>
      </c>
    </row>
    <row r="209" spans="1:12" x14ac:dyDescent="0.25">
      <c r="A209" t="s">
        <v>275</v>
      </c>
      <c r="B209" s="1">
        <v>438.63</v>
      </c>
      <c r="C209" s="1">
        <v>0</v>
      </c>
      <c r="D209" s="1">
        <v>0</v>
      </c>
      <c r="E209" s="1">
        <v>0</v>
      </c>
      <c r="F209" s="1">
        <v>438.63</v>
      </c>
      <c r="G209" s="1">
        <v>0</v>
      </c>
      <c r="H209" s="1">
        <v>0</v>
      </c>
      <c r="I209" s="1">
        <v>438.63</v>
      </c>
      <c r="J209" t="s">
        <v>14</v>
      </c>
      <c r="K209" t="s">
        <v>172</v>
      </c>
      <c r="L209" t="s">
        <v>276</v>
      </c>
    </row>
    <row r="210" spans="1:12" x14ac:dyDescent="0.25">
      <c r="A210" t="s">
        <v>438</v>
      </c>
      <c r="B210" s="1">
        <v>2331.54</v>
      </c>
      <c r="C210" s="1">
        <v>0</v>
      </c>
      <c r="D210" s="1">
        <v>0</v>
      </c>
      <c r="E210" s="1">
        <v>0</v>
      </c>
      <c r="F210" s="1">
        <v>2331.54</v>
      </c>
      <c r="G210" s="1">
        <v>0</v>
      </c>
      <c r="H210" s="1">
        <v>0</v>
      </c>
      <c r="I210" s="1">
        <v>2331.54</v>
      </c>
      <c r="J210" t="s">
        <v>34</v>
      </c>
      <c r="K210" t="s">
        <v>198</v>
      </c>
      <c r="L210" t="s">
        <v>439</v>
      </c>
    </row>
    <row r="211" spans="1:12" x14ac:dyDescent="0.25">
      <c r="A211" t="s">
        <v>832</v>
      </c>
      <c r="B211" s="1">
        <v>-14.3</v>
      </c>
      <c r="C211" s="1">
        <v>-14.3</v>
      </c>
      <c r="D211" s="1">
        <v>0</v>
      </c>
      <c r="E211" s="1">
        <v>-14.3</v>
      </c>
      <c r="F211" s="1">
        <v>0</v>
      </c>
      <c r="G211" s="1">
        <v>0</v>
      </c>
      <c r="H211" s="1">
        <v>0</v>
      </c>
      <c r="I211" s="1">
        <v>0</v>
      </c>
      <c r="J211" t="s">
        <v>150</v>
      </c>
      <c r="K211" t="s">
        <v>175</v>
      </c>
      <c r="L211" t="s">
        <v>531</v>
      </c>
    </row>
    <row r="212" spans="1:12" x14ac:dyDescent="0.25">
      <c r="A212" t="s">
        <v>144</v>
      </c>
      <c r="B212" s="1">
        <v>1885.05</v>
      </c>
      <c r="C212" s="1">
        <v>-21.38</v>
      </c>
      <c r="D212" s="1">
        <v>0</v>
      </c>
      <c r="E212" s="1">
        <v>-21.38</v>
      </c>
      <c r="F212" s="1">
        <v>1906.43</v>
      </c>
      <c r="G212" s="1">
        <v>0</v>
      </c>
      <c r="H212" s="1">
        <v>0</v>
      </c>
      <c r="I212" s="1">
        <v>1906.43</v>
      </c>
      <c r="J212" t="s">
        <v>96</v>
      </c>
      <c r="K212" t="s">
        <v>242</v>
      </c>
      <c r="L212" t="s">
        <v>248</v>
      </c>
    </row>
    <row r="213" spans="1:12" x14ac:dyDescent="0.25">
      <c r="A213" t="s">
        <v>158</v>
      </c>
      <c r="B213" s="1">
        <v>-40</v>
      </c>
      <c r="C213" s="1">
        <v>-40</v>
      </c>
      <c r="D213" s="1">
        <v>0</v>
      </c>
      <c r="E213" s="1">
        <v>-40</v>
      </c>
      <c r="F213" s="1">
        <v>0</v>
      </c>
      <c r="G213" s="1">
        <v>0</v>
      </c>
      <c r="H213" s="1">
        <v>0</v>
      </c>
      <c r="I213" s="1">
        <v>0</v>
      </c>
      <c r="J213" t="s">
        <v>708</v>
      </c>
      <c r="K213" t="s">
        <v>709</v>
      </c>
      <c r="L213" t="s">
        <v>279</v>
      </c>
    </row>
  </sheetData>
  <autoFilter ref="A1:L213" xr:uid="{00000000-0001-0000-1F00-000000000000}">
    <sortState xmlns:xlrd2="http://schemas.microsoft.com/office/spreadsheetml/2017/richdata2" ref="A2:L213">
      <sortCondition descending="1" ref="C1:C213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C000"/>
  </sheetPr>
  <dimension ref="A1:I110"/>
  <sheetViews>
    <sheetView workbookViewId="0"/>
  </sheetViews>
  <sheetFormatPr defaultRowHeight="15" x14ac:dyDescent="0.25"/>
  <cols>
    <col min="1" max="1" width="29.85546875" bestFit="1" customWidth="1"/>
    <col min="2" max="2" width="17.5703125" style="1" bestFit="1" customWidth="1"/>
    <col min="3" max="3" width="23.5703125" style="1" bestFit="1" customWidth="1"/>
    <col min="4" max="4" width="20.42578125" style="1" bestFit="1" customWidth="1"/>
    <col min="5" max="5" width="19.140625" style="1" bestFit="1" customWidth="1"/>
    <col min="6" max="6" width="19.42578125" bestFit="1" customWidth="1"/>
    <col min="7" max="7" width="36" bestFit="1" customWidth="1"/>
    <col min="8" max="8" width="41.140625" customWidth="1"/>
  </cols>
  <sheetData>
    <row r="1" spans="1:9" x14ac:dyDescent="0.25">
      <c r="A1" s="24" t="s">
        <v>0</v>
      </c>
      <c r="B1" s="25" t="s">
        <v>1</v>
      </c>
      <c r="C1" s="25" t="s">
        <v>2</v>
      </c>
      <c r="D1" s="25" t="s">
        <v>4</v>
      </c>
      <c r="E1" s="25" t="s">
        <v>3</v>
      </c>
      <c r="F1" s="24" t="s">
        <v>5</v>
      </c>
      <c r="G1" s="24" t="s">
        <v>168</v>
      </c>
      <c r="H1" s="24" t="s">
        <v>169</v>
      </c>
      <c r="I1" s="27" t="s">
        <v>328</v>
      </c>
    </row>
    <row r="2" spans="1:9" x14ac:dyDescent="0.25">
      <c r="A2" t="s">
        <v>9</v>
      </c>
      <c r="B2" s="1">
        <v>12019.67</v>
      </c>
      <c r="C2" s="1">
        <v>7096.3300000000017</v>
      </c>
      <c r="D2" s="1">
        <v>4923.34</v>
      </c>
      <c r="E2" s="1">
        <v>0</v>
      </c>
      <c r="F2" t="s">
        <v>150</v>
      </c>
      <c r="G2" t="s">
        <v>175</v>
      </c>
      <c r="H2" t="s">
        <v>176</v>
      </c>
      <c r="I2">
        <v>1</v>
      </c>
    </row>
    <row r="3" spans="1:9" x14ac:dyDescent="0.25">
      <c r="A3" t="s">
        <v>59</v>
      </c>
      <c r="B3" s="1">
        <v>5497.91</v>
      </c>
      <c r="C3" s="1">
        <v>5497.91</v>
      </c>
      <c r="D3" s="1">
        <v>0</v>
      </c>
      <c r="E3" s="1">
        <v>0</v>
      </c>
      <c r="F3" t="s">
        <v>41</v>
      </c>
      <c r="G3" t="s">
        <v>179</v>
      </c>
      <c r="H3" t="s">
        <v>180</v>
      </c>
      <c r="I3">
        <v>2</v>
      </c>
    </row>
    <row r="4" spans="1:9" x14ac:dyDescent="0.25">
      <c r="A4" t="s">
        <v>30</v>
      </c>
      <c r="B4" s="1">
        <v>3294.24</v>
      </c>
      <c r="C4" s="1">
        <v>3273.89</v>
      </c>
      <c r="D4" s="1">
        <v>20.350000000000001</v>
      </c>
      <c r="E4" s="1">
        <v>20.350000000000001</v>
      </c>
      <c r="F4" t="s">
        <v>31</v>
      </c>
      <c r="G4" t="s">
        <v>183</v>
      </c>
      <c r="H4" t="s">
        <v>184</v>
      </c>
      <c r="I4">
        <v>3</v>
      </c>
    </row>
    <row r="5" spans="1:9" x14ac:dyDescent="0.25">
      <c r="A5" t="s">
        <v>35</v>
      </c>
      <c r="B5" s="1">
        <v>3098.21</v>
      </c>
      <c r="C5" s="1">
        <v>3098.21</v>
      </c>
      <c r="D5" s="1">
        <v>0</v>
      </c>
      <c r="E5" s="1">
        <v>0</v>
      </c>
      <c r="F5" t="s">
        <v>36</v>
      </c>
      <c r="G5" t="s">
        <v>185</v>
      </c>
      <c r="H5" t="s">
        <v>186</v>
      </c>
      <c r="I5">
        <v>4</v>
      </c>
    </row>
    <row r="6" spans="1:9" x14ac:dyDescent="0.25">
      <c r="A6" t="s">
        <v>13</v>
      </c>
      <c r="B6" s="1">
        <v>10070.469999999999</v>
      </c>
      <c r="C6" s="1">
        <v>2845.64</v>
      </c>
      <c r="D6" s="1">
        <v>7224.83</v>
      </c>
      <c r="E6" s="1">
        <v>0</v>
      </c>
      <c r="F6" t="s">
        <v>14</v>
      </c>
      <c r="G6" t="s">
        <v>172</v>
      </c>
      <c r="H6" t="s">
        <v>173</v>
      </c>
      <c r="I6">
        <v>5</v>
      </c>
    </row>
    <row r="7" spans="1:9" x14ac:dyDescent="0.25">
      <c r="A7" t="s">
        <v>79</v>
      </c>
      <c r="B7" s="1">
        <v>2561.02</v>
      </c>
      <c r="C7" s="1">
        <v>2561.02</v>
      </c>
      <c r="D7" s="1">
        <v>0</v>
      </c>
      <c r="E7" s="1">
        <v>0</v>
      </c>
      <c r="F7" t="s">
        <v>56</v>
      </c>
      <c r="G7" t="s">
        <v>189</v>
      </c>
      <c r="H7" t="s">
        <v>190</v>
      </c>
      <c r="I7">
        <v>6</v>
      </c>
    </row>
    <row r="8" spans="1:9" x14ac:dyDescent="0.25">
      <c r="A8" t="s">
        <v>147</v>
      </c>
      <c r="B8" s="1">
        <v>2447.98</v>
      </c>
      <c r="C8" s="1">
        <v>2447.98</v>
      </c>
      <c r="D8" s="1">
        <v>0</v>
      </c>
      <c r="E8" s="1">
        <v>0</v>
      </c>
      <c r="F8" t="s">
        <v>121</v>
      </c>
      <c r="G8" t="s">
        <v>187</v>
      </c>
      <c r="H8" t="s">
        <v>188</v>
      </c>
      <c r="I8">
        <v>7</v>
      </c>
    </row>
    <row r="9" spans="1:9" x14ac:dyDescent="0.25">
      <c r="A9" t="s">
        <v>58</v>
      </c>
      <c r="B9" s="1">
        <v>2273.2800000000002</v>
      </c>
      <c r="C9" s="1">
        <v>2273.2800000000002</v>
      </c>
      <c r="D9" s="1">
        <v>0</v>
      </c>
      <c r="E9" s="1">
        <v>0</v>
      </c>
      <c r="F9" t="s">
        <v>34</v>
      </c>
      <c r="G9" t="s">
        <v>198</v>
      </c>
      <c r="H9" t="s">
        <v>199</v>
      </c>
      <c r="I9">
        <v>8</v>
      </c>
    </row>
    <row r="10" spans="1:9" x14ac:dyDescent="0.25">
      <c r="A10" t="s">
        <v>46</v>
      </c>
      <c r="B10" s="1">
        <v>2200.8000000000002</v>
      </c>
      <c r="C10" s="1">
        <v>2200.8000000000002</v>
      </c>
      <c r="D10" s="1">
        <v>0</v>
      </c>
      <c r="E10" s="1">
        <v>0</v>
      </c>
      <c r="F10" t="s">
        <v>10</v>
      </c>
      <c r="G10" t="s">
        <v>191</v>
      </c>
      <c r="H10" t="s">
        <v>192</v>
      </c>
      <c r="I10">
        <v>9</v>
      </c>
    </row>
    <row r="11" spans="1:9" x14ac:dyDescent="0.25">
      <c r="A11" t="s">
        <v>45</v>
      </c>
      <c r="B11" s="1">
        <v>2179.87</v>
      </c>
      <c r="C11" s="1">
        <v>2179.87</v>
      </c>
      <c r="D11" s="1">
        <v>0</v>
      </c>
      <c r="E11" s="1">
        <v>0</v>
      </c>
      <c r="F11" t="s">
        <v>20</v>
      </c>
      <c r="G11" t="s">
        <v>178</v>
      </c>
      <c r="H11" t="s">
        <v>193</v>
      </c>
      <c r="I11">
        <v>10</v>
      </c>
    </row>
    <row r="12" spans="1:9" x14ac:dyDescent="0.25">
      <c r="A12" t="s">
        <v>43</v>
      </c>
      <c r="B12" s="1">
        <v>2171.4499999999998</v>
      </c>
      <c r="C12" s="1">
        <v>2171.4499999999998</v>
      </c>
      <c r="D12" s="1">
        <v>0</v>
      </c>
      <c r="E12" s="1">
        <v>0</v>
      </c>
      <c r="F12" t="s">
        <v>44</v>
      </c>
      <c r="G12" t="s">
        <v>196</v>
      </c>
      <c r="H12" t="s">
        <v>197</v>
      </c>
      <c r="I12">
        <v>11</v>
      </c>
    </row>
    <row r="13" spans="1:9" x14ac:dyDescent="0.25">
      <c r="A13" t="s">
        <v>329</v>
      </c>
      <c r="B13" s="1">
        <v>2152.63</v>
      </c>
      <c r="C13" s="1">
        <v>2152.63</v>
      </c>
      <c r="D13" s="1">
        <v>0</v>
      </c>
      <c r="E13" s="1">
        <v>0</v>
      </c>
      <c r="F13" t="s">
        <v>330</v>
      </c>
      <c r="G13" t="s">
        <v>331</v>
      </c>
      <c r="H13" t="s">
        <v>332</v>
      </c>
      <c r="I13">
        <v>12</v>
      </c>
    </row>
    <row r="14" spans="1:9" x14ac:dyDescent="0.25">
      <c r="A14" t="s">
        <v>33</v>
      </c>
      <c r="B14" s="1">
        <v>3733.9</v>
      </c>
      <c r="C14" s="1">
        <v>2104.9299999999998</v>
      </c>
      <c r="D14" s="1">
        <v>1628.97</v>
      </c>
      <c r="E14" s="1">
        <v>0</v>
      </c>
      <c r="F14" t="s">
        <v>34</v>
      </c>
      <c r="G14" t="s">
        <v>198</v>
      </c>
      <c r="H14" t="s">
        <v>211</v>
      </c>
      <c r="I14">
        <v>13</v>
      </c>
    </row>
    <row r="15" spans="1:9" x14ac:dyDescent="0.25">
      <c r="A15" t="s">
        <v>42</v>
      </c>
      <c r="B15" s="1">
        <v>2104.87</v>
      </c>
      <c r="C15" s="1">
        <v>2104.87</v>
      </c>
      <c r="D15" s="1">
        <v>0</v>
      </c>
      <c r="E15" s="1">
        <v>0</v>
      </c>
      <c r="F15" t="s">
        <v>23</v>
      </c>
      <c r="G15" t="s">
        <v>194</v>
      </c>
      <c r="H15" t="s">
        <v>195</v>
      </c>
      <c r="I15">
        <v>14</v>
      </c>
    </row>
    <row r="16" spans="1:9" x14ac:dyDescent="0.25">
      <c r="A16" t="s">
        <v>20</v>
      </c>
      <c r="B16" s="1">
        <v>1890.24</v>
      </c>
      <c r="C16" s="1">
        <v>1890.24</v>
      </c>
      <c r="D16" s="1">
        <v>0</v>
      </c>
      <c r="E16" s="1">
        <v>0</v>
      </c>
      <c r="F16" t="s">
        <v>21</v>
      </c>
      <c r="G16" t="s">
        <v>177</v>
      </c>
      <c r="H16" t="s">
        <v>178</v>
      </c>
      <c r="I16">
        <v>15</v>
      </c>
    </row>
    <row r="17" spans="1:9" x14ac:dyDescent="0.25">
      <c r="A17" t="s">
        <v>19</v>
      </c>
      <c r="B17" s="1">
        <v>7819.38</v>
      </c>
      <c r="C17" s="1">
        <v>1820.2</v>
      </c>
      <c r="D17" s="1">
        <v>5999.1799999999994</v>
      </c>
      <c r="E17" s="1">
        <v>0</v>
      </c>
      <c r="F17" t="s">
        <v>14</v>
      </c>
      <c r="G17" t="s">
        <v>172</v>
      </c>
      <c r="H17" t="s">
        <v>174</v>
      </c>
      <c r="I17">
        <v>16</v>
      </c>
    </row>
    <row r="18" spans="1:9" x14ac:dyDescent="0.25">
      <c r="A18" t="s">
        <v>48</v>
      </c>
      <c r="B18" s="1">
        <v>1780.49</v>
      </c>
      <c r="C18" s="1">
        <v>1780.49</v>
      </c>
      <c r="D18" s="1">
        <v>0</v>
      </c>
      <c r="E18" s="1">
        <v>0</v>
      </c>
      <c r="F18" t="s">
        <v>36</v>
      </c>
      <c r="G18" t="s">
        <v>185</v>
      </c>
      <c r="H18" t="s">
        <v>201</v>
      </c>
      <c r="I18">
        <v>17</v>
      </c>
    </row>
    <row r="19" spans="1:9" x14ac:dyDescent="0.25">
      <c r="A19" t="s">
        <v>47</v>
      </c>
      <c r="B19" s="1">
        <v>4822.1899999999996</v>
      </c>
      <c r="C19" s="1">
        <v>1750.74</v>
      </c>
      <c r="D19" s="1">
        <v>3071.45</v>
      </c>
      <c r="E19" s="1">
        <v>1452.26</v>
      </c>
      <c r="F19" t="s">
        <v>36</v>
      </c>
      <c r="G19" t="s">
        <v>185</v>
      </c>
      <c r="H19" t="s">
        <v>200</v>
      </c>
      <c r="I19">
        <v>18</v>
      </c>
    </row>
    <row r="20" spans="1:9" x14ac:dyDescent="0.25">
      <c r="A20" t="s">
        <v>52</v>
      </c>
      <c r="B20" s="1">
        <v>1648.92</v>
      </c>
      <c r="C20" s="1">
        <v>1648.92</v>
      </c>
      <c r="D20" s="1">
        <v>0</v>
      </c>
      <c r="E20" s="1">
        <v>0</v>
      </c>
      <c r="F20" t="s">
        <v>150</v>
      </c>
      <c r="G20" t="s">
        <v>175</v>
      </c>
      <c r="H20" t="s">
        <v>203</v>
      </c>
      <c r="I20">
        <v>19</v>
      </c>
    </row>
    <row r="21" spans="1:9" x14ac:dyDescent="0.25">
      <c r="A21" t="s">
        <v>57</v>
      </c>
      <c r="B21" s="1">
        <v>1603.23</v>
      </c>
      <c r="C21" s="1">
        <v>1603.23</v>
      </c>
      <c r="D21" s="1">
        <v>0</v>
      </c>
      <c r="E21" s="1">
        <v>0</v>
      </c>
      <c r="F21" t="s">
        <v>20</v>
      </c>
      <c r="G21" t="s">
        <v>178</v>
      </c>
      <c r="H21" t="s">
        <v>204</v>
      </c>
      <c r="I21">
        <v>20</v>
      </c>
    </row>
    <row r="22" spans="1:9" x14ac:dyDescent="0.25">
      <c r="A22" t="s">
        <v>53</v>
      </c>
      <c r="B22" s="1">
        <v>4332.9699999999993</v>
      </c>
      <c r="C22" s="1">
        <v>1535.18</v>
      </c>
      <c r="D22" s="1">
        <v>2797.79</v>
      </c>
      <c r="E22" s="1">
        <v>0</v>
      </c>
      <c r="F22" t="s">
        <v>44</v>
      </c>
      <c r="G22" t="s">
        <v>196</v>
      </c>
      <c r="H22" t="s">
        <v>205</v>
      </c>
      <c r="I22">
        <v>21</v>
      </c>
    </row>
    <row r="23" spans="1:9" x14ac:dyDescent="0.25">
      <c r="A23" t="s">
        <v>54</v>
      </c>
      <c r="B23" s="1">
        <v>2266.75</v>
      </c>
      <c r="C23" s="1">
        <v>1522.96</v>
      </c>
      <c r="D23" s="1">
        <v>743.79</v>
      </c>
      <c r="E23" s="1">
        <v>0</v>
      </c>
      <c r="F23" t="s">
        <v>20</v>
      </c>
      <c r="G23" t="s">
        <v>178</v>
      </c>
      <c r="H23" t="s">
        <v>206</v>
      </c>
      <c r="I23">
        <v>22</v>
      </c>
    </row>
    <row r="24" spans="1:9" x14ac:dyDescent="0.25">
      <c r="A24" t="s">
        <v>145</v>
      </c>
      <c r="B24" s="1">
        <v>1460.58</v>
      </c>
      <c r="C24" s="1">
        <v>1460.58</v>
      </c>
      <c r="D24" s="1">
        <v>0</v>
      </c>
      <c r="E24" s="1">
        <v>0</v>
      </c>
      <c r="F24" t="s">
        <v>151</v>
      </c>
      <c r="G24" t="s">
        <v>208</v>
      </c>
      <c r="H24" t="s">
        <v>208</v>
      </c>
      <c r="I24">
        <v>23</v>
      </c>
    </row>
    <row r="25" spans="1:9" x14ac:dyDescent="0.25">
      <c r="A25" t="s">
        <v>66</v>
      </c>
      <c r="B25" s="1">
        <v>1192.8</v>
      </c>
      <c r="C25" s="1">
        <v>1192.8</v>
      </c>
      <c r="D25" s="1">
        <v>0</v>
      </c>
      <c r="E25" s="1">
        <v>0</v>
      </c>
      <c r="F25" t="s">
        <v>56</v>
      </c>
      <c r="G25" t="s">
        <v>189</v>
      </c>
      <c r="H25" t="s">
        <v>216</v>
      </c>
      <c r="I25">
        <v>24</v>
      </c>
    </row>
    <row r="26" spans="1:9" x14ac:dyDescent="0.25">
      <c r="A26" t="s">
        <v>93</v>
      </c>
      <c r="B26" s="1">
        <v>1107.67</v>
      </c>
      <c r="C26" s="1">
        <v>1107.67</v>
      </c>
      <c r="D26" s="1">
        <v>0</v>
      </c>
      <c r="E26" s="1">
        <v>0</v>
      </c>
      <c r="F26" t="s">
        <v>36</v>
      </c>
      <c r="G26" t="s">
        <v>185</v>
      </c>
      <c r="H26" t="s">
        <v>215</v>
      </c>
      <c r="I26">
        <v>25</v>
      </c>
    </row>
    <row r="27" spans="1:9" x14ac:dyDescent="0.25">
      <c r="A27" t="s">
        <v>37</v>
      </c>
      <c r="B27" s="1">
        <v>2762.11</v>
      </c>
      <c r="C27" s="1">
        <v>832.96</v>
      </c>
      <c r="D27" s="1">
        <v>1929.15</v>
      </c>
      <c r="E27" s="1">
        <v>29</v>
      </c>
      <c r="F27" t="s">
        <v>29</v>
      </c>
      <c r="G27" t="s">
        <v>212</v>
      </c>
      <c r="H27" t="s">
        <v>213</v>
      </c>
      <c r="I27">
        <v>26</v>
      </c>
    </row>
    <row r="28" spans="1:9" x14ac:dyDescent="0.25">
      <c r="A28" t="s">
        <v>70</v>
      </c>
      <c r="B28" s="1">
        <v>1104.47</v>
      </c>
      <c r="C28" s="1">
        <v>820.41000000000008</v>
      </c>
      <c r="D28" s="1">
        <v>284.06</v>
      </c>
      <c r="E28" s="1">
        <v>284.06</v>
      </c>
      <c r="F28" t="s">
        <v>150</v>
      </c>
      <c r="G28" t="s">
        <v>175</v>
      </c>
      <c r="H28" t="s">
        <v>223</v>
      </c>
      <c r="I28">
        <v>27</v>
      </c>
    </row>
    <row r="29" spans="1:9" x14ac:dyDescent="0.25">
      <c r="A29" t="s">
        <v>38</v>
      </c>
      <c r="B29" s="1">
        <v>2882.02</v>
      </c>
      <c r="C29" s="1">
        <v>815.58</v>
      </c>
      <c r="D29" s="1">
        <v>2066.44</v>
      </c>
      <c r="E29" s="1">
        <v>0</v>
      </c>
      <c r="F29" t="s">
        <v>36</v>
      </c>
      <c r="G29" t="s">
        <v>185</v>
      </c>
      <c r="H29" t="s">
        <v>224</v>
      </c>
      <c r="I29">
        <v>28</v>
      </c>
    </row>
    <row r="30" spans="1:9" x14ac:dyDescent="0.25">
      <c r="A30" t="s">
        <v>27</v>
      </c>
      <c r="B30" s="1">
        <v>4940.05</v>
      </c>
      <c r="C30" s="1">
        <v>815.09999999999991</v>
      </c>
      <c r="D30" s="1">
        <v>4124.9500000000007</v>
      </c>
      <c r="E30" s="1">
        <v>0</v>
      </c>
      <c r="F30" t="s">
        <v>14</v>
      </c>
      <c r="G30" t="s">
        <v>172</v>
      </c>
      <c r="H30" t="s">
        <v>182</v>
      </c>
      <c r="I30">
        <v>29</v>
      </c>
    </row>
    <row r="31" spans="1:9" x14ac:dyDescent="0.25">
      <c r="A31" t="s">
        <v>22</v>
      </c>
      <c r="B31" s="1">
        <v>7203.08</v>
      </c>
      <c r="C31" s="1">
        <v>793.38000000000011</v>
      </c>
      <c r="D31" s="1">
        <v>6409.6999999999989</v>
      </c>
      <c r="E31" s="1">
        <v>0</v>
      </c>
      <c r="F31" t="s">
        <v>23</v>
      </c>
      <c r="G31" t="s">
        <v>194</v>
      </c>
      <c r="H31" t="s">
        <v>226</v>
      </c>
      <c r="I31">
        <v>30</v>
      </c>
    </row>
    <row r="32" spans="1:9" x14ac:dyDescent="0.25">
      <c r="A32" t="s">
        <v>333</v>
      </c>
      <c r="B32" s="1">
        <v>712.63</v>
      </c>
      <c r="C32" s="1">
        <v>712.63</v>
      </c>
      <c r="D32" s="1">
        <v>0</v>
      </c>
      <c r="E32" s="1">
        <v>0</v>
      </c>
      <c r="F32" t="s">
        <v>29</v>
      </c>
      <c r="G32" t="s">
        <v>212</v>
      </c>
      <c r="H32" t="s">
        <v>334</v>
      </c>
      <c r="I32">
        <v>31</v>
      </c>
    </row>
    <row r="33" spans="1:9" x14ac:dyDescent="0.25">
      <c r="A33" t="s">
        <v>71</v>
      </c>
      <c r="B33" s="1">
        <v>594.78</v>
      </c>
      <c r="C33" s="1">
        <v>594.78</v>
      </c>
      <c r="D33" s="1">
        <v>0</v>
      </c>
      <c r="E33" s="1">
        <v>0</v>
      </c>
      <c r="F33" t="s">
        <v>36</v>
      </c>
      <c r="G33" t="s">
        <v>185</v>
      </c>
      <c r="H33" t="s">
        <v>228</v>
      </c>
      <c r="I33">
        <v>32</v>
      </c>
    </row>
    <row r="34" spans="1:9" x14ac:dyDescent="0.25">
      <c r="A34" t="s">
        <v>72</v>
      </c>
      <c r="B34" s="1">
        <v>550.44000000000005</v>
      </c>
      <c r="C34" s="1">
        <v>550.44000000000005</v>
      </c>
      <c r="D34" s="1">
        <v>0</v>
      </c>
      <c r="E34" s="1">
        <v>0</v>
      </c>
      <c r="F34" t="s">
        <v>20</v>
      </c>
      <c r="G34" t="s">
        <v>178</v>
      </c>
      <c r="H34" t="s">
        <v>229</v>
      </c>
      <c r="I34">
        <v>33</v>
      </c>
    </row>
    <row r="35" spans="1:9" x14ac:dyDescent="0.25">
      <c r="A35" t="s">
        <v>73</v>
      </c>
      <c r="B35" s="1">
        <v>475.74</v>
      </c>
      <c r="C35" s="1">
        <v>475.74</v>
      </c>
      <c r="D35" s="1">
        <v>0</v>
      </c>
      <c r="E35" s="1">
        <v>0</v>
      </c>
      <c r="F35" t="s">
        <v>14</v>
      </c>
      <c r="G35" t="s">
        <v>172</v>
      </c>
      <c r="H35" t="s">
        <v>230</v>
      </c>
      <c r="I35">
        <v>34</v>
      </c>
    </row>
    <row r="36" spans="1:9" x14ac:dyDescent="0.25">
      <c r="A36" t="s">
        <v>74</v>
      </c>
      <c r="B36" s="1">
        <v>473.87</v>
      </c>
      <c r="C36" s="1">
        <v>473.87</v>
      </c>
      <c r="D36" s="1">
        <v>0</v>
      </c>
      <c r="E36" s="1">
        <v>0</v>
      </c>
      <c r="F36" t="s">
        <v>31</v>
      </c>
      <c r="G36" t="s">
        <v>183</v>
      </c>
      <c r="H36" t="s">
        <v>231</v>
      </c>
      <c r="I36">
        <v>35</v>
      </c>
    </row>
    <row r="37" spans="1:9" x14ac:dyDescent="0.25">
      <c r="A37" t="s">
        <v>75</v>
      </c>
      <c r="B37" s="1">
        <v>454.34</v>
      </c>
      <c r="C37" s="1">
        <v>454.34</v>
      </c>
      <c r="D37" s="1">
        <v>0</v>
      </c>
      <c r="E37" s="1">
        <v>0</v>
      </c>
      <c r="F37" t="s">
        <v>31</v>
      </c>
      <c r="G37" t="s">
        <v>183</v>
      </c>
      <c r="H37" t="s">
        <v>232</v>
      </c>
      <c r="I37">
        <v>36</v>
      </c>
    </row>
    <row r="38" spans="1:9" x14ac:dyDescent="0.25">
      <c r="A38" t="s">
        <v>76</v>
      </c>
      <c r="B38" s="1">
        <v>422.71</v>
      </c>
      <c r="C38" s="1">
        <v>422.71</v>
      </c>
      <c r="D38" s="1">
        <v>0</v>
      </c>
      <c r="E38" s="1">
        <v>0</v>
      </c>
      <c r="F38" t="s">
        <v>121</v>
      </c>
      <c r="G38" t="s">
        <v>187</v>
      </c>
      <c r="H38" t="s">
        <v>233</v>
      </c>
      <c r="I38">
        <v>37</v>
      </c>
    </row>
    <row r="39" spans="1:9" x14ac:dyDescent="0.25">
      <c r="A39" t="s">
        <v>82</v>
      </c>
      <c r="B39" s="1">
        <v>411.76</v>
      </c>
      <c r="C39" s="1">
        <v>411.76</v>
      </c>
      <c r="D39" s="1">
        <v>0</v>
      </c>
      <c r="E39" s="1">
        <v>0</v>
      </c>
      <c r="F39" t="s">
        <v>60</v>
      </c>
      <c r="G39" t="s">
        <v>236</v>
      </c>
      <c r="H39" t="s">
        <v>237</v>
      </c>
      <c r="I39">
        <v>38</v>
      </c>
    </row>
    <row r="40" spans="1:9" x14ac:dyDescent="0.25">
      <c r="A40" t="s">
        <v>78</v>
      </c>
      <c r="B40" s="1">
        <v>402.12</v>
      </c>
      <c r="C40" s="1">
        <v>402.12</v>
      </c>
      <c r="D40" s="1">
        <v>0</v>
      </c>
      <c r="E40" s="1">
        <v>0</v>
      </c>
      <c r="F40" t="s">
        <v>49</v>
      </c>
      <c r="G40" t="s">
        <v>202</v>
      </c>
      <c r="H40" t="s">
        <v>202</v>
      </c>
      <c r="I40">
        <v>39</v>
      </c>
    </row>
    <row r="41" spans="1:9" x14ac:dyDescent="0.25">
      <c r="A41" t="s">
        <v>81</v>
      </c>
      <c r="B41" s="1">
        <v>387.42</v>
      </c>
      <c r="C41" s="1">
        <v>387.42</v>
      </c>
      <c r="D41" s="1">
        <v>0</v>
      </c>
      <c r="E41" s="1">
        <v>0</v>
      </c>
      <c r="F41" t="s">
        <v>153</v>
      </c>
      <c r="G41" t="s">
        <v>234</v>
      </c>
      <c r="H41" t="s">
        <v>235</v>
      </c>
      <c r="I41">
        <v>40</v>
      </c>
    </row>
    <row r="42" spans="1:9" x14ac:dyDescent="0.25">
      <c r="A42" t="s">
        <v>94</v>
      </c>
      <c r="B42" s="1">
        <v>371.37</v>
      </c>
      <c r="C42" s="1">
        <v>371.37</v>
      </c>
      <c r="D42" s="1">
        <v>0</v>
      </c>
      <c r="E42" s="1">
        <v>0</v>
      </c>
      <c r="F42" t="s">
        <v>62</v>
      </c>
      <c r="G42" t="s">
        <v>238</v>
      </c>
      <c r="H42" t="s">
        <v>239</v>
      </c>
      <c r="I42">
        <v>41</v>
      </c>
    </row>
    <row r="43" spans="1:9" x14ac:dyDescent="0.25">
      <c r="A43" t="s">
        <v>83</v>
      </c>
      <c r="B43" s="1">
        <v>345.35</v>
      </c>
      <c r="C43" s="1">
        <v>345.35</v>
      </c>
      <c r="D43" s="1">
        <v>0</v>
      </c>
      <c r="E43" s="1">
        <v>0</v>
      </c>
      <c r="F43" t="s">
        <v>14</v>
      </c>
      <c r="G43" t="s">
        <v>172</v>
      </c>
      <c r="H43" t="s">
        <v>240</v>
      </c>
      <c r="I43">
        <v>42</v>
      </c>
    </row>
    <row r="44" spans="1:9" x14ac:dyDescent="0.25">
      <c r="A44" t="s">
        <v>95</v>
      </c>
      <c r="B44" s="1">
        <v>337.03</v>
      </c>
      <c r="C44" s="1">
        <v>337.03</v>
      </c>
      <c r="D44" s="1">
        <v>0</v>
      </c>
      <c r="E44" s="1">
        <v>0</v>
      </c>
      <c r="F44" t="s">
        <v>96</v>
      </c>
      <c r="G44" t="s">
        <v>242</v>
      </c>
      <c r="H44" t="s">
        <v>243</v>
      </c>
      <c r="I44">
        <v>43</v>
      </c>
    </row>
    <row r="45" spans="1:9" x14ac:dyDescent="0.25">
      <c r="A45" t="s">
        <v>86</v>
      </c>
      <c r="B45" s="1">
        <v>326.22000000000003</v>
      </c>
      <c r="C45" s="1">
        <v>326.22000000000003</v>
      </c>
      <c r="D45" s="1">
        <v>0</v>
      </c>
      <c r="E45" s="1">
        <v>0</v>
      </c>
      <c r="F45" t="s">
        <v>86</v>
      </c>
      <c r="G45" t="s">
        <v>241</v>
      </c>
      <c r="H45" t="s">
        <v>241</v>
      </c>
      <c r="I45">
        <v>44</v>
      </c>
    </row>
    <row r="46" spans="1:9" x14ac:dyDescent="0.25">
      <c r="A46" t="s">
        <v>87</v>
      </c>
      <c r="B46" s="1">
        <v>278.18</v>
      </c>
      <c r="C46" s="1">
        <v>278.18</v>
      </c>
      <c r="D46" s="1">
        <v>0</v>
      </c>
      <c r="E46" s="1">
        <v>0</v>
      </c>
      <c r="F46" t="s">
        <v>44</v>
      </c>
      <c r="G46" t="s">
        <v>196</v>
      </c>
      <c r="H46" t="s">
        <v>244</v>
      </c>
      <c r="I46">
        <v>45</v>
      </c>
    </row>
    <row r="47" spans="1:9" x14ac:dyDescent="0.25">
      <c r="A47" t="s">
        <v>154</v>
      </c>
      <c r="B47" s="1">
        <v>277.26</v>
      </c>
      <c r="C47" s="1">
        <v>277.26</v>
      </c>
      <c r="D47" s="1">
        <v>0</v>
      </c>
      <c r="E47" s="1">
        <v>0</v>
      </c>
      <c r="F47" t="s">
        <v>105</v>
      </c>
      <c r="G47" t="s">
        <v>245</v>
      </c>
      <c r="H47" t="s">
        <v>246</v>
      </c>
      <c r="I47">
        <v>46</v>
      </c>
    </row>
    <row r="48" spans="1:9" x14ac:dyDescent="0.25">
      <c r="A48" t="s">
        <v>113</v>
      </c>
      <c r="B48" s="1">
        <v>270.58999999999997</v>
      </c>
      <c r="C48" s="1">
        <v>270.58999999999997</v>
      </c>
      <c r="D48" s="1">
        <v>0</v>
      </c>
      <c r="E48" s="1">
        <v>0</v>
      </c>
      <c r="F48" t="s">
        <v>36</v>
      </c>
      <c r="G48" t="s">
        <v>185</v>
      </c>
      <c r="H48" t="s">
        <v>247</v>
      </c>
      <c r="I48">
        <v>47</v>
      </c>
    </row>
    <row r="49" spans="1:9" x14ac:dyDescent="0.25">
      <c r="A49" t="s">
        <v>89</v>
      </c>
      <c r="B49" s="1">
        <v>269.68</v>
      </c>
      <c r="C49" s="1">
        <v>269.68</v>
      </c>
      <c r="D49" s="1">
        <v>0</v>
      </c>
      <c r="E49" s="1">
        <v>0</v>
      </c>
      <c r="F49" t="s">
        <v>60</v>
      </c>
      <c r="G49" t="s">
        <v>236</v>
      </c>
      <c r="H49" t="s">
        <v>250</v>
      </c>
      <c r="I49">
        <v>48</v>
      </c>
    </row>
    <row r="50" spans="1:9" x14ac:dyDescent="0.25">
      <c r="A50" t="s">
        <v>144</v>
      </c>
      <c r="B50" s="1">
        <v>250</v>
      </c>
      <c r="C50" s="1">
        <v>250</v>
      </c>
      <c r="D50" s="1">
        <v>0</v>
      </c>
      <c r="E50" s="1">
        <v>0</v>
      </c>
      <c r="F50" t="s">
        <v>96</v>
      </c>
      <c r="G50" t="s">
        <v>242</v>
      </c>
      <c r="H50" t="s">
        <v>248</v>
      </c>
      <c r="I50">
        <v>49</v>
      </c>
    </row>
    <row r="51" spans="1:9" x14ac:dyDescent="0.25">
      <c r="A51" t="s">
        <v>44</v>
      </c>
      <c r="B51" s="1">
        <v>235.86</v>
      </c>
      <c r="C51" s="1">
        <v>235.86</v>
      </c>
      <c r="D51" s="1">
        <v>0</v>
      </c>
      <c r="E51" s="1">
        <v>0</v>
      </c>
      <c r="F51" t="s">
        <v>21</v>
      </c>
      <c r="G51" t="s">
        <v>177</v>
      </c>
      <c r="H51" t="s">
        <v>196</v>
      </c>
      <c r="I51">
        <v>50</v>
      </c>
    </row>
    <row r="52" spans="1:9" x14ac:dyDescent="0.25">
      <c r="A52" t="s">
        <v>101</v>
      </c>
      <c r="B52" s="1">
        <v>205.55</v>
      </c>
      <c r="C52" s="1">
        <v>205.55</v>
      </c>
      <c r="D52" s="1">
        <v>0</v>
      </c>
      <c r="E52" s="1">
        <v>0</v>
      </c>
      <c r="F52" t="s">
        <v>34</v>
      </c>
      <c r="G52" t="s">
        <v>198</v>
      </c>
      <c r="H52" t="s">
        <v>261</v>
      </c>
      <c r="I52">
        <v>51</v>
      </c>
    </row>
    <row r="53" spans="1:9" x14ac:dyDescent="0.25">
      <c r="A53" t="s">
        <v>90</v>
      </c>
      <c r="B53" s="1">
        <v>193.6</v>
      </c>
      <c r="C53" s="1">
        <v>193.6</v>
      </c>
      <c r="D53" s="1">
        <v>0</v>
      </c>
      <c r="E53" s="1">
        <v>0</v>
      </c>
      <c r="F53" t="s">
        <v>14</v>
      </c>
      <c r="G53" t="s">
        <v>172</v>
      </c>
      <c r="H53" t="s">
        <v>251</v>
      </c>
      <c r="I53">
        <v>52</v>
      </c>
    </row>
    <row r="54" spans="1:9" x14ac:dyDescent="0.25">
      <c r="A54" t="s">
        <v>109</v>
      </c>
      <c r="B54" s="1">
        <v>177.29</v>
      </c>
      <c r="C54" s="1">
        <v>177.29</v>
      </c>
      <c r="D54" s="1">
        <v>0</v>
      </c>
      <c r="E54" s="1">
        <v>0</v>
      </c>
      <c r="F54" t="s">
        <v>60</v>
      </c>
      <c r="G54" t="s">
        <v>236</v>
      </c>
      <c r="H54" t="s">
        <v>252</v>
      </c>
      <c r="I54">
        <v>53</v>
      </c>
    </row>
    <row r="55" spans="1:9" x14ac:dyDescent="0.25">
      <c r="A55" t="s">
        <v>91</v>
      </c>
      <c r="B55" s="1">
        <v>167.65</v>
      </c>
      <c r="C55" s="1">
        <v>167.65</v>
      </c>
      <c r="D55" s="1">
        <v>0</v>
      </c>
      <c r="E55" s="1">
        <v>0</v>
      </c>
      <c r="F55" t="s">
        <v>23</v>
      </c>
      <c r="G55" t="s">
        <v>194</v>
      </c>
      <c r="H55" t="s">
        <v>253</v>
      </c>
      <c r="I55">
        <v>54</v>
      </c>
    </row>
    <row r="56" spans="1:9" x14ac:dyDescent="0.25">
      <c r="A56" t="s">
        <v>92</v>
      </c>
      <c r="B56" s="1">
        <v>166.84</v>
      </c>
      <c r="C56" s="1">
        <v>166.84</v>
      </c>
      <c r="D56" s="1">
        <v>0</v>
      </c>
      <c r="E56" s="1">
        <v>0</v>
      </c>
      <c r="F56" t="s">
        <v>34</v>
      </c>
      <c r="G56" t="s">
        <v>198</v>
      </c>
      <c r="H56" t="s">
        <v>254</v>
      </c>
      <c r="I56">
        <v>55</v>
      </c>
    </row>
    <row r="57" spans="1:9" x14ac:dyDescent="0.25">
      <c r="A57" t="s">
        <v>335</v>
      </c>
      <c r="B57" s="1">
        <v>144</v>
      </c>
      <c r="C57" s="1">
        <v>144</v>
      </c>
      <c r="D57" s="1">
        <v>0</v>
      </c>
      <c r="E57" s="1">
        <v>0</v>
      </c>
      <c r="F57" t="s">
        <v>34</v>
      </c>
      <c r="G57" t="s">
        <v>198</v>
      </c>
      <c r="H57" t="s">
        <v>336</v>
      </c>
      <c r="I57">
        <v>56</v>
      </c>
    </row>
    <row r="58" spans="1:9" x14ac:dyDescent="0.25">
      <c r="A58" t="s">
        <v>118</v>
      </c>
      <c r="B58" s="1">
        <v>139.97999999999999</v>
      </c>
      <c r="C58" s="1">
        <v>139.97999999999999</v>
      </c>
      <c r="D58" s="1">
        <v>0</v>
      </c>
      <c r="E58" s="1">
        <v>0</v>
      </c>
      <c r="F58" t="s">
        <v>29</v>
      </c>
      <c r="G58" t="s">
        <v>212</v>
      </c>
      <c r="H58" t="s">
        <v>256</v>
      </c>
      <c r="I58">
        <v>57</v>
      </c>
    </row>
    <row r="59" spans="1:9" x14ac:dyDescent="0.25">
      <c r="A59" t="s">
        <v>97</v>
      </c>
      <c r="B59" s="1">
        <v>137.72</v>
      </c>
      <c r="C59" s="1">
        <v>137.72</v>
      </c>
      <c r="D59" s="1">
        <v>0</v>
      </c>
      <c r="E59" s="1">
        <v>0</v>
      </c>
      <c r="F59" t="s">
        <v>7</v>
      </c>
      <c r="G59" t="s">
        <v>170</v>
      </c>
      <c r="H59" t="s">
        <v>257</v>
      </c>
      <c r="I59">
        <v>58</v>
      </c>
    </row>
    <row r="60" spans="1:9" x14ac:dyDescent="0.25">
      <c r="A60" t="s">
        <v>100</v>
      </c>
      <c r="B60" s="1">
        <v>2198.3200000000002</v>
      </c>
      <c r="C60" s="1">
        <v>136.24</v>
      </c>
      <c r="D60" s="1">
        <v>2062.08</v>
      </c>
      <c r="E60" s="1">
        <v>0</v>
      </c>
      <c r="F60" t="s">
        <v>20</v>
      </c>
      <c r="G60" t="s">
        <v>178</v>
      </c>
      <c r="H60" t="s">
        <v>255</v>
      </c>
      <c r="I60">
        <v>59</v>
      </c>
    </row>
    <row r="61" spans="1:9" x14ac:dyDescent="0.25">
      <c r="A61" t="s">
        <v>107</v>
      </c>
      <c r="B61" s="1">
        <v>130.74</v>
      </c>
      <c r="C61" s="1">
        <v>130.74</v>
      </c>
      <c r="D61" s="1">
        <v>0</v>
      </c>
      <c r="E61" s="1">
        <v>0</v>
      </c>
      <c r="F61" t="s">
        <v>96</v>
      </c>
      <c r="G61" t="s">
        <v>242</v>
      </c>
      <c r="H61" t="s">
        <v>258</v>
      </c>
      <c r="I61">
        <v>60</v>
      </c>
    </row>
    <row r="62" spans="1:9" x14ac:dyDescent="0.25">
      <c r="A62" t="s">
        <v>115</v>
      </c>
      <c r="B62" s="1">
        <v>120.63</v>
      </c>
      <c r="C62" s="1">
        <v>120.63</v>
      </c>
      <c r="D62" s="1">
        <v>0</v>
      </c>
      <c r="E62" s="1">
        <v>0</v>
      </c>
      <c r="F62" t="s">
        <v>116</v>
      </c>
      <c r="G62" t="s">
        <v>259</v>
      </c>
      <c r="H62" t="s">
        <v>260</v>
      </c>
      <c r="I62">
        <v>61</v>
      </c>
    </row>
    <row r="63" spans="1:9" x14ac:dyDescent="0.25">
      <c r="A63" t="s">
        <v>269</v>
      </c>
      <c r="B63" s="1">
        <v>116.18</v>
      </c>
      <c r="C63" s="1">
        <v>116.18</v>
      </c>
      <c r="D63" s="1">
        <v>0</v>
      </c>
      <c r="E63" s="1">
        <v>0</v>
      </c>
      <c r="F63" t="s">
        <v>44</v>
      </c>
      <c r="G63" t="s">
        <v>196</v>
      </c>
      <c r="H63" t="s">
        <v>270</v>
      </c>
      <c r="I63">
        <v>62</v>
      </c>
    </row>
    <row r="64" spans="1:9" x14ac:dyDescent="0.25">
      <c r="A64" t="s">
        <v>337</v>
      </c>
      <c r="B64" s="1">
        <v>100.22</v>
      </c>
      <c r="C64" s="1">
        <v>100.22</v>
      </c>
      <c r="D64" s="1">
        <v>0</v>
      </c>
      <c r="E64" s="1">
        <v>0</v>
      </c>
      <c r="F64" t="s">
        <v>162</v>
      </c>
      <c r="G64" t="s">
        <v>300</v>
      </c>
      <c r="H64" t="s">
        <v>338</v>
      </c>
      <c r="I64">
        <v>63</v>
      </c>
    </row>
    <row r="65" spans="1:9" x14ac:dyDescent="0.25">
      <c r="A65" t="s">
        <v>103</v>
      </c>
      <c r="B65" s="1">
        <v>95.79</v>
      </c>
      <c r="C65" s="1">
        <v>95.79</v>
      </c>
      <c r="D65" s="1">
        <v>0</v>
      </c>
      <c r="E65" s="1">
        <v>0</v>
      </c>
      <c r="F65" t="s">
        <v>10</v>
      </c>
      <c r="G65" t="s">
        <v>191</v>
      </c>
      <c r="H65" t="s">
        <v>262</v>
      </c>
      <c r="I65">
        <v>64</v>
      </c>
    </row>
    <row r="66" spans="1:9" x14ac:dyDescent="0.25">
      <c r="A66" t="s">
        <v>263</v>
      </c>
      <c r="B66" s="1">
        <v>88</v>
      </c>
      <c r="C66" s="1">
        <v>88</v>
      </c>
      <c r="D66" s="1">
        <v>0</v>
      </c>
      <c r="E66" s="1">
        <v>0</v>
      </c>
      <c r="F66" t="s">
        <v>10</v>
      </c>
      <c r="G66" t="s">
        <v>191</v>
      </c>
      <c r="H66" t="s">
        <v>264</v>
      </c>
      <c r="I66">
        <v>65</v>
      </c>
    </row>
    <row r="67" spans="1:9" x14ac:dyDescent="0.25">
      <c r="A67" t="s">
        <v>108</v>
      </c>
      <c r="B67" s="1">
        <v>86.38</v>
      </c>
      <c r="C67" s="1">
        <v>86.38</v>
      </c>
      <c r="D67" s="1">
        <v>0</v>
      </c>
      <c r="E67" s="1">
        <v>0</v>
      </c>
      <c r="F67" t="s">
        <v>155</v>
      </c>
      <c r="G67" t="s">
        <v>265</v>
      </c>
      <c r="H67" t="s">
        <v>265</v>
      </c>
      <c r="I67">
        <v>66</v>
      </c>
    </row>
    <row r="68" spans="1:9" x14ac:dyDescent="0.25">
      <c r="A68" t="s">
        <v>110</v>
      </c>
      <c r="B68" s="1">
        <v>81.819999999999993</v>
      </c>
      <c r="C68" s="1">
        <v>81.819999999999993</v>
      </c>
      <c r="D68" s="1">
        <v>0</v>
      </c>
      <c r="E68" s="1">
        <v>0</v>
      </c>
      <c r="F68" t="s">
        <v>23</v>
      </c>
      <c r="G68" t="s">
        <v>194</v>
      </c>
      <c r="H68" t="s">
        <v>266</v>
      </c>
      <c r="I68">
        <v>67</v>
      </c>
    </row>
    <row r="69" spans="1:9" x14ac:dyDescent="0.25">
      <c r="A69" t="s">
        <v>111</v>
      </c>
      <c r="B69" s="1">
        <v>80.239999999999995</v>
      </c>
      <c r="C69" s="1">
        <v>80.239999999999995</v>
      </c>
      <c r="D69" s="1">
        <v>0</v>
      </c>
      <c r="E69" s="1">
        <v>0</v>
      </c>
      <c r="F69" t="s">
        <v>44</v>
      </c>
      <c r="G69" t="s">
        <v>196</v>
      </c>
      <c r="H69" t="s">
        <v>267</v>
      </c>
      <c r="I69">
        <v>68</v>
      </c>
    </row>
    <row r="70" spans="1:9" x14ac:dyDescent="0.25">
      <c r="A70" t="s">
        <v>112</v>
      </c>
      <c r="B70" s="1">
        <v>80.239999999999995</v>
      </c>
      <c r="C70" s="1">
        <v>80.239999999999995</v>
      </c>
      <c r="D70" s="1">
        <v>0</v>
      </c>
      <c r="E70" s="1">
        <v>0</v>
      </c>
      <c r="F70" t="s">
        <v>96</v>
      </c>
      <c r="G70" t="s">
        <v>242</v>
      </c>
      <c r="H70" t="s">
        <v>268</v>
      </c>
      <c r="I70">
        <v>69</v>
      </c>
    </row>
    <row r="71" spans="1:9" x14ac:dyDescent="0.25">
      <c r="A71" t="s">
        <v>114</v>
      </c>
      <c r="B71" s="1">
        <v>47.43</v>
      </c>
      <c r="C71" s="1">
        <v>47.43</v>
      </c>
      <c r="D71" s="1">
        <v>0</v>
      </c>
      <c r="E71" s="1">
        <v>0</v>
      </c>
      <c r="F71" t="s">
        <v>36</v>
      </c>
      <c r="G71" t="s">
        <v>185</v>
      </c>
      <c r="H71" t="s">
        <v>272</v>
      </c>
      <c r="I71">
        <v>70</v>
      </c>
    </row>
    <row r="72" spans="1:9" x14ac:dyDescent="0.25">
      <c r="A72" t="s">
        <v>117</v>
      </c>
      <c r="B72" s="1">
        <v>980.29</v>
      </c>
      <c r="C72" s="1">
        <v>45.57</v>
      </c>
      <c r="D72" s="1">
        <v>934.72</v>
      </c>
      <c r="E72" s="1">
        <v>0</v>
      </c>
      <c r="F72" t="s">
        <v>56</v>
      </c>
      <c r="G72" t="s">
        <v>189</v>
      </c>
      <c r="H72" t="s">
        <v>273</v>
      </c>
      <c r="I72">
        <v>71</v>
      </c>
    </row>
    <row r="73" spans="1:9" x14ac:dyDescent="0.25">
      <c r="A73" t="s">
        <v>32</v>
      </c>
      <c r="B73" s="1">
        <v>43.3599999999999</v>
      </c>
      <c r="C73" s="1">
        <v>43.3599999999999</v>
      </c>
      <c r="D73" s="1">
        <v>0</v>
      </c>
      <c r="E73" s="1">
        <v>0</v>
      </c>
      <c r="F73" t="s">
        <v>152</v>
      </c>
      <c r="G73" t="s">
        <v>209</v>
      </c>
      <c r="H73" t="s">
        <v>210</v>
      </c>
      <c r="I73">
        <v>72</v>
      </c>
    </row>
    <row r="74" spans="1:9" x14ac:dyDescent="0.25">
      <c r="A74" t="s">
        <v>157</v>
      </c>
      <c r="B74" s="1">
        <v>38.229999999999997</v>
      </c>
      <c r="C74" s="1">
        <v>38.229999999999997</v>
      </c>
      <c r="D74" s="1">
        <v>0</v>
      </c>
      <c r="E74" s="1">
        <v>0</v>
      </c>
      <c r="F74" t="s">
        <v>116</v>
      </c>
      <c r="G74" t="s">
        <v>259</v>
      </c>
      <c r="H74" t="s">
        <v>274</v>
      </c>
      <c r="I74">
        <v>73</v>
      </c>
    </row>
    <row r="75" spans="1:9" x14ac:dyDescent="0.25">
      <c r="A75" t="s">
        <v>119</v>
      </c>
      <c r="B75" s="1">
        <v>29.93</v>
      </c>
      <c r="C75" s="1">
        <v>29.93</v>
      </c>
      <c r="D75" s="1">
        <v>0</v>
      </c>
      <c r="E75" s="1">
        <v>0</v>
      </c>
      <c r="F75" t="s">
        <v>34</v>
      </c>
      <c r="G75" t="s">
        <v>198</v>
      </c>
      <c r="H75" t="s">
        <v>277</v>
      </c>
      <c r="I75">
        <v>74</v>
      </c>
    </row>
    <row r="76" spans="1:9" x14ac:dyDescent="0.25">
      <c r="A76" t="s">
        <v>121</v>
      </c>
      <c r="B76" s="1">
        <v>16.18</v>
      </c>
      <c r="C76" s="1">
        <v>16.18</v>
      </c>
      <c r="D76" s="1">
        <v>0</v>
      </c>
      <c r="E76" s="1">
        <v>0</v>
      </c>
      <c r="F76" t="s">
        <v>158</v>
      </c>
      <c r="G76" t="s">
        <v>279</v>
      </c>
      <c r="H76" t="s">
        <v>187</v>
      </c>
      <c r="I76">
        <v>75</v>
      </c>
    </row>
    <row r="77" spans="1:9" x14ac:dyDescent="0.25">
      <c r="A77" t="s">
        <v>88</v>
      </c>
      <c r="B77" s="1">
        <v>909.51</v>
      </c>
      <c r="C77" s="1">
        <v>14.87</v>
      </c>
      <c r="D77" s="1">
        <v>924.38</v>
      </c>
      <c r="E77" s="1">
        <v>0</v>
      </c>
      <c r="F77" t="s">
        <v>56</v>
      </c>
      <c r="G77" t="s">
        <v>189</v>
      </c>
      <c r="H77" t="s">
        <v>249</v>
      </c>
      <c r="I77">
        <v>76</v>
      </c>
    </row>
    <row r="78" spans="1:9" x14ac:dyDescent="0.25">
      <c r="A78" t="s">
        <v>281</v>
      </c>
      <c r="B78" s="1">
        <v>14.49</v>
      </c>
      <c r="C78" s="1">
        <v>14.49</v>
      </c>
      <c r="D78" s="1">
        <v>0</v>
      </c>
      <c r="E78" s="1">
        <v>0</v>
      </c>
      <c r="F78" t="s">
        <v>102</v>
      </c>
      <c r="G78" t="s">
        <v>282</v>
      </c>
      <c r="H78" t="s">
        <v>283</v>
      </c>
      <c r="I78">
        <v>77</v>
      </c>
    </row>
    <row r="79" spans="1:9" x14ac:dyDescent="0.25">
      <c r="A79" t="s">
        <v>285</v>
      </c>
      <c r="B79" s="1">
        <v>12.82</v>
      </c>
      <c r="C79" s="1">
        <v>12.82</v>
      </c>
      <c r="D79" s="1">
        <v>0</v>
      </c>
      <c r="E79" s="1">
        <v>0</v>
      </c>
      <c r="F79" t="s">
        <v>31</v>
      </c>
      <c r="G79" t="s">
        <v>183</v>
      </c>
      <c r="H79" t="s">
        <v>286</v>
      </c>
      <c r="I79">
        <v>78</v>
      </c>
    </row>
    <row r="80" spans="1:9" x14ac:dyDescent="0.25">
      <c r="A80" t="s">
        <v>124</v>
      </c>
      <c r="B80" s="1">
        <v>12.1</v>
      </c>
      <c r="C80" s="1">
        <v>12.1</v>
      </c>
      <c r="D80" s="1">
        <v>0</v>
      </c>
      <c r="E80" s="1">
        <v>0</v>
      </c>
      <c r="F80" t="s">
        <v>159</v>
      </c>
      <c r="G80" t="s">
        <v>287</v>
      </c>
      <c r="H80" t="s">
        <v>288</v>
      </c>
      <c r="I80">
        <v>79</v>
      </c>
    </row>
    <row r="81" spans="1:9" x14ac:dyDescent="0.25">
      <c r="A81" t="s">
        <v>125</v>
      </c>
      <c r="B81" s="1">
        <v>6.93</v>
      </c>
      <c r="C81" s="1">
        <v>6.93</v>
      </c>
      <c r="D81" s="1">
        <v>0</v>
      </c>
      <c r="E81" s="1">
        <v>0</v>
      </c>
      <c r="F81" t="s">
        <v>56</v>
      </c>
      <c r="G81" t="s">
        <v>189</v>
      </c>
      <c r="H81" t="s">
        <v>289</v>
      </c>
      <c r="I81">
        <v>80</v>
      </c>
    </row>
    <row r="82" spans="1:9" x14ac:dyDescent="0.25">
      <c r="A82" t="s">
        <v>136</v>
      </c>
      <c r="B82" s="1">
        <v>677.56</v>
      </c>
      <c r="C82" s="1">
        <v>2.65</v>
      </c>
      <c r="D82" s="1">
        <v>674.91</v>
      </c>
      <c r="E82" s="1">
        <v>0</v>
      </c>
      <c r="F82" t="s">
        <v>56</v>
      </c>
      <c r="G82" t="s">
        <v>189</v>
      </c>
      <c r="H82" t="s">
        <v>290</v>
      </c>
      <c r="I82">
        <v>81</v>
      </c>
    </row>
    <row r="83" spans="1:9" x14ac:dyDescent="0.25">
      <c r="A83" t="s">
        <v>40</v>
      </c>
      <c r="B83" s="1">
        <v>599.46</v>
      </c>
      <c r="C83" s="1">
        <v>0</v>
      </c>
      <c r="D83" s="1">
        <v>0</v>
      </c>
      <c r="E83" s="1">
        <v>0</v>
      </c>
      <c r="F83" t="s">
        <v>41</v>
      </c>
      <c r="G83" t="s">
        <v>179</v>
      </c>
      <c r="H83" t="s">
        <v>227</v>
      </c>
      <c r="I83">
        <v>82</v>
      </c>
    </row>
    <row r="84" spans="1:9" x14ac:dyDescent="0.25">
      <c r="A84" t="s">
        <v>126</v>
      </c>
      <c r="B84" s="1">
        <v>5713.09</v>
      </c>
      <c r="C84" s="1">
        <v>0</v>
      </c>
      <c r="D84" s="1">
        <v>5713.09</v>
      </c>
      <c r="E84" s="1">
        <v>0</v>
      </c>
      <c r="F84" t="s">
        <v>23</v>
      </c>
      <c r="G84" t="s">
        <v>194</v>
      </c>
      <c r="H84" t="s">
        <v>293</v>
      </c>
      <c r="I84">
        <v>83</v>
      </c>
    </row>
    <row r="85" spans="1:9" x14ac:dyDescent="0.25">
      <c r="A85" t="s">
        <v>122</v>
      </c>
      <c r="B85" s="1">
        <v>16.170000000000002</v>
      </c>
      <c r="C85" s="1">
        <v>0</v>
      </c>
      <c r="D85" s="1">
        <v>16.170000000000002</v>
      </c>
      <c r="E85" s="1">
        <v>0</v>
      </c>
      <c r="F85" t="s">
        <v>60</v>
      </c>
      <c r="G85" t="s">
        <v>236</v>
      </c>
      <c r="H85" t="s">
        <v>280</v>
      </c>
      <c r="I85">
        <v>84</v>
      </c>
    </row>
    <row r="86" spans="1:9" x14ac:dyDescent="0.25">
      <c r="A86" t="s">
        <v>160</v>
      </c>
      <c r="B86" s="1">
        <v>638.64</v>
      </c>
      <c r="C86" s="1">
        <v>0</v>
      </c>
      <c r="D86" s="1">
        <v>638.64</v>
      </c>
      <c r="E86" s="1">
        <v>0</v>
      </c>
      <c r="F86" t="s">
        <v>56</v>
      </c>
      <c r="G86" t="s">
        <v>189</v>
      </c>
      <c r="H86" t="s">
        <v>294</v>
      </c>
      <c r="I86">
        <v>85</v>
      </c>
    </row>
    <row r="87" spans="1:9" x14ac:dyDescent="0.25">
      <c r="A87" t="s">
        <v>127</v>
      </c>
      <c r="B87" s="1">
        <v>1826.34</v>
      </c>
      <c r="C87" s="1">
        <v>0</v>
      </c>
      <c r="D87" s="1">
        <v>1826.34</v>
      </c>
      <c r="E87" s="1">
        <v>0</v>
      </c>
      <c r="F87" t="s">
        <v>10</v>
      </c>
      <c r="G87" t="s">
        <v>191</v>
      </c>
      <c r="H87" t="s">
        <v>295</v>
      </c>
      <c r="I87">
        <v>86</v>
      </c>
    </row>
    <row r="88" spans="1:9" x14ac:dyDescent="0.25">
      <c r="A88" t="s">
        <v>28</v>
      </c>
      <c r="B88" s="1">
        <v>2663.7</v>
      </c>
      <c r="C88" s="1">
        <v>0</v>
      </c>
      <c r="D88" s="1">
        <v>2663.7</v>
      </c>
      <c r="E88" s="1">
        <v>0</v>
      </c>
      <c r="F88" t="s">
        <v>29</v>
      </c>
      <c r="G88" t="s">
        <v>212</v>
      </c>
      <c r="H88" t="s">
        <v>296</v>
      </c>
      <c r="I88">
        <v>87</v>
      </c>
    </row>
    <row r="89" spans="1:9" x14ac:dyDescent="0.25">
      <c r="A89" t="s">
        <v>161</v>
      </c>
      <c r="B89" s="1">
        <v>300.66000000000003</v>
      </c>
      <c r="C89" s="1">
        <v>0</v>
      </c>
      <c r="D89" s="1">
        <v>300.66000000000003</v>
      </c>
      <c r="E89" s="1">
        <v>0</v>
      </c>
      <c r="F89" t="s">
        <v>96</v>
      </c>
      <c r="G89" t="s">
        <v>242</v>
      </c>
      <c r="H89" t="s">
        <v>299</v>
      </c>
      <c r="I89">
        <v>88</v>
      </c>
    </row>
    <row r="90" spans="1:9" x14ac:dyDescent="0.25">
      <c r="A90" t="s">
        <v>128</v>
      </c>
      <c r="B90" s="1">
        <v>2236.87</v>
      </c>
      <c r="C90" s="1">
        <v>0</v>
      </c>
      <c r="D90" s="1">
        <v>2236.87</v>
      </c>
      <c r="E90" s="1">
        <v>2236.87</v>
      </c>
      <c r="F90" t="s">
        <v>29</v>
      </c>
      <c r="G90" t="s">
        <v>212</v>
      </c>
      <c r="H90" t="s">
        <v>302</v>
      </c>
      <c r="I90">
        <v>89</v>
      </c>
    </row>
    <row r="91" spans="1:9" x14ac:dyDescent="0.25">
      <c r="A91" t="s">
        <v>129</v>
      </c>
      <c r="B91" s="1">
        <v>0</v>
      </c>
      <c r="C91" s="1">
        <v>0</v>
      </c>
      <c r="D91" s="1">
        <v>0</v>
      </c>
      <c r="E91" s="1">
        <v>0</v>
      </c>
      <c r="F91" t="s">
        <v>44</v>
      </c>
      <c r="G91" t="s">
        <v>196</v>
      </c>
      <c r="H91" t="s">
        <v>303</v>
      </c>
      <c r="I91">
        <v>90</v>
      </c>
    </row>
    <row r="92" spans="1:9" x14ac:dyDescent="0.25">
      <c r="A92" t="s">
        <v>130</v>
      </c>
      <c r="B92" s="1">
        <v>555.95000000000005</v>
      </c>
      <c r="C92" s="1">
        <v>0</v>
      </c>
      <c r="D92" s="1">
        <v>555.95000000000005</v>
      </c>
      <c r="E92" s="1">
        <v>0</v>
      </c>
      <c r="F92" t="s">
        <v>20</v>
      </c>
      <c r="G92" t="s">
        <v>178</v>
      </c>
      <c r="H92" t="s">
        <v>304</v>
      </c>
      <c r="I92">
        <v>91</v>
      </c>
    </row>
    <row r="93" spans="1:9" x14ac:dyDescent="0.25">
      <c r="A93" t="s">
        <v>131</v>
      </c>
      <c r="B93" s="1">
        <v>29.64</v>
      </c>
      <c r="C93" s="1">
        <v>0</v>
      </c>
      <c r="D93" s="1">
        <v>29.64</v>
      </c>
      <c r="E93" s="1">
        <v>0</v>
      </c>
      <c r="F93" t="s">
        <v>56</v>
      </c>
      <c r="G93" t="s">
        <v>189</v>
      </c>
      <c r="H93" t="s">
        <v>305</v>
      </c>
      <c r="I93">
        <v>92</v>
      </c>
    </row>
    <row r="94" spans="1:9" x14ac:dyDescent="0.25">
      <c r="A94" t="s">
        <v>164</v>
      </c>
      <c r="B94" s="1">
        <v>860.28</v>
      </c>
      <c r="C94" s="1">
        <v>0</v>
      </c>
      <c r="D94" s="1">
        <v>860.28</v>
      </c>
      <c r="E94" s="1">
        <v>0</v>
      </c>
      <c r="F94" t="s">
        <v>56</v>
      </c>
      <c r="G94" t="s">
        <v>189</v>
      </c>
      <c r="H94" t="s">
        <v>306</v>
      </c>
      <c r="I94">
        <v>93</v>
      </c>
    </row>
    <row r="95" spans="1:9" x14ac:dyDescent="0.25">
      <c r="A95" t="s">
        <v>132</v>
      </c>
      <c r="B95" s="1">
        <v>602.97</v>
      </c>
      <c r="C95" s="1">
        <v>0</v>
      </c>
      <c r="D95" s="1">
        <v>602.97</v>
      </c>
      <c r="E95" s="1">
        <v>0</v>
      </c>
      <c r="F95" t="s">
        <v>20</v>
      </c>
      <c r="G95" t="s">
        <v>178</v>
      </c>
      <c r="H95" t="s">
        <v>307</v>
      </c>
      <c r="I95">
        <v>94</v>
      </c>
    </row>
    <row r="96" spans="1:9" x14ac:dyDescent="0.25">
      <c r="A96" t="s">
        <v>50</v>
      </c>
      <c r="B96" s="1">
        <v>1908.65</v>
      </c>
      <c r="C96" s="1">
        <v>0</v>
      </c>
      <c r="D96" s="1">
        <v>1908.65</v>
      </c>
      <c r="E96" s="1">
        <v>0</v>
      </c>
      <c r="F96" t="s">
        <v>51</v>
      </c>
      <c r="G96" t="s">
        <v>308</v>
      </c>
      <c r="H96" t="s">
        <v>309</v>
      </c>
      <c r="I96">
        <v>95</v>
      </c>
    </row>
    <row r="97" spans="1:9" x14ac:dyDescent="0.25">
      <c r="A97" t="s">
        <v>98</v>
      </c>
      <c r="B97" s="1">
        <v>2221.96</v>
      </c>
      <c r="C97" s="1">
        <v>0</v>
      </c>
      <c r="D97" s="1">
        <v>2221.96</v>
      </c>
      <c r="E97" s="1">
        <v>0</v>
      </c>
      <c r="F97" t="s">
        <v>99</v>
      </c>
      <c r="G97" t="s">
        <v>217</v>
      </c>
      <c r="H97" t="s">
        <v>218</v>
      </c>
      <c r="I97">
        <v>96</v>
      </c>
    </row>
    <row r="98" spans="1:9" x14ac:dyDescent="0.25">
      <c r="A98" t="s">
        <v>133</v>
      </c>
      <c r="B98" s="1">
        <v>0</v>
      </c>
      <c r="C98" s="1">
        <v>0</v>
      </c>
      <c r="D98" s="1">
        <v>0</v>
      </c>
      <c r="E98" s="1">
        <v>0</v>
      </c>
      <c r="F98" t="s">
        <v>31</v>
      </c>
      <c r="G98" t="s">
        <v>183</v>
      </c>
      <c r="H98" t="s">
        <v>310</v>
      </c>
      <c r="I98">
        <v>97</v>
      </c>
    </row>
    <row r="99" spans="1:9" x14ac:dyDescent="0.25">
      <c r="A99" t="s">
        <v>312</v>
      </c>
      <c r="B99" s="1">
        <v>838.74</v>
      </c>
      <c r="C99" s="1">
        <v>0</v>
      </c>
      <c r="D99" s="1">
        <v>838.74</v>
      </c>
      <c r="E99" s="1">
        <v>0</v>
      </c>
      <c r="F99" t="s">
        <v>20</v>
      </c>
      <c r="G99" t="s">
        <v>178</v>
      </c>
      <c r="H99" t="s">
        <v>313</v>
      </c>
      <c r="I99">
        <v>98</v>
      </c>
    </row>
    <row r="100" spans="1:9" x14ac:dyDescent="0.25">
      <c r="A100" t="s">
        <v>6</v>
      </c>
      <c r="B100" s="1">
        <v>1739.73</v>
      </c>
      <c r="C100" s="1">
        <v>0</v>
      </c>
      <c r="D100" s="1">
        <v>1739.73</v>
      </c>
      <c r="E100" s="1">
        <v>0</v>
      </c>
      <c r="F100" t="s">
        <v>7</v>
      </c>
      <c r="G100" t="s">
        <v>170</v>
      </c>
      <c r="H100" t="s">
        <v>171</v>
      </c>
      <c r="I100">
        <v>99</v>
      </c>
    </row>
    <row r="101" spans="1:9" x14ac:dyDescent="0.25">
      <c r="A101" t="s">
        <v>155</v>
      </c>
      <c r="B101" s="1">
        <v>440.86</v>
      </c>
      <c r="C101" s="1">
        <v>0</v>
      </c>
      <c r="D101" s="1">
        <v>440.86</v>
      </c>
      <c r="E101" s="1">
        <v>0</v>
      </c>
      <c r="F101" t="s">
        <v>23</v>
      </c>
      <c r="G101" t="s">
        <v>194</v>
      </c>
      <c r="H101" t="s">
        <v>265</v>
      </c>
      <c r="I101">
        <v>100</v>
      </c>
    </row>
    <row r="102" spans="1:9" x14ac:dyDescent="0.25">
      <c r="A102" t="s">
        <v>137</v>
      </c>
      <c r="B102" s="1">
        <v>3448.920000000001</v>
      </c>
      <c r="C102" s="1">
        <v>0</v>
      </c>
      <c r="D102" s="1">
        <v>3448.920000000001</v>
      </c>
      <c r="E102" s="1">
        <v>0</v>
      </c>
      <c r="F102" t="s">
        <v>56</v>
      </c>
      <c r="G102" t="s">
        <v>189</v>
      </c>
      <c r="H102" t="s">
        <v>316</v>
      </c>
      <c r="I102">
        <v>101</v>
      </c>
    </row>
    <row r="103" spans="1:9" x14ac:dyDescent="0.25">
      <c r="A103" t="s">
        <v>138</v>
      </c>
      <c r="B103" s="1">
        <v>784.3</v>
      </c>
      <c r="C103" s="1">
        <v>0</v>
      </c>
      <c r="D103" s="1">
        <v>784.3</v>
      </c>
      <c r="E103" s="1">
        <v>0</v>
      </c>
      <c r="F103" t="s">
        <v>31</v>
      </c>
      <c r="G103" t="s">
        <v>183</v>
      </c>
      <c r="H103" t="s">
        <v>318</v>
      </c>
      <c r="I103">
        <v>102</v>
      </c>
    </row>
    <row r="104" spans="1:9" x14ac:dyDescent="0.25">
      <c r="A104" t="s">
        <v>166</v>
      </c>
      <c r="B104" s="1">
        <v>200.58</v>
      </c>
      <c r="C104" s="1">
        <v>0</v>
      </c>
      <c r="D104" s="1">
        <v>200.58</v>
      </c>
      <c r="E104" s="1">
        <v>0</v>
      </c>
      <c r="F104" t="s">
        <v>56</v>
      </c>
      <c r="G104" t="s">
        <v>189</v>
      </c>
      <c r="H104" t="s">
        <v>319</v>
      </c>
      <c r="I104">
        <v>103</v>
      </c>
    </row>
    <row r="105" spans="1:9" x14ac:dyDescent="0.25">
      <c r="A105" t="s">
        <v>139</v>
      </c>
      <c r="B105" s="1">
        <v>637.56999999999994</v>
      </c>
      <c r="C105" s="1">
        <v>0</v>
      </c>
      <c r="D105" s="1">
        <v>637.56999999999994</v>
      </c>
      <c r="E105" s="1">
        <v>0</v>
      </c>
      <c r="F105" t="s">
        <v>20</v>
      </c>
      <c r="G105" t="s">
        <v>178</v>
      </c>
      <c r="H105" t="s">
        <v>320</v>
      </c>
      <c r="I105">
        <v>104</v>
      </c>
    </row>
    <row r="106" spans="1:9" x14ac:dyDescent="0.25">
      <c r="A106" t="s">
        <v>321</v>
      </c>
      <c r="B106" s="1">
        <v>670.49</v>
      </c>
      <c r="C106" s="1">
        <v>0</v>
      </c>
      <c r="D106" s="1">
        <v>670.49</v>
      </c>
      <c r="E106" s="1">
        <v>0</v>
      </c>
      <c r="F106" t="s">
        <v>56</v>
      </c>
      <c r="G106" t="s">
        <v>189</v>
      </c>
      <c r="H106" t="s">
        <v>322</v>
      </c>
      <c r="I106">
        <v>105</v>
      </c>
    </row>
    <row r="107" spans="1:9" x14ac:dyDescent="0.25">
      <c r="A107" t="s">
        <v>141</v>
      </c>
      <c r="B107" s="1">
        <v>5670.83</v>
      </c>
      <c r="C107" s="1">
        <v>0</v>
      </c>
      <c r="D107" s="1">
        <v>5670.83</v>
      </c>
      <c r="E107" s="1">
        <v>5670.83</v>
      </c>
      <c r="F107" t="s">
        <v>150</v>
      </c>
      <c r="G107" t="s">
        <v>175</v>
      </c>
      <c r="H107" t="s">
        <v>324</v>
      </c>
      <c r="I107">
        <v>106</v>
      </c>
    </row>
    <row r="108" spans="1:9" x14ac:dyDescent="0.25">
      <c r="A108" t="s">
        <v>142</v>
      </c>
      <c r="B108" s="1">
        <v>797.9799999999999</v>
      </c>
      <c r="C108" s="1">
        <v>0</v>
      </c>
      <c r="D108" s="1">
        <v>797.9799999999999</v>
      </c>
      <c r="E108" s="1">
        <v>797.9799999999999</v>
      </c>
      <c r="F108" t="s">
        <v>29</v>
      </c>
      <c r="G108" t="s">
        <v>212</v>
      </c>
      <c r="H108" t="s">
        <v>325</v>
      </c>
      <c r="I108">
        <v>107</v>
      </c>
    </row>
    <row r="109" spans="1:9" x14ac:dyDescent="0.25">
      <c r="A109" t="s">
        <v>167</v>
      </c>
      <c r="B109" s="1">
        <v>405.76</v>
      </c>
      <c r="C109" s="1">
        <v>0</v>
      </c>
      <c r="D109" s="1">
        <v>405.76</v>
      </c>
      <c r="E109" s="1">
        <v>0</v>
      </c>
      <c r="F109" t="s">
        <v>56</v>
      </c>
      <c r="G109" t="s">
        <v>189</v>
      </c>
      <c r="H109" t="s">
        <v>326</v>
      </c>
      <c r="I109">
        <v>108</v>
      </c>
    </row>
    <row r="110" spans="1:9" x14ac:dyDescent="0.25">
      <c r="A110" t="s">
        <v>64</v>
      </c>
      <c r="B110" s="1">
        <v>950.11</v>
      </c>
      <c r="C110" s="1">
        <v>0</v>
      </c>
      <c r="D110" s="1">
        <v>950.11</v>
      </c>
      <c r="E110" s="1">
        <v>0</v>
      </c>
      <c r="F110" t="s">
        <v>65</v>
      </c>
      <c r="G110" t="s">
        <v>221</v>
      </c>
      <c r="H110" t="s">
        <v>222</v>
      </c>
      <c r="I110">
        <v>109</v>
      </c>
    </row>
  </sheetData>
  <autoFilter ref="A1:I110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C000"/>
  </sheetPr>
  <dimension ref="A1:H86"/>
  <sheetViews>
    <sheetView workbookViewId="0"/>
  </sheetViews>
  <sheetFormatPr defaultRowHeight="15" x14ac:dyDescent="0.25"/>
  <cols>
    <col min="1" max="1" width="29.85546875" customWidth="1"/>
    <col min="2" max="2" width="22" style="1" bestFit="1" customWidth="1"/>
    <col min="3" max="3" width="23.5703125" style="1" bestFit="1" customWidth="1"/>
    <col min="4" max="4" width="20.42578125" style="1" bestFit="1" customWidth="1"/>
    <col min="5" max="5" width="19.140625" style="1" bestFit="1" customWidth="1"/>
    <col min="6" max="6" width="19.42578125" bestFit="1" customWidth="1"/>
    <col min="7" max="7" width="36" bestFit="1" customWidth="1"/>
    <col min="8" max="8" width="37.7109375" bestFit="1" customWidth="1"/>
    <col min="9" max="9" width="9" customWidth="1"/>
  </cols>
  <sheetData>
    <row r="1" spans="1:8" x14ac:dyDescent="0.25">
      <c r="A1" s="24" t="s">
        <v>0</v>
      </c>
      <c r="B1" s="25" t="s">
        <v>1</v>
      </c>
      <c r="C1" s="25" t="s">
        <v>2</v>
      </c>
      <c r="D1" s="25" t="s">
        <v>4</v>
      </c>
      <c r="E1" s="25" t="s">
        <v>3</v>
      </c>
      <c r="F1" s="24" t="s">
        <v>5</v>
      </c>
      <c r="G1" s="24" t="s">
        <v>168</v>
      </c>
      <c r="H1" s="24" t="s">
        <v>169</v>
      </c>
    </row>
    <row r="2" spans="1:8" x14ac:dyDescent="0.25">
      <c r="A2" t="s">
        <v>339</v>
      </c>
      <c r="B2" s="1">
        <v>5679.6299999999992</v>
      </c>
      <c r="C2" s="1">
        <v>5679.6299999999992</v>
      </c>
      <c r="D2" s="1">
        <v>0</v>
      </c>
      <c r="E2" s="1">
        <v>0</v>
      </c>
      <c r="F2" t="s">
        <v>8</v>
      </c>
      <c r="G2" t="s">
        <v>8</v>
      </c>
      <c r="H2" t="s">
        <v>340</v>
      </c>
    </row>
    <row r="3" spans="1:8" x14ac:dyDescent="0.25">
      <c r="A3" t="s">
        <v>30</v>
      </c>
      <c r="B3" s="1">
        <v>3385.78</v>
      </c>
      <c r="C3" s="1">
        <v>3079.99</v>
      </c>
      <c r="D3" s="1">
        <v>305.79000000000002</v>
      </c>
      <c r="E3" s="1">
        <v>20.350000000000001</v>
      </c>
      <c r="F3" t="s">
        <v>31</v>
      </c>
      <c r="G3" t="s">
        <v>183</v>
      </c>
      <c r="H3" t="s">
        <v>184</v>
      </c>
    </row>
    <row r="4" spans="1:8" x14ac:dyDescent="0.25">
      <c r="A4" t="s">
        <v>58</v>
      </c>
      <c r="B4" s="1">
        <v>2587.0300000000002</v>
      </c>
      <c r="C4" s="1">
        <v>2587.0300000000002</v>
      </c>
      <c r="D4" s="1">
        <v>0</v>
      </c>
      <c r="E4" s="1">
        <v>0</v>
      </c>
      <c r="F4" t="s">
        <v>34</v>
      </c>
      <c r="G4" t="s">
        <v>198</v>
      </c>
      <c r="H4" t="s">
        <v>199</v>
      </c>
    </row>
    <row r="5" spans="1:8" x14ac:dyDescent="0.25">
      <c r="A5" t="s">
        <v>43</v>
      </c>
      <c r="B5" s="1">
        <v>2207.66</v>
      </c>
      <c r="C5" s="1">
        <v>2207.66</v>
      </c>
      <c r="D5" s="1">
        <v>0</v>
      </c>
      <c r="E5" s="1">
        <v>0</v>
      </c>
      <c r="F5" t="s">
        <v>44</v>
      </c>
      <c r="G5" t="s">
        <v>196</v>
      </c>
      <c r="H5" t="s">
        <v>197</v>
      </c>
    </row>
    <row r="6" spans="1:8" x14ac:dyDescent="0.25">
      <c r="A6" t="s">
        <v>45</v>
      </c>
      <c r="B6" s="1">
        <v>2193.04</v>
      </c>
      <c r="C6" s="1">
        <v>2193.04</v>
      </c>
      <c r="D6" s="1">
        <v>0</v>
      </c>
      <c r="E6" s="1">
        <v>0</v>
      </c>
      <c r="F6" t="s">
        <v>20</v>
      </c>
      <c r="G6" t="s">
        <v>178</v>
      </c>
      <c r="H6" t="s">
        <v>193</v>
      </c>
    </row>
    <row r="7" spans="1:8" x14ac:dyDescent="0.25">
      <c r="A7" t="s">
        <v>42</v>
      </c>
      <c r="B7" s="1">
        <v>2104.87</v>
      </c>
      <c r="C7" s="1">
        <v>2104.87</v>
      </c>
      <c r="D7" s="1">
        <v>0</v>
      </c>
      <c r="E7" s="1">
        <v>0</v>
      </c>
      <c r="F7" t="s">
        <v>23</v>
      </c>
      <c r="G7" t="s">
        <v>194</v>
      </c>
      <c r="H7" t="s">
        <v>195</v>
      </c>
    </row>
    <row r="8" spans="1:8" x14ac:dyDescent="0.25">
      <c r="A8" t="s">
        <v>66</v>
      </c>
      <c r="B8" s="1">
        <v>1915.78</v>
      </c>
      <c r="C8" s="1">
        <v>1915.78</v>
      </c>
      <c r="D8" s="1">
        <v>0</v>
      </c>
      <c r="E8" s="1">
        <v>0</v>
      </c>
      <c r="F8" t="s">
        <v>56</v>
      </c>
      <c r="G8" t="s">
        <v>189</v>
      </c>
      <c r="H8" t="s">
        <v>216</v>
      </c>
    </row>
    <row r="9" spans="1:8" x14ac:dyDescent="0.25">
      <c r="A9" t="s">
        <v>19</v>
      </c>
      <c r="B9" s="1">
        <v>6228.37</v>
      </c>
      <c r="C9" s="1">
        <v>1820.2</v>
      </c>
      <c r="D9" s="1">
        <v>4408.17</v>
      </c>
      <c r="E9" s="1">
        <v>4408.17</v>
      </c>
      <c r="F9" t="s">
        <v>14</v>
      </c>
      <c r="G9" t="s">
        <v>172</v>
      </c>
      <c r="H9" t="s">
        <v>174</v>
      </c>
    </row>
    <row r="10" spans="1:8" x14ac:dyDescent="0.25">
      <c r="A10" t="s">
        <v>53</v>
      </c>
      <c r="B10" s="1">
        <v>3707.93</v>
      </c>
      <c r="C10" s="1">
        <v>1535.18</v>
      </c>
      <c r="D10" s="1">
        <v>2172.75</v>
      </c>
      <c r="E10" s="1">
        <v>0</v>
      </c>
      <c r="F10" t="s">
        <v>44</v>
      </c>
      <c r="G10" t="s">
        <v>196</v>
      </c>
      <c r="H10" t="s">
        <v>205</v>
      </c>
    </row>
    <row r="11" spans="1:8" x14ac:dyDescent="0.25">
      <c r="A11" t="s">
        <v>341</v>
      </c>
      <c r="B11" s="1">
        <v>1486.71</v>
      </c>
      <c r="C11" s="1">
        <v>1486.71</v>
      </c>
      <c r="D11" s="1">
        <v>0</v>
      </c>
      <c r="E11" s="1">
        <v>0</v>
      </c>
      <c r="F11" t="s">
        <v>8</v>
      </c>
      <c r="G11" t="s">
        <v>8</v>
      </c>
      <c r="H11" t="s">
        <v>340</v>
      </c>
    </row>
    <row r="12" spans="1:8" x14ac:dyDescent="0.25">
      <c r="A12" t="s">
        <v>145</v>
      </c>
      <c r="B12" s="1">
        <v>1460.58</v>
      </c>
      <c r="C12" s="1">
        <v>1460.58</v>
      </c>
      <c r="D12" s="1">
        <v>0</v>
      </c>
      <c r="E12" s="1">
        <v>0</v>
      </c>
      <c r="F12" t="s">
        <v>151</v>
      </c>
      <c r="G12" t="s">
        <v>208</v>
      </c>
      <c r="H12" t="s">
        <v>208</v>
      </c>
    </row>
    <row r="13" spans="1:8" x14ac:dyDescent="0.25">
      <c r="A13" t="s">
        <v>342</v>
      </c>
      <c r="B13" s="1">
        <v>1217.96</v>
      </c>
      <c r="C13" s="1">
        <v>1217.96</v>
      </c>
      <c r="D13" s="1">
        <v>0</v>
      </c>
      <c r="E13" s="1">
        <v>0</v>
      </c>
      <c r="F13" t="s">
        <v>102</v>
      </c>
      <c r="G13" t="s">
        <v>282</v>
      </c>
      <c r="H13" t="s">
        <v>343</v>
      </c>
    </row>
    <row r="14" spans="1:8" x14ac:dyDescent="0.25">
      <c r="A14" t="s">
        <v>344</v>
      </c>
      <c r="B14" s="1">
        <v>1031.3</v>
      </c>
      <c r="C14" s="1">
        <v>1031.3</v>
      </c>
      <c r="D14" s="1">
        <v>0</v>
      </c>
      <c r="E14" s="1">
        <v>0</v>
      </c>
      <c r="F14" t="s">
        <v>29</v>
      </c>
      <c r="G14" t="s">
        <v>212</v>
      </c>
      <c r="H14" t="s">
        <v>296</v>
      </c>
    </row>
    <row r="15" spans="1:8" x14ac:dyDescent="0.25">
      <c r="A15" t="s">
        <v>70</v>
      </c>
      <c r="B15" s="1">
        <v>1132.5999999999999</v>
      </c>
      <c r="C15" s="1">
        <v>820.41000000000008</v>
      </c>
      <c r="D15" s="1">
        <v>312.19</v>
      </c>
      <c r="E15" s="1">
        <v>312.19</v>
      </c>
      <c r="F15" t="s">
        <v>150</v>
      </c>
      <c r="G15" t="s">
        <v>175</v>
      </c>
      <c r="H15" t="s">
        <v>223</v>
      </c>
    </row>
    <row r="16" spans="1:8" x14ac:dyDescent="0.25">
      <c r="A16" t="s">
        <v>9</v>
      </c>
      <c r="B16" s="1">
        <v>7096.3300000000017</v>
      </c>
      <c r="C16" s="1">
        <v>795.74</v>
      </c>
      <c r="D16" s="1">
        <v>6300.59</v>
      </c>
      <c r="E16" s="1">
        <v>0</v>
      </c>
      <c r="F16" t="s">
        <v>150</v>
      </c>
      <c r="G16" t="s">
        <v>175</v>
      </c>
      <c r="H16" t="s">
        <v>176</v>
      </c>
    </row>
    <row r="17" spans="1:8" x14ac:dyDescent="0.25">
      <c r="A17" t="s">
        <v>22</v>
      </c>
      <c r="B17" s="1">
        <v>793.38000000000011</v>
      </c>
      <c r="C17" s="1">
        <v>793.38000000000011</v>
      </c>
      <c r="D17" s="1">
        <v>0</v>
      </c>
      <c r="E17" s="1">
        <v>0</v>
      </c>
      <c r="F17" t="s">
        <v>23</v>
      </c>
      <c r="G17" t="s">
        <v>194</v>
      </c>
      <c r="H17" t="s">
        <v>226</v>
      </c>
    </row>
    <row r="18" spans="1:8" x14ac:dyDescent="0.25">
      <c r="A18" t="s">
        <v>75</v>
      </c>
      <c r="B18" s="1">
        <v>747.21</v>
      </c>
      <c r="C18" s="1">
        <v>747.21</v>
      </c>
      <c r="D18" s="1">
        <v>0</v>
      </c>
      <c r="E18" s="1">
        <v>0</v>
      </c>
      <c r="F18" t="s">
        <v>31</v>
      </c>
      <c r="G18" t="s">
        <v>183</v>
      </c>
      <c r="H18" t="s">
        <v>232</v>
      </c>
    </row>
    <row r="19" spans="1:8" x14ac:dyDescent="0.25">
      <c r="A19" t="s">
        <v>333</v>
      </c>
      <c r="B19" s="1">
        <v>712.63</v>
      </c>
      <c r="C19" s="1">
        <v>712.63</v>
      </c>
      <c r="D19" s="1">
        <v>0</v>
      </c>
      <c r="E19" s="1">
        <v>0</v>
      </c>
      <c r="F19" t="s">
        <v>29</v>
      </c>
      <c r="G19" t="s">
        <v>212</v>
      </c>
      <c r="H19" t="s">
        <v>334</v>
      </c>
    </row>
    <row r="20" spans="1:8" x14ac:dyDescent="0.25">
      <c r="A20" t="s">
        <v>60</v>
      </c>
      <c r="B20" s="1">
        <v>653</v>
      </c>
      <c r="C20" s="1">
        <v>653</v>
      </c>
      <c r="D20" s="1">
        <v>0</v>
      </c>
      <c r="E20" s="1">
        <v>0</v>
      </c>
      <c r="F20" t="s">
        <v>21</v>
      </c>
      <c r="G20" t="s">
        <v>177</v>
      </c>
      <c r="H20" t="s">
        <v>236</v>
      </c>
    </row>
    <row r="21" spans="1:8" x14ac:dyDescent="0.25">
      <c r="A21" t="s">
        <v>20</v>
      </c>
      <c r="B21" s="1">
        <v>643.31000000000006</v>
      </c>
      <c r="C21" s="1">
        <v>643.31000000000006</v>
      </c>
      <c r="D21" s="1">
        <v>0</v>
      </c>
      <c r="E21" s="1">
        <v>0</v>
      </c>
      <c r="F21" t="s">
        <v>21</v>
      </c>
      <c r="G21" t="s">
        <v>177</v>
      </c>
      <c r="H21" t="s">
        <v>178</v>
      </c>
    </row>
    <row r="22" spans="1:8" x14ac:dyDescent="0.25">
      <c r="A22" t="s">
        <v>72</v>
      </c>
      <c r="B22" s="1">
        <v>601.52</v>
      </c>
      <c r="C22" s="1">
        <v>581.56999999999994</v>
      </c>
      <c r="D22" s="1">
        <v>19.95</v>
      </c>
      <c r="E22" s="1">
        <v>0</v>
      </c>
      <c r="F22" t="s">
        <v>20</v>
      </c>
      <c r="G22" t="s">
        <v>178</v>
      </c>
      <c r="H22" t="s">
        <v>229</v>
      </c>
    </row>
    <row r="23" spans="1:8" x14ac:dyDescent="0.25">
      <c r="A23" t="s">
        <v>109</v>
      </c>
      <c r="B23" s="1">
        <v>541.14</v>
      </c>
      <c r="C23" s="1">
        <v>541.14</v>
      </c>
      <c r="D23" s="1">
        <v>0</v>
      </c>
      <c r="E23" s="1">
        <v>0</v>
      </c>
      <c r="F23" t="s">
        <v>60</v>
      </c>
      <c r="G23" t="s">
        <v>236</v>
      </c>
      <c r="H23" t="s">
        <v>252</v>
      </c>
    </row>
    <row r="24" spans="1:8" x14ac:dyDescent="0.25">
      <c r="A24" t="s">
        <v>71</v>
      </c>
      <c r="B24" s="1">
        <v>529.23</v>
      </c>
      <c r="C24" s="1">
        <v>529.23</v>
      </c>
      <c r="D24" s="1">
        <v>0</v>
      </c>
      <c r="E24" s="1">
        <v>0</v>
      </c>
      <c r="F24" t="s">
        <v>36</v>
      </c>
      <c r="G24" t="s">
        <v>185</v>
      </c>
      <c r="H24" t="s">
        <v>228</v>
      </c>
    </row>
    <row r="25" spans="1:8" x14ac:dyDescent="0.25">
      <c r="A25" t="s">
        <v>74</v>
      </c>
      <c r="B25" s="1">
        <v>506.55</v>
      </c>
      <c r="C25" s="1">
        <v>506.55</v>
      </c>
      <c r="D25" s="1">
        <v>0</v>
      </c>
      <c r="E25" s="1">
        <v>0</v>
      </c>
      <c r="F25" t="s">
        <v>31</v>
      </c>
      <c r="G25" t="s">
        <v>183</v>
      </c>
      <c r="H25" t="s">
        <v>231</v>
      </c>
    </row>
    <row r="26" spans="1:8" x14ac:dyDescent="0.25">
      <c r="A26" t="s">
        <v>73</v>
      </c>
      <c r="B26" s="1">
        <v>475.74</v>
      </c>
      <c r="C26" s="1">
        <v>475.74</v>
      </c>
      <c r="D26" s="1">
        <v>0</v>
      </c>
      <c r="E26" s="1">
        <v>0</v>
      </c>
      <c r="F26" t="s">
        <v>14</v>
      </c>
      <c r="G26" t="s">
        <v>172</v>
      </c>
      <c r="H26" t="s">
        <v>230</v>
      </c>
    </row>
    <row r="27" spans="1:8" x14ac:dyDescent="0.25">
      <c r="A27" t="s">
        <v>82</v>
      </c>
      <c r="B27" s="1">
        <v>411.76</v>
      </c>
      <c r="C27" s="1">
        <v>411.76</v>
      </c>
      <c r="D27" s="1">
        <v>0</v>
      </c>
      <c r="E27" s="1">
        <v>0</v>
      </c>
      <c r="F27" t="s">
        <v>60</v>
      </c>
      <c r="G27" t="s">
        <v>236</v>
      </c>
      <c r="H27" t="s">
        <v>237</v>
      </c>
    </row>
    <row r="28" spans="1:8" x14ac:dyDescent="0.25">
      <c r="A28" t="s">
        <v>78</v>
      </c>
      <c r="B28" s="1">
        <v>402.12</v>
      </c>
      <c r="C28" s="1">
        <v>402.12</v>
      </c>
      <c r="D28" s="1">
        <v>0</v>
      </c>
      <c r="E28" s="1">
        <v>0</v>
      </c>
      <c r="F28" t="s">
        <v>49</v>
      </c>
      <c r="G28" t="s">
        <v>202</v>
      </c>
      <c r="H28" t="s">
        <v>202</v>
      </c>
    </row>
    <row r="29" spans="1:8" x14ac:dyDescent="0.25">
      <c r="A29" t="s">
        <v>81</v>
      </c>
      <c r="B29" s="1">
        <v>387.42</v>
      </c>
      <c r="C29" s="1">
        <v>387.42</v>
      </c>
      <c r="D29" s="1">
        <v>0</v>
      </c>
      <c r="E29" s="1">
        <v>0</v>
      </c>
      <c r="F29" t="s">
        <v>153</v>
      </c>
      <c r="G29" t="s">
        <v>234</v>
      </c>
      <c r="H29" t="s">
        <v>235</v>
      </c>
    </row>
    <row r="30" spans="1:8" x14ac:dyDescent="0.25">
      <c r="A30" t="s">
        <v>37</v>
      </c>
      <c r="B30" s="1">
        <v>362.33</v>
      </c>
      <c r="C30" s="1">
        <v>362.33</v>
      </c>
      <c r="D30" s="1">
        <v>0</v>
      </c>
      <c r="E30" s="1">
        <v>0</v>
      </c>
      <c r="F30" t="s">
        <v>29</v>
      </c>
      <c r="G30" t="s">
        <v>212</v>
      </c>
      <c r="H30" t="s">
        <v>213</v>
      </c>
    </row>
    <row r="31" spans="1:8" x14ac:dyDescent="0.25">
      <c r="A31" t="s">
        <v>83</v>
      </c>
      <c r="B31" s="1">
        <v>916.33999999999992</v>
      </c>
      <c r="C31" s="1">
        <v>345.35</v>
      </c>
      <c r="D31" s="1">
        <v>570.9899999999999</v>
      </c>
      <c r="E31" s="1">
        <v>570.9899999999999</v>
      </c>
      <c r="F31" t="s">
        <v>14</v>
      </c>
      <c r="G31" t="s">
        <v>172</v>
      </c>
      <c r="H31" t="s">
        <v>240</v>
      </c>
    </row>
    <row r="32" spans="1:8" x14ac:dyDescent="0.25">
      <c r="A32" t="s">
        <v>95</v>
      </c>
      <c r="B32" s="1">
        <v>337.03</v>
      </c>
      <c r="C32" s="1">
        <v>337.03</v>
      </c>
      <c r="D32" s="1">
        <v>0</v>
      </c>
      <c r="E32" s="1">
        <v>0</v>
      </c>
      <c r="F32" t="s">
        <v>96</v>
      </c>
      <c r="G32" t="s">
        <v>242</v>
      </c>
      <c r="H32" t="s">
        <v>243</v>
      </c>
    </row>
    <row r="33" spans="1:8" x14ac:dyDescent="0.25">
      <c r="A33" t="s">
        <v>345</v>
      </c>
      <c r="B33" s="1">
        <v>320</v>
      </c>
      <c r="C33" s="1">
        <v>320</v>
      </c>
      <c r="D33" s="1">
        <v>0</v>
      </c>
      <c r="E33" s="1">
        <v>0</v>
      </c>
      <c r="F33" t="s">
        <v>31</v>
      </c>
      <c r="G33" t="s">
        <v>183</v>
      </c>
      <c r="H33" t="s">
        <v>346</v>
      </c>
    </row>
    <row r="34" spans="1:8" x14ac:dyDescent="0.25">
      <c r="A34" t="s">
        <v>87</v>
      </c>
      <c r="B34" s="1">
        <v>278.18</v>
      </c>
      <c r="C34" s="1">
        <v>278.18</v>
      </c>
      <c r="D34" s="1">
        <v>0</v>
      </c>
      <c r="E34" s="1">
        <v>0</v>
      </c>
      <c r="F34" t="s">
        <v>44</v>
      </c>
      <c r="G34" t="s">
        <v>196</v>
      </c>
      <c r="H34" t="s">
        <v>244</v>
      </c>
    </row>
    <row r="35" spans="1:8" x14ac:dyDescent="0.25">
      <c r="A35" t="s">
        <v>113</v>
      </c>
      <c r="B35" s="1">
        <v>270.58999999999997</v>
      </c>
      <c r="C35" s="1">
        <v>270.58999999999997</v>
      </c>
      <c r="D35" s="1">
        <v>0</v>
      </c>
      <c r="E35" s="1">
        <v>0</v>
      </c>
      <c r="F35" t="s">
        <v>36</v>
      </c>
      <c r="G35" t="s">
        <v>185</v>
      </c>
      <c r="H35" t="s">
        <v>247</v>
      </c>
    </row>
    <row r="36" spans="1:8" x14ac:dyDescent="0.25">
      <c r="A36" t="s">
        <v>89</v>
      </c>
      <c r="B36" s="1">
        <v>269.68</v>
      </c>
      <c r="C36" s="1">
        <v>269.68</v>
      </c>
      <c r="D36" s="1">
        <v>0</v>
      </c>
      <c r="E36" s="1">
        <v>0</v>
      </c>
      <c r="F36" t="s">
        <v>60</v>
      </c>
      <c r="G36" t="s">
        <v>236</v>
      </c>
      <c r="H36" t="s">
        <v>250</v>
      </c>
    </row>
    <row r="37" spans="1:8" x14ac:dyDescent="0.25">
      <c r="A37" t="s">
        <v>144</v>
      </c>
      <c r="B37" s="1">
        <v>250</v>
      </c>
      <c r="C37" s="1">
        <v>250</v>
      </c>
      <c r="D37" s="1">
        <v>0</v>
      </c>
      <c r="E37" s="1">
        <v>0</v>
      </c>
      <c r="F37" t="s">
        <v>96</v>
      </c>
      <c r="G37" t="s">
        <v>242</v>
      </c>
      <c r="H37" t="s">
        <v>248</v>
      </c>
    </row>
    <row r="38" spans="1:8" x14ac:dyDescent="0.25">
      <c r="A38" t="s">
        <v>101</v>
      </c>
      <c r="B38" s="1">
        <v>242.13</v>
      </c>
      <c r="C38" s="1">
        <v>242.13</v>
      </c>
      <c r="D38" s="1">
        <v>0</v>
      </c>
      <c r="E38" s="1">
        <v>0</v>
      </c>
      <c r="F38" t="s">
        <v>34</v>
      </c>
      <c r="G38" t="s">
        <v>198</v>
      </c>
      <c r="H38" t="s">
        <v>261</v>
      </c>
    </row>
    <row r="39" spans="1:8" x14ac:dyDescent="0.25">
      <c r="A39" t="s">
        <v>44</v>
      </c>
      <c r="B39" s="1">
        <v>235.86</v>
      </c>
      <c r="C39" s="1">
        <v>235.86</v>
      </c>
      <c r="D39" s="1">
        <v>0</v>
      </c>
      <c r="E39" s="1">
        <v>0</v>
      </c>
      <c r="F39" t="s">
        <v>21</v>
      </c>
      <c r="G39" t="s">
        <v>177</v>
      </c>
      <c r="H39" t="s">
        <v>196</v>
      </c>
    </row>
    <row r="40" spans="1:8" x14ac:dyDescent="0.25">
      <c r="A40" t="s">
        <v>263</v>
      </c>
      <c r="B40" s="1">
        <v>213.67</v>
      </c>
      <c r="C40" s="1">
        <v>213.67</v>
      </c>
      <c r="D40" s="1">
        <v>0</v>
      </c>
      <c r="E40" s="1">
        <v>0</v>
      </c>
      <c r="F40" t="s">
        <v>10</v>
      </c>
      <c r="G40" t="s">
        <v>191</v>
      </c>
      <c r="H40" t="s">
        <v>264</v>
      </c>
    </row>
    <row r="41" spans="1:8" x14ac:dyDescent="0.25">
      <c r="A41" t="s">
        <v>90</v>
      </c>
      <c r="B41" s="1">
        <v>193.6</v>
      </c>
      <c r="C41" s="1">
        <v>193.6</v>
      </c>
      <c r="D41" s="1">
        <v>0</v>
      </c>
      <c r="E41" s="1">
        <v>0</v>
      </c>
      <c r="F41" t="s">
        <v>14</v>
      </c>
      <c r="G41" t="s">
        <v>172</v>
      </c>
      <c r="H41" t="s">
        <v>251</v>
      </c>
    </row>
    <row r="42" spans="1:8" x14ac:dyDescent="0.25">
      <c r="A42" t="s">
        <v>91</v>
      </c>
      <c r="B42" s="1">
        <v>179.4</v>
      </c>
      <c r="C42" s="1">
        <v>179.4</v>
      </c>
      <c r="D42" s="1">
        <v>0</v>
      </c>
      <c r="E42" s="1">
        <v>0</v>
      </c>
      <c r="F42" t="s">
        <v>23</v>
      </c>
      <c r="G42" t="s">
        <v>194</v>
      </c>
      <c r="H42" t="s">
        <v>253</v>
      </c>
    </row>
    <row r="43" spans="1:8" x14ac:dyDescent="0.25">
      <c r="A43" t="s">
        <v>117</v>
      </c>
      <c r="B43" s="1">
        <v>170.57</v>
      </c>
      <c r="C43" s="1">
        <v>170.57</v>
      </c>
      <c r="D43" s="1">
        <v>0</v>
      </c>
      <c r="E43" s="1">
        <v>0</v>
      </c>
      <c r="F43" t="s">
        <v>56</v>
      </c>
      <c r="G43" t="s">
        <v>189</v>
      </c>
      <c r="H43" t="s">
        <v>273</v>
      </c>
    </row>
    <row r="44" spans="1:8" x14ac:dyDescent="0.25">
      <c r="A44" t="s">
        <v>337</v>
      </c>
      <c r="B44" s="1">
        <v>156.22</v>
      </c>
      <c r="C44" s="1">
        <v>156.22</v>
      </c>
      <c r="D44" s="1">
        <v>0</v>
      </c>
      <c r="E44" s="1">
        <v>0</v>
      </c>
      <c r="F44" t="s">
        <v>162</v>
      </c>
      <c r="G44" t="s">
        <v>300</v>
      </c>
      <c r="H44" t="s">
        <v>338</v>
      </c>
    </row>
    <row r="45" spans="1:8" x14ac:dyDescent="0.25">
      <c r="A45" t="s">
        <v>118</v>
      </c>
      <c r="B45" s="1">
        <v>139.97999999999999</v>
      </c>
      <c r="C45" s="1">
        <v>139.97999999999999</v>
      </c>
      <c r="D45" s="1">
        <v>0</v>
      </c>
      <c r="E45" s="1">
        <v>0</v>
      </c>
      <c r="F45" t="s">
        <v>29</v>
      </c>
      <c r="G45" t="s">
        <v>212</v>
      </c>
      <c r="H45" t="s">
        <v>256</v>
      </c>
    </row>
    <row r="46" spans="1:8" x14ac:dyDescent="0.25">
      <c r="A46" t="s">
        <v>97</v>
      </c>
      <c r="B46" s="1">
        <v>137.72</v>
      </c>
      <c r="C46" s="1">
        <v>137.72</v>
      </c>
      <c r="D46" s="1">
        <v>0</v>
      </c>
      <c r="E46" s="1">
        <v>0</v>
      </c>
      <c r="F46" t="s">
        <v>7</v>
      </c>
      <c r="G46" t="s">
        <v>170</v>
      </c>
      <c r="H46" t="s">
        <v>257</v>
      </c>
    </row>
    <row r="47" spans="1:8" x14ac:dyDescent="0.25">
      <c r="A47" t="s">
        <v>107</v>
      </c>
      <c r="B47" s="1">
        <v>130.74</v>
      </c>
      <c r="C47" s="1">
        <v>130.74</v>
      </c>
      <c r="D47" s="1">
        <v>0</v>
      </c>
      <c r="E47" s="1">
        <v>0</v>
      </c>
      <c r="F47" t="s">
        <v>96</v>
      </c>
      <c r="G47" t="s">
        <v>242</v>
      </c>
      <c r="H47" t="s">
        <v>258</v>
      </c>
    </row>
    <row r="48" spans="1:8" x14ac:dyDescent="0.25">
      <c r="A48" t="s">
        <v>269</v>
      </c>
      <c r="B48" s="1">
        <v>116.18</v>
      </c>
      <c r="C48" s="1">
        <v>116.18</v>
      </c>
      <c r="D48" s="1">
        <v>0</v>
      </c>
      <c r="E48" s="1">
        <v>0</v>
      </c>
      <c r="F48" t="s">
        <v>44</v>
      </c>
      <c r="G48" t="s">
        <v>196</v>
      </c>
      <c r="H48" t="s">
        <v>270</v>
      </c>
    </row>
    <row r="49" spans="1:8" x14ac:dyDescent="0.25">
      <c r="A49" t="s">
        <v>94</v>
      </c>
      <c r="B49" s="1">
        <v>371.37</v>
      </c>
      <c r="C49" s="1">
        <v>96.47999999999999</v>
      </c>
      <c r="D49" s="1">
        <v>274.89</v>
      </c>
      <c r="E49" s="1">
        <v>0</v>
      </c>
      <c r="F49" t="s">
        <v>62</v>
      </c>
      <c r="G49" t="s">
        <v>238</v>
      </c>
      <c r="H49" t="s">
        <v>239</v>
      </c>
    </row>
    <row r="50" spans="1:8" x14ac:dyDescent="0.25">
      <c r="A50" t="s">
        <v>103</v>
      </c>
      <c r="B50" s="1">
        <v>95.79</v>
      </c>
      <c r="C50" s="1">
        <v>95.79</v>
      </c>
      <c r="D50" s="1">
        <v>0</v>
      </c>
      <c r="E50" s="1">
        <v>0</v>
      </c>
      <c r="F50" t="s">
        <v>10</v>
      </c>
      <c r="G50" t="s">
        <v>191</v>
      </c>
      <c r="H50" t="s">
        <v>262</v>
      </c>
    </row>
    <row r="51" spans="1:8" x14ac:dyDescent="0.25">
      <c r="A51" t="s">
        <v>108</v>
      </c>
      <c r="B51" s="1">
        <v>86.38</v>
      </c>
      <c r="C51" s="1">
        <v>86.38</v>
      </c>
      <c r="D51" s="1">
        <v>0</v>
      </c>
      <c r="E51" s="1">
        <v>0</v>
      </c>
      <c r="F51" t="s">
        <v>155</v>
      </c>
      <c r="G51" t="s">
        <v>265</v>
      </c>
      <c r="H51" t="s">
        <v>265</v>
      </c>
    </row>
    <row r="52" spans="1:8" x14ac:dyDescent="0.25">
      <c r="A52" t="s">
        <v>110</v>
      </c>
      <c r="B52" s="1">
        <v>81.819999999999993</v>
      </c>
      <c r="C52" s="1">
        <v>81.819999999999993</v>
      </c>
      <c r="D52" s="1">
        <v>0</v>
      </c>
      <c r="E52" s="1">
        <v>0</v>
      </c>
      <c r="F52" t="s">
        <v>23</v>
      </c>
      <c r="G52" t="s">
        <v>194</v>
      </c>
      <c r="H52" t="s">
        <v>266</v>
      </c>
    </row>
    <row r="53" spans="1:8" x14ac:dyDescent="0.25">
      <c r="A53" t="s">
        <v>111</v>
      </c>
      <c r="B53" s="1">
        <v>80.239999999999995</v>
      </c>
      <c r="C53" s="1">
        <v>80.239999999999995</v>
      </c>
      <c r="D53" s="1">
        <v>0</v>
      </c>
      <c r="E53" s="1">
        <v>0</v>
      </c>
      <c r="F53" t="s">
        <v>44</v>
      </c>
      <c r="G53" t="s">
        <v>196</v>
      </c>
      <c r="H53" t="s">
        <v>267</v>
      </c>
    </row>
    <row r="54" spans="1:8" x14ac:dyDescent="0.25">
      <c r="A54" t="s">
        <v>112</v>
      </c>
      <c r="B54" s="1">
        <v>80.239999999999995</v>
      </c>
      <c r="C54" s="1">
        <v>80.239999999999995</v>
      </c>
      <c r="D54" s="1">
        <v>0</v>
      </c>
      <c r="E54" s="1">
        <v>0</v>
      </c>
      <c r="F54" t="s">
        <v>96</v>
      </c>
      <c r="G54" t="s">
        <v>242</v>
      </c>
      <c r="H54" t="s">
        <v>268</v>
      </c>
    </row>
    <row r="55" spans="1:8" x14ac:dyDescent="0.25">
      <c r="A55" t="s">
        <v>40</v>
      </c>
      <c r="B55" s="1">
        <v>68.739999999999995</v>
      </c>
      <c r="C55" s="1">
        <v>68.739999999999995</v>
      </c>
      <c r="D55" s="1">
        <v>0</v>
      </c>
      <c r="E55" s="1">
        <v>0</v>
      </c>
      <c r="F55" t="s">
        <v>41</v>
      </c>
      <c r="G55" t="s">
        <v>179</v>
      </c>
      <c r="H55" t="s">
        <v>227</v>
      </c>
    </row>
    <row r="56" spans="1:8" x14ac:dyDescent="0.25">
      <c r="A56" t="s">
        <v>119</v>
      </c>
      <c r="B56" s="1">
        <v>64.17</v>
      </c>
      <c r="C56" s="1">
        <v>64.17</v>
      </c>
      <c r="D56" s="1">
        <v>0</v>
      </c>
      <c r="E56" s="1">
        <v>0</v>
      </c>
      <c r="F56" t="s">
        <v>34</v>
      </c>
      <c r="G56" t="s">
        <v>198</v>
      </c>
      <c r="H56" t="s">
        <v>277</v>
      </c>
    </row>
    <row r="57" spans="1:8" x14ac:dyDescent="0.25">
      <c r="A57" t="s">
        <v>114</v>
      </c>
      <c r="B57" s="1">
        <v>47.43</v>
      </c>
      <c r="C57" s="1">
        <v>47.43</v>
      </c>
      <c r="D57" s="1">
        <v>0</v>
      </c>
      <c r="E57" s="1">
        <v>0</v>
      </c>
      <c r="F57" t="s">
        <v>36</v>
      </c>
      <c r="G57" t="s">
        <v>185</v>
      </c>
      <c r="H57" t="s">
        <v>272</v>
      </c>
    </row>
    <row r="58" spans="1:8" x14ac:dyDescent="0.25">
      <c r="A58" t="s">
        <v>32</v>
      </c>
      <c r="B58" s="1">
        <v>43.3599999999999</v>
      </c>
      <c r="C58" s="1">
        <v>43.3599999999999</v>
      </c>
      <c r="D58" s="1">
        <v>0</v>
      </c>
      <c r="E58" s="1">
        <v>0</v>
      </c>
      <c r="F58" t="s">
        <v>152</v>
      </c>
      <c r="G58" t="s">
        <v>209</v>
      </c>
      <c r="H58" t="s">
        <v>210</v>
      </c>
    </row>
    <row r="59" spans="1:8" x14ac:dyDescent="0.25">
      <c r="A59" t="s">
        <v>88</v>
      </c>
      <c r="B59" s="1">
        <v>38.77000000000001</v>
      </c>
      <c r="C59" s="1">
        <v>38.77000000000001</v>
      </c>
      <c r="D59" s="1">
        <v>0</v>
      </c>
      <c r="E59" s="1">
        <v>0</v>
      </c>
      <c r="F59" t="s">
        <v>56</v>
      </c>
      <c r="G59" t="s">
        <v>189</v>
      </c>
      <c r="H59" t="s">
        <v>249</v>
      </c>
    </row>
    <row r="60" spans="1:8" x14ac:dyDescent="0.25">
      <c r="A60" t="s">
        <v>157</v>
      </c>
      <c r="B60" s="1">
        <v>38.229999999999997</v>
      </c>
      <c r="C60" s="1">
        <v>38.229999999999997</v>
      </c>
      <c r="D60" s="1">
        <v>0</v>
      </c>
      <c r="E60" s="1">
        <v>0</v>
      </c>
      <c r="F60" t="s">
        <v>116</v>
      </c>
      <c r="G60" t="s">
        <v>259</v>
      </c>
      <c r="H60" t="s">
        <v>274</v>
      </c>
    </row>
    <row r="61" spans="1:8" x14ac:dyDescent="0.25">
      <c r="A61" t="s">
        <v>347</v>
      </c>
      <c r="B61" s="1">
        <v>13.03</v>
      </c>
      <c r="C61" s="1">
        <v>13.03</v>
      </c>
      <c r="D61" s="1">
        <v>0</v>
      </c>
      <c r="E61" s="1">
        <v>0</v>
      </c>
      <c r="F61" t="s">
        <v>41</v>
      </c>
      <c r="G61" t="s">
        <v>179</v>
      </c>
      <c r="H61" t="s">
        <v>348</v>
      </c>
    </row>
    <row r="62" spans="1:8" x14ac:dyDescent="0.25">
      <c r="A62" t="s">
        <v>285</v>
      </c>
      <c r="B62" s="1">
        <v>12.82</v>
      </c>
      <c r="C62" s="1">
        <v>12.82</v>
      </c>
      <c r="D62" s="1">
        <v>0</v>
      </c>
      <c r="E62" s="1">
        <v>0</v>
      </c>
      <c r="F62" t="s">
        <v>31</v>
      </c>
      <c r="G62" t="s">
        <v>183</v>
      </c>
      <c r="H62" t="s">
        <v>286</v>
      </c>
    </row>
    <row r="63" spans="1:8" x14ac:dyDescent="0.25">
      <c r="A63" t="s">
        <v>124</v>
      </c>
      <c r="B63" s="1">
        <v>12.1</v>
      </c>
      <c r="C63" s="1">
        <v>12.1</v>
      </c>
      <c r="D63" s="1">
        <v>0</v>
      </c>
      <c r="E63" s="1">
        <v>0</v>
      </c>
      <c r="F63" t="s">
        <v>159</v>
      </c>
      <c r="G63" t="s">
        <v>287</v>
      </c>
      <c r="H63" t="s">
        <v>288</v>
      </c>
    </row>
    <row r="64" spans="1:8" x14ac:dyDescent="0.25">
      <c r="A64" t="s">
        <v>125</v>
      </c>
      <c r="B64" s="1">
        <v>6.93</v>
      </c>
      <c r="C64" s="1">
        <v>6.93</v>
      </c>
      <c r="D64" s="1">
        <v>0</v>
      </c>
      <c r="E64" s="1">
        <v>0</v>
      </c>
      <c r="F64" t="s">
        <v>56</v>
      </c>
      <c r="G64" t="s">
        <v>189</v>
      </c>
      <c r="H64" t="s">
        <v>289</v>
      </c>
    </row>
    <row r="65" spans="1:8" x14ac:dyDescent="0.25">
      <c r="A65" t="s">
        <v>136</v>
      </c>
      <c r="B65" s="1">
        <v>2.65</v>
      </c>
      <c r="C65" s="1">
        <v>2.65</v>
      </c>
      <c r="D65" s="1">
        <v>0</v>
      </c>
      <c r="E65" s="1">
        <v>0</v>
      </c>
      <c r="F65" t="s">
        <v>56</v>
      </c>
      <c r="G65" t="s">
        <v>189</v>
      </c>
      <c r="H65" t="s">
        <v>290</v>
      </c>
    </row>
    <row r="66" spans="1:8" x14ac:dyDescent="0.25">
      <c r="A66" t="s">
        <v>329</v>
      </c>
      <c r="B66" s="1">
        <v>2152.63</v>
      </c>
      <c r="C66" s="1">
        <v>0</v>
      </c>
      <c r="D66" s="1">
        <v>2152.63</v>
      </c>
      <c r="E66" s="1">
        <v>0</v>
      </c>
      <c r="F66" t="s">
        <v>330</v>
      </c>
      <c r="G66" t="s">
        <v>331</v>
      </c>
      <c r="H66" t="s">
        <v>332</v>
      </c>
    </row>
    <row r="67" spans="1:8" x14ac:dyDescent="0.25">
      <c r="A67" t="s">
        <v>47</v>
      </c>
      <c r="B67" s="1">
        <v>1750.74</v>
      </c>
      <c r="C67" s="1">
        <v>0</v>
      </c>
      <c r="D67" s="1">
        <v>1750.74</v>
      </c>
      <c r="E67" s="1">
        <v>0</v>
      </c>
      <c r="F67" t="s">
        <v>36</v>
      </c>
      <c r="G67" t="s">
        <v>185</v>
      </c>
      <c r="H67" t="s">
        <v>200</v>
      </c>
    </row>
    <row r="68" spans="1:8" x14ac:dyDescent="0.25">
      <c r="A68" t="s">
        <v>349</v>
      </c>
      <c r="B68" s="1">
        <v>111.17</v>
      </c>
      <c r="C68" s="1">
        <v>0</v>
      </c>
      <c r="D68" s="1">
        <v>111.17</v>
      </c>
      <c r="E68" s="1">
        <v>0</v>
      </c>
      <c r="F68" t="s">
        <v>14</v>
      </c>
      <c r="G68" t="s">
        <v>172</v>
      </c>
      <c r="H68" t="s">
        <v>350</v>
      </c>
    </row>
    <row r="69" spans="1:8" x14ac:dyDescent="0.25">
      <c r="A69" t="s">
        <v>127</v>
      </c>
      <c r="B69" s="1">
        <v>1826.34</v>
      </c>
      <c r="C69" s="1">
        <v>0</v>
      </c>
      <c r="D69" s="1">
        <v>1826.34</v>
      </c>
      <c r="E69" s="1">
        <v>0</v>
      </c>
      <c r="F69" t="s">
        <v>10</v>
      </c>
      <c r="G69" t="s">
        <v>191</v>
      </c>
      <c r="H69" t="s">
        <v>295</v>
      </c>
    </row>
    <row r="70" spans="1:8" x14ac:dyDescent="0.25">
      <c r="A70" t="s">
        <v>161</v>
      </c>
      <c r="B70" s="1">
        <v>325.61</v>
      </c>
      <c r="C70" s="1">
        <v>0</v>
      </c>
      <c r="D70" s="1">
        <v>325.61</v>
      </c>
      <c r="E70" s="1">
        <v>0</v>
      </c>
      <c r="F70" t="s">
        <v>96</v>
      </c>
      <c r="G70" t="s">
        <v>242</v>
      </c>
      <c r="H70" t="s">
        <v>299</v>
      </c>
    </row>
    <row r="71" spans="1:8" x14ac:dyDescent="0.25">
      <c r="A71" t="s">
        <v>128</v>
      </c>
      <c r="B71" s="1">
        <v>2236.87</v>
      </c>
      <c r="C71" s="1">
        <v>0</v>
      </c>
      <c r="D71" s="1">
        <v>2236.87</v>
      </c>
      <c r="E71" s="1">
        <v>0</v>
      </c>
      <c r="F71" t="s">
        <v>29</v>
      </c>
      <c r="G71" t="s">
        <v>212</v>
      </c>
      <c r="H71" t="s">
        <v>302</v>
      </c>
    </row>
    <row r="72" spans="1:8" x14ac:dyDescent="0.25">
      <c r="A72" t="s">
        <v>129</v>
      </c>
      <c r="B72" s="1">
        <v>0</v>
      </c>
      <c r="C72" s="1">
        <v>0</v>
      </c>
      <c r="D72" s="1">
        <v>0</v>
      </c>
      <c r="E72" s="1">
        <v>0</v>
      </c>
      <c r="F72" t="s">
        <v>44</v>
      </c>
      <c r="G72" t="s">
        <v>196</v>
      </c>
      <c r="H72" t="s">
        <v>303</v>
      </c>
    </row>
    <row r="73" spans="1:8" x14ac:dyDescent="0.25">
      <c r="A73" t="s">
        <v>115</v>
      </c>
      <c r="B73" s="1">
        <v>83.740000000000009</v>
      </c>
      <c r="C73" s="1">
        <v>0</v>
      </c>
      <c r="D73" s="1">
        <v>83.740000000000009</v>
      </c>
      <c r="E73" s="1">
        <v>0</v>
      </c>
      <c r="F73" t="s">
        <v>116</v>
      </c>
      <c r="G73" t="s">
        <v>259</v>
      </c>
      <c r="H73" t="s">
        <v>260</v>
      </c>
    </row>
    <row r="74" spans="1:8" x14ac:dyDescent="0.25">
      <c r="A74" t="s">
        <v>27</v>
      </c>
      <c r="B74" s="1">
        <v>815.09999999999991</v>
      </c>
      <c r="C74" s="1">
        <v>0</v>
      </c>
      <c r="D74" s="1">
        <v>815.09999999999991</v>
      </c>
      <c r="E74" s="1">
        <v>0</v>
      </c>
      <c r="F74" t="s">
        <v>14</v>
      </c>
      <c r="G74" t="s">
        <v>172</v>
      </c>
      <c r="H74" t="s">
        <v>182</v>
      </c>
    </row>
    <row r="75" spans="1:8" x14ac:dyDescent="0.25">
      <c r="A75" t="s">
        <v>46</v>
      </c>
      <c r="B75" s="1">
        <v>3917.97</v>
      </c>
      <c r="C75" s="1">
        <v>0</v>
      </c>
      <c r="D75" s="1">
        <v>3917.97</v>
      </c>
      <c r="E75" s="1">
        <v>0</v>
      </c>
      <c r="F75" t="s">
        <v>10</v>
      </c>
      <c r="G75" t="s">
        <v>191</v>
      </c>
      <c r="H75" t="s">
        <v>192</v>
      </c>
    </row>
    <row r="76" spans="1:8" x14ac:dyDescent="0.25">
      <c r="A76" t="s">
        <v>13</v>
      </c>
      <c r="B76" s="1">
        <v>10224.620000000001</v>
      </c>
      <c r="C76" s="1">
        <v>0</v>
      </c>
      <c r="D76" s="1">
        <v>10224.620000000001</v>
      </c>
      <c r="E76" s="1">
        <v>0</v>
      </c>
      <c r="F76" t="s">
        <v>14</v>
      </c>
      <c r="G76" t="s">
        <v>172</v>
      </c>
      <c r="H76" t="s">
        <v>173</v>
      </c>
    </row>
    <row r="77" spans="1:8" x14ac:dyDescent="0.25">
      <c r="A77" t="s">
        <v>59</v>
      </c>
      <c r="B77" s="1">
        <v>5630.38</v>
      </c>
      <c r="C77" s="1">
        <v>0</v>
      </c>
      <c r="D77" s="1">
        <v>5630.38</v>
      </c>
      <c r="E77" s="1">
        <v>0</v>
      </c>
      <c r="F77" t="s">
        <v>41</v>
      </c>
      <c r="G77" t="s">
        <v>179</v>
      </c>
      <c r="H77" t="s">
        <v>180</v>
      </c>
    </row>
    <row r="78" spans="1:8" x14ac:dyDescent="0.25">
      <c r="A78" t="s">
        <v>50</v>
      </c>
      <c r="B78" s="1">
        <v>1908.65</v>
      </c>
      <c r="C78" s="1">
        <v>0</v>
      </c>
      <c r="D78" s="1">
        <v>1908.65</v>
      </c>
      <c r="E78" s="1">
        <v>0</v>
      </c>
      <c r="F78" t="s">
        <v>51</v>
      </c>
      <c r="G78" t="s">
        <v>308</v>
      </c>
      <c r="H78" t="s">
        <v>309</v>
      </c>
    </row>
    <row r="79" spans="1:8" x14ac:dyDescent="0.25">
      <c r="A79" t="s">
        <v>133</v>
      </c>
      <c r="B79" s="1">
        <v>0</v>
      </c>
      <c r="C79" s="1">
        <v>0</v>
      </c>
      <c r="D79" s="1">
        <v>0</v>
      </c>
      <c r="E79" s="1">
        <v>0</v>
      </c>
      <c r="F79" t="s">
        <v>31</v>
      </c>
      <c r="G79" t="s">
        <v>183</v>
      </c>
      <c r="H79" t="s">
        <v>310</v>
      </c>
    </row>
    <row r="80" spans="1:8" x14ac:dyDescent="0.25">
      <c r="A80" t="s">
        <v>57</v>
      </c>
      <c r="B80" s="1">
        <v>3197.65</v>
      </c>
      <c r="C80" s="1">
        <v>0</v>
      </c>
      <c r="D80" s="1">
        <v>3197.65</v>
      </c>
      <c r="E80" s="1">
        <v>0</v>
      </c>
      <c r="F80" t="s">
        <v>20</v>
      </c>
      <c r="G80" t="s">
        <v>178</v>
      </c>
      <c r="H80" t="s">
        <v>204</v>
      </c>
    </row>
    <row r="81" spans="1:8" x14ac:dyDescent="0.25">
      <c r="A81" t="s">
        <v>93</v>
      </c>
      <c r="B81" s="1">
        <v>72.900000000000006</v>
      </c>
      <c r="C81" s="1">
        <v>0</v>
      </c>
      <c r="D81" s="1">
        <v>72.900000000000006</v>
      </c>
      <c r="E81" s="1">
        <v>0</v>
      </c>
      <c r="F81" t="s">
        <v>36</v>
      </c>
      <c r="G81" t="s">
        <v>185</v>
      </c>
      <c r="H81" t="s">
        <v>215</v>
      </c>
    </row>
    <row r="82" spans="1:8" x14ac:dyDescent="0.25">
      <c r="A82" t="s">
        <v>33</v>
      </c>
      <c r="B82" s="1">
        <v>3617.24</v>
      </c>
      <c r="C82" s="1">
        <v>0</v>
      </c>
      <c r="D82" s="1">
        <v>3617.24</v>
      </c>
      <c r="E82" s="1">
        <v>0</v>
      </c>
      <c r="F82" t="s">
        <v>34</v>
      </c>
      <c r="G82" t="s">
        <v>198</v>
      </c>
      <c r="H82" t="s">
        <v>211</v>
      </c>
    </row>
    <row r="83" spans="1:8" x14ac:dyDescent="0.25">
      <c r="A83" t="s">
        <v>79</v>
      </c>
      <c r="B83" s="1">
        <v>2821.04</v>
      </c>
      <c r="C83" s="1">
        <v>0</v>
      </c>
      <c r="D83" s="1">
        <v>2821.04</v>
      </c>
      <c r="E83" s="1">
        <v>55</v>
      </c>
      <c r="F83" t="s">
        <v>56</v>
      </c>
      <c r="G83" t="s">
        <v>189</v>
      </c>
      <c r="H83" t="s">
        <v>190</v>
      </c>
    </row>
    <row r="84" spans="1:8" x14ac:dyDescent="0.25">
      <c r="A84" t="s">
        <v>35</v>
      </c>
      <c r="B84" s="1">
        <v>3124.15</v>
      </c>
      <c r="C84" s="1">
        <v>0</v>
      </c>
      <c r="D84" s="1">
        <v>3124.15</v>
      </c>
      <c r="E84" s="1">
        <v>0</v>
      </c>
      <c r="F84" t="s">
        <v>36</v>
      </c>
      <c r="G84" t="s">
        <v>185</v>
      </c>
      <c r="H84" t="s">
        <v>186</v>
      </c>
    </row>
    <row r="85" spans="1:8" x14ac:dyDescent="0.25">
      <c r="A85" t="s">
        <v>52</v>
      </c>
      <c r="B85" s="1">
        <v>1648.92</v>
      </c>
      <c r="C85" s="1">
        <v>0</v>
      </c>
      <c r="D85" s="1">
        <v>1648.92</v>
      </c>
      <c r="E85" s="1">
        <v>0</v>
      </c>
      <c r="F85" t="s">
        <v>150</v>
      </c>
      <c r="G85" t="s">
        <v>175</v>
      </c>
      <c r="H85" t="s">
        <v>203</v>
      </c>
    </row>
    <row r="86" spans="1:8" x14ac:dyDescent="0.25">
      <c r="A86" t="s">
        <v>38</v>
      </c>
      <c r="B86" s="1">
        <v>825.15000000000009</v>
      </c>
      <c r="C86" s="1">
        <v>0</v>
      </c>
      <c r="D86" s="1">
        <v>825.15000000000009</v>
      </c>
      <c r="E86" s="1">
        <v>0</v>
      </c>
      <c r="F86" t="s">
        <v>36</v>
      </c>
      <c r="G86" t="s">
        <v>185</v>
      </c>
      <c r="H86" t="s">
        <v>224</v>
      </c>
    </row>
  </sheetData>
  <autoFilter ref="A1:H86" xr:uid="{00000000-0009-0000-0000-000004000000}">
    <sortState xmlns:xlrd2="http://schemas.microsoft.com/office/spreadsheetml/2017/richdata2" ref="A2:H86">
      <sortCondition descending="1" ref="C1:C120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H73"/>
  <sheetViews>
    <sheetView workbookViewId="0"/>
  </sheetViews>
  <sheetFormatPr defaultRowHeight="15" x14ac:dyDescent="0.25"/>
  <cols>
    <col min="1" max="1" width="29.85546875" bestFit="1" customWidth="1"/>
    <col min="2" max="2" width="17.5703125" style="1" bestFit="1" customWidth="1"/>
    <col min="3" max="3" width="19.140625" style="1" bestFit="1" customWidth="1"/>
    <col min="4" max="4" width="16" style="1" bestFit="1" customWidth="1"/>
    <col min="5" max="5" width="14.7109375" style="1" bestFit="1" customWidth="1"/>
    <col min="6" max="6" width="19.42578125" bestFit="1" customWidth="1"/>
    <col min="7" max="7" width="36" bestFit="1" customWidth="1"/>
    <col min="8" max="8" width="37.7109375" bestFit="1" customWidth="1"/>
  </cols>
  <sheetData>
    <row r="1" spans="1:8" x14ac:dyDescent="0.25">
      <c r="A1" s="24" t="s">
        <v>0</v>
      </c>
      <c r="B1" s="25" t="s">
        <v>1</v>
      </c>
      <c r="C1" s="25" t="s">
        <v>2</v>
      </c>
      <c r="D1" s="25" t="s">
        <v>4</v>
      </c>
      <c r="E1" s="25" t="s">
        <v>3</v>
      </c>
      <c r="F1" s="24" t="s">
        <v>5</v>
      </c>
      <c r="G1" s="24" t="s">
        <v>168</v>
      </c>
      <c r="H1" s="24" t="s">
        <v>169</v>
      </c>
    </row>
    <row r="2" spans="1:8" x14ac:dyDescent="0.25">
      <c r="A2" t="s">
        <v>30</v>
      </c>
      <c r="B2" s="1">
        <v>3100.3400000000011</v>
      </c>
      <c r="C2" s="1">
        <v>3079.99</v>
      </c>
      <c r="D2" s="1">
        <v>20.350000000000001</v>
      </c>
      <c r="E2" s="1">
        <v>20.350000000000001</v>
      </c>
      <c r="F2" t="s">
        <v>31</v>
      </c>
      <c r="G2" t="s">
        <v>183</v>
      </c>
      <c r="H2" t="s">
        <v>184</v>
      </c>
    </row>
    <row r="3" spans="1:8" x14ac:dyDescent="0.25">
      <c r="A3" t="s">
        <v>58</v>
      </c>
      <c r="B3" s="1">
        <v>2587.0300000000002</v>
      </c>
      <c r="C3" s="1">
        <v>2587.0300000000002</v>
      </c>
      <c r="D3" s="1">
        <v>0</v>
      </c>
      <c r="E3" s="1">
        <v>0</v>
      </c>
      <c r="F3" t="s">
        <v>34</v>
      </c>
      <c r="G3" t="s">
        <v>198</v>
      </c>
      <c r="H3" t="s">
        <v>199</v>
      </c>
    </row>
    <row r="4" spans="1:8" x14ac:dyDescent="0.25">
      <c r="A4" t="s">
        <v>43</v>
      </c>
      <c r="B4" s="1">
        <v>2207.66</v>
      </c>
      <c r="C4" s="1">
        <v>2207.66</v>
      </c>
      <c r="D4" s="1">
        <v>0</v>
      </c>
      <c r="E4" s="1">
        <v>0</v>
      </c>
      <c r="F4" t="s">
        <v>44</v>
      </c>
      <c r="G4" t="s">
        <v>196</v>
      </c>
      <c r="H4" t="s">
        <v>197</v>
      </c>
    </row>
    <row r="5" spans="1:8" x14ac:dyDescent="0.25">
      <c r="A5" t="s">
        <v>45</v>
      </c>
      <c r="B5" s="1">
        <v>2193.04</v>
      </c>
      <c r="C5" s="1">
        <v>2193.04</v>
      </c>
      <c r="D5" s="1">
        <v>0</v>
      </c>
      <c r="E5" s="1">
        <v>0</v>
      </c>
      <c r="F5" t="s">
        <v>20</v>
      </c>
      <c r="G5" t="s">
        <v>178</v>
      </c>
      <c r="H5" t="s">
        <v>193</v>
      </c>
    </row>
    <row r="6" spans="1:8" x14ac:dyDescent="0.25">
      <c r="A6" t="s">
        <v>42</v>
      </c>
      <c r="B6" s="1">
        <v>2104.87</v>
      </c>
      <c r="C6" s="1">
        <v>2104.87</v>
      </c>
      <c r="D6" s="1">
        <v>0</v>
      </c>
      <c r="E6" s="1">
        <v>0</v>
      </c>
      <c r="F6" t="s">
        <v>23</v>
      </c>
      <c r="G6" t="s">
        <v>194</v>
      </c>
      <c r="H6" t="s">
        <v>195</v>
      </c>
    </row>
    <row r="7" spans="1:8" x14ac:dyDescent="0.25">
      <c r="A7" t="s">
        <v>66</v>
      </c>
      <c r="B7" s="1">
        <v>2029.47</v>
      </c>
      <c r="C7" s="1">
        <v>1915.78</v>
      </c>
      <c r="D7" s="1">
        <v>113.69</v>
      </c>
      <c r="E7" s="1">
        <v>0</v>
      </c>
      <c r="F7" t="s">
        <v>56</v>
      </c>
      <c r="G7" t="s">
        <v>189</v>
      </c>
      <c r="H7" t="s">
        <v>216</v>
      </c>
    </row>
    <row r="8" spans="1:8" x14ac:dyDescent="0.25">
      <c r="A8" t="s">
        <v>19</v>
      </c>
      <c r="B8" s="1">
        <v>6228.37</v>
      </c>
      <c r="C8" s="1">
        <v>1820.2</v>
      </c>
      <c r="D8" s="1">
        <v>4408.17</v>
      </c>
      <c r="E8" s="1">
        <v>4408.17</v>
      </c>
      <c r="F8" t="s">
        <v>14</v>
      </c>
      <c r="G8" t="s">
        <v>172</v>
      </c>
      <c r="H8" t="s">
        <v>174</v>
      </c>
    </row>
    <row r="9" spans="1:8" x14ac:dyDescent="0.25">
      <c r="A9" t="s">
        <v>49</v>
      </c>
      <c r="B9" s="1">
        <v>1663.53</v>
      </c>
      <c r="C9" s="1">
        <v>1663.53</v>
      </c>
      <c r="D9" s="1">
        <v>0</v>
      </c>
      <c r="E9" s="1">
        <v>0</v>
      </c>
      <c r="F9" t="s">
        <v>10</v>
      </c>
      <c r="G9" t="s">
        <v>191</v>
      </c>
      <c r="H9" t="s">
        <v>202</v>
      </c>
    </row>
    <row r="10" spans="1:8" x14ac:dyDescent="0.25">
      <c r="A10" t="s">
        <v>53</v>
      </c>
      <c r="B10" s="1">
        <v>3707.93</v>
      </c>
      <c r="C10" s="1">
        <v>1535.18</v>
      </c>
      <c r="D10" s="1">
        <v>2172.75</v>
      </c>
      <c r="E10" s="1">
        <v>0</v>
      </c>
      <c r="F10" t="s">
        <v>44</v>
      </c>
      <c r="G10" t="s">
        <v>196</v>
      </c>
      <c r="H10" t="s">
        <v>205</v>
      </c>
    </row>
    <row r="11" spans="1:8" x14ac:dyDescent="0.25">
      <c r="A11" t="s">
        <v>145</v>
      </c>
      <c r="B11" s="1">
        <v>1460.58</v>
      </c>
      <c r="C11" s="1">
        <v>1460.58</v>
      </c>
      <c r="D11" s="1">
        <v>0</v>
      </c>
      <c r="E11" s="1">
        <v>0</v>
      </c>
      <c r="F11" t="s">
        <v>151</v>
      </c>
      <c r="G11" t="s">
        <v>208</v>
      </c>
      <c r="H11" t="s">
        <v>208</v>
      </c>
    </row>
    <row r="12" spans="1:8" x14ac:dyDescent="0.25">
      <c r="A12" t="s">
        <v>342</v>
      </c>
      <c r="B12" s="1">
        <v>1217.96</v>
      </c>
      <c r="C12" s="1">
        <v>1217.96</v>
      </c>
      <c r="D12" s="1">
        <v>0</v>
      </c>
      <c r="E12" s="1">
        <v>0</v>
      </c>
      <c r="F12" t="s">
        <v>102</v>
      </c>
      <c r="G12" t="s">
        <v>282</v>
      </c>
      <c r="H12" t="s">
        <v>343</v>
      </c>
    </row>
    <row r="13" spans="1:8" x14ac:dyDescent="0.25">
      <c r="A13" t="s">
        <v>344</v>
      </c>
      <c r="B13" s="1">
        <v>1031.3</v>
      </c>
      <c r="C13" s="1">
        <v>1031.3</v>
      </c>
      <c r="D13" s="1">
        <v>0</v>
      </c>
      <c r="E13" s="1">
        <v>0</v>
      </c>
      <c r="F13" t="s">
        <v>29</v>
      </c>
      <c r="G13" t="s">
        <v>212</v>
      </c>
      <c r="H13" t="s">
        <v>296</v>
      </c>
    </row>
    <row r="14" spans="1:8" x14ac:dyDescent="0.25">
      <c r="A14" t="s">
        <v>70</v>
      </c>
      <c r="B14" s="1">
        <v>1132.5999999999999</v>
      </c>
      <c r="C14" s="1">
        <v>820.41000000000008</v>
      </c>
      <c r="D14" s="1">
        <v>312.19</v>
      </c>
      <c r="E14" s="1">
        <v>312.19</v>
      </c>
      <c r="F14" t="s">
        <v>150</v>
      </c>
      <c r="G14" t="s">
        <v>175</v>
      </c>
      <c r="H14" t="s">
        <v>223</v>
      </c>
    </row>
    <row r="15" spans="1:8" x14ac:dyDescent="0.25">
      <c r="A15" t="s">
        <v>9</v>
      </c>
      <c r="B15" s="1">
        <v>7096.3300000000017</v>
      </c>
      <c r="C15" s="1">
        <v>795.74</v>
      </c>
      <c r="D15" s="1">
        <v>6300.59</v>
      </c>
      <c r="E15" s="1">
        <v>0</v>
      </c>
      <c r="F15" t="s">
        <v>150</v>
      </c>
      <c r="G15" t="s">
        <v>175</v>
      </c>
      <c r="H15" t="s">
        <v>176</v>
      </c>
    </row>
    <row r="16" spans="1:8" x14ac:dyDescent="0.25">
      <c r="A16" t="s">
        <v>22</v>
      </c>
      <c r="B16" s="1">
        <v>793.38000000000011</v>
      </c>
      <c r="C16" s="1">
        <v>793.38000000000011</v>
      </c>
      <c r="D16" s="1">
        <v>0</v>
      </c>
      <c r="E16" s="1">
        <v>0</v>
      </c>
      <c r="F16" t="s">
        <v>23</v>
      </c>
      <c r="G16" t="s">
        <v>194</v>
      </c>
      <c r="H16" t="s">
        <v>226</v>
      </c>
    </row>
    <row r="17" spans="1:8" x14ac:dyDescent="0.25">
      <c r="A17" t="s">
        <v>75</v>
      </c>
      <c r="B17" s="1">
        <v>792.34000000000015</v>
      </c>
      <c r="C17" s="1">
        <v>792.34000000000015</v>
      </c>
      <c r="D17" s="1">
        <v>0</v>
      </c>
      <c r="E17" s="1">
        <v>0</v>
      </c>
      <c r="F17" t="s">
        <v>31</v>
      </c>
      <c r="G17" t="s">
        <v>183</v>
      </c>
      <c r="H17" t="s">
        <v>232</v>
      </c>
    </row>
    <row r="18" spans="1:8" x14ac:dyDescent="0.25">
      <c r="A18" t="s">
        <v>333</v>
      </c>
      <c r="B18" s="1">
        <v>712.63</v>
      </c>
      <c r="C18" s="1">
        <v>712.63</v>
      </c>
      <c r="D18" s="1">
        <v>0</v>
      </c>
      <c r="E18" s="1">
        <v>0</v>
      </c>
      <c r="F18" t="s">
        <v>29</v>
      </c>
      <c r="G18" t="s">
        <v>212</v>
      </c>
      <c r="H18" t="s">
        <v>334</v>
      </c>
    </row>
    <row r="19" spans="1:8" x14ac:dyDescent="0.25">
      <c r="A19" t="s">
        <v>60</v>
      </c>
      <c r="B19" s="1">
        <v>653</v>
      </c>
      <c r="C19" s="1">
        <v>653</v>
      </c>
      <c r="D19" s="1">
        <v>0</v>
      </c>
      <c r="E19" s="1">
        <v>0</v>
      </c>
      <c r="F19" t="s">
        <v>21</v>
      </c>
      <c r="G19" t="s">
        <v>177</v>
      </c>
      <c r="H19" t="s">
        <v>236</v>
      </c>
    </row>
    <row r="20" spans="1:8" x14ac:dyDescent="0.25">
      <c r="A20" t="s">
        <v>20</v>
      </c>
      <c r="B20" s="1">
        <v>643.31000000000006</v>
      </c>
      <c r="C20" s="1">
        <v>643.31000000000006</v>
      </c>
      <c r="D20" s="1">
        <v>0</v>
      </c>
      <c r="E20" s="1">
        <v>0</v>
      </c>
      <c r="F20" t="s">
        <v>21</v>
      </c>
      <c r="G20" t="s">
        <v>177</v>
      </c>
      <c r="H20" t="s">
        <v>178</v>
      </c>
    </row>
    <row r="21" spans="1:8" x14ac:dyDescent="0.25">
      <c r="A21" t="s">
        <v>72</v>
      </c>
      <c r="B21" s="1">
        <v>601.52</v>
      </c>
      <c r="C21" s="1">
        <v>581.56999999999994</v>
      </c>
      <c r="D21" s="1">
        <v>19.95</v>
      </c>
      <c r="E21" s="1">
        <v>0</v>
      </c>
      <c r="F21" t="s">
        <v>20</v>
      </c>
      <c r="G21" t="s">
        <v>178</v>
      </c>
      <c r="H21" t="s">
        <v>229</v>
      </c>
    </row>
    <row r="22" spans="1:8" x14ac:dyDescent="0.25">
      <c r="A22" t="s">
        <v>109</v>
      </c>
      <c r="B22" s="1">
        <v>541.14</v>
      </c>
      <c r="C22" s="1">
        <v>541.14</v>
      </c>
      <c r="D22" s="1">
        <v>0</v>
      </c>
      <c r="E22" s="1">
        <v>0</v>
      </c>
      <c r="F22" t="s">
        <v>60</v>
      </c>
      <c r="G22" t="s">
        <v>236</v>
      </c>
      <c r="H22" t="s">
        <v>252</v>
      </c>
    </row>
    <row r="23" spans="1:8" x14ac:dyDescent="0.25">
      <c r="A23" t="s">
        <v>71</v>
      </c>
      <c r="B23" s="1">
        <v>529.23</v>
      </c>
      <c r="C23" s="1">
        <v>529.23</v>
      </c>
      <c r="D23" s="1">
        <v>0</v>
      </c>
      <c r="E23" s="1">
        <v>0</v>
      </c>
      <c r="F23" t="s">
        <v>36</v>
      </c>
      <c r="G23" t="s">
        <v>185</v>
      </c>
      <c r="H23" t="s">
        <v>228</v>
      </c>
    </row>
    <row r="24" spans="1:8" x14ac:dyDescent="0.25">
      <c r="A24" t="s">
        <v>23</v>
      </c>
      <c r="B24" s="1">
        <v>511.21</v>
      </c>
      <c r="C24" s="1">
        <v>511.21</v>
      </c>
      <c r="D24" s="1">
        <v>0</v>
      </c>
      <c r="E24" s="1">
        <v>0</v>
      </c>
      <c r="F24" t="s">
        <v>21</v>
      </c>
      <c r="G24" t="s">
        <v>177</v>
      </c>
      <c r="H24" t="s">
        <v>194</v>
      </c>
    </row>
    <row r="25" spans="1:8" x14ac:dyDescent="0.25">
      <c r="A25" t="s">
        <v>74</v>
      </c>
      <c r="B25" s="1">
        <v>506.55</v>
      </c>
      <c r="C25" s="1">
        <v>506.55</v>
      </c>
      <c r="D25" s="1">
        <v>0</v>
      </c>
      <c r="E25" s="1">
        <v>0</v>
      </c>
      <c r="F25" t="s">
        <v>31</v>
      </c>
      <c r="G25" t="s">
        <v>183</v>
      </c>
      <c r="H25" t="s">
        <v>231</v>
      </c>
    </row>
    <row r="26" spans="1:8" x14ac:dyDescent="0.25">
      <c r="A26" t="s">
        <v>73</v>
      </c>
      <c r="B26" s="1">
        <v>475.74</v>
      </c>
      <c r="C26" s="1">
        <v>475.74</v>
      </c>
      <c r="D26" s="1">
        <v>0</v>
      </c>
      <c r="E26" s="1">
        <v>0</v>
      </c>
      <c r="F26" t="s">
        <v>14</v>
      </c>
      <c r="G26" t="s">
        <v>172</v>
      </c>
      <c r="H26" t="s">
        <v>230</v>
      </c>
    </row>
    <row r="27" spans="1:8" x14ac:dyDescent="0.25">
      <c r="A27" t="s">
        <v>82</v>
      </c>
      <c r="B27" s="1">
        <v>411.76</v>
      </c>
      <c r="C27" s="1">
        <v>411.76</v>
      </c>
      <c r="D27" s="1">
        <v>0</v>
      </c>
      <c r="E27" s="1">
        <v>0</v>
      </c>
      <c r="F27" t="s">
        <v>60</v>
      </c>
      <c r="G27" t="s">
        <v>236</v>
      </c>
      <c r="H27" t="s">
        <v>237</v>
      </c>
    </row>
    <row r="28" spans="1:8" x14ac:dyDescent="0.25">
      <c r="A28" t="s">
        <v>78</v>
      </c>
      <c r="B28" s="1">
        <v>402.12</v>
      </c>
      <c r="C28" s="1">
        <v>402.12</v>
      </c>
      <c r="D28" s="1">
        <v>0</v>
      </c>
      <c r="E28" s="1">
        <v>0</v>
      </c>
      <c r="F28" t="s">
        <v>49</v>
      </c>
      <c r="G28" t="s">
        <v>202</v>
      </c>
      <c r="H28" t="s">
        <v>202</v>
      </c>
    </row>
    <row r="29" spans="1:8" x14ac:dyDescent="0.25">
      <c r="A29" t="s">
        <v>81</v>
      </c>
      <c r="B29" s="1">
        <v>387.42</v>
      </c>
      <c r="C29" s="1">
        <v>387.42</v>
      </c>
      <c r="D29" s="1">
        <v>0</v>
      </c>
      <c r="E29" s="1">
        <v>0</v>
      </c>
      <c r="F29" t="s">
        <v>153</v>
      </c>
      <c r="G29" t="s">
        <v>234</v>
      </c>
      <c r="H29" t="s">
        <v>235</v>
      </c>
    </row>
    <row r="30" spans="1:8" x14ac:dyDescent="0.25">
      <c r="A30" t="s">
        <v>37</v>
      </c>
      <c r="B30" s="1">
        <v>362.33</v>
      </c>
      <c r="C30" s="1">
        <v>362.33</v>
      </c>
      <c r="D30" s="1">
        <v>0</v>
      </c>
      <c r="E30" s="1">
        <v>0</v>
      </c>
      <c r="F30" t="s">
        <v>29</v>
      </c>
      <c r="G30" t="s">
        <v>212</v>
      </c>
      <c r="H30" t="s">
        <v>213</v>
      </c>
    </row>
    <row r="31" spans="1:8" x14ac:dyDescent="0.25">
      <c r="A31" t="s">
        <v>83</v>
      </c>
      <c r="B31" s="1">
        <v>943.06</v>
      </c>
      <c r="C31" s="1">
        <v>345.35</v>
      </c>
      <c r="D31" s="1">
        <v>597.70999999999992</v>
      </c>
      <c r="E31" s="1">
        <v>597.70999999999992</v>
      </c>
      <c r="F31" t="s">
        <v>14</v>
      </c>
      <c r="G31" t="s">
        <v>172</v>
      </c>
      <c r="H31" t="s">
        <v>240</v>
      </c>
    </row>
    <row r="32" spans="1:8" x14ac:dyDescent="0.25">
      <c r="A32" t="s">
        <v>95</v>
      </c>
      <c r="B32" s="1">
        <v>337.03</v>
      </c>
      <c r="C32" s="1">
        <v>337.03</v>
      </c>
      <c r="D32" s="1">
        <v>0</v>
      </c>
      <c r="E32" s="1">
        <v>0</v>
      </c>
      <c r="F32" t="s">
        <v>96</v>
      </c>
      <c r="G32" t="s">
        <v>242</v>
      </c>
      <c r="H32" t="s">
        <v>243</v>
      </c>
    </row>
    <row r="33" spans="1:8" x14ac:dyDescent="0.25">
      <c r="A33" t="s">
        <v>345</v>
      </c>
      <c r="B33" s="1">
        <v>320</v>
      </c>
      <c r="C33" s="1">
        <v>320</v>
      </c>
      <c r="D33" s="1">
        <v>0</v>
      </c>
      <c r="E33" s="1">
        <v>0</v>
      </c>
      <c r="F33" t="s">
        <v>31</v>
      </c>
      <c r="G33" t="s">
        <v>183</v>
      </c>
      <c r="H33" t="s">
        <v>346</v>
      </c>
    </row>
    <row r="34" spans="1:8" x14ac:dyDescent="0.25">
      <c r="A34" t="s">
        <v>87</v>
      </c>
      <c r="B34" s="1">
        <v>278.18</v>
      </c>
      <c r="C34" s="1">
        <v>278.18</v>
      </c>
      <c r="D34" s="1">
        <v>0</v>
      </c>
      <c r="E34" s="1">
        <v>0</v>
      </c>
      <c r="F34" t="s">
        <v>44</v>
      </c>
      <c r="G34" t="s">
        <v>196</v>
      </c>
      <c r="H34" t="s">
        <v>244</v>
      </c>
    </row>
    <row r="35" spans="1:8" x14ac:dyDescent="0.25">
      <c r="A35" t="s">
        <v>154</v>
      </c>
      <c r="B35" s="1">
        <v>277.26</v>
      </c>
      <c r="C35" s="1">
        <v>277.26</v>
      </c>
      <c r="D35" s="1">
        <v>0</v>
      </c>
      <c r="E35" s="1">
        <v>0</v>
      </c>
      <c r="F35" t="s">
        <v>105</v>
      </c>
      <c r="G35" t="s">
        <v>245</v>
      </c>
      <c r="H35" t="s">
        <v>246</v>
      </c>
    </row>
    <row r="36" spans="1:8" x14ac:dyDescent="0.25">
      <c r="A36" t="s">
        <v>113</v>
      </c>
      <c r="B36" s="1">
        <v>270.58999999999997</v>
      </c>
      <c r="C36" s="1">
        <v>270.58999999999997</v>
      </c>
      <c r="D36" s="1">
        <v>0</v>
      </c>
      <c r="E36" s="1">
        <v>0</v>
      </c>
      <c r="F36" t="s">
        <v>36</v>
      </c>
      <c r="G36" t="s">
        <v>185</v>
      </c>
      <c r="H36" t="s">
        <v>247</v>
      </c>
    </row>
    <row r="37" spans="1:8" x14ac:dyDescent="0.25">
      <c r="A37" t="s">
        <v>89</v>
      </c>
      <c r="B37" s="1">
        <v>269.68</v>
      </c>
      <c r="C37" s="1">
        <v>269.68</v>
      </c>
      <c r="D37" s="1">
        <v>0</v>
      </c>
      <c r="E37" s="1">
        <v>0</v>
      </c>
      <c r="F37" t="s">
        <v>60</v>
      </c>
      <c r="G37" t="s">
        <v>236</v>
      </c>
      <c r="H37" t="s">
        <v>250</v>
      </c>
    </row>
    <row r="38" spans="1:8" x14ac:dyDescent="0.25">
      <c r="A38" t="s">
        <v>144</v>
      </c>
      <c r="B38" s="1">
        <v>250</v>
      </c>
      <c r="C38" s="1">
        <v>250</v>
      </c>
      <c r="D38" s="1">
        <v>0</v>
      </c>
      <c r="E38" s="1">
        <v>0</v>
      </c>
      <c r="F38" t="s">
        <v>96</v>
      </c>
      <c r="G38" t="s">
        <v>242</v>
      </c>
      <c r="H38" t="s">
        <v>248</v>
      </c>
    </row>
    <row r="39" spans="1:8" x14ac:dyDescent="0.25">
      <c r="A39" t="s">
        <v>101</v>
      </c>
      <c r="B39" s="1">
        <v>242.13</v>
      </c>
      <c r="C39" s="1">
        <v>242.13</v>
      </c>
      <c r="D39" s="1">
        <v>0</v>
      </c>
      <c r="E39" s="1">
        <v>0</v>
      </c>
      <c r="F39" t="s">
        <v>34</v>
      </c>
      <c r="G39" t="s">
        <v>198</v>
      </c>
      <c r="H39" t="s">
        <v>261</v>
      </c>
    </row>
    <row r="40" spans="1:8" x14ac:dyDescent="0.25">
      <c r="A40" t="s">
        <v>44</v>
      </c>
      <c r="B40" s="1">
        <v>235.86</v>
      </c>
      <c r="C40" s="1">
        <v>235.86</v>
      </c>
      <c r="D40" s="1">
        <v>0</v>
      </c>
      <c r="E40" s="1">
        <v>0</v>
      </c>
      <c r="F40" t="s">
        <v>21</v>
      </c>
      <c r="G40" t="s">
        <v>177</v>
      </c>
      <c r="H40" t="s">
        <v>196</v>
      </c>
    </row>
    <row r="41" spans="1:8" x14ac:dyDescent="0.25">
      <c r="A41" t="s">
        <v>263</v>
      </c>
      <c r="B41" s="1">
        <v>213.67</v>
      </c>
      <c r="C41" s="1">
        <v>213.67</v>
      </c>
      <c r="D41" s="1">
        <v>0</v>
      </c>
      <c r="E41" s="1">
        <v>0</v>
      </c>
      <c r="F41" t="s">
        <v>10</v>
      </c>
      <c r="G41" t="s">
        <v>191</v>
      </c>
      <c r="H41" t="s">
        <v>264</v>
      </c>
    </row>
    <row r="42" spans="1:8" x14ac:dyDescent="0.25">
      <c r="A42" t="s">
        <v>90</v>
      </c>
      <c r="B42" s="1">
        <v>193.6</v>
      </c>
      <c r="C42" s="1">
        <v>193.6</v>
      </c>
      <c r="D42" s="1">
        <v>0</v>
      </c>
      <c r="E42" s="1">
        <v>0</v>
      </c>
      <c r="F42" t="s">
        <v>14</v>
      </c>
      <c r="G42" t="s">
        <v>172</v>
      </c>
      <c r="H42" t="s">
        <v>251</v>
      </c>
    </row>
    <row r="43" spans="1:8" x14ac:dyDescent="0.25">
      <c r="A43" t="s">
        <v>46</v>
      </c>
      <c r="B43" s="1">
        <v>188.73</v>
      </c>
      <c r="C43" s="1">
        <v>188.73</v>
      </c>
      <c r="D43" s="1">
        <v>0</v>
      </c>
      <c r="E43" s="1">
        <v>0</v>
      </c>
      <c r="F43" t="s">
        <v>10</v>
      </c>
      <c r="G43" t="s">
        <v>191</v>
      </c>
      <c r="H43" t="s">
        <v>192</v>
      </c>
    </row>
    <row r="44" spans="1:8" x14ac:dyDescent="0.25">
      <c r="A44" t="s">
        <v>91</v>
      </c>
      <c r="B44" s="1">
        <v>179.4</v>
      </c>
      <c r="C44" s="1">
        <v>179.4</v>
      </c>
      <c r="D44" s="1">
        <v>0</v>
      </c>
      <c r="E44" s="1">
        <v>0</v>
      </c>
      <c r="F44" t="s">
        <v>23</v>
      </c>
      <c r="G44" t="s">
        <v>194</v>
      </c>
      <c r="H44" t="s">
        <v>253</v>
      </c>
    </row>
    <row r="45" spans="1:8" x14ac:dyDescent="0.25">
      <c r="A45" t="s">
        <v>117</v>
      </c>
      <c r="B45" s="1">
        <v>170.57</v>
      </c>
      <c r="C45" s="1">
        <v>170.57</v>
      </c>
      <c r="D45" s="1">
        <v>0</v>
      </c>
      <c r="E45" s="1">
        <v>0</v>
      </c>
      <c r="F45" t="s">
        <v>56</v>
      </c>
      <c r="G45" t="s">
        <v>189</v>
      </c>
      <c r="H45" t="s">
        <v>273</v>
      </c>
    </row>
    <row r="46" spans="1:8" x14ac:dyDescent="0.25">
      <c r="A46" t="s">
        <v>100</v>
      </c>
      <c r="B46" s="1">
        <v>3611.44</v>
      </c>
      <c r="C46" s="1">
        <v>157.62</v>
      </c>
      <c r="D46" s="1">
        <v>3453.82</v>
      </c>
      <c r="E46" s="1">
        <v>0</v>
      </c>
      <c r="F46" t="s">
        <v>20</v>
      </c>
      <c r="G46" t="s">
        <v>178</v>
      </c>
      <c r="H46" t="s">
        <v>255</v>
      </c>
    </row>
    <row r="47" spans="1:8" x14ac:dyDescent="0.25">
      <c r="A47" t="s">
        <v>337</v>
      </c>
      <c r="B47" s="1">
        <v>156.22</v>
      </c>
      <c r="C47" s="1">
        <v>156.22</v>
      </c>
      <c r="D47" s="1">
        <v>0</v>
      </c>
      <c r="E47" s="1">
        <v>0</v>
      </c>
      <c r="F47" t="s">
        <v>162</v>
      </c>
      <c r="G47" t="s">
        <v>300</v>
      </c>
      <c r="H47" t="s">
        <v>338</v>
      </c>
    </row>
    <row r="48" spans="1:8" x14ac:dyDescent="0.25">
      <c r="A48" t="s">
        <v>118</v>
      </c>
      <c r="B48" s="1">
        <v>139.97999999999999</v>
      </c>
      <c r="C48" s="1">
        <v>139.97999999999999</v>
      </c>
      <c r="D48" s="1">
        <v>0</v>
      </c>
      <c r="E48" s="1">
        <v>0</v>
      </c>
      <c r="F48" t="s">
        <v>29</v>
      </c>
      <c r="G48" t="s">
        <v>212</v>
      </c>
      <c r="H48" t="s">
        <v>256</v>
      </c>
    </row>
    <row r="49" spans="1:8" x14ac:dyDescent="0.25">
      <c r="A49" t="s">
        <v>97</v>
      </c>
      <c r="B49" s="1">
        <v>137.72</v>
      </c>
      <c r="C49" s="1">
        <v>137.72</v>
      </c>
      <c r="D49" s="1">
        <v>0</v>
      </c>
      <c r="E49" s="1">
        <v>0</v>
      </c>
      <c r="F49" t="s">
        <v>7</v>
      </c>
      <c r="G49" t="s">
        <v>170</v>
      </c>
      <c r="H49" t="s">
        <v>257</v>
      </c>
    </row>
    <row r="50" spans="1:8" x14ac:dyDescent="0.25">
      <c r="A50" t="s">
        <v>107</v>
      </c>
      <c r="B50" s="1">
        <v>130.74</v>
      </c>
      <c r="C50" s="1">
        <v>130.74</v>
      </c>
      <c r="D50" s="1">
        <v>0</v>
      </c>
      <c r="E50" s="1">
        <v>0</v>
      </c>
      <c r="F50" t="s">
        <v>96</v>
      </c>
      <c r="G50" t="s">
        <v>242</v>
      </c>
      <c r="H50" t="s">
        <v>258</v>
      </c>
    </row>
    <row r="51" spans="1:8" x14ac:dyDescent="0.25">
      <c r="A51" t="s">
        <v>269</v>
      </c>
      <c r="B51" s="1">
        <v>116.18</v>
      </c>
      <c r="C51" s="1">
        <v>116.18</v>
      </c>
      <c r="D51" s="1">
        <v>0</v>
      </c>
      <c r="E51" s="1">
        <v>0</v>
      </c>
      <c r="F51" t="s">
        <v>44</v>
      </c>
      <c r="G51" t="s">
        <v>196</v>
      </c>
      <c r="H51" t="s">
        <v>270</v>
      </c>
    </row>
    <row r="52" spans="1:8" x14ac:dyDescent="0.25">
      <c r="A52" t="s">
        <v>351</v>
      </c>
      <c r="B52" s="1">
        <v>100.56</v>
      </c>
      <c r="C52" s="1">
        <v>100.56</v>
      </c>
      <c r="D52" s="1">
        <v>0</v>
      </c>
      <c r="E52" s="1">
        <v>0</v>
      </c>
      <c r="F52" t="s">
        <v>23</v>
      </c>
      <c r="G52" t="s">
        <v>194</v>
      </c>
      <c r="H52" t="s">
        <v>352</v>
      </c>
    </row>
    <row r="53" spans="1:8" x14ac:dyDescent="0.25">
      <c r="A53" t="s">
        <v>94</v>
      </c>
      <c r="B53" s="1">
        <v>290.07000000000011</v>
      </c>
      <c r="C53" s="1">
        <v>96.47999999999999</v>
      </c>
      <c r="D53" s="1">
        <v>193.59</v>
      </c>
      <c r="E53" s="1">
        <v>0</v>
      </c>
      <c r="F53" t="s">
        <v>62</v>
      </c>
      <c r="G53" t="s">
        <v>238</v>
      </c>
      <c r="H53" t="s">
        <v>239</v>
      </c>
    </row>
    <row r="54" spans="1:8" x14ac:dyDescent="0.25">
      <c r="A54" t="s">
        <v>103</v>
      </c>
      <c r="B54" s="1">
        <v>95.79</v>
      </c>
      <c r="C54" s="1">
        <v>95.79</v>
      </c>
      <c r="D54" s="1">
        <v>0</v>
      </c>
      <c r="E54" s="1">
        <v>0</v>
      </c>
      <c r="F54" t="s">
        <v>10</v>
      </c>
      <c r="G54" t="s">
        <v>191</v>
      </c>
      <c r="H54" t="s">
        <v>262</v>
      </c>
    </row>
    <row r="55" spans="1:8" x14ac:dyDescent="0.25">
      <c r="A55" t="s">
        <v>157</v>
      </c>
      <c r="B55" s="1">
        <v>88.88</v>
      </c>
      <c r="C55" s="1">
        <v>88.88</v>
      </c>
      <c r="D55" s="1">
        <v>0</v>
      </c>
      <c r="E55" s="1">
        <v>0</v>
      </c>
      <c r="F55" t="s">
        <v>116</v>
      </c>
      <c r="G55" t="s">
        <v>259</v>
      </c>
      <c r="H55" t="s">
        <v>274</v>
      </c>
    </row>
    <row r="56" spans="1:8" x14ac:dyDescent="0.25">
      <c r="A56" t="s">
        <v>108</v>
      </c>
      <c r="B56" s="1">
        <v>86.38</v>
      </c>
      <c r="C56" s="1">
        <v>86.38</v>
      </c>
      <c r="D56" s="1">
        <v>0</v>
      </c>
      <c r="E56" s="1">
        <v>0</v>
      </c>
      <c r="F56" t="s">
        <v>155</v>
      </c>
      <c r="G56" t="s">
        <v>265</v>
      </c>
      <c r="H56" t="s">
        <v>265</v>
      </c>
    </row>
    <row r="57" spans="1:8" x14ac:dyDescent="0.25">
      <c r="A57" t="s">
        <v>110</v>
      </c>
      <c r="B57" s="1">
        <v>81.819999999999993</v>
      </c>
      <c r="C57" s="1">
        <v>81.819999999999993</v>
      </c>
      <c r="D57" s="1">
        <v>0</v>
      </c>
      <c r="E57" s="1">
        <v>0</v>
      </c>
      <c r="F57" t="s">
        <v>23</v>
      </c>
      <c r="G57" t="s">
        <v>194</v>
      </c>
      <c r="H57" t="s">
        <v>266</v>
      </c>
    </row>
    <row r="58" spans="1:8" x14ac:dyDescent="0.25">
      <c r="A58" t="s">
        <v>111</v>
      </c>
      <c r="B58" s="1">
        <v>80.239999999999995</v>
      </c>
      <c r="C58" s="1">
        <v>80.239999999999995</v>
      </c>
      <c r="D58" s="1">
        <v>0</v>
      </c>
      <c r="E58" s="1">
        <v>0</v>
      </c>
      <c r="F58" t="s">
        <v>44</v>
      </c>
      <c r="G58" t="s">
        <v>196</v>
      </c>
      <c r="H58" t="s">
        <v>267</v>
      </c>
    </row>
    <row r="59" spans="1:8" x14ac:dyDescent="0.25">
      <c r="A59" t="s">
        <v>112</v>
      </c>
      <c r="B59" s="1">
        <v>80.239999999999995</v>
      </c>
      <c r="C59" s="1">
        <v>80.239999999999995</v>
      </c>
      <c r="D59" s="1">
        <v>0</v>
      </c>
      <c r="E59" s="1">
        <v>0</v>
      </c>
      <c r="F59" t="s">
        <v>96</v>
      </c>
      <c r="G59" t="s">
        <v>242</v>
      </c>
      <c r="H59" t="s">
        <v>268</v>
      </c>
    </row>
    <row r="60" spans="1:8" x14ac:dyDescent="0.25">
      <c r="A60" t="s">
        <v>353</v>
      </c>
      <c r="B60" s="1">
        <v>68.739999999999995</v>
      </c>
      <c r="C60" s="1">
        <v>68.739999999999995</v>
      </c>
      <c r="D60" s="1">
        <v>0</v>
      </c>
      <c r="E60" s="1">
        <v>0</v>
      </c>
      <c r="F60" t="s">
        <v>41</v>
      </c>
      <c r="G60" t="s">
        <v>179</v>
      </c>
      <c r="H60" t="s">
        <v>227</v>
      </c>
    </row>
    <row r="61" spans="1:8" x14ac:dyDescent="0.25">
      <c r="A61" t="s">
        <v>119</v>
      </c>
      <c r="B61" s="1">
        <v>64.17</v>
      </c>
      <c r="C61" s="1">
        <v>64.17</v>
      </c>
      <c r="D61" s="1">
        <v>0</v>
      </c>
      <c r="E61" s="1">
        <v>0</v>
      </c>
      <c r="F61" t="s">
        <v>34</v>
      </c>
      <c r="G61" t="s">
        <v>198</v>
      </c>
      <c r="H61" t="s">
        <v>277</v>
      </c>
    </row>
    <row r="62" spans="1:8" x14ac:dyDescent="0.25">
      <c r="A62" t="s">
        <v>114</v>
      </c>
      <c r="B62" s="1">
        <v>47.43</v>
      </c>
      <c r="C62" s="1">
        <v>47.43</v>
      </c>
      <c r="D62" s="1">
        <v>0</v>
      </c>
      <c r="E62" s="1">
        <v>0</v>
      </c>
      <c r="F62" t="s">
        <v>36</v>
      </c>
      <c r="G62" t="s">
        <v>185</v>
      </c>
      <c r="H62" t="s">
        <v>272</v>
      </c>
    </row>
    <row r="63" spans="1:8" x14ac:dyDescent="0.25">
      <c r="A63" t="s">
        <v>281</v>
      </c>
      <c r="B63" s="1">
        <v>46.54</v>
      </c>
      <c r="C63" s="1">
        <v>46.54</v>
      </c>
      <c r="D63" s="1">
        <v>0</v>
      </c>
      <c r="E63" s="1">
        <v>0</v>
      </c>
      <c r="F63" t="s">
        <v>102</v>
      </c>
      <c r="G63" t="s">
        <v>282</v>
      </c>
      <c r="H63" t="s">
        <v>283</v>
      </c>
    </row>
    <row r="64" spans="1:8" x14ac:dyDescent="0.25">
      <c r="A64" t="s">
        <v>32</v>
      </c>
      <c r="B64" s="1">
        <v>43.3599999999999</v>
      </c>
      <c r="C64" s="1">
        <v>43.3599999999999</v>
      </c>
      <c r="D64" s="1">
        <v>0</v>
      </c>
      <c r="E64" s="1">
        <v>0</v>
      </c>
      <c r="F64" t="s">
        <v>152</v>
      </c>
      <c r="G64" t="s">
        <v>209</v>
      </c>
      <c r="H64" t="s">
        <v>210</v>
      </c>
    </row>
    <row r="65" spans="1:8" x14ac:dyDescent="0.25">
      <c r="A65" t="s">
        <v>88</v>
      </c>
      <c r="B65" s="1">
        <v>38.77000000000001</v>
      </c>
      <c r="C65" s="1">
        <v>38.77000000000001</v>
      </c>
      <c r="D65" s="1">
        <v>0</v>
      </c>
      <c r="E65" s="1">
        <v>0</v>
      </c>
      <c r="F65" t="s">
        <v>56</v>
      </c>
      <c r="G65" t="s">
        <v>189</v>
      </c>
      <c r="H65" t="s">
        <v>249</v>
      </c>
    </row>
    <row r="66" spans="1:8" x14ac:dyDescent="0.25">
      <c r="A66" t="s">
        <v>275</v>
      </c>
      <c r="B66" s="1">
        <v>31.42</v>
      </c>
      <c r="C66" s="1">
        <v>31.42</v>
      </c>
      <c r="D66" s="1">
        <v>0</v>
      </c>
      <c r="E66" s="1">
        <v>0</v>
      </c>
      <c r="F66" t="s">
        <v>14</v>
      </c>
      <c r="G66" t="s">
        <v>172</v>
      </c>
      <c r="H66" t="s">
        <v>276</v>
      </c>
    </row>
    <row r="67" spans="1:8" x14ac:dyDescent="0.25">
      <c r="A67" t="s">
        <v>354</v>
      </c>
      <c r="B67" s="1">
        <v>23.25</v>
      </c>
      <c r="C67" s="1">
        <v>23.25</v>
      </c>
      <c r="D67" s="1">
        <v>0</v>
      </c>
      <c r="E67" s="1">
        <v>0</v>
      </c>
      <c r="F67" t="s">
        <v>7</v>
      </c>
      <c r="G67" t="s">
        <v>170</v>
      </c>
      <c r="H67" t="s">
        <v>355</v>
      </c>
    </row>
    <row r="68" spans="1:8" x14ac:dyDescent="0.25">
      <c r="A68" t="s">
        <v>123</v>
      </c>
      <c r="B68" s="1">
        <v>14.03</v>
      </c>
      <c r="C68" s="1">
        <v>14.03</v>
      </c>
      <c r="D68" s="1">
        <v>0</v>
      </c>
      <c r="E68" s="1">
        <v>0</v>
      </c>
      <c r="F68" t="s">
        <v>10</v>
      </c>
      <c r="G68" t="s">
        <v>191</v>
      </c>
      <c r="H68" t="s">
        <v>284</v>
      </c>
    </row>
    <row r="69" spans="1:8" x14ac:dyDescent="0.25">
      <c r="A69" t="s">
        <v>347</v>
      </c>
      <c r="B69" s="1">
        <v>13.03</v>
      </c>
      <c r="C69" s="1">
        <v>13.03</v>
      </c>
      <c r="D69" s="1">
        <v>0</v>
      </c>
      <c r="E69" s="1">
        <v>0</v>
      </c>
      <c r="F69" t="s">
        <v>41</v>
      </c>
      <c r="G69" t="s">
        <v>179</v>
      </c>
      <c r="H69" t="s">
        <v>348</v>
      </c>
    </row>
    <row r="70" spans="1:8" x14ac:dyDescent="0.25">
      <c r="A70" t="s">
        <v>285</v>
      </c>
      <c r="B70" s="1">
        <v>12.82</v>
      </c>
      <c r="C70" s="1">
        <v>12.82</v>
      </c>
      <c r="D70" s="1">
        <v>0</v>
      </c>
      <c r="E70" s="1">
        <v>0</v>
      </c>
      <c r="F70" t="s">
        <v>31</v>
      </c>
      <c r="G70" t="s">
        <v>183</v>
      </c>
      <c r="H70" t="s">
        <v>286</v>
      </c>
    </row>
    <row r="71" spans="1:8" x14ac:dyDescent="0.25">
      <c r="A71" t="s">
        <v>124</v>
      </c>
      <c r="B71" s="1">
        <v>12.1</v>
      </c>
      <c r="C71" s="1">
        <v>12.1</v>
      </c>
      <c r="D71" s="1">
        <v>0</v>
      </c>
      <c r="E71" s="1">
        <v>0</v>
      </c>
      <c r="F71" t="s">
        <v>159</v>
      </c>
      <c r="G71" t="s">
        <v>287</v>
      </c>
      <c r="H71" t="s">
        <v>288</v>
      </c>
    </row>
    <row r="72" spans="1:8" x14ac:dyDescent="0.25">
      <c r="A72" t="s">
        <v>125</v>
      </c>
      <c r="B72" s="1">
        <v>6.93</v>
      </c>
      <c r="C72" s="1">
        <v>6.93</v>
      </c>
      <c r="D72" s="1">
        <v>0</v>
      </c>
      <c r="E72" s="1">
        <v>0</v>
      </c>
      <c r="F72" t="s">
        <v>56</v>
      </c>
      <c r="G72" t="s">
        <v>189</v>
      </c>
      <c r="H72" t="s">
        <v>289</v>
      </c>
    </row>
    <row r="73" spans="1:8" x14ac:dyDescent="0.25">
      <c r="A73" t="s">
        <v>136</v>
      </c>
      <c r="B73" s="1">
        <v>2.65</v>
      </c>
      <c r="C73" s="1">
        <v>2.65</v>
      </c>
      <c r="D73" s="1">
        <v>0</v>
      </c>
      <c r="E73" s="1">
        <v>0</v>
      </c>
      <c r="F73" t="s">
        <v>56</v>
      </c>
      <c r="G73" t="s">
        <v>189</v>
      </c>
      <c r="H73" t="s">
        <v>290</v>
      </c>
    </row>
  </sheetData>
  <autoFilter ref="A1:H73" xr:uid="{00000000-0009-0000-0000-000005000000}">
    <sortState xmlns:xlrd2="http://schemas.microsoft.com/office/spreadsheetml/2017/richdata2" ref="A2:H73">
      <sortCondition descending="1" ref="C1:C96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C000"/>
    <pageSetUpPr fitToPage="1"/>
  </sheetPr>
  <dimension ref="A1:J92"/>
  <sheetViews>
    <sheetView workbookViewId="0"/>
  </sheetViews>
  <sheetFormatPr defaultRowHeight="15" x14ac:dyDescent="0.25"/>
  <cols>
    <col min="1" max="1" width="29.85546875" bestFit="1" customWidth="1"/>
    <col min="2" max="2" width="17.5703125" style="1" hidden="1" customWidth="1"/>
    <col min="3" max="3" width="23.5703125" style="1" bestFit="1" customWidth="1"/>
    <col min="4" max="4" width="20.42578125" style="1" hidden="1" customWidth="1"/>
    <col min="5" max="5" width="19.140625" style="1" hidden="1" customWidth="1"/>
    <col min="6" max="6" width="19.42578125" bestFit="1" customWidth="1"/>
    <col min="7" max="7" width="36" bestFit="1" customWidth="1"/>
    <col min="8" max="8" width="37.7109375" bestFit="1" customWidth="1"/>
    <col min="9" max="9" width="9.85546875" bestFit="1" customWidth="1"/>
    <col min="10" max="10" width="14.28515625" bestFit="1" customWidth="1"/>
  </cols>
  <sheetData>
    <row r="1" spans="1:10" x14ac:dyDescent="0.25">
      <c r="A1" s="24" t="s">
        <v>0</v>
      </c>
      <c r="B1" s="25" t="s">
        <v>1</v>
      </c>
      <c r="C1" s="25" t="s">
        <v>2</v>
      </c>
      <c r="D1" s="25" t="s">
        <v>4</v>
      </c>
      <c r="E1" s="25" t="s">
        <v>3</v>
      </c>
      <c r="F1" s="24" t="s">
        <v>5</v>
      </c>
      <c r="G1" s="24" t="s">
        <v>168</v>
      </c>
      <c r="H1" s="24" t="s">
        <v>169</v>
      </c>
      <c r="I1" s="24" t="s">
        <v>356</v>
      </c>
      <c r="J1" s="24" t="s">
        <v>357</v>
      </c>
    </row>
    <row r="2" spans="1:10" x14ac:dyDescent="0.25">
      <c r="A2" t="s">
        <v>30</v>
      </c>
      <c r="B2" s="1">
        <v>3100.3400000000011</v>
      </c>
      <c r="C2" s="1">
        <v>3079.99</v>
      </c>
      <c r="D2" s="1">
        <v>20.350000000000001</v>
      </c>
      <c r="E2" s="1">
        <v>20.350000000000001</v>
      </c>
      <c r="F2" t="s">
        <v>31</v>
      </c>
      <c r="G2" t="s">
        <v>183</v>
      </c>
      <c r="H2" t="s">
        <v>184</v>
      </c>
      <c r="I2" t="s">
        <v>358</v>
      </c>
    </row>
    <row r="3" spans="1:10" x14ac:dyDescent="0.25">
      <c r="A3" t="s">
        <v>45</v>
      </c>
      <c r="B3" s="1">
        <v>2193.04</v>
      </c>
      <c r="C3" s="1">
        <v>2193.04</v>
      </c>
      <c r="D3" s="1">
        <v>0</v>
      </c>
      <c r="E3" s="1">
        <v>0</v>
      </c>
      <c r="F3" t="s">
        <v>20</v>
      </c>
      <c r="G3" t="s">
        <v>178</v>
      </c>
      <c r="H3" t="s">
        <v>193</v>
      </c>
      <c r="I3" t="s">
        <v>359</v>
      </c>
      <c r="J3" t="s">
        <v>360</v>
      </c>
    </row>
    <row r="4" spans="1:10" x14ac:dyDescent="0.25">
      <c r="A4" t="s">
        <v>42</v>
      </c>
      <c r="B4" s="1">
        <v>2104.87</v>
      </c>
      <c r="C4" s="1">
        <v>2104.87</v>
      </c>
      <c r="D4" s="1">
        <v>0</v>
      </c>
      <c r="E4" s="1">
        <v>0</v>
      </c>
      <c r="F4" t="s">
        <v>23</v>
      </c>
      <c r="G4" t="s">
        <v>194</v>
      </c>
      <c r="H4" t="s">
        <v>195</v>
      </c>
      <c r="I4" t="s">
        <v>359</v>
      </c>
      <c r="J4" t="s">
        <v>361</v>
      </c>
    </row>
    <row r="5" spans="1:10" x14ac:dyDescent="0.25">
      <c r="A5" t="s">
        <v>43</v>
      </c>
      <c r="B5" s="1">
        <v>2207.66</v>
      </c>
      <c r="C5" s="1">
        <v>1927.18</v>
      </c>
      <c r="D5" s="1">
        <v>280.48</v>
      </c>
      <c r="E5" s="1">
        <v>0</v>
      </c>
      <c r="F5" t="s">
        <v>44</v>
      </c>
      <c r="G5" t="s">
        <v>196</v>
      </c>
      <c r="H5" t="s">
        <v>197</v>
      </c>
      <c r="I5" t="s">
        <v>359</v>
      </c>
      <c r="J5" t="s">
        <v>362</v>
      </c>
    </row>
    <row r="6" spans="1:10" x14ac:dyDescent="0.25">
      <c r="A6" t="s">
        <v>19</v>
      </c>
      <c r="B6" s="1">
        <v>6228.37</v>
      </c>
      <c r="C6" s="1">
        <v>1820.2</v>
      </c>
      <c r="D6" s="1">
        <v>4408.17</v>
      </c>
      <c r="E6" s="1">
        <v>4408.17</v>
      </c>
      <c r="F6" t="s">
        <v>14</v>
      </c>
      <c r="G6" t="s">
        <v>172</v>
      </c>
      <c r="H6" t="s">
        <v>174</v>
      </c>
      <c r="I6" t="s">
        <v>358</v>
      </c>
    </row>
    <row r="7" spans="1:10" x14ac:dyDescent="0.25">
      <c r="A7" t="s">
        <v>49</v>
      </c>
      <c r="B7" s="1">
        <v>1663.53</v>
      </c>
      <c r="C7" s="1">
        <v>1663.53</v>
      </c>
      <c r="D7" s="1">
        <v>0</v>
      </c>
      <c r="E7" s="1">
        <v>0</v>
      </c>
      <c r="F7" t="s">
        <v>10</v>
      </c>
      <c r="G7" t="s">
        <v>191</v>
      </c>
      <c r="H7" t="s">
        <v>202</v>
      </c>
      <c r="I7" t="s">
        <v>359</v>
      </c>
      <c r="J7" t="s">
        <v>362</v>
      </c>
    </row>
    <row r="8" spans="1:10" x14ac:dyDescent="0.25">
      <c r="A8" t="s">
        <v>53</v>
      </c>
      <c r="B8" s="1">
        <v>3707.93</v>
      </c>
      <c r="C8" s="1">
        <v>1535.18</v>
      </c>
      <c r="D8" s="1">
        <v>2172.75</v>
      </c>
      <c r="E8" s="1">
        <v>0</v>
      </c>
      <c r="F8" t="s">
        <v>44</v>
      </c>
      <c r="G8" t="s">
        <v>196</v>
      </c>
      <c r="H8" t="s">
        <v>205</v>
      </c>
      <c r="I8" t="s">
        <v>358</v>
      </c>
    </row>
    <row r="9" spans="1:10" x14ac:dyDescent="0.25">
      <c r="A9" t="s">
        <v>145</v>
      </c>
      <c r="B9" s="1">
        <v>1460.58</v>
      </c>
      <c r="C9" s="1">
        <v>1460.58</v>
      </c>
      <c r="D9" s="1">
        <v>0</v>
      </c>
      <c r="E9" s="1">
        <v>0</v>
      </c>
      <c r="F9" t="s">
        <v>151</v>
      </c>
      <c r="G9" t="s">
        <v>208</v>
      </c>
      <c r="H9" t="s">
        <v>208</v>
      </c>
      <c r="I9" t="s">
        <v>358</v>
      </c>
    </row>
    <row r="10" spans="1:10" x14ac:dyDescent="0.25">
      <c r="A10" t="s">
        <v>342</v>
      </c>
      <c r="B10" s="1">
        <v>1217.96</v>
      </c>
      <c r="C10" s="1">
        <v>1217.96</v>
      </c>
      <c r="D10" s="1">
        <v>0</v>
      </c>
      <c r="E10" s="1">
        <v>0</v>
      </c>
      <c r="F10" t="s">
        <v>102</v>
      </c>
      <c r="G10" t="s">
        <v>282</v>
      </c>
      <c r="H10" t="s">
        <v>343</v>
      </c>
      <c r="I10" t="s">
        <v>358</v>
      </c>
    </row>
    <row r="11" spans="1:10" x14ac:dyDescent="0.25">
      <c r="A11" t="s">
        <v>344</v>
      </c>
      <c r="B11" s="1">
        <v>1031.3</v>
      </c>
      <c r="C11" s="1">
        <v>1031.3</v>
      </c>
      <c r="D11" s="1">
        <v>0</v>
      </c>
      <c r="E11" s="1">
        <v>0</v>
      </c>
      <c r="F11" t="s">
        <v>29</v>
      </c>
      <c r="G11" t="s">
        <v>212</v>
      </c>
      <c r="H11" t="s">
        <v>296</v>
      </c>
      <c r="I11" t="s">
        <v>358</v>
      </c>
    </row>
    <row r="12" spans="1:10" x14ac:dyDescent="0.25">
      <c r="A12" t="s">
        <v>70</v>
      </c>
      <c r="B12" s="1">
        <v>1132.5999999999999</v>
      </c>
      <c r="C12" s="1">
        <v>820.41000000000008</v>
      </c>
      <c r="D12" s="1">
        <v>312.19</v>
      </c>
      <c r="E12" s="1">
        <v>312.19</v>
      </c>
      <c r="F12" t="s">
        <v>150</v>
      </c>
      <c r="G12" t="s">
        <v>175</v>
      </c>
      <c r="H12" t="s">
        <v>223</v>
      </c>
      <c r="I12" t="s">
        <v>359</v>
      </c>
    </row>
    <row r="13" spans="1:10" x14ac:dyDescent="0.25">
      <c r="A13" t="s">
        <v>9</v>
      </c>
      <c r="B13" s="1">
        <v>795.74</v>
      </c>
      <c r="C13" s="1">
        <v>795.74</v>
      </c>
      <c r="D13" s="1">
        <v>0</v>
      </c>
      <c r="E13" s="1">
        <v>0</v>
      </c>
      <c r="F13" t="s">
        <v>150</v>
      </c>
      <c r="G13" t="s">
        <v>175</v>
      </c>
      <c r="H13" t="s">
        <v>176</v>
      </c>
      <c r="I13" t="s">
        <v>359</v>
      </c>
    </row>
    <row r="14" spans="1:10" x14ac:dyDescent="0.25">
      <c r="A14" t="s">
        <v>22</v>
      </c>
      <c r="B14" s="1">
        <v>793.38000000000011</v>
      </c>
      <c r="C14" s="1">
        <v>793.38000000000011</v>
      </c>
      <c r="D14" s="1">
        <v>0</v>
      </c>
      <c r="E14" s="1">
        <v>0</v>
      </c>
      <c r="F14" t="s">
        <v>23</v>
      </c>
      <c r="G14" t="s">
        <v>194</v>
      </c>
      <c r="H14" t="s">
        <v>226</v>
      </c>
      <c r="I14" t="s">
        <v>359</v>
      </c>
    </row>
    <row r="15" spans="1:10" x14ac:dyDescent="0.25">
      <c r="A15" t="s">
        <v>75</v>
      </c>
      <c r="B15" s="1">
        <v>792.34000000000015</v>
      </c>
      <c r="C15" s="1">
        <v>792.34000000000015</v>
      </c>
      <c r="D15" s="1">
        <v>0</v>
      </c>
      <c r="E15" s="1">
        <v>0</v>
      </c>
      <c r="F15" t="s">
        <v>31</v>
      </c>
      <c r="G15" t="s">
        <v>183</v>
      </c>
      <c r="H15" t="s">
        <v>232</v>
      </c>
      <c r="I15" t="s">
        <v>359</v>
      </c>
    </row>
    <row r="16" spans="1:10" x14ac:dyDescent="0.25">
      <c r="A16" t="s">
        <v>333</v>
      </c>
      <c r="B16" s="1">
        <v>712.63</v>
      </c>
      <c r="C16" s="1">
        <v>712.63</v>
      </c>
      <c r="D16" s="1">
        <v>0</v>
      </c>
      <c r="E16" s="1">
        <v>0</v>
      </c>
      <c r="F16" t="s">
        <v>29</v>
      </c>
      <c r="G16" t="s">
        <v>212</v>
      </c>
      <c r="H16" t="s">
        <v>334</v>
      </c>
      <c r="I16" t="s">
        <v>359</v>
      </c>
    </row>
    <row r="17" spans="1:9" x14ac:dyDescent="0.25">
      <c r="A17" t="s">
        <v>20</v>
      </c>
      <c r="B17" s="1">
        <v>643.31000000000006</v>
      </c>
      <c r="C17" s="1">
        <v>643.31000000000006</v>
      </c>
      <c r="D17" s="1">
        <v>0</v>
      </c>
      <c r="E17" s="1">
        <v>0</v>
      </c>
      <c r="F17" t="s">
        <v>21</v>
      </c>
      <c r="G17" t="s">
        <v>177</v>
      </c>
      <c r="H17" t="s">
        <v>178</v>
      </c>
      <c r="I17" t="s">
        <v>359</v>
      </c>
    </row>
    <row r="18" spans="1:9" x14ac:dyDescent="0.25">
      <c r="A18" t="s">
        <v>72</v>
      </c>
      <c r="B18" s="1">
        <v>601.52</v>
      </c>
      <c r="C18" s="1">
        <v>581.56999999999994</v>
      </c>
      <c r="D18" s="1">
        <v>19.95</v>
      </c>
      <c r="E18" s="1">
        <v>0</v>
      </c>
      <c r="F18" t="s">
        <v>20</v>
      </c>
      <c r="G18" t="s">
        <v>178</v>
      </c>
      <c r="H18" t="s">
        <v>229</v>
      </c>
      <c r="I18" t="s">
        <v>359</v>
      </c>
    </row>
    <row r="19" spans="1:9" x14ac:dyDescent="0.25">
      <c r="A19" t="s">
        <v>109</v>
      </c>
      <c r="B19" s="1">
        <v>541.14</v>
      </c>
      <c r="C19" s="1">
        <v>541.14</v>
      </c>
      <c r="D19" s="1">
        <v>0</v>
      </c>
      <c r="E19" s="1">
        <v>0</v>
      </c>
      <c r="F19" t="s">
        <v>60</v>
      </c>
      <c r="G19" t="s">
        <v>236</v>
      </c>
      <c r="H19" t="s">
        <v>252</v>
      </c>
      <c r="I19" t="s">
        <v>359</v>
      </c>
    </row>
    <row r="20" spans="1:9" x14ac:dyDescent="0.25">
      <c r="A20" t="s">
        <v>71</v>
      </c>
      <c r="B20" s="1">
        <v>529.23</v>
      </c>
      <c r="C20" s="1">
        <v>529.23</v>
      </c>
      <c r="D20" s="1">
        <v>0</v>
      </c>
      <c r="E20" s="1">
        <v>0</v>
      </c>
      <c r="F20" t="s">
        <v>36</v>
      </c>
      <c r="G20" t="s">
        <v>185</v>
      </c>
      <c r="H20" t="s">
        <v>228</v>
      </c>
      <c r="I20" t="s">
        <v>359</v>
      </c>
    </row>
    <row r="21" spans="1:9" x14ac:dyDescent="0.25">
      <c r="A21" t="s">
        <v>23</v>
      </c>
      <c r="B21" s="1">
        <v>511.21</v>
      </c>
      <c r="C21" s="1">
        <v>511.21</v>
      </c>
      <c r="D21" s="1">
        <v>0</v>
      </c>
      <c r="E21" s="1">
        <v>0</v>
      </c>
      <c r="F21" t="s">
        <v>21</v>
      </c>
      <c r="G21" t="s">
        <v>177</v>
      </c>
      <c r="H21" t="s">
        <v>194</v>
      </c>
      <c r="I21" t="s">
        <v>359</v>
      </c>
    </row>
    <row r="22" spans="1:9" x14ac:dyDescent="0.25">
      <c r="A22" t="s">
        <v>74</v>
      </c>
      <c r="B22" s="1">
        <v>506.55</v>
      </c>
      <c r="C22" s="1">
        <v>506.55</v>
      </c>
      <c r="D22" s="1">
        <v>0</v>
      </c>
      <c r="E22" s="1">
        <v>0</v>
      </c>
      <c r="F22" t="s">
        <v>31</v>
      </c>
      <c r="G22" t="s">
        <v>183</v>
      </c>
      <c r="H22" t="s">
        <v>231</v>
      </c>
      <c r="I22" t="s">
        <v>359</v>
      </c>
    </row>
    <row r="23" spans="1:9" x14ac:dyDescent="0.25">
      <c r="A23" t="s">
        <v>82</v>
      </c>
      <c r="B23" s="1">
        <v>411.76</v>
      </c>
      <c r="C23" s="1">
        <v>411.76</v>
      </c>
      <c r="D23" s="1">
        <v>0</v>
      </c>
      <c r="E23" s="1">
        <v>0</v>
      </c>
      <c r="F23" t="s">
        <v>60</v>
      </c>
      <c r="G23" t="s">
        <v>236</v>
      </c>
      <c r="H23" t="s">
        <v>237</v>
      </c>
      <c r="I23" t="s">
        <v>359</v>
      </c>
    </row>
    <row r="24" spans="1:9" x14ac:dyDescent="0.25">
      <c r="A24" t="s">
        <v>78</v>
      </c>
      <c r="B24" s="1">
        <v>402.12</v>
      </c>
      <c r="C24" s="1">
        <v>402.12</v>
      </c>
      <c r="D24" s="1">
        <v>0</v>
      </c>
      <c r="E24" s="1">
        <v>0</v>
      </c>
      <c r="F24" t="s">
        <v>49</v>
      </c>
      <c r="G24" t="s">
        <v>202</v>
      </c>
      <c r="H24" t="s">
        <v>202</v>
      </c>
      <c r="I24" t="s">
        <v>359</v>
      </c>
    </row>
    <row r="25" spans="1:9" x14ac:dyDescent="0.25">
      <c r="A25" t="s">
        <v>81</v>
      </c>
      <c r="B25" s="1">
        <v>387.42</v>
      </c>
      <c r="C25" s="1">
        <v>387.42</v>
      </c>
      <c r="D25" s="1">
        <v>0</v>
      </c>
      <c r="E25" s="1">
        <v>0</v>
      </c>
      <c r="F25" t="s">
        <v>153</v>
      </c>
      <c r="G25" t="s">
        <v>234</v>
      </c>
      <c r="H25" t="s">
        <v>235</v>
      </c>
      <c r="I25" t="s">
        <v>359</v>
      </c>
    </row>
    <row r="26" spans="1:9" x14ac:dyDescent="0.25">
      <c r="A26" t="s">
        <v>37</v>
      </c>
      <c r="B26" s="1">
        <v>362.33</v>
      </c>
      <c r="C26" s="1">
        <v>362.33</v>
      </c>
      <c r="D26" s="1">
        <v>0</v>
      </c>
      <c r="E26" s="1">
        <v>0</v>
      </c>
      <c r="F26" t="s">
        <v>29</v>
      </c>
      <c r="G26" t="s">
        <v>212</v>
      </c>
      <c r="H26" t="s">
        <v>213</v>
      </c>
      <c r="I26" t="s">
        <v>359</v>
      </c>
    </row>
    <row r="27" spans="1:9" x14ac:dyDescent="0.25">
      <c r="A27" t="s">
        <v>83</v>
      </c>
      <c r="B27" s="1">
        <v>943.06</v>
      </c>
      <c r="C27" s="1">
        <v>345.35</v>
      </c>
      <c r="D27" s="1">
        <v>597.70999999999992</v>
      </c>
      <c r="E27" s="1">
        <v>597.70999999999992</v>
      </c>
      <c r="F27" t="s">
        <v>14</v>
      </c>
      <c r="G27" t="s">
        <v>172</v>
      </c>
      <c r="H27" t="s">
        <v>240</v>
      </c>
      <c r="I27" t="s">
        <v>359</v>
      </c>
    </row>
    <row r="28" spans="1:9" x14ac:dyDescent="0.25">
      <c r="A28" t="s">
        <v>95</v>
      </c>
      <c r="B28" s="1">
        <v>337.03</v>
      </c>
      <c r="C28" s="1">
        <v>337.03</v>
      </c>
      <c r="D28" s="1">
        <v>0</v>
      </c>
      <c r="E28" s="1">
        <v>0</v>
      </c>
      <c r="F28" t="s">
        <v>96</v>
      </c>
      <c r="G28" t="s">
        <v>242</v>
      </c>
      <c r="H28" t="s">
        <v>243</v>
      </c>
      <c r="I28" t="s">
        <v>359</v>
      </c>
    </row>
    <row r="29" spans="1:9" x14ac:dyDescent="0.25">
      <c r="A29" t="s">
        <v>345</v>
      </c>
      <c r="B29" s="1">
        <v>320</v>
      </c>
      <c r="C29" s="1">
        <v>320</v>
      </c>
      <c r="D29" s="1">
        <v>0</v>
      </c>
      <c r="E29" s="1">
        <v>0</v>
      </c>
      <c r="F29" t="s">
        <v>31</v>
      </c>
      <c r="G29" t="s">
        <v>183</v>
      </c>
      <c r="H29" t="s">
        <v>346</v>
      </c>
      <c r="I29" t="s">
        <v>359</v>
      </c>
    </row>
    <row r="30" spans="1:9" x14ac:dyDescent="0.25">
      <c r="A30" t="s">
        <v>73</v>
      </c>
      <c r="B30" s="1">
        <v>475.74</v>
      </c>
      <c r="C30" s="1">
        <v>316.31</v>
      </c>
      <c r="D30" s="1">
        <v>159.43</v>
      </c>
      <c r="E30" s="1">
        <v>0</v>
      </c>
      <c r="F30" t="s">
        <v>14</v>
      </c>
      <c r="G30" t="s">
        <v>172</v>
      </c>
      <c r="H30" t="s">
        <v>230</v>
      </c>
      <c r="I30" t="s">
        <v>359</v>
      </c>
    </row>
    <row r="31" spans="1:9" x14ac:dyDescent="0.25">
      <c r="A31" t="s">
        <v>87</v>
      </c>
      <c r="B31" s="1">
        <v>278.18</v>
      </c>
      <c r="C31" s="1">
        <v>278.18</v>
      </c>
      <c r="D31" s="1">
        <v>0</v>
      </c>
      <c r="E31" s="1">
        <v>0</v>
      </c>
      <c r="F31" t="s">
        <v>44</v>
      </c>
      <c r="G31" t="s">
        <v>196</v>
      </c>
      <c r="H31" t="s">
        <v>244</v>
      </c>
      <c r="I31" t="s">
        <v>359</v>
      </c>
    </row>
    <row r="32" spans="1:9" x14ac:dyDescent="0.25">
      <c r="A32" t="s">
        <v>154</v>
      </c>
      <c r="B32" s="1">
        <v>277.26</v>
      </c>
      <c r="C32" s="1">
        <v>277.26</v>
      </c>
      <c r="D32" s="1">
        <v>0</v>
      </c>
      <c r="E32" s="1">
        <v>0</v>
      </c>
      <c r="F32" t="s">
        <v>105</v>
      </c>
      <c r="G32" t="s">
        <v>245</v>
      </c>
      <c r="H32" t="s">
        <v>246</v>
      </c>
      <c r="I32" t="s">
        <v>359</v>
      </c>
    </row>
    <row r="33" spans="1:9" x14ac:dyDescent="0.25">
      <c r="A33" t="s">
        <v>113</v>
      </c>
      <c r="B33" s="1">
        <v>270.58999999999997</v>
      </c>
      <c r="C33" s="1">
        <v>270.58999999999997</v>
      </c>
      <c r="D33" s="1">
        <v>0</v>
      </c>
      <c r="E33" s="1">
        <v>0</v>
      </c>
      <c r="F33" t="s">
        <v>36</v>
      </c>
      <c r="G33" t="s">
        <v>185</v>
      </c>
      <c r="H33" t="s">
        <v>247</v>
      </c>
      <c r="I33" t="s">
        <v>359</v>
      </c>
    </row>
    <row r="34" spans="1:9" x14ac:dyDescent="0.25">
      <c r="A34" t="s">
        <v>89</v>
      </c>
      <c r="B34" s="1">
        <v>269.68</v>
      </c>
      <c r="C34" s="1">
        <v>269.68</v>
      </c>
      <c r="D34" s="1">
        <v>0</v>
      </c>
      <c r="E34" s="1">
        <v>0</v>
      </c>
      <c r="F34" t="s">
        <v>60</v>
      </c>
      <c r="G34" t="s">
        <v>236</v>
      </c>
      <c r="H34" t="s">
        <v>250</v>
      </c>
      <c r="I34" t="s">
        <v>359</v>
      </c>
    </row>
    <row r="35" spans="1:9" x14ac:dyDescent="0.25">
      <c r="A35" t="s">
        <v>144</v>
      </c>
      <c r="B35" s="1">
        <v>250</v>
      </c>
      <c r="C35" s="1">
        <v>250</v>
      </c>
      <c r="D35" s="1">
        <v>0</v>
      </c>
      <c r="E35" s="1">
        <v>0</v>
      </c>
      <c r="F35" t="s">
        <v>96</v>
      </c>
      <c r="G35" t="s">
        <v>242</v>
      </c>
      <c r="H35" t="s">
        <v>248</v>
      </c>
      <c r="I35" t="s">
        <v>359</v>
      </c>
    </row>
    <row r="36" spans="1:9" x14ac:dyDescent="0.25">
      <c r="A36" t="s">
        <v>101</v>
      </c>
      <c r="B36" s="1">
        <v>242.13</v>
      </c>
      <c r="C36" s="1">
        <v>242.13</v>
      </c>
      <c r="D36" s="1">
        <v>0</v>
      </c>
      <c r="E36" s="1">
        <v>0</v>
      </c>
      <c r="F36" t="s">
        <v>34</v>
      </c>
      <c r="G36" t="s">
        <v>198</v>
      </c>
      <c r="H36" t="s">
        <v>261</v>
      </c>
      <c r="I36" t="s">
        <v>359</v>
      </c>
    </row>
    <row r="37" spans="1:9" x14ac:dyDescent="0.25">
      <c r="A37" t="s">
        <v>44</v>
      </c>
      <c r="B37" s="1">
        <v>235.86</v>
      </c>
      <c r="C37" s="1">
        <v>235.86</v>
      </c>
      <c r="D37" s="1">
        <v>0</v>
      </c>
      <c r="E37" s="1">
        <v>0</v>
      </c>
      <c r="F37" t="s">
        <v>21</v>
      </c>
      <c r="G37" t="s">
        <v>177</v>
      </c>
      <c r="H37" t="s">
        <v>196</v>
      </c>
      <c r="I37" t="s">
        <v>359</v>
      </c>
    </row>
    <row r="38" spans="1:9" x14ac:dyDescent="0.25">
      <c r="A38" t="s">
        <v>58</v>
      </c>
      <c r="B38" s="1">
        <v>2587.0300000000002</v>
      </c>
      <c r="C38" s="1">
        <v>231.61</v>
      </c>
      <c r="D38" s="1">
        <v>2355.42</v>
      </c>
      <c r="E38" s="1">
        <v>0</v>
      </c>
      <c r="F38" t="s">
        <v>34</v>
      </c>
      <c r="G38" t="s">
        <v>198</v>
      </c>
      <c r="H38" t="s">
        <v>199</v>
      </c>
      <c r="I38" t="s">
        <v>359</v>
      </c>
    </row>
    <row r="39" spans="1:9" x14ac:dyDescent="0.25">
      <c r="A39" t="s">
        <v>263</v>
      </c>
      <c r="B39" s="1">
        <v>213.67</v>
      </c>
      <c r="C39" s="1">
        <v>213.67</v>
      </c>
      <c r="D39" s="1">
        <v>0</v>
      </c>
      <c r="E39" s="1">
        <v>0</v>
      </c>
      <c r="F39" t="s">
        <v>10</v>
      </c>
      <c r="G39" t="s">
        <v>191</v>
      </c>
      <c r="H39" t="s">
        <v>264</v>
      </c>
      <c r="I39" t="s">
        <v>359</v>
      </c>
    </row>
    <row r="40" spans="1:9" x14ac:dyDescent="0.25">
      <c r="A40" t="s">
        <v>90</v>
      </c>
      <c r="B40" s="1">
        <v>193.6</v>
      </c>
      <c r="C40" s="1">
        <v>193.6</v>
      </c>
      <c r="D40" s="1">
        <v>0</v>
      </c>
      <c r="E40" s="1">
        <v>0</v>
      </c>
      <c r="F40" t="s">
        <v>14</v>
      </c>
      <c r="G40" t="s">
        <v>172</v>
      </c>
      <c r="H40" t="s">
        <v>251</v>
      </c>
      <c r="I40" t="s">
        <v>359</v>
      </c>
    </row>
    <row r="41" spans="1:9" x14ac:dyDescent="0.25">
      <c r="A41" t="s">
        <v>46</v>
      </c>
      <c r="B41" s="1">
        <v>188.73</v>
      </c>
      <c r="C41" s="1">
        <v>188.73</v>
      </c>
      <c r="D41" s="1">
        <v>0</v>
      </c>
      <c r="E41" s="1">
        <v>0</v>
      </c>
      <c r="F41" t="s">
        <v>10</v>
      </c>
      <c r="G41" t="s">
        <v>191</v>
      </c>
      <c r="H41" t="s">
        <v>192</v>
      </c>
      <c r="I41" t="s">
        <v>359</v>
      </c>
    </row>
    <row r="42" spans="1:9" x14ac:dyDescent="0.25">
      <c r="A42" t="s">
        <v>91</v>
      </c>
      <c r="B42" s="1">
        <v>179.4</v>
      </c>
      <c r="C42" s="1">
        <v>179.4</v>
      </c>
      <c r="D42" s="1">
        <v>0</v>
      </c>
      <c r="E42" s="1">
        <v>0</v>
      </c>
      <c r="F42" t="s">
        <v>23</v>
      </c>
      <c r="G42" t="s">
        <v>194</v>
      </c>
      <c r="H42" t="s">
        <v>253</v>
      </c>
      <c r="I42" t="s">
        <v>359</v>
      </c>
    </row>
    <row r="43" spans="1:9" x14ac:dyDescent="0.25">
      <c r="A43" t="s">
        <v>117</v>
      </c>
      <c r="B43" s="1">
        <v>170.57</v>
      </c>
      <c r="C43" s="1">
        <v>170.57</v>
      </c>
      <c r="D43" s="1">
        <v>0</v>
      </c>
      <c r="E43" s="1">
        <v>0</v>
      </c>
      <c r="F43" t="s">
        <v>56</v>
      </c>
      <c r="G43" t="s">
        <v>189</v>
      </c>
      <c r="H43" t="s">
        <v>273</v>
      </c>
      <c r="I43" t="s">
        <v>359</v>
      </c>
    </row>
    <row r="44" spans="1:9" x14ac:dyDescent="0.25">
      <c r="A44" t="s">
        <v>100</v>
      </c>
      <c r="B44" s="1">
        <v>3611.44</v>
      </c>
      <c r="C44" s="1">
        <v>157.62</v>
      </c>
      <c r="D44" s="1">
        <v>3453.82</v>
      </c>
      <c r="E44" s="1">
        <v>0</v>
      </c>
      <c r="F44" t="s">
        <v>20</v>
      </c>
      <c r="G44" t="s">
        <v>178</v>
      </c>
      <c r="H44" t="s">
        <v>255</v>
      </c>
      <c r="I44" t="s">
        <v>359</v>
      </c>
    </row>
    <row r="45" spans="1:9" x14ac:dyDescent="0.25">
      <c r="A45" t="s">
        <v>337</v>
      </c>
      <c r="B45" s="1">
        <v>156.22</v>
      </c>
      <c r="C45" s="1">
        <v>156.22</v>
      </c>
      <c r="D45" s="1">
        <v>0</v>
      </c>
      <c r="E45" s="1">
        <v>0</v>
      </c>
      <c r="F45" t="s">
        <v>162</v>
      </c>
      <c r="G45" t="s">
        <v>300</v>
      </c>
      <c r="H45" t="s">
        <v>338</v>
      </c>
      <c r="I45" t="s">
        <v>359</v>
      </c>
    </row>
    <row r="46" spans="1:9" x14ac:dyDescent="0.25">
      <c r="A46" t="s">
        <v>118</v>
      </c>
      <c r="B46" s="1">
        <v>139.97999999999999</v>
      </c>
      <c r="C46" s="1">
        <v>139.97999999999999</v>
      </c>
      <c r="D46" s="1">
        <v>0</v>
      </c>
      <c r="E46" s="1">
        <v>0</v>
      </c>
      <c r="F46" t="s">
        <v>29</v>
      </c>
      <c r="G46" t="s">
        <v>212</v>
      </c>
      <c r="H46" t="s">
        <v>256</v>
      </c>
      <c r="I46" t="s">
        <v>359</v>
      </c>
    </row>
    <row r="47" spans="1:9" x14ac:dyDescent="0.25">
      <c r="A47" t="s">
        <v>97</v>
      </c>
      <c r="B47" s="1">
        <v>137.72</v>
      </c>
      <c r="C47" s="1">
        <v>137.72</v>
      </c>
      <c r="D47" s="1">
        <v>0</v>
      </c>
      <c r="E47" s="1">
        <v>0</v>
      </c>
      <c r="F47" t="s">
        <v>7</v>
      </c>
      <c r="G47" t="s">
        <v>170</v>
      </c>
      <c r="H47" t="s">
        <v>257</v>
      </c>
      <c r="I47" t="s">
        <v>359</v>
      </c>
    </row>
    <row r="48" spans="1:9" x14ac:dyDescent="0.25">
      <c r="A48" t="s">
        <v>107</v>
      </c>
      <c r="B48" s="1">
        <v>130.74</v>
      </c>
      <c r="C48" s="1">
        <v>130.74</v>
      </c>
      <c r="D48" s="1">
        <v>0</v>
      </c>
      <c r="E48" s="1">
        <v>0</v>
      </c>
      <c r="F48" t="s">
        <v>96</v>
      </c>
      <c r="G48" t="s">
        <v>242</v>
      </c>
      <c r="H48" t="s">
        <v>258</v>
      </c>
      <c r="I48" t="s">
        <v>359</v>
      </c>
    </row>
    <row r="49" spans="1:9" x14ac:dyDescent="0.25">
      <c r="A49" t="s">
        <v>269</v>
      </c>
      <c r="B49" s="1">
        <v>116.18</v>
      </c>
      <c r="C49" s="1">
        <v>116.18</v>
      </c>
      <c r="D49" s="1">
        <v>0</v>
      </c>
      <c r="E49" s="1">
        <v>0</v>
      </c>
      <c r="F49" t="s">
        <v>44</v>
      </c>
      <c r="G49" t="s">
        <v>196</v>
      </c>
      <c r="H49" t="s">
        <v>270</v>
      </c>
      <c r="I49" t="s">
        <v>359</v>
      </c>
    </row>
    <row r="50" spans="1:9" x14ac:dyDescent="0.25">
      <c r="A50" t="s">
        <v>351</v>
      </c>
      <c r="B50" s="1">
        <v>100.56</v>
      </c>
      <c r="C50" s="1">
        <v>100.56</v>
      </c>
      <c r="D50" s="1">
        <v>0</v>
      </c>
      <c r="E50" s="1">
        <v>0</v>
      </c>
      <c r="F50" t="s">
        <v>23</v>
      </c>
      <c r="G50" t="s">
        <v>194</v>
      </c>
      <c r="H50" t="s">
        <v>352</v>
      </c>
      <c r="I50" t="s">
        <v>359</v>
      </c>
    </row>
    <row r="51" spans="1:9" x14ac:dyDescent="0.25">
      <c r="A51" t="s">
        <v>94</v>
      </c>
      <c r="B51" s="1">
        <v>96.47999999999999</v>
      </c>
      <c r="C51" s="1">
        <v>96.47999999999999</v>
      </c>
      <c r="D51" s="1">
        <v>0</v>
      </c>
      <c r="E51" s="1">
        <v>0</v>
      </c>
      <c r="F51" t="s">
        <v>62</v>
      </c>
      <c r="G51" t="s">
        <v>238</v>
      </c>
      <c r="H51" t="s">
        <v>239</v>
      </c>
      <c r="I51" t="s">
        <v>359</v>
      </c>
    </row>
    <row r="52" spans="1:9" x14ac:dyDescent="0.25">
      <c r="A52" t="s">
        <v>157</v>
      </c>
      <c r="B52" s="1">
        <v>88.88</v>
      </c>
      <c r="C52" s="1">
        <v>88.88</v>
      </c>
      <c r="D52" s="1">
        <v>0</v>
      </c>
      <c r="E52" s="1">
        <v>0</v>
      </c>
      <c r="F52" t="s">
        <v>116</v>
      </c>
      <c r="G52" t="s">
        <v>259</v>
      </c>
      <c r="H52" t="s">
        <v>274</v>
      </c>
      <c r="I52" t="s">
        <v>359</v>
      </c>
    </row>
    <row r="53" spans="1:9" x14ac:dyDescent="0.25">
      <c r="A53" t="s">
        <v>108</v>
      </c>
      <c r="B53" s="1">
        <v>86.38</v>
      </c>
      <c r="C53" s="1">
        <v>86.38</v>
      </c>
      <c r="D53" s="1">
        <v>0</v>
      </c>
      <c r="E53" s="1">
        <v>0</v>
      </c>
      <c r="F53" t="s">
        <v>155</v>
      </c>
      <c r="G53" t="s">
        <v>265</v>
      </c>
      <c r="H53" t="s">
        <v>265</v>
      </c>
      <c r="I53" t="s">
        <v>359</v>
      </c>
    </row>
    <row r="54" spans="1:9" x14ac:dyDescent="0.25">
      <c r="A54" t="s">
        <v>110</v>
      </c>
      <c r="B54" s="1">
        <v>81.819999999999993</v>
      </c>
      <c r="C54" s="1">
        <v>81.819999999999993</v>
      </c>
      <c r="D54" s="1">
        <v>0</v>
      </c>
      <c r="E54" s="1">
        <v>0</v>
      </c>
      <c r="F54" t="s">
        <v>23</v>
      </c>
      <c r="G54" t="s">
        <v>194</v>
      </c>
      <c r="H54" t="s">
        <v>266</v>
      </c>
      <c r="I54" t="s">
        <v>359</v>
      </c>
    </row>
    <row r="55" spans="1:9" x14ac:dyDescent="0.25">
      <c r="A55" t="s">
        <v>111</v>
      </c>
      <c r="B55" s="1">
        <v>80.239999999999995</v>
      </c>
      <c r="C55" s="1">
        <v>80.239999999999995</v>
      </c>
      <c r="D55" s="1">
        <v>0</v>
      </c>
      <c r="E55" s="1">
        <v>0</v>
      </c>
      <c r="F55" t="s">
        <v>44</v>
      </c>
      <c r="G55" t="s">
        <v>196</v>
      </c>
      <c r="H55" t="s">
        <v>267</v>
      </c>
      <c r="I55" t="s">
        <v>359</v>
      </c>
    </row>
    <row r="56" spans="1:9" x14ac:dyDescent="0.25">
      <c r="A56" t="s">
        <v>112</v>
      </c>
      <c r="B56" s="1">
        <v>80.239999999999995</v>
      </c>
      <c r="C56" s="1">
        <v>80.239999999999995</v>
      </c>
      <c r="D56" s="1">
        <v>0</v>
      </c>
      <c r="E56" s="1">
        <v>0</v>
      </c>
      <c r="F56" t="s">
        <v>96</v>
      </c>
      <c r="G56" t="s">
        <v>242</v>
      </c>
      <c r="H56" t="s">
        <v>268</v>
      </c>
      <c r="I56" t="s">
        <v>359</v>
      </c>
    </row>
    <row r="57" spans="1:9" x14ac:dyDescent="0.25">
      <c r="A57" t="s">
        <v>353</v>
      </c>
      <c r="B57" s="1">
        <v>68.739999999999995</v>
      </c>
      <c r="C57" s="1">
        <v>68.739999999999995</v>
      </c>
      <c r="D57" s="1">
        <v>0</v>
      </c>
      <c r="E57" s="1">
        <v>0</v>
      </c>
      <c r="F57" t="s">
        <v>41</v>
      </c>
      <c r="G57" t="s">
        <v>179</v>
      </c>
      <c r="H57" t="s">
        <v>227</v>
      </c>
      <c r="I57" t="s">
        <v>359</v>
      </c>
    </row>
    <row r="58" spans="1:9" x14ac:dyDescent="0.25">
      <c r="A58" t="s">
        <v>114</v>
      </c>
      <c r="B58" s="1">
        <v>47.43</v>
      </c>
      <c r="C58" s="1">
        <v>47.43</v>
      </c>
      <c r="D58" s="1">
        <v>0</v>
      </c>
      <c r="E58" s="1">
        <v>0</v>
      </c>
      <c r="F58" t="s">
        <v>36</v>
      </c>
      <c r="G58" t="s">
        <v>185</v>
      </c>
      <c r="H58" t="s">
        <v>272</v>
      </c>
      <c r="I58" t="s">
        <v>359</v>
      </c>
    </row>
    <row r="59" spans="1:9" x14ac:dyDescent="0.25">
      <c r="A59" t="s">
        <v>281</v>
      </c>
      <c r="B59" s="1">
        <v>46.54</v>
      </c>
      <c r="C59" s="1">
        <v>46.54</v>
      </c>
      <c r="D59" s="1">
        <v>0</v>
      </c>
      <c r="E59" s="1">
        <v>0</v>
      </c>
      <c r="F59" t="s">
        <v>102</v>
      </c>
      <c r="G59" t="s">
        <v>282</v>
      </c>
      <c r="H59" t="s">
        <v>283</v>
      </c>
      <c r="I59" t="s">
        <v>359</v>
      </c>
    </row>
    <row r="60" spans="1:9" x14ac:dyDescent="0.25">
      <c r="A60" t="s">
        <v>32</v>
      </c>
      <c r="B60" s="1">
        <v>43.3599999999999</v>
      </c>
      <c r="C60" s="1">
        <v>43.3599999999999</v>
      </c>
      <c r="D60" s="1">
        <v>0</v>
      </c>
      <c r="E60" s="1">
        <v>0</v>
      </c>
      <c r="F60" t="s">
        <v>152</v>
      </c>
      <c r="G60" t="s">
        <v>209</v>
      </c>
      <c r="H60" t="s">
        <v>210</v>
      </c>
      <c r="I60" t="s">
        <v>359</v>
      </c>
    </row>
    <row r="61" spans="1:9" x14ac:dyDescent="0.25">
      <c r="A61" t="s">
        <v>88</v>
      </c>
      <c r="B61" s="1">
        <v>38.77000000000001</v>
      </c>
      <c r="C61" s="1">
        <v>38.77000000000001</v>
      </c>
      <c r="D61" s="1">
        <v>0</v>
      </c>
      <c r="E61" s="1">
        <v>0</v>
      </c>
      <c r="F61" t="s">
        <v>56</v>
      </c>
      <c r="G61" t="s">
        <v>189</v>
      </c>
      <c r="H61" t="s">
        <v>249</v>
      </c>
      <c r="I61" t="s">
        <v>359</v>
      </c>
    </row>
    <row r="62" spans="1:9" x14ac:dyDescent="0.25">
      <c r="A62" t="s">
        <v>275</v>
      </c>
      <c r="B62" s="1">
        <v>31.42</v>
      </c>
      <c r="C62" s="1">
        <v>31.42</v>
      </c>
      <c r="D62" s="1">
        <v>0</v>
      </c>
      <c r="E62" s="1">
        <v>0</v>
      </c>
      <c r="F62" t="s">
        <v>14</v>
      </c>
      <c r="G62" t="s">
        <v>172</v>
      </c>
      <c r="H62" t="s">
        <v>276</v>
      </c>
      <c r="I62" t="s">
        <v>359</v>
      </c>
    </row>
    <row r="63" spans="1:9" x14ac:dyDescent="0.25">
      <c r="A63" t="s">
        <v>123</v>
      </c>
      <c r="B63" s="1">
        <v>14.03</v>
      </c>
      <c r="C63" s="1">
        <v>14.03</v>
      </c>
      <c r="D63" s="1">
        <v>0</v>
      </c>
      <c r="E63" s="1">
        <v>0</v>
      </c>
      <c r="F63" t="s">
        <v>10</v>
      </c>
      <c r="G63" t="s">
        <v>191</v>
      </c>
      <c r="H63" t="s">
        <v>284</v>
      </c>
      <c r="I63" t="s">
        <v>359</v>
      </c>
    </row>
    <row r="64" spans="1:9" x14ac:dyDescent="0.25">
      <c r="A64" t="s">
        <v>285</v>
      </c>
      <c r="B64" s="1">
        <v>12.82</v>
      </c>
      <c r="C64" s="1">
        <v>12.82</v>
      </c>
      <c r="D64" s="1">
        <v>0</v>
      </c>
      <c r="E64" s="1">
        <v>0</v>
      </c>
      <c r="F64" t="s">
        <v>31</v>
      </c>
      <c r="G64" t="s">
        <v>183</v>
      </c>
      <c r="H64" t="s">
        <v>286</v>
      </c>
      <c r="I64" t="s">
        <v>359</v>
      </c>
    </row>
    <row r="65" spans="1:9" x14ac:dyDescent="0.25">
      <c r="A65" t="s">
        <v>124</v>
      </c>
      <c r="B65" s="1">
        <v>12.1</v>
      </c>
      <c r="C65" s="1">
        <v>12.1</v>
      </c>
      <c r="D65" s="1">
        <v>0</v>
      </c>
      <c r="E65" s="1">
        <v>0</v>
      </c>
      <c r="F65" t="s">
        <v>159</v>
      </c>
      <c r="G65" t="s">
        <v>287</v>
      </c>
      <c r="H65" t="s">
        <v>288</v>
      </c>
      <c r="I65" t="s">
        <v>359</v>
      </c>
    </row>
    <row r="66" spans="1:9" x14ac:dyDescent="0.25">
      <c r="A66" t="s">
        <v>125</v>
      </c>
      <c r="B66" s="1">
        <v>6.93</v>
      </c>
      <c r="C66" s="1">
        <v>6.93</v>
      </c>
      <c r="D66" s="1">
        <v>0</v>
      </c>
      <c r="E66" s="1">
        <v>0</v>
      </c>
      <c r="F66" t="s">
        <v>56</v>
      </c>
      <c r="G66" t="s">
        <v>189</v>
      </c>
      <c r="H66" t="s">
        <v>289</v>
      </c>
      <c r="I66" t="s">
        <v>359</v>
      </c>
    </row>
    <row r="67" spans="1:9" x14ac:dyDescent="0.25">
      <c r="A67" t="s">
        <v>136</v>
      </c>
      <c r="B67" s="1">
        <v>2.65</v>
      </c>
      <c r="C67" s="1">
        <v>2.65</v>
      </c>
      <c r="D67" s="1">
        <v>0</v>
      </c>
      <c r="E67" s="1">
        <v>0</v>
      </c>
      <c r="F67" t="s">
        <v>56</v>
      </c>
      <c r="G67" t="s">
        <v>189</v>
      </c>
      <c r="H67" t="s">
        <v>290</v>
      </c>
      <c r="I67" t="s">
        <v>359</v>
      </c>
    </row>
    <row r="68" spans="1:9" x14ac:dyDescent="0.25">
      <c r="A68" t="s">
        <v>354</v>
      </c>
      <c r="B68" s="1">
        <v>23.25</v>
      </c>
      <c r="C68" s="1">
        <v>0</v>
      </c>
      <c r="D68" s="1">
        <v>23.25</v>
      </c>
      <c r="E68" s="1">
        <v>0</v>
      </c>
      <c r="F68" t="s">
        <v>7</v>
      </c>
      <c r="G68" t="s">
        <v>170</v>
      </c>
      <c r="H68" t="s">
        <v>355</v>
      </c>
      <c r="I68" t="s">
        <v>359</v>
      </c>
    </row>
    <row r="69" spans="1:9" x14ac:dyDescent="0.25">
      <c r="A69" t="s">
        <v>329</v>
      </c>
      <c r="B69" s="1">
        <v>2187.62</v>
      </c>
      <c r="C69" s="1">
        <v>0</v>
      </c>
      <c r="D69" s="1">
        <v>2187.62</v>
      </c>
      <c r="E69" s="1">
        <v>0</v>
      </c>
      <c r="F69" t="s">
        <v>330</v>
      </c>
      <c r="G69" t="s">
        <v>331</v>
      </c>
      <c r="H69" t="s">
        <v>332</v>
      </c>
      <c r="I69" t="s">
        <v>359</v>
      </c>
    </row>
    <row r="70" spans="1:9" x14ac:dyDescent="0.25">
      <c r="A70" t="s">
        <v>60</v>
      </c>
      <c r="B70" s="1">
        <v>653</v>
      </c>
      <c r="C70" s="1">
        <v>0</v>
      </c>
      <c r="D70" s="1">
        <v>653</v>
      </c>
      <c r="E70" s="1">
        <v>0</v>
      </c>
      <c r="F70" t="s">
        <v>21</v>
      </c>
      <c r="G70" t="s">
        <v>177</v>
      </c>
      <c r="H70" t="s">
        <v>236</v>
      </c>
      <c r="I70" t="s">
        <v>359</v>
      </c>
    </row>
    <row r="71" spans="1:9" x14ac:dyDescent="0.25">
      <c r="A71" t="s">
        <v>47</v>
      </c>
      <c r="B71" s="1">
        <v>1750.74</v>
      </c>
      <c r="C71" s="1">
        <v>0</v>
      </c>
      <c r="D71" s="1">
        <v>1750.74</v>
      </c>
      <c r="E71" s="1">
        <v>0</v>
      </c>
      <c r="F71" t="s">
        <v>36</v>
      </c>
      <c r="G71" t="s">
        <v>185</v>
      </c>
      <c r="H71" t="s">
        <v>200</v>
      </c>
      <c r="I71" t="s">
        <v>359</v>
      </c>
    </row>
    <row r="72" spans="1:9" x14ac:dyDescent="0.25">
      <c r="A72" t="s">
        <v>347</v>
      </c>
      <c r="B72" s="1">
        <v>13.03</v>
      </c>
      <c r="C72" s="1">
        <v>0</v>
      </c>
      <c r="D72" s="1">
        <v>13.03</v>
      </c>
      <c r="E72" s="1">
        <v>0</v>
      </c>
      <c r="F72" t="s">
        <v>41</v>
      </c>
      <c r="G72" t="s">
        <v>179</v>
      </c>
      <c r="H72" t="s">
        <v>348</v>
      </c>
      <c r="I72" t="s">
        <v>359</v>
      </c>
    </row>
    <row r="73" spans="1:9" x14ac:dyDescent="0.25">
      <c r="A73" t="s">
        <v>127</v>
      </c>
      <c r="B73" s="1">
        <v>1826.34</v>
      </c>
      <c r="C73" s="1">
        <v>0</v>
      </c>
      <c r="D73" s="1">
        <v>1826.34</v>
      </c>
      <c r="E73" s="1">
        <v>0</v>
      </c>
      <c r="F73" t="s">
        <v>10</v>
      </c>
      <c r="G73" t="s">
        <v>191</v>
      </c>
      <c r="H73" t="s">
        <v>295</v>
      </c>
      <c r="I73" t="s">
        <v>359</v>
      </c>
    </row>
    <row r="74" spans="1:9" x14ac:dyDescent="0.25">
      <c r="A74" t="s">
        <v>161</v>
      </c>
      <c r="B74" s="1">
        <v>420.29</v>
      </c>
      <c r="C74" s="1">
        <v>0</v>
      </c>
      <c r="D74" s="1">
        <v>420.29</v>
      </c>
      <c r="E74" s="1">
        <v>0</v>
      </c>
      <c r="F74" t="s">
        <v>96</v>
      </c>
      <c r="G74" t="s">
        <v>242</v>
      </c>
      <c r="H74" t="s">
        <v>299</v>
      </c>
      <c r="I74" t="s">
        <v>359</v>
      </c>
    </row>
    <row r="75" spans="1:9" x14ac:dyDescent="0.25">
      <c r="A75" t="s">
        <v>129</v>
      </c>
      <c r="B75" s="1">
        <v>0</v>
      </c>
      <c r="C75" s="1">
        <v>0</v>
      </c>
      <c r="D75" s="1">
        <v>0</v>
      </c>
      <c r="E75" s="1">
        <v>0</v>
      </c>
      <c r="F75" t="s">
        <v>44</v>
      </c>
      <c r="G75" t="s">
        <v>196</v>
      </c>
      <c r="H75" t="s">
        <v>303</v>
      </c>
      <c r="I75" t="s">
        <v>359</v>
      </c>
    </row>
    <row r="76" spans="1:9" x14ac:dyDescent="0.25">
      <c r="A76" t="s">
        <v>115</v>
      </c>
      <c r="B76" s="1">
        <v>83.740000000000009</v>
      </c>
      <c r="C76" s="1">
        <v>0</v>
      </c>
      <c r="D76" s="1">
        <v>83.740000000000009</v>
      </c>
      <c r="E76" s="1">
        <v>0</v>
      </c>
      <c r="F76" t="s">
        <v>116</v>
      </c>
      <c r="G76" t="s">
        <v>259</v>
      </c>
      <c r="H76" t="s">
        <v>260</v>
      </c>
      <c r="I76" t="s">
        <v>359</v>
      </c>
    </row>
    <row r="77" spans="1:9" x14ac:dyDescent="0.25">
      <c r="A77" t="s">
        <v>59</v>
      </c>
      <c r="B77" s="1">
        <v>132.47</v>
      </c>
      <c r="C77" s="1">
        <v>0</v>
      </c>
      <c r="D77" s="1">
        <v>132.47</v>
      </c>
      <c r="E77" s="1">
        <v>0</v>
      </c>
      <c r="F77" t="s">
        <v>41</v>
      </c>
      <c r="G77" t="s">
        <v>179</v>
      </c>
      <c r="H77" t="s">
        <v>180</v>
      </c>
      <c r="I77" t="s">
        <v>359</v>
      </c>
    </row>
    <row r="78" spans="1:9" x14ac:dyDescent="0.25">
      <c r="A78" t="s">
        <v>103</v>
      </c>
      <c r="B78" s="1">
        <v>95.79</v>
      </c>
      <c r="C78" s="1">
        <v>0</v>
      </c>
      <c r="D78" s="1">
        <v>95.79</v>
      </c>
      <c r="E78" s="1">
        <v>0</v>
      </c>
      <c r="F78" t="s">
        <v>10</v>
      </c>
      <c r="G78" t="s">
        <v>191</v>
      </c>
      <c r="H78" t="s">
        <v>262</v>
      </c>
      <c r="I78" t="s">
        <v>359</v>
      </c>
    </row>
    <row r="79" spans="1:9" x14ac:dyDescent="0.25">
      <c r="A79" t="s">
        <v>50</v>
      </c>
      <c r="B79" s="1">
        <v>1908.65</v>
      </c>
      <c r="C79" s="1">
        <v>0</v>
      </c>
      <c r="D79" s="1">
        <v>1908.65</v>
      </c>
      <c r="E79" s="1">
        <v>0</v>
      </c>
      <c r="F79" t="s">
        <v>51</v>
      </c>
      <c r="G79" t="s">
        <v>308</v>
      </c>
      <c r="H79" t="s">
        <v>309</v>
      </c>
      <c r="I79" t="s">
        <v>359</v>
      </c>
    </row>
    <row r="80" spans="1:9" x14ac:dyDescent="0.25">
      <c r="A80" t="s">
        <v>133</v>
      </c>
      <c r="B80" s="1">
        <v>0</v>
      </c>
      <c r="C80" s="1">
        <v>0</v>
      </c>
      <c r="D80" s="1">
        <v>0</v>
      </c>
      <c r="E80" s="1">
        <v>0</v>
      </c>
      <c r="F80" t="s">
        <v>31</v>
      </c>
      <c r="G80" t="s">
        <v>183</v>
      </c>
      <c r="H80" t="s">
        <v>310</v>
      </c>
      <c r="I80" t="s">
        <v>359</v>
      </c>
    </row>
    <row r="81" spans="1:9" x14ac:dyDescent="0.25">
      <c r="A81" t="s">
        <v>341</v>
      </c>
      <c r="B81" s="1">
        <v>1486.71</v>
      </c>
      <c r="C81" s="1">
        <v>0</v>
      </c>
      <c r="D81" s="1">
        <v>1486.71</v>
      </c>
      <c r="E81" s="1">
        <v>0</v>
      </c>
      <c r="F81" t="s">
        <v>8</v>
      </c>
      <c r="G81" t="s">
        <v>8</v>
      </c>
      <c r="H81" t="s">
        <v>340</v>
      </c>
      <c r="I81" t="s">
        <v>359</v>
      </c>
    </row>
    <row r="82" spans="1:9" x14ac:dyDescent="0.25">
      <c r="A82" t="s">
        <v>66</v>
      </c>
      <c r="B82" s="1">
        <v>2029.47</v>
      </c>
      <c r="C82" s="1">
        <v>0</v>
      </c>
      <c r="D82" s="1">
        <v>2029.47</v>
      </c>
      <c r="E82" s="1">
        <v>0</v>
      </c>
      <c r="F82" t="s">
        <v>56</v>
      </c>
      <c r="G82" t="s">
        <v>189</v>
      </c>
      <c r="H82" t="s">
        <v>216</v>
      </c>
      <c r="I82" t="s">
        <v>359</v>
      </c>
    </row>
    <row r="83" spans="1:9" x14ac:dyDescent="0.25">
      <c r="A83" t="s">
        <v>57</v>
      </c>
      <c r="B83" s="1">
        <v>3429.57</v>
      </c>
      <c r="C83" s="1">
        <v>0</v>
      </c>
      <c r="D83" s="1">
        <v>3429.57</v>
      </c>
      <c r="E83" s="1">
        <v>0</v>
      </c>
      <c r="F83" t="s">
        <v>20</v>
      </c>
      <c r="G83" t="s">
        <v>178</v>
      </c>
      <c r="H83" t="s">
        <v>204</v>
      </c>
      <c r="I83" t="s">
        <v>359</v>
      </c>
    </row>
    <row r="84" spans="1:9" x14ac:dyDescent="0.25">
      <c r="A84" t="s">
        <v>93</v>
      </c>
      <c r="B84" s="1">
        <v>311.02999999999997</v>
      </c>
      <c r="C84" s="1">
        <v>0</v>
      </c>
      <c r="D84" s="1">
        <v>311.02999999999997</v>
      </c>
      <c r="E84" s="1">
        <v>0</v>
      </c>
      <c r="F84" t="s">
        <v>36</v>
      </c>
      <c r="G84" t="s">
        <v>185</v>
      </c>
      <c r="H84" t="s">
        <v>215</v>
      </c>
      <c r="I84" t="s">
        <v>359</v>
      </c>
    </row>
    <row r="85" spans="1:9" x14ac:dyDescent="0.25">
      <c r="A85" t="s">
        <v>79</v>
      </c>
      <c r="B85" s="1">
        <v>55</v>
      </c>
      <c r="C85" s="1">
        <v>0</v>
      </c>
      <c r="D85" s="1">
        <v>55</v>
      </c>
      <c r="E85" s="1">
        <v>55</v>
      </c>
      <c r="F85" t="s">
        <v>56</v>
      </c>
      <c r="G85" t="s">
        <v>189</v>
      </c>
      <c r="H85" t="s">
        <v>190</v>
      </c>
      <c r="I85" t="s">
        <v>359</v>
      </c>
    </row>
    <row r="86" spans="1:9" x14ac:dyDescent="0.25">
      <c r="A86" t="s">
        <v>119</v>
      </c>
      <c r="B86" s="1">
        <v>64.17</v>
      </c>
      <c r="C86" s="1">
        <v>0</v>
      </c>
      <c r="D86" s="1">
        <v>64.17</v>
      </c>
      <c r="E86" s="1">
        <v>0</v>
      </c>
      <c r="F86" t="s">
        <v>34</v>
      </c>
      <c r="G86" t="s">
        <v>198</v>
      </c>
      <c r="H86" t="s">
        <v>277</v>
      </c>
      <c r="I86" t="s">
        <v>359</v>
      </c>
    </row>
    <row r="87" spans="1:9" x14ac:dyDescent="0.25">
      <c r="A87" t="s">
        <v>35</v>
      </c>
      <c r="B87" s="1">
        <v>3152.05</v>
      </c>
      <c r="C87" s="1">
        <v>0</v>
      </c>
      <c r="D87" s="1">
        <v>3152.05</v>
      </c>
      <c r="E87" s="1">
        <v>0</v>
      </c>
      <c r="F87" t="s">
        <v>36</v>
      </c>
      <c r="G87" t="s">
        <v>185</v>
      </c>
      <c r="H87" t="s">
        <v>186</v>
      </c>
      <c r="I87" t="s">
        <v>359</v>
      </c>
    </row>
    <row r="88" spans="1:9" x14ac:dyDescent="0.25">
      <c r="A88" t="s">
        <v>38</v>
      </c>
      <c r="B88" s="1">
        <v>825.15000000000009</v>
      </c>
      <c r="C88" s="1">
        <v>0</v>
      </c>
      <c r="D88" s="1">
        <v>825.15000000000009</v>
      </c>
      <c r="E88" s="1">
        <v>0</v>
      </c>
      <c r="F88" t="s">
        <v>36</v>
      </c>
      <c r="G88" t="s">
        <v>185</v>
      </c>
      <c r="H88" t="s">
        <v>224</v>
      </c>
      <c r="I88" t="s">
        <v>359</v>
      </c>
    </row>
    <row r="89" spans="1:9" x14ac:dyDescent="0.25">
      <c r="A89" t="s">
        <v>48</v>
      </c>
      <c r="B89" s="1">
        <v>1780.49</v>
      </c>
      <c r="C89" s="1">
        <v>0</v>
      </c>
      <c r="D89" s="1">
        <v>1780.49</v>
      </c>
      <c r="E89" s="1">
        <v>0</v>
      </c>
      <c r="F89" t="s">
        <v>36</v>
      </c>
      <c r="G89" t="s">
        <v>185</v>
      </c>
      <c r="H89" t="s">
        <v>201</v>
      </c>
      <c r="I89" t="s">
        <v>359</v>
      </c>
    </row>
    <row r="90" spans="1:9" x14ac:dyDescent="0.25">
      <c r="A90" t="s">
        <v>141</v>
      </c>
      <c r="B90" s="1">
        <v>5670.83</v>
      </c>
      <c r="C90" s="1">
        <v>0</v>
      </c>
      <c r="D90" s="1">
        <v>5670.83</v>
      </c>
      <c r="E90" s="1">
        <v>5670.83</v>
      </c>
      <c r="F90" t="s">
        <v>150</v>
      </c>
      <c r="G90" t="s">
        <v>175</v>
      </c>
      <c r="H90" t="s">
        <v>324</v>
      </c>
      <c r="I90" t="s">
        <v>359</v>
      </c>
    </row>
    <row r="91" spans="1:9" x14ac:dyDescent="0.25">
      <c r="A91" t="s">
        <v>67</v>
      </c>
      <c r="B91" s="1">
        <v>187.15</v>
      </c>
      <c r="C91" s="1">
        <v>0</v>
      </c>
      <c r="D91" s="1">
        <v>187.15</v>
      </c>
      <c r="E91" s="1">
        <v>187.15</v>
      </c>
      <c r="F91" t="s">
        <v>41</v>
      </c>
      <c r="G91" t="s">
        <v>179</v>
      </c>
      <c r="H91" t="s">
        <v>225</v>
      </c>
      <c r="I91" t="s">
        <v>359</v>
      </c>
    </row>
    <row r="92" spans="1:9" x14ac:dyDescent="0.25">
      <c r="A92" t="s">
        <v>363</v>
      </c>
      <c r="B92" s="1">
        <v>558.87</v>
      </c>
      <c r="C92" s="1">
        <v>0</v>
      </c>
      <c r="D92" s="1">
        <v>558.87</v>
      </c>
      <c r="E92" s="1">
        <v>0</v>
      </c>
      <c r="F92" t="s">
        <v>8</v>
      </c>
      <c r="G92" t="s">
        <v>8</v>
      </c>
      <c r="H92" t="s">
        <v>340</v>
      </c>
      <c r="I92" t="s">
        <v>359</v>
      </c>
    </row>
  </sheetData>
  <autoFilter ref="A1:J92" xr:uid="{00000000-0009-0000-0000-000006000000}"/>
  <pageMargins left="0.25" right="0" top="0.25" bottom="0.25" header="0.3" footer="0.05"/>
  <pageSetup scale="79" fitToHeight="0" orientation="landscape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C000"/>
  </sheetPr>
  <dimension ref="A1:H88"/>
  <sheetViews>
    <sheetView workbookViewId="0"/>
  </sheetViews>
  <sheetFormatPr defaultRowHeight="15" x14ac:dyDescent="0.25"/>
  <cols>
    <col min="1" max="1" width="29.85546875" customWidth="1"/>
    <col min="2" max="2" width="22" style="1" bestFit="1" customWidth="1"/>
    <col min="3" max="3" width="23.5703125" style="1" bestFit="1" customWidth="1"/>
    <col min="4" max="4" width="20.42578125" style="1" bestFit="1" customWidth="1"/>
    <col min="5" max="5" width="19.140625" style="1" bestFit="1" customWidth="1"/>
    <col min="6" max="6" width="19.42578125" bestFit="1" customWidth="1"/>
    <col min="7" max="7" width="36" bestFit="1" customWidth="1"/>
    <col min="8" max="8" width="37.7109375" bestFit="1" customWidth="1"/>
  </cols>
  <sheetData>
    <row r="1" spans="1:8" x14ac:dyDescent="0.25">
      <c r="A1" s="22" t="s">
        <v>0</v>
      </c>
      <c r="B1" s="23" t="s">
        <v>1</v>
      </c>
      <c r="C1" s="23" t="s">
        <v>2</v>
      </c>
      <c r="D1" s="23" t="s">
        <v>4</v>
      </c>
      <c r="E1" s="23" t="s">
        <v>3</v>
      </c>
      <c r="F1" s="22" t="s">
        <v>5</v>
      </c>
      <c r="G1" s="22" t="s">
        <v>168</v>
      </c>
      <c r="H1" s="22" t="s">
        <v>169</v>
      </c>
    </row>
    <row r="2" spans="1:8" x14ac:dyDescent="0.25">
      <c r="A2" t="s">
        <v>45</v>
      </c>
      <c r="B2" s="1">
        <v>2193.04</v>
      </c>
      <c r="C2" s="1">
        <v>2193.04</v>
      </c>
      <c r="D2" s="1">
        <v>0</v>
      </c>
      <c r="E2" s="1">
        <v>0</v>
      </c>
      <c r="F2" t="s">
        <v>20</v>
      </c>
      <c r="G2" t="s">
        <v>178</v>
      </c>
      <c r="H2" t="s">
        <v>193</v>
      </c>
    </row>
    <row r="3" spans="1:8" x14ac:dyDescent="0.25">
      <c r="A3" t="s">
        <v>42</v>
      </c>
      <c r="B3" s="1">
        <v>2104.87</v>
      </c>
      <c r="C3" s="1">
        <v>2104.87</v>
      </c>
      <c r="D3" s="1">
        <v>139.62</v>
      </c>
      <c r="E3" s="1">
        <v>0</v>
      </c>
      <c r="F3" t="s">
        <v>23</v>
      </c>
      <c r="G3" t="s">
        <v>194</v>
      </c>
      <c r="H3" t="s">
        <v>195</v>
      </c>
    </row>
    <row r="4" spans="1:8" x14ac:dyDescent="0.25">
      <c r="A4" t="s">
        <v>43</v>
      </c>
      <c r="B4" s="1">
        <v>2207.66</v>
      </c>
      <c r="C4" s="1">
        <v>1927.18</v>
      </c>
      <c r="D4" s="1">
        <v>280.48</v>
      </c>
      <c r="E4" s="1">
        <v>0</v>
      </c>
      <c r="F4" t="s">
        <v>44</v>
      </c>
      <c r="G4" t="s">
        <v>196</v>
      </c>
      <c r="H4" t="s">
        <v>197</v>
      </c>
    </row>
    <row r="5" spans="1:8" x14ac:dyDescent="0.25">
      <c r="A5" t="s">
        <v>19</v>
      </c>
      <c r="B5" s="1">
        <v>6228.37</v>
      </c>
      <c r="C5" s="1">
        <v>1820.2</v>
      </c>
      <c r="D5" s="1">
        <v>4408.17</v>
      </c>
      <c r="E5" s="1">
        <v>4408.17</v>
      </c>
      <c r="F5" t="s">
        <v>14</v>
      </c>
      <c r="G5" t="s">
        <v>172</v>
      </c>
      <c r="H5" t="s">
        <v>174</v>
      </c>
    </row>
    <row r="6" spans="1:8" x14ac:dyDescent="0.25">
      <c r="A6" t="s">
        <v>49</v>
      </c>
      <c r="B6" s="1">
        <v>1663.53</v>
      </c>
      <c r="C6" s="1">
        <v>1663.53</v>
      </c>
      <c r="D6" s="1">
        <v>0</v>
      </c>
      <c r="E6" s="1">
        <v>0</v>
      </c>
      <c r="F6" t="s">
        <v>10</v>
      </c>
      <c r="G6" t="s">
        <v>191</v>
      </c>
      <c r="H6" t="s">
        <v>202</v>
      </c>
    </row>
    <row r="7" spans="1:8" x14ac:dyDescent="0.25">
      <c r="A7" t="s">
        <v>53</v>
      </c>
      <c r="B7" s="1">
        <v>3707.93</v>
      </c>
      <c r="C7" s="1">
        <v>1535.18</v>
      </c>
      <c r="D7" s="1">
        <v>2172.75</v>
      </c>
      <c r="E7" s="1">
        <v>0</v>
      </c>
      <c r="F7" t="s">
        <v>44</v>
      </c>
      <c r="G7" t="s">
        <v>196</v>
      </c>
      <c r="H7" t="s">
        <v>205</v>
      </c>
    </row>
    <row r="8" spans="1:8" x14ac:dyDescent="0.25">
      <c r="A8" t="s">
        <v>145</v>
      </c>
      <c r="B8" s="1">
        <v>1460.58</v>
      </c>
      <c r="C8" s="1">
        <v>1460.58</v>
      </c>
      <c r="D8" s="1">
        <v>0</v>
      </c>
      <c r="E8" s="1">
        <v>0</v>
      </c>
      <c r="F8" t="s">
        <v>151</v>
      </c>
      <c r="G8" t="s">
        <v>208</v>
      </c>
      <c r="H8" t="s">
        <v>208</v>
      </c>
    </row>
    <row r="9" spans="1:8" x14ac:dyDescent="0.25">
      <c r="A9" t="s">
        <v>342</v>
      </c>
      <c r="B9" s="1">
        <v>1217.96</v>
      </c>
      <c r="C9" s="1">
        <v>1217.96</v>
      </c>
      <c r="D9" s="1">
        <v>0</v>
      </c>
      <c r="E9" s="1">
        <v>0</v>
      </c>
      <c r="F9" t="s">
        <v>102</v>
      </c>
      <c r="G9" t="s">
        <v>282</v>
      </c>
      <c r="H9" t="s">
        <v>343</v>
      </c>
    </row>
    <row r="10" spans="1:8" x14ac:dyDescent="0.25">
      <c r="A10" t="s">
        <v>344</v>
      </c>
      <c r="B10" s="1">
        <v>1031.3</v>
      </c>
      <c r="C10" s="1">
        <v>1031.3</v>
      </c>
      <c r="D10" s="1">
        <v>0</v>
      </c>
      <c r="E10" s="1">
        <v>0</v>
      </c>
      <c r="F10" t="s">
        <v>29</v>
      </c>
      <c r="G10" t="s">
        <v>212</v>
      </c>
      <c r="H10" t="s">
        <v>296</v>
      </c>
    </row>
    <row r="11" spans="1:8" x14ac:dyDescent="0.25">
      <c r="A11" t="s">
        <v>30</v>
      </c>
      <c r="B11" s="1">
        <v>3100.3400000000011</v>
      </c>
      <c r="C11" s="1">
        <v>855.54000000000008</v>
      </c>
      <c r="D11" s="1">
        <v>2244.8000000000002</v>
      </c>
      <c r="E11" s="1">
        <v>20.350000000000001</v>
      </c>
      <c r="F11" t="s">
        <v>31</v>
      </c>
      <c r="G11" t="s">
        <v>183</v>
      </c>
      <c r="H11" t="s">
        <v>184</v>
      </c>
    </row>
    <row r="12" spans="1:8" x14ac:dyDescent="0.25">
      <c r="A12" t="s">
        <v>70</v>
      </c>
      <c r="B12" s="1">
        <v>1132.5999999999999</v>
      </c>
      <c r="C12" s="1">
        <v>820.41000000000008</v>
      </c>
      <c r="D12" s="1">
        <v>312.19</v>
      </c>
      <c r="E12" s="1">
        <v>0</v>
      </c>
      <c r="F12" t="s">
        <v>150</v>
      </c>
      <c r="G12" t="s">
        <v>175</v>
      </c>
      <c r="H12" t="s">
        <v>223</v>
      </c>
    </row>
    <row r="13" spans="1:8" x14ac:dyDescent="0.25">
      <c r="A13" t="s">
        <v>9</v>
      </c>
      <c r="B13" s="1">
        <v>795.74</v>
      </c>
      <c r="C13" s="1">
        <v>795.74</v>
      </c>
      <c r="D13" s="1">
        <v>0</v>
      </c>
      <c r="E13" s="1">
        <v>0</v>
      </c>
      <c r="F13" t="s">
        <v>150</v>
      </c>
      <c r="G13" t="s">
        <v>175</v>
      </c>
      <c r="H13" t="s">
        <v>176</v>
      </c>
    </row>
    <row r="14" spans="1:8" x14ac:dyDescent="0.25">
      <c r="A14" t="s">
        <v>22</v>
      </c>
      <c r="B14" s="1">
        <v>793.38000000000011</v>
      </c>
      <c r="C14" s="1">
        <v>793.38000000000011</v>
      </c>
      <c r="D14" s="1">
        <v>0</v>
      </c>
      <c r="E14" s="1">
        <v>0</v>
      </c>
      <c r="F14" t="s">
        <v>23</v>
      </c>
      <c r="G14" t="s">
        <v>194</v>
      </c>
      <c r="H14" t="s">
        <v>226</v>
      </c>
    </row>
    <row r="15" spans="1:8" x14ac:dyDescent="0.25">
      <c r="A15" t="s">
        <v>75</v>
      </c>
      <c r="B15" s="1">
        <v>792.34000000000015</v>
      </c>
      <c r="C15" s="1">
        <v>792.34000000000015</v>
      </c>
      <c r="D15" s="1">
        <v>0</v>
      </c>
      <c r="E15" s="1">
        <v>0</v>
      </c>
      <c r="F15" t="s">
        <v>31</v>
      </c>
      <c r="G15" t="s">
        <v>183</v>
      </c>
      <c r="H15" t="s">
        <v>232</v>
      </c>
    </row>
    <row r="16" spans="1:8" x14ac:dyDescent="0.25">
      <c r="A16" t="s">
        <v>20</v>
      </c>
      <c r="B16" s="1">
        <v>643.31000000000006</v>
      </c>
      <c r="C16" s="1">
        <v>643.31000000000006</v>
      </c>
      <c r="D16" s="1">
        <v>0</v>
      </c>
      <c r="E16" s="1">
        <v>0</v>
      </c>
      <c r="F16" t="s">
        <v>21</v>
      </c>
      <c r="G16" t="s">
        <v>177</v>
      </c>
      <c r="H16" t="s">
        <v>178</v>
      </c>
    </row>
    <row r="17" spans="1:8" x14ac:dyDescent="0.25">
      <c r="A17" t="s">
        <v>72</v>
      </c>
      <c r="B17" s="1">
        <v>601.52</v>
      </c>
      <c r="C17" s="1">
        <v>581.56999999999994</v>
      </c>
      <c r="D17" s="1">
        <v>19.95</v>
      </c>
      <c r="E17" s="1">
        <v>0</v>
      </c>
      <c r="F17" t="s">
        <v>20</v>
      </c>
      <c r="G17" t="s">
        <v>178</v>
      </c>
      <c r="H17" t="s">
        <v>229</v>
      </c>
    </row>
    <row r="18" spans="1:8" x14ac:dyDescent="0.25">
      <c r="A18" t="s">
        <v>109</v>
      </c>
      <c r="B18" s="1">
        <v>541.14</v>
      </c>
      <c r="C18" s="1">
        <v>541.14</v>
      </c>
      <c r="D18" s="1">
        <v>0</v>
      </c>
      <c r="E18" s="1">
        <v>0</v>
      </c>
      <c r="F18" t="s">
        <v>60</v>
      </c>
      <c r="G18" t="s">
        <v>236</v>
      </c>
      <c r="H18" t="s">
        <v>252</v>
      </c>
    </row>
    <row r="19" spans="1:8" x14ac:dyDescent="0.25">
      <c r="A19" t="s">
        <v>71</v>
      </c>
      <c r="B19" s="1">
        <v>529.23</v>
      </c>
      <c r="C19" s="1">
        <v>529.23</v>
      </c>
      <c r="D19" s="1">
        <v>0</v>
      </c>
      <c r="E19" s="1">
        <v>0</v>
      </c>
      <c r="F19" t="s">
        <v>36</v>
      </c>
      <c r="G19" t="s">
        <v>185</v>
      </c>
      <c r="H19" t="s">
        <v>228</v>
      </c>
    </row>
    <row r="20" spans="1:8" x14ac:dyDescent="0.25">
      <c r="A20" t="s">
        <v>23</v>
      </c>
      <c r="B20" s="1">
        <v>511.21</v>
      </c>
      <c r="C20" s="1">
        <v>511.21</v>
      </c>
      <c r="D20" s="1">
        <v>0</v>
      </c>
      <c r="E20" s="1">
        <v>0</v>
      </c>
      <c r="F20" t="s">
        <v>21</v>
      </c>
      <c r="G20" t="s">
        <v>177</v>
      </c>
      <c r="H20" t="s">
        <v>194</v>
      </c>
    </row>
    <row r="21" spans="1:8" x14ac:dyDescent="0.25">
      <c r="A21" t="s">
        <v>74</v>
      </c>
      <c r="B21" s="1">
        <v>506.55</v>
      </c>
      <c r="C21" s="1">
        <v>506.55</v>
      </c>
      <c r="D21" s="1">
        <v>0</v>
      </c>
      <c r="E21" s="1">
        <v>0</v>
      </c>
      <c r="F21" t="s">
        <v>31</v>
      </c>
      <c r="G21" t="s">
        <v>183</v>
      </c>
      <c r="H21" t="s">
        <v>231</v>
      </c>
    </row>
    <row r="22" spans="1:8" x14ac:dyDescent="0.25">
      <c r="A22" t="s">
        <v>82</v>
      </c>
      <c r="B22" s="1">
        <v>411.76</v>
      </c>
      <c r="C22" s="1">
        <v>411.76</v>
      </c>
      <c r="D22" s="1">
        <v>0</v>
      </c>
      <c r="E22" s="1">
        <v>0</v>
      </c>
      <c r="F22" t="s">
        <v>60</v>
      </c>
      <c r="G22" t="s">
        <v>236</v>
      </c>
      <c r="H22" t="s">
        <v>237</v>
      </c>
    </row>
    <row r="23" spans="1:8" x14ac:dyDescent="0.25">
      <c r="A23" t="s">
        <v>78</v>
      </c>
      <c r="B23" s="1">
        <v>402.12</v>
      </c>
      <c r="C23" s="1">
        <v>402.12</v>
      </c>
      <c r="D23" s="1">
        <v>0</v>
      </c>
      <c r="E23" s="1">
        <v>0</v>
      </c>
      <c r="F23" t="s">
        <v>49</v>
      </c>
      <c r="G23" t="s">
        <v>202</v>
      </c>
      <c r="H23" t="s">
        <v>202</v>
      </c>
    </row>
    <row r="24" spans="1:8" x14ac:dyDescent="0.25">
      <c r="A24" t="s">
        <v>81</v>
      </c>
      <c r="B24" s="1">
        <v>387.42</v>
      </c>
      <c r="C24" s="1">
        <v>387.42</v>
      </c>
      <c r="D24" s="1">
        <v>0</v>
      </c>
      <c r="E24" s="1">
        <v>0</v>
      </c>
      <c r="F24" t="s">
        <v>153</v>
      </c>
      <c r="G24" t="s">
        <v>234</v>
      </c>
      <c r="H24" t="s">
        <v>235</v>
      </c>
    </row>
    <row r="25" spans="1:8" x14ac:dyDescent="0.25">
      <c r="A25" t="s">
        <v>37</v>
      </c>
      <c r="B25" s="1">
        <v>362.33</v>
      </c>
      <c r="C25" s="1">
        <v>362.33</v>
      </c>
      <c r="D25" s="1">
        <v>0</v>
      </c>
      <c r="E25" s="1">
        <v>0</v>
      </c>
      <c r="F25" t="s">
        <v>29</v>
      </c>
      <c r="G25" t="s">
        <v>212</v>
      </c>
      <c r="H25" t="s">
        <v>213</v>
      </c>
    </row>
    <row r="26" spans="1:8" x14ac:dyDescent="0.25">
      <c r="A26" t="s">
        <v>83</v>
      </c>
      <c r="B26" s="1">
        <v>943.06</v>
      </c>
      <c r="C26" s="1">
        <v>345.35</v>
      </c>
      <c r="D26" s="1">
        <v>597.70999999999992</v>
      </c>
      <c r="E26" s="1">
        <v>597.70999999999992</v>
      </c>
      <c r="F26" t="s">
        <v>14</v>
      </c>
      <c r="G26" t="s">
        <v>172</v>
      </c>
      <c r="H26" t="s">
        <v>240</v>
      </c>
    </row>
    <row r="27" spans="1:8" x14ac:dyDescent="0.25">
      <c r="A27" t="s">
        <v>345</v>
      </c>
      <c r="B27" s="1">
        <v>320</v>
      </c>
      <c r="C27" s="1">
        <v>320</v>
      </c>
      <c r="D27" s="1">
        <v>0</v>
      </c>
      <c r="E27" s="1">
        <v>0</v>
      </c>
      <c r="F27" t="s">
        <v>31</v>
      </c>
      <c r="G27" t="s">
        <v>183</v>
      </c>
      <c r="H27" t="s">
        <v>346</v>
      </c>
    </row>
    <row r="28" spans="1:8" x14ac:dyDescent="0.25">
      <c r="A28" t="s">
        <v>73</v>
      </c>
      <c r="B28" s="1">
        <v>475.74</v>
      </c>
      <c r="C28" s="1">
        <v>316.31</v>
      </c>
      <c r="D28" s="1">
        <v>159.43</v>
      </c>
      <c r="E28" s="1">
        <v>0</v>
      </c>
      <c r="F28" t="s">
        <v>14</v>
      </c>
      <c r="G28" t="s">
        <v>172</v>
      </c>
      <c r="H28" t="s">
        <v>230</v>
      </c>
    </row>
    <row r="29" spans="1:8" x14ac:dyDescent="0.25">
      <c r="A29" t="s">
        <v>87</v>
      </c>
      <c r="B29" s="1">
        <v>278.18</v>
      </c>
      <c r="C29" s="1">
        <v>278.18</v>
      </c>
      <c r="D29" s="1">
        <v>0</v>
      </c>
      <c r="E29" s="1">
        <v>0</v>
      </c>
      <c r="F29" t="s">
        <v>44</v>
      </c>
      <c r="G29" t="s">
        <v>196</v>
      </c>
      <c r="H29" t="s">
        <v>244</v>
      </c>
    </row>
    <row r="30" spans="1:8" x14ac:dyDescent="0.25">
      <c r="A30" t="s">
        <v>154</v>
      </c>
      <c r="B30" s="1">
        <v>277.26</v>
      </c>
      <c r="C30" s="1">
        <v>277.26</v>
      </c>
      <c r="D30" s="1">
        <v>0</v>
      </c>
      <c r="E30" s="1">
        <v>0</v>
      </c>
      <c r="F30" t="s">
        <v>105</v>
      </c>
      <c r="G30" t="s">
        <v>245</v>
      </c>
      <c r="H30" t="s">
        <v>246</v>
      </c>
    </row>
    <row r="31" spans="1:8" x14ac:dyDescent="0.25">
      <c r="A31" t="s">
        <v>113</v>
      </c>
      <c r="B31" s="1">
        <v>270.58999999999997</v>
      </c>
      <c r="C31" s="1">
        <v>270.58999999999997</v>
      </c>
      <c r="D31" s="1">
        <v>0</v>
      </c>
      <c r="E31" s="1">
        <v>0</v>
      </c>
      <c r="F31" t="s">
        <v>36</v>
      </c>
      <c r="G31" t="s">
        <v>185</v>
      </c>
      <c r="H31" t="s">
        <v>247</v>
      </c>
    </row>
    <row r="32" spans="1:8" x14ac:dyDescent="0.25">
      <c r="A32" t="s">
        <v>89</v>
      </c>
      <c r="B32" s="1">
        <v>269.68</v>
      </c>
      <c r="C32" s="1">
        <v>269.68</v>
      </c>
      <c r="D32" s="1">
        <v>0</v>
      </c>
      <c r="E32" s="1">
        <v>0</v>
      </c>
      <c r="F32" t="s">
        <v>60</v>
      </c>
      <c r="G32" t="s">
        <v>236</v>
      </c>
      <c r="H32" t="s">
        <v>250</v>
      </c>
    </row>
    <row r="33" spans="1:8" x14ac:dyDescent="0.25">
      <c r="A33" t="s">
        <v>144</v>
      </c>
      <c r="B33" s="1">
        <v>250</v>
      </c>
      <c r="C33" s="1">
        <v>250</v>
      </c>
      <c r="D33" s="1">
        <v>0</v>
      </c>
      <c r="E33" s="1">
        <v>0</v>
      </c>
      <c r="F33" t="s">
        <v>96</v>
      </c>
      <c r="G33" t="s">
        <v>242</v>
      </c>
      <c r="H33" t="s">
        <v>248</v>
      </c>
    </row>
    <row r="34" spans="1:8" x14ac:dyDescent="0.25">
      <c r="A34" t="s">
        <v>101</v>
      </c>
      <c r="B34" s="1">
        <v>242.13</v>
      </c>
      <c r="C34" s="1">
        <v>242.13</v>
      </c>
      <c r="D34" s="1">
        <v>0</v>
      </c>
      <c r="E34" s="1">
        <v>0</v>
      </c>
      <c r="F34" t="s">
        <v>34</v>
      </c>
      <c r="G34" t="s">
        <v>198</v>
      </c>
      <c r="H34" t="s">
        <v>261</v>
      </c>
    </row>
    <row r="35" spans="1:8" x14ac:dyDescent="0.25">
      <c r="A35" t="s">
        <v>44</v>
      </c>
      <c r="B35" s="1">
        <v>235.86</v>
      </c>
      <c r="C35" s="1">
        <v>235.86</v>
      </c>
      <c r="D35" s="1">
        <v>0</v>
      </c>
      <c r="E35" s="1">
        <v>0</v>
      </c>
      <c r="F35" t="s">
        <v>21</v>
      </c>
      <c r="G35" t="s">
        <v>177</v>
      </c>
      <c r="H35" t="s">
        <v>196</v>
      </c>
    </row>
    <row r="36" spans="1:8" x14ac:dyDescent="0.25">
      <c r="A36" t="s">
        <v>58</v>
      </c>
      <c r="B36" s="1">
        <v>2587.0300000000002</v>
      </c>
      <c r="C36" s="1">
        <v>231.61</v>
      </c>
      <c r="D36" s="1">
        <v>2355.42</v>
      </c>
      <c r="E36" s="1">
        <v>0</v>
      </c>
      <c r="F36" t="s">
        <v>34</v>
      </c>
      <c r="G36" t="s">
        <v>198</v>
      </c>
      <c r="H36" t="s">
        <v>199</v>
      </c>
    </row>
    <row r="37" spans="1:8" x14ac:dyDescent="0.25">
      <c r="A37" t="s">
        <v>263</v>
      </c>
      <c r="B37" s="1">
        <v>213.67</v>
      </c>
      <c r="C37" s="1">
        <v>213.67</v>
      </c>
      <c r="D37" s="1">
        <v>0</v>
      </c>
      <c r="E37" s="1">
        <v>0</v>
      </c>
      <c r="F37" t="s">
        <v>10</v>
      </c>
      <c r="G37" t="s">
        <v>191</v>
      </c>
      <c r="H37" t="s">
        <v>264</v>
      </c>
    </row>
    <row r="38" spans="1:8" x14ac:dyDescent="0.25">
      <c r="A38" t="s">
        <v>90</v>
      </c>
      <c r="B38" s="1">
        <v>193.6</v>
      </c>
      <c r="C38" s="1">
        <v>193.6</v>
      </c>
      <c r="D38" s="1">
        <v>0</v>
      </c>
      <c r="E38" s="1">
        <v>0</v>
      </c>
      <c r="F38" t="s">
        <v>14</v>
      </c>
      <c r="G38" t="s">
        <v>172</v>
      </c>
      <c r="H38" t="s">
        <v>251</v>
      </c>
    </row>
    <row r="39" spans="1:8" x14ac:dyDescent="0.25">
      <c r="A39" t="s">
        <v>46</v>
      </c>
      <c r="B39" s="1">
        <v>188.73</v>
      </c>
      <c r="C39" s="1">
        <v>188.73</v>
      </c>
      <c r="D39" s="1">
        <v>0</v>
      </c>
      <c r="E39" s="1">
        <v>0</v>
      </c>
      <c r="F39" t="s">
        <v>10</v>
      </c>
      <c r="G39" t="s">
        <v>191</v>
      </c>
      <c r="H39" t="s">
        <v>192</v>
      </c>
    </row>
    <row r="40" spans="1:8" x14ac:dyDescent="0.25">
      <c r="A40" t="s">
        <v>91</v>
      </c>
      <c r="B40" s="1">
        <v>179.4</v>
      </c>
      <c r="C40" s="1">
        <v>179.4</v>
      </c>
      <c r="D40" s="1">
        <v>0</v>
      </c>
      <c r="E40" s="1">
        <v>0</v>
      </c>
      <c r="F40" t="s">
        <v>23</v>
      </c>
      <c r="G40" t="s">
        <v>194</v>
      </c>
      <c r="H40" t="s">
        <v>253</v>
      </c>
    </row>
    <row r="41" spans="1:8" x14ac:dyDescent="0.25">
      <c r="A41" t="s">
        <v>117</v>
      </c>
      <c r="B41" s="1">
        <v>170.57</v>
      </c>
      <c r="C41" s="1">
        <v>170.57</v>
      </c>
      <c r="D41" s="1">
        <v>0</v>
      </c>
      <c r="E41" s="1">
        <v>0</v>
      </c>
      <c r="F41" t="s">
        <v>56</v>
      </c>
      <c r="G41" t="s">
        <v>189</v>
      </c>
      <c r="H41" t="s">
        <v>273</v>
      </c>
    </row>
    <row r="42" spans="1:8" x14ac:dyDescent="0.25">
      <c r="A42" t="s">
        <v>100</v>
      </c>
      <c r="B42" s="1">
        <v>3611.44</v>
      </c>
      <c r="C42" s="1">
        <v>157.62</v>
      </c>
      <c r="D42" s="1">
        <v>3453.82</v>
      </c>
      <c r="E42" s="1">
        <v>0</v>
      </c>
      <c r="F42" t="s">
        <v>20</v>
      </c>
      <c r="G42" t="s">
        <v>178</v>
      </c>
      <c r="H42" t="s">
        <v>255</v>
      </c>
    </row>
    <row r="43" spans="1:8" x14ac:dyDescent="0.25">
      <c r="A43" t="s">
        <v>337</v>
      </c>
      <c r="B43" s="1">
        <v>156.22</v>
      </c>
      <c r="C43" s="1">
        <v>156.22</v>
      </c>
      <c r="D43" s="1">
        <v>0</v>
      </c>
      <c r="E43" s="1">
        <v>0</v>
      </c>
      <c r="F43" t="s">
        <v>162</v>
      </c>
      <c r="G43" t="s">
        <v>300</v>
      </c>
      <c r="H43" t="s">
        <v>338</v>
      </c>
    </row>
    <row r="44" spans="1:8" x14ac:dyDescent="0.25">
      <c r="A44" t="s">
        <v>118</v>
      </c>
      <c r="B44" s="1">
        <v>139.97999999999999</v>
      </c>
      <c r="C44" s="1">
        <v>139.97999999999999</v>
      </c>
      <c r="D44" s="1">
        <v>0</v>
      </c>
      <c r="E44" s="1">
        <v>0</v>
      </c>
      <c r="F44" t="s">
        <v>29</v>
      </c>
      <c r="G44" t="s">
        <v>212</v>
      </c>
      <c r="H44" t="s">
        <v>256</v>
      </c>
    </row>
    <row r="45" spans="1:8" x14ac:dyDescent="0.25">
      <c r="A45" t="s">
        <v>97</v>
      </c>
      <c r="B45" s="1">
        <v>137.72</v>
      </c>
      <c r="C45" s="1">
        <v>137.72</v>
      </c>
      <c r="D45" s="1">
        <v>0</v>
      </c>
      <c r="E45" s="1">
        <v>0</v>
      </c>
      <c r="F45" t="s">
        <v>7</v>
      </c>
      <c r="G45" t="s">
        <v>170</v>
      </c>
      <c r="H45" t="s">
        <v>257</v>
      </c>
    </row>
    <row r="46" spans="1:8" x14ac:dyDescent="0.25">
      <c r="A46" t="s">
        <v>107</v>
      </c>
      <c r="B46" s="1">
        <v>130.74</v>
      </c>
      <c r="C46" s="1">
        <v>130.74</v>
      </c>
      <c r="D46" s="1">
        <v>0</v>
      </c>
      <c r="E46" s="1">
        <v>0</v>
      </c>
      <c r="F46" t="s">
        <v>96</v>
      </c>
      <c r="G46" t="s">
        <v>242</v>
      </c>
      <c r="H46" t="s">
        <v>258</v>
      </c>
    </row>
    <row r="47" spans="1:8" x14ac:dyDescent="0.25">
      <c r="A47" t="s">
        <v>269</v>
      </c>
      <c r="B47" s="1">
        <v>116.18</v>
      </c>
      <c r="C47" s="1">
        <v>116.18</v>
      </c>
      <c r="D47" s="1">
        <v>0</v>
      </c>
      <c r="E47" s="1">
        <v>0</v>
      </c>
      <c r="F47" t="s">
        <v>44</v>
      </c>
      <c r="G47" t="s">
        <v>196</v>
      </c>
      <c r="H47" t="s">
        <v>270</v>
      </c>
    </row>
    <row r="48" spans="1:8" x14ac:dyDescent="0.25">
      <c r="A48" t="s">
        <v>351</v>
      </c>
      <c r="B48" s="1">
        <v>100.56</v>
      </c>
      <c r="C48" s="1">
        <v>100.56</v>
      </c>
      <c r="D48" s="1">
        <v>0</v>
      </c>
      <c r="E48" s="1">
        <v>0</v>
      </c>
      <c r="F48" t="s">
        <v>23</v>
      </c>
      <c r="G48" t="s">
        <v>194</v>
      </c>
      <c r="H48" t="s">
        <v>352</v>
      </c>
    </row>
    <row r="49" spans="1:8" x14ac:dyDescent="0.25">
      <c r="A49" t="s">
        <v>94</v>
      </c>
      <c r="B49" s="1">
        <v>96.47999999999999</v>
      </c>
      <c r="C49" s="1">
        <v>96.47999999999999</v>
      </c>
      <c r="D49" s="1">
        <v>0</v>
      </c>
      <c r="E49" s="1">
        <v>0</v>
      </c>
      <c r="F49" t="s">
        <v>62</v>
      </c>
      <c r="G49" t="s">
        <v>238</v>
      </c>
      <c r="H49" t="s">
        <v>239</v>
      </c>
    </row>
    <row r="50" spans="1:8" x14ac:dyDescent="0.25">
      <c r="A50" t="s">
        <v>157</v>
      </c>
      <c r="B50" s="1">
        <v>88.88</v>
      </c>
      <c r="C50" s="1">
        <v>88.88</v>
      </c>
      <c r="D50" s="1">
        <v>0</v>
      </c>
      <c r="E50" s="1">
        <v>0</v>
      </c>
      <c r="F50" t="s">
        <v>116</v>
      </c>
      <c r="G50" t="s">
        <v>259</v>
      </c>
      <c r="H50" t="s">
        <v>274</v>
      </c>
    </row>
    <row r="51" spans="1:8" x14ac:dyDescent="0.25">
      <c r="A51" t="s">
        <v>108</v>
      </c>
      <c r="B51" s="1">
        <v>86.38</v>
      </c>
      <c r="C51" s="1">
        <v>86.38</v>
      </c>
      <c r="D51" s="1">
        <v>0</v>
      </c>
      <c r="E51" s="1">
        <v>0</v>
      </c>
      <c r="F51" t="s">
        <v>155</v>
      </c>
      <c r="G51" t="s">
        <v>265</v>
      </c>
      <c r="H51" t="s">
        <v>265</v>
      </c>
    </row>
    <row r="52" spans="1:8" x14ac:dyDescent="0.25">
      <c r="A52" t="s">
        <v>95</v>
      </c>
      <c r="B52" s="1">
        <v>337.03</v>
      </c>
      <c r="C52" s="1">
        <v>86.240000000000009</v>
      </c>
      <c r="D52" s="1">
        <v>250.79</v>
      </c>
      <c r="E52" s="1">
        <v>0</v>
      </c>
      <c r="F52" t="s">
        <v>96</v>
      </c>
      <c r="G52" t="s">
        <v>242</v>
      </c>
      <c r="H52" t="s">
        <v>243</v>
      </c>
    </row>
    <row r="53" spans="1:8" x14ac:dyDescent="0.25">
      <c r="A53" t="s">
        <v>110</v>
      </c>
      <c r="B53" s="1">
        <v>81.819999999999993</v>
      </c>
      <c r="C53" s="1">
        <v>81.819999999999993</v>
      </c>
      <c r="D53" s="1">
        <v>0</v>
      </c>
      <c r="E53" s="1">
        <v>0</v>
      </c>
      <c r="F53" t="s">
        <v>23</v>
      </c>
      <c r="G53" t="s">
        <v>194</v>
      </c>
      <c r="H53" t="s">
        <v>266</v>
      </c>
    </row>
    <row r="54" spans="1:8" x14ac:dyDescent="0.25">
      <c r="A54" t="s">
        <v>111</v>
      </c>
      <c r="B54" s="1">
        <v>80.239999999999995</v>
      </c>
      <c r="C54" s="1">
        <v>80.239999999999995</v>
      </c>
      <c r="D54" s="1">
        <v>0</v>
      </c>
      <c r="E54" s="1">
        <v>0</v>
      </c>
      <c r="F54" t="s">
        <v>44</v>
      </c>
      <c r="G54" t="s">
        <v>196</v>
      </c>
      <c r="H54" t="s">
        <v>267</v>
      </c>
    </row>
    <row r="55" spans="1:8" x14ac:dyDescent="0.25">
      <c r="A55" t="s">
        <v>112</v>
      </c>
      <c r="B55" s="1">
        <v>80.239999999999995</v>
      </c>
      <c r="C55" s="1">
        <v>80.239999999999995</v>
      </c>
      <c r="D55" s="1">
        <v>0</v>
      </c>
      <c r="E55" s="1">
        <v>0</v>
      </c>
      <c r="F55" t="s">
        <v>96</v>
      </c>
      <c r="G55" t="s">
        <v>242</v>
      </c>
      <c r="H55" t="s">
        <v>268</v>
      </c>
    </row>
    <row r="56" spans="1:8" x14ac:dyDescent="0.25">
      <c r="A56" t="s">
        <v>353</v>
      </c>
      <c r="B56" s="1">
        <v>68.739999999999995</v>
      </c>
      <c r="C56" s="1">
        <v>68.739999999999995</v>
      </c>
      <c r="D56" s="1">
        <v>0</v>
      </c>
      <c r="E56" s="1">
        <v>0</v>
      </c>
      <c r="F56" t="s">
        <v>41</v>
      </c>
      <c r="G56" t="s">
        <v>179</v>
      </c>
      <c r="H56" t="s">
        <v>227</v>
      </c>
    </row>
    <row r="57" spans="1:8" x14ac:dyDescent="0.25">
      <c r="A57" t="s">
        <v>114</v>
      </c>
      <c r="B57" s="1">
        <v>47.43</v>
      </c>
      <c r="C57" s="1">
        <v>47.43</v>
      </c>
      <c r="D57" s="1">
        <v>0</v>
      </c>
      <c r="E57" s="1">
        <v>0</v>
      </c>
      <c r="F57" t="s">
        <v>36</v>
      </c>
      <c r="G57" t="s">
        <v>185</v>
      </c>
      <c r="H57" t="s">
        <v>272</v>
      </c>
    </row>
    <row r="58" spans="1:8" x14ac:dyDescent="0.25">
      <c r="A58" t="s">
        <v>281</v>
      </c>
      <c r="B58" s="1">
        <v>46.54</v>
      </c>
      <c r="C58" s="1">
        <v>46.54</v>
      </c>
      <c r="D58" s="1">
        <v>0</v>
      </c>
      <c r="E58" s="1">
        <v>0</v>
      </c>
      <c r="F58" t="s">
        <v>102</v>
      </c>
      <c r="G58" t="s">
        <v>282</v>
      </c>
      <c r="H58" t="s">
        <v>283</v>
      </c>
    </row>
    <row r="59" spans="1:8" x14ac:dyDescent="0.25">
      <c r="A59" t="s">
        <v>32</v>
      </c>
      <c r="B59" s="1">
        <v>43.3599999999999</v>
      </c>
      <c r="C59" s="1">
        <v>43.3599999999999</v>
      </c>
      <c r="D59" s="1">
        <v>0</v>
      </c>
      <c r="E59" s="1">
        <v>0</v>
      </c>
      <c r="F59" t="s">
        <v>152</v>
      </c>
      <c r="G59" t="s">
        <v>209</v>
      </c>
      <c r="H59" t="s">
        <v>210</v>
      </c>
    </row>
    <row r="60" spans="1:8" x14ac:dyDescent="0.25">
      <c r="A60" t="s">
        <v>88</v>
      </c>
      <c r="B60" s="1">
        <v>38.77000000000001</v>
      </c>
      <c r="C60" s="1">
        <v>38.77000000000001</v>
      </c>
      <c r="D60" s="1">
        <v>0</v>
      </c>
      <c r="E60" s="1">
        <v>0</v>
      </c>
      <c r="F60" t="s">
        <v>56</v>
      </c>
      <c r="G60" t="s">
        <v>189</v>
      </c>
      <c r="H60" t="s">
        <v>249</v>
      </c>
    </row>
    <row r="61" spans="1:8" x14ac:dyDescent="0.25">
      <c r="A61" t="s">
        <v>275</v>
      </c>
      <c r="B61" s="1">
        <v>31.42</v>
      </c>
      <c r="C61" s="1">
        <v>31.42</v>
      </c>
      <c r="D61" s="1">
        <v>0</v>
      </c>
      <c r="E61" s="1">
        <v>0</v>
      </c>
      <c r="F61" t="s">
        <v>14</v>
      </c>
      <c r="G61" t="s">
        <v>172</v>
      </c>
      <c r="H61" t="s">
        <v>276</v>
      </c>
    </row>
    <row r="62" spans="1:8" x14ac:dyDescent="0.25">
      <c r="A62" t="s">
        <v>123</v>
      </c>
      <c r="B62" s="1">
        <v>14.03</v>
      </c>
      <c r="C62" s="1">
        <v>14.03</v>
      </c>
      <c r="D62" s="1">
        <v>0</v>
      </c>
      <c r="E62" s="1">
        <v>0</v>
      </c>
      <c r="F62" t="s">
        <v>10</v>
      </c>
      <c r="G62" t="s">
        <v>191</v>
      </c>
      <c r="H62" t="s">
        <v>284</v>
      </c>
    </row>
    <row r="63" spans="1:8" x14ac:dyDescent="0.25">
      <c r="A63" t="s">
        <v>124</v>
      </c>
      <c r="B63" s="1">
        <v>12.1</v>
      </c>
      <c r="C63" s="1">
        <v>12.1</v>
      </c>
      <c r="D63" s="1">
        <v>0</v>
      </c>
      <c r="E63" s="1">
        <v>0</v>
      </c>
      <c r="F63" t="s">
        <v>159</v>
      </c>
      <c r="G63" t="s">
        <v>287</v>
      </c>
      <c r="H63" t="s">
        <v>288</v>
      </c>
    </row>
    <row r="64" spans="1:8" x14ac:dyDescent="0.25">
      <c r="A64" t="s">
        <v>125</v>
      </c>
      <c r="B64" s="1">
        <v>6.93</v>
      </c>
      <c r="C64" s="1">
        <v>6.93</v>
      </c>
      <c r="D64" s="1">
        <v>0</v>
      </c>
      <c r="E64" s="1">
        <v>0</v>
      </c>
      <c r="F64" t="s">
        <v>56</v>
      </c>
      <c r="G64" t="s">
        <v>189</v>
      </c>
      <c r="H64" t="s">
        <v>289</v>
      </c>
    </row>
    <row r="65" spans="1:8" x14ac:dyDescent="0.25">
      <c r="A65" t="s">
        <v>136</v>
      </c>
      <c r="B65" s="1">
        <v>2.65</v>
      </c>
      <c r="C65" s="1">
        <v>2.65</v>
      </c>
      <c r="D65" s="1">
        <v>2.65</v>
      </c>
      <c r="E65" s="1">
        <v>0</v>
      </c>
      <c r="F65" t="s">
        <v>56</v>
      </c>
      <c r="G65" t="s">
        <v>189</v>
      </c>
      <c r="H65" t="s">
        <v>290</v>
      </c>
    </row>
    <row r="66" spans="1:8" x14ac:dyDescent="0.25">
      <c r="A66" t="s">
        <v>329</v>
      </c>
      <c r="B66" s="1">
        <v>2187.62</v>
      </c>
      <c r="C66" s="1">
        <v>0</v>
      </c>
      <c r="D66" s="1">
        <v>2187.62</v>
      </c>
      <c r="E66" s="1">
        <v>0</v>
      </c>
      <c r="F66" t="s">
        <v>330</v>
      </c>
      <c r="G66" t="s">
        <v>331</v>
      </c>
      <c r="H66" t="s">
        <v>332</v>
      </c>
    </row>
    <row r="67" spans="1:8" x14ac:dyDescent="0.25">
      <c r="A67" t="s">
        <v>60</v>
      </c>
      <c r="B67" s="1">
        <v>653</v>
      </c>
      <c r="C67" s="1">
        <v>0</v>
      </c>
      <c r="D67" s="1">
        <v>653</v>
      </c>
      <c r="E67" s="1">
        <v>0</v>
      </c>
      <c r="F67" t="s">
        <v>21</v>
      </c>
      <c r="G67" t="s">
        <v>177</v>
      </c>
      <c r="H67" t="s">
        <v>236</v>
      </c>
    </row>
    <row r="68" spans="1:8" x14ac:dyDescent="0.25">
      <c r="A68" t="s">
        <v>47</v>
      </c>
      <c r="B68" s="1">
        <v>1750.74</v>
      </c>
      <c r="C68" s="1">
        <v>0</v>
      </c>
      <c r="D68" s="1">
        <v>1750.74</v>
      </c>
      <c r="E68" s="1">
        <v>0</v>
      </c>
      <c r="F68" t="s">
        <v>36</v>
      </c>
      <c r="G68" t="s">
        <v>185</v>
      </c>
      <c r="H68" t="s">
        <v>200</v>
      </c>
    </row>
    <row r="69" spans="1:8" x14ac:dyDescent="0.25">
      <c r="A69" t="s">
        <v>127</v>
      </c>
      <c r="B69" s="1">
        <v>1826.34</v>
      </c>
      <c r="C69" s="1">
        <v>0</v>
      </c>
      <c r="D69" s="1">
        <v>1826.34</v>
      </c>
      <c r="E69" s="1">
        <v>0</v>
      </c>
      <c r="F69" t="s">
        <v>10</v>
      </c>
      <c r="G69" t="s">
        <v>191</v>
      </c>
      <c r="H69" t="s">
        <v>295</v>
      </c>
    </row>
    <row r="70" spans="1:8" x14ac:dyDescent="0.25">
      <c r="A70" t="s">
        <v>161</v>
      </c>
      <c r="B70" s="1">
        <v>420.29</v>
      </c>
      <c r="C70" s="1">
        <v>0</v>
      </c>
      <c r="D70" s="1">
        <v>420.29</v>
      </c>
      <c r="E70" s="1">
        <v>0</v>
      </c>
      <c r="F70" t="s">
        <v>96</v>
      </c>
      <c r="G70" t="s">
        <v>242</v>
      </c>
      <c r="H70" t="s">
        <v>299</v>
      </c>
    </row>
    <row r="71" spans="1:8" x14ac:dyDescent="0.25">
      <c r="A71" t="s">
        <v>129</v>
      </c>
      <c r="B71" s="1">
        <v>0</v>
      </c>
      <c r="C71" s="1">
        <v>0</v>
      </c>
      <c r="D71" s="1">
        <v>0</v>
      </c>
      <c r="E71" s="1">
        <v>0</v>
      </c>
      <c r="F71" t="s">
        <v>44</v>
      </c>
      <c r="G71" t="s">
        <v>196</v>
      </c>
      <c r="H71" t="s">
        <v>303</v>
      </c>
    </row>
    <row r="72" spans="1:8" x14ac:dyDescent="0.25">
      <c r="A72" t="s">
        <v>59</v>
      </c>
      <c r="B72" s="1">
        <v>132.47</v>
      </c>
      <c r="C72" s="1">
        <v>0</v>
      </c>
      <c r="D72" s="1">
        <v>132.47</v>
      </c>
      <c r="E72" s="1">
        <v>0</v>
      </c>
      <c r="F72" t="s">
        <v>41</v>
      </c>
      <c r="G72" t="s">
        <v>179</v>
      </c>
      <c r="H72" t="s">
        <v>180</v>
      </c>
    </row>
    <row r="73" spans="1:8" x14ac:dyDescent="0.25">
      <c r="A73" t="s">
        <v>103</v>
      </c>
      <c r="B73" s="1">
        <v>95.79</v>
      </c>
      <c r="C73" s="1">
        <v>0</v>
      </c>
      <c r="D73" s="1">
        <v>95.79</v>
      </c>
      <c r="E73" s="1">
        <v>0</v>
      </c>
      <c r="F73" t="s">
        <v>10</v>
      </c>
      <c r="G73" t="s">
        <v>191</v>
      </c>
      <c r="H73" t="s">
        <v>262</v>
      </c>
    </row>
    <row r="74" spans="1:8" x14ac:dyDescent="0.25">
      <c r="A74" t="s">
        <v>285</v>
      </c>
      <c r="B74" s="1">
        <v>12.82</v>
      </c>
      <c r="C74" s="1">
        <v>0</v>
      </c>
      <c r="D74" s="1">
        <v>12.82</v>
      </c>
      <c r="E74" s="1">
        <v>0</v>
      </c>
      <c r="F74" t="s">
        <v>31</v>
      </c>
      <c r="G74" t="s">
        <v>183</v>
      </c>
      <c r="H74" t="s">
        <v>286</v>
      </c>
    </row>
    <row r="75" spans="1:8" x14ac:dyDescent="0.25">
      <c r="A75" t="s">
        <v>50</v>
      </c>
      <c r="B75" s="1">
        <v>1908.65</v>
      </c>
      <c r="C75" s="1">
        <v>0</v>
      </c>
      <c r="D75" s="1">
        <v>1908.65</v>
      </c>
      <c r="E75" s="1">
        <v>0</v>
      </c>
      <c r="F75" t="s">
        <v>51</v>
      </c>
      <c r="G75" t="s">
        <v>308</v>
      </c>
      <c r="H75" t="s">
        <v>309</v>
      </c>
    </row>
    <row r="76" spans="1:8" x14ac:dyDescent="0.25">
      <c r="A76" t="s">
        <v>133</v>
      </c>
      <c r="B76" s="1">
        <v>0</v>
      </c>
      <c r="C76" s="1">
        <v>0</v>
      </c>
      <c r="D76" s="1">
        <v>0</v>
      </c>
      <c r="E76" s="1">
        <v>0</v>
      </c>
      <c r="F76" t="s">
        <v>31</v>
      </c>
      <c r="G76" t="s">
        <v>183</v>
      </c>
      <c r="H76" t="s">
        <v>310</v>
      </c>
    </row>
    <row r="77" spans="1:8" x14ac:dyDescent="0.25">
      <c r="A77" t="s">
        <v>341</v>
      </c>
      <c r="B77" s="1">
        <v>1486.71</v>
      </c>
      <c r="C77" s="1">
        <v>0</v>
      </c>
      <c r="D77" s="1">
        <v>1486.71</v>
      </c>
      <c r="E77" s="1">
        <v>0</v>
      </c>
      <c r="F77" t="s">
        <v>8</v>
      </c>
      <c r="G77" t="s">
        <v>8</v>
      </c>
      <c r="H77" t="s">
        <v>340</v>
      </c>
    </row>
    <row r="78" spans="1:8" x14ac:dyDescent="0.25">
      <c r="A78" t="s">
        <v>66</v>
      </c>
      <c r="B78" s="1">
        <v>2029.47</v>
      </c>
      <c r="C78" s="1">
        <v>0</v>
      </c>
      <c r="D78" s="1">
        <v>2029.47</v>
      </c>
      <c r="E78" s="1">
        <v>0</v>
      </c>
      <c r="F78" t="s">
        <v>56</v>
      </c>
      <c r="G78" t="s">
        <v>189</v>
      </c>
      <c r="H78" t="s">
        <v>216</v>
      </c>
    </row>
    <row r="79" spans="1:8" x14ac:dyDescent="0.25">
      <c r="A79" t="s">
        <v>57</v>
      </c>
      <c r="B79" s="1">
        <v>3429.57</v>
      </c>
      <c r="C79" s="1">
        <v>0</v>
      </c>
      <c r="D79" s="1">
        <v>3429.57</v>
      </c>
      <c r="E79" s="1">
        <v>0</v>
      </c>
      <c r="F79" t="s">
        <v>20</v>
      </c>
      <c r="G79" t="s">
        <v>178</v>
      </c>
      <c r="H79" t="s">
        <v>204</v>
      </c>
    </row>
    <row r="80" spans="1:8" x14ac:dyDescent="0.25">
      <c r="A80" t="s">
        <v>93</v>
      </c>
      <c r="B80" s="1">
        <v>311.02999999999997</v>
      </c>
      <c r="C80" s="1">
        <v>0</v>
      </c>
      <c r="D80" s="1">
        <v>311.02999999999997</v>
      </c>
      <c r="E80" s="1">
        <v>0</v>
      </c>
      <c r="F80" t="s">
        <v>36</v>
      </c>
      <c r="G80" t="s">
        <v>185</v>
      </c>
      <c r="H80" t="s">
        <v>215</v>
      </c>
    </row>
    <row r="81" spans="1:8" x14ac:dyDescent="0.25">
      <c r="A81" t="s">
        <v>79</v>
      </c>
      <c r="B81" s="1">
        <v>55</v>
      </c>
      <c r="C81" s="1">
        <v>0</v>
      </c>
      <c r="D81" s="1">
        <v>55</v>
      </c>
      <c r="E81" s="1">
        <v>55</v>
      </c>
      <c r="F81" t="s">
        <v>56</v>
      </c>
      <c r="G81" t="s">
        <v>189</v>
      </c>
      <c r="H81" t="s">
        <v>190</v>
      </c>
    </row>
    <row r="82" spans="1:8" x14ac:dyDescent="0.25">
      <c r="A82" t="s">
        <v>119</v>
      </c>
      <c r="B82" s="1">
        <v>64.17</v>
      </c>
      <c r="C82" s="1">
        <v>0</v>
      </c>
      <c r="D82" s="1">
        <v>64.17</v>
      </c>
      <c r="E82" s="1">
        <v>0</v>
      </c>
      <c r="F82" t="s">
        <v>34</v>
      </c>
      <c r="G82" t="s">
        <v>198</v>
      </c>
      <c r="H82" t="s">
        <v>277</v>
      </c>
    </row>
    <row r="83" spans="1:8" x14ac:dyDescent="0.25">
      <c r="A83" t="s">
        <v>35</v>
      </c>
      <c r="B83" s="1">
        <v>3152.05</v>
      </c>
      <c r="C83" s="1">
        <v>0</v>
      </c>
      <c r="D83" s="1">
        <v>3152.05</v>
      </c>
      <c r="E83" s="1">
        <v>0</v>
      </c>
      <c r="F83" t="s">
        <v>36</v>
      </c>
      <c r="G83" t="s">
        <v>185</v>
      </c>
      <c r="H83" t="s">
        <v>186</v>
      </c>
    </row>
    <row r="84" spans="1:8" x14ac:dyDescent="0.25">
      <c r="A84" t="s">
        <v>38</v>
      </c>
      <c r="B84" s="1">
        <v>825.15000000000009</v>
      </c>
      <c r="C84" s="1">
        <v>0</v>
      </c>
      <c r="D84" s="1">
        <v>825.15000000000009</v>
      </c>
      <c r="E84" s="1">
        <v>0</v>
      </c>
      <c r="F84" t="s">
        <v>36</v>
      </c>
      <c r="G84" t="s">
        <v>185</v>
      </c>
      <c r="H84" t="s">
        <v>224</v>
      </c>
    </row>
    <row r="85" spans="1:8" x14ac:dyDescent="0.25">
      <c r="A85" t="s">
        <v>333</v>
      </c>
      <c r="B85" s="1">
        <v>712.63</v>
      </c>
      <c r="C85" s="1">
        <v>0</v>
      </c>
      <c r="D85" s="1">
        <v>712.63</v>
      </c>
      <c r="E85" s="1">
        <v>0</v>
      </c>
      <c r="F85" t="s">
        <v>29</v>
      </c>
      <c r="G85" t="s">
        <v>212</v>
      </c>
      <c r="H85" t="s">
        <v>334</v>
      </c>
    </row>
    <row r="86" spans="1:8" x14ac:dyDescent="0.25">
      <c r="A86" t="s">
        <v>48</v>
      </c>
      <c r="B86" s="1">
        <v>1780.49</v>
      </c>
      <c r="C86" s="1">
        <v>0</v>
      </c>
      <c r="D86" s="1">
        <v>1780.49</v>
      </c>
      <c r="E86" s="1">
        <v>0</v>
      </c>
      <c r="F86" t="s">
        <v>36</v>
      </c>
      <c r="G86" t="s">
        <v>185</v>
      </c>
      <c r="H86" t="s">
        <v>201</v>
      </c>
    </row>
    <row r="87" spans="1:8" x14ac:dyDescent="0.25">
      <c r="A87" t="s">
        <v>141</v>
      </c>
      <c r="B87" s="1">
        <v>5670.83</v>
      </c>
      <c r="C87" s="1">
        <v>0</v>
      </c>
      <c r="D87" s="1">
        <v>5670.83</v>
      </c>
      <c r="E87" s="1">
        <v>5670.83</v>
      </c>
      <c r="F87" t="s">
        <v>150</v>
      </c>
      <c r="G87" t="s">
        <v>175</v>
      </c>
      <c r="H87" t="s">
        <v>324</v>
      </c>
    </row>
    <row r="88" spans="1:8" x14ac:dyDescent="0.25">
      <c r="A88" t="s">
        <v>67</v>
      </c>
      <c r="B88" s="1">
        <v>187.15</v>
      </c>
      <c r="C88" s="1">
        <v>0</v>
      </c>
      <c r="D88" s="1">
        <v>187.15</v>
      </c>
      <c r="E88" s="1">
        <v>187.15</v>
      </c>
      <c r="F88" t="s">
        <v>41</v>
      </c>
      <c r="G88" t="s">
        <v>179</v>
      </c>
      <c r="H88" t="s">
        <v>225</v>
      </c>
    </row>
  </sheetData>
  <autoFilter ref="A1:H88" xr:uid="{00000000-0009-0000-0000-000007000000}">
    <sortState xmlns:xlrd2="http://schemas.microsoft.com/office/spreadsheetml/2017/richdata2" ref="A2:H88">
      <sortCondition descending="1" ref="C1:C120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C000"/>
  </sheetPr>
  <dimension ref="A1:N77"/>
  <sheetViews>
    <sheetView workbookViewId="0"/>
  </sheetViews>
  <sheetFormatPr defaultRowHeight="15" x14ac:dyDescent="0.25"/>
  <cols>
    <col min="1" max="1" width="19.42578125" customWidth="1"/>
    <col min="2" max="2" width="21.140625" style="29" bestFit="1" customWidth="1"/>
    <col min="3" max="3" width="22.85546875" style="30" bestFit="1" customWidth="1"/>
    <col min="4" max="4" width="22.5703125" style="29" bestFit="1" customWidth="1"/>
    <col min="5" max="5" width="16.5703125" style="30" bestFit="1" customWidth="1"/>
    <col min="6" max="6" width="19.7109375" style="29" bestFit="1" customWidth="1"/>
    <col min="7" max="7" width="18.42578125" style="29" bestFit="1" customWidth="1"/>
    <col min="8" max="8" width="27.7109375" style="29" bestFit="1" customWidth="1"/>
    <col min="9" max="9" width="30.85546875" style="30" bestFit="1" customWidth="1"/>
    <col min="10" max="10" width="19.42578125" bestFit="1" customWidth="1"/>
    <col min="11" max="11" width="36" bestFit="1" customWidth="1"/>
    <col min="12" max="12" width="34.5703125" bestFit="1" customWidth="1"/>
    <col min="13" max="13" width="9.85546875" bestFit="1" customWidth="1"/>
    <col min="14" max="14" width="20.85546875" style="37" customWidth="1"/>
  </cols>
  <sheetData>
    <row r="1" spans="1:14" s="35" customFormat="1" ht="14.65" customHeight="1" thickBot="1" x14ac:dyDescent="0.3">
      <c r="A1" s="31" t="s">
        <v>0</v>
      </c>
      <c r="B1" s="32" t="s">
        <v>1</v>
      </c>
      <c r="C1" s="33" t="s">
        <v>2</v>
      </c>
      <c r="D1" s="32" t="s">
        <v>364</v>
      </c>
      <c r="E1" s="33" t="s">
        <v>365</v>
      </c>
      <c r="F1" s="32" t="s">
        <v>4</v>
      </c>
      <c r="G1" s="32" t="s">
        <v>3</v>
      </c>
      <c r="H1" s="32" t="s">
        <v>366</v>
      </c>
      <c r="I1" s="33" t="s">
        <v>367</v>
      </c>
      <c r="J1" s="31" t="s">
        <v>5</v>
      </c>
      <c r="K1" s="34" t="s">
        <v>168</v>
      </c>
      <c r="L1" s="34" t="s">
        <v>169</v>
      </c>
      <c r="M1" s="40" t="s">
        <v>356</v>
      </c>
      <c r="N1" s="39" t="s">
        <v>368</v>
      </c>
    </row>
    <row r="2" spans="1:14" ht="14.65" customHeight="1" thickTop="1" x14ac:dyDescent="0.25">
      <c r="A2" t="s">
        <v>45</v>
      </c>
      <c r="B2" s="70">
        <v>2208.12</v>
      </c>
      <c r="C2" s="30">
        <v>2208.12</v>
      </c>
      <c r="D2" s="29">
        <v>2128.4299999999998</v>
      </c>
      <c r="E2" s="30">
        <v>79.69</v>
      </c>
      <c r="F2" s="29">
        <v>0</v>
      </c>
      <c r="G2" s="29">
        <v>0</v>
      </c>
      <c r="H2" s="29">
        <v>0</v>
      </c>
      <c r="I2" s="30">
        <v>0</v>
      </c>
      <c r="J2" t="s">
        <v>20</v>
      </c>
      <c r="K2" t="s">
        <v>178</v>
      </c>
      <c r="L2" t="s">
        <v>193</v>
      </c>
      <c r="M2" t="s">
        <v>359</v>
      </c>
    </row>
    <row r="3" spans="1:14" x14ac:dyDescent="0.25">
      <c r="A3" t="s">
        <v>43</v>
      </c>
      <c r="B3" s="70">
        <v>2484.14</v>
      </c>
      <c r="C3" s="30">
        <v>2203.66</v>
      </c>
      <c r="D3" s="29">
        <v>2203.66</v>
      </c>
      <c r="E3" s="30">
        <v>0</v>
      </c>
      <c r="F3" s="29">
        <v>280.48</v>
      </c>
      <c r="G3" s="29">
        <v>0</v>
      </c>
      <c r="H3" s="29">
        <v>280.48</v>
      </c>
      <c r="I3" s="30">
        <v>0</v>
      </c>
      <c r="J3" t="s">
        <v>44</v>
      </c>
      <c r="K3" t="s">
        <v>196</v>
      </c>
      <c r="L3" t="s">
        <v>197</v>
      </c>
      <c r="M3" t="s">
        <v>359</v>
      </c>
    </row>
    <row r="4" spans="1:14" x14ac:dyDescent="0.25">
      <c r="A4" s="4" t="s">
        <v>42</v>
      </c>
      <c r="B4" s="70">
        <v>1965.25</v>
      </c>
      <c r="C4" s="30">
        <v>1965.25</v>
      </c>
      <c r="D4" s="29">
        <v>1965.25</v>
      </c>
      <c r="E4" s="30">
        <v>0</v>
      </c>
      <c r="F4" s="29">
        <v>0</v>
      </c>
      <c r="G4" s="29">
        <v>0</v>
      </c>
      <c r="H4" s="29">
        <v>0</v>
      </c>
      <c r="I4" s="30">
        <v>0</v>
      </c>
      <c r="J4" t="s">
        <v>23</v>
      </c>
      <c r="K4" t="s">
        <v>194</v>
      </c>
      <c r="L4" t="s">
        <v>195</v>
      </c>
      <c r="M4" t="s">
        <v>359</v>
      </c>
    </row>
    <row r="5" spans="1:14" x14ac:dyDescent="0.25">
      <c r="A5" t="s">
        <v>49</v>
      </c>
      <c r="B5" s="70">
        <v>1663.53</v>
      </c>
      <c r="C5" s="30">
        <v>1663.53</v>
      </c>
      <c r="D5" s="29">
        <v>0</v>
      </c>
      <c r="E5" s="30">
        <v>1663.53</v>
      </c>
      <c r="F5" s="29">
        <v>0</v>
      </c>
      <c r="G5" s="29">
        <v>0</v>
      </c>
      <c r="H5" s="29">
        <v>0</v>
      </c>
      <c r="I5" s="30">
        <v>0</v>
      </c>
      <c r="J5" t="s">
        <v>10</v>
      </c>
      <c r="K5" t="s">
        <v>191</v>
      </c>
      <c r="L5" t="s">
        <v>202</v>
      </c>
      <c r="M5" t="s">
        <v>359</v>
      </c>
    </row>
    <row r="6" spans="1:14" x14ac:dyDescent="0.25">
      <c r="A6" s="36" t="s">
        <v>53</v>
      </c>
      <c r="B6" s="70">
        <v>3707.93</v>
      </c>
      <c r="C6" s="30">
        <v>1535.18</v>
      </c>
      <c r="D6" s="29">
        <v>0</v>
      </c>
      <c r="E6" s="30">
        <v>1535.18</v>
      </c>
      <c r="F6" s="29">
        <v>2172.75</v>
      </c>
      <c r="G6" s="29">
        <v>0</v>
      </c>
      <c r="H6" s="29">
        <v>2172.75</v>
      </c>
      <c r="I6" s="30">
        <v>0</v>
      </c>
      <c r="J6" t="s">
        <v>44</v>
      </c>
      <c r="K6" t="s">
        <v>196</v>
      </c>
      <c r="L6" t="s">
        <v>205</v>
      </c>
      <c r="M6" t="s">
        <v>358</v>
      </c>
      <c r="N6" s="38">
        <v>45376</v>
      </c>
    </row>
    <row r="7" spans="1:14" x14ac:dyDescent="0.25">
      <c r="A7" s="36" t="s">
        <v>342</v>
      </c>
      <c r="B7" s="70">
        <v>1217.96</v>
      </c>
      <c r="C7" s="30">
        <v>1217.96</v>
      </c>
      <c r="D7" s="29">
        <v>1217.96</v>
      </c>
      <c r="E7" s="30">
        <v>0</v>
      </c>
      <c r="F7" s="29">
        <v>0</v>
      </c>
      <c r="G7" s="29">
        <v>0</v>
      </c>
      <c r="H7" s="29">
        <v>0</v>
      </c>
      <c r="I7" s="30">
        <v>0</v>
      </c>
      <c r="J7" t="s">
        <v>102</v>
      </c>
      <c r="K7" t="s">
        <v>282</v>
      </c>
      <c r="L7" t="s">
        <v>343</v>
      </c>
      <c r="M7" t="s">
        <v>358</v>
      </c>
      <c r="N7" s="38">
        <v>45376</v>
      </c>
    </row>
    <row r="8" spans="1:14" x14ac:dyDescent="0.25">
      <c r="A8" s="36" t="s">
        <v>23</v>
      </c>
      <c r="B8" s="70">
        <v>1017.16</v>
      </c>
      <c r="C8" s="30">
        <v>1017.16</v>
      </c>
      <c r="D8" s="29">
        <v>0</v>
      </c>
      <c r="E8" s="30">
        <v>1017.16</v>
      </c>
      <c r="F8" s="29">
        <v>0</v>
      </c>
      <c r="G8" s="29">
        <v>0</v>
      </c>
      <c r="H8" s="29">
        <v>0</v>
      </c>
      <c r="I8" s="30">
        <v>0</v>
      </c>
      <c r="J8" t="s">
        <v>21</v>
      </c>
      <c r="K8" t="s">
        <v>177</v>
      </c>
      <c r="L8" t="s">
        <v>194</v>
      </c>
      <c r="M8" t="s">
        <v>358</v>
      </c>
      <c r="N8" s="38">
        <v>45376</v>
      </c>
    </row>
    <row r="9" spans="1:14" x14ac:dyDescent="0.25">
      <c r="A9" s="36" t="s">
        <v>38</v>
      </c>
      <c r="B9" s="70">
        <v>904</v>
      </c>
      <c r="C9" s="30">
        <v>904</v>
      </c>
      <c r="D9" s="29">
        <v>904</v>
      </c>
      <c r="E9" s="30">
        <v>0</v>
      </c>
      <c r="F9" s="29">
        <v>0</v>
      </c>
      <c r="G9" s="29">
        <v>0</v>
      </c>
      <c r="H9" s="29">
        <v>0</v>
      </c>
      <c r="I9" s="30">
        <v>0</v>
      </c>
      <c r="J9" t="s">
        <v>36</v>
      </c>
      <c r="K9" t="s">
        <v>185</v>
      </c>
      <c r="L9" t="s">
        <v>224</v>
      </c>
      <c r="M9" t="s">
        <v>358</v>
      </c>
      <c r="N9" s="38">
        <v>45376</v>
      </c>
    </row>
    <row r="10" spans="1:14" x14ac:dyDescent="0.25">
      <c r="A10" s="36" t="s">
        <v>70</v>
      </c>
      <c r="B10" s="70">
        <v>884.42000000000007</v>
      </c>
      <c r="C10" s="30">
        <v>820.41000000000008</v>
      </c>
      <c r="D10" s="29">
        <v>820.41000000000008</v>
      </c>
      <c r="E10" s="30">
        <v>0</v>
      </c>
      <c r="F10" s="29">
        <v>64.009999999999991</v>
      </c>
      <c r="G10" s="29">
        <v>0</v>
      </c>
      <c r="H10" s="29">
        <v>64.009999999999991</v>
      </c>
      <c r="I10" s="30">
        <v>0</v>
      </c>
      <c r="J10" t="s">
        <v>150</v>
      </c>
      <c r="K10" t="s">
        <v>175</v>
      </c>
      <c r="L10" t="s">
        <v>223</v>
      </c>
      <c r="M10" t="s">
        <v>358</v>
      </c>
      <c r="N10" s="38">
        <v>45376</v>
      </c>
    </row>
    <row r="11" spans="1:14" x14ac:dyDescent="0.25">
      <c r="A11" s="36" t="s">
        <v>9</v>
      </c>
      <c r="B11" s="70">
        <v>795.74</v>
      </c>
      <c r="C11" s="30">
        <v>795.74</v>
      </c>
      <c r="D11" s="29">
        <v>0</v>
      </c>
      <c r="E11" s="30">
        <v>795.74</v>
      </c>
      <c r="F11" s="29">
        <v>0</v>
      </c>
      <c r="G11" s="29">
        <v>0</v>
      </c>
      <c r="H11" s="29">
        <v>0</v>
      </c>
      <c r="I11" s="30">
        <v>0</v>
      </c>
      <c r="J11" t="s">
        <v>150</v>
      </c>
      <c r="K11" t="s">
        <v>175</v>
      </c>
      <c r="L11" t="s">
        <v>176</v>
      </c>
      <c r="M11" t="s">
        <v>358</v>
      </c>
      <c r="N11" s="38">
        <v>45376</v>
      </c>
    </row>
    <row r="12" spans="1:14" x14ac:dyDescent="0.25">
      <c r="A12" s="36" t="s">
        <v>22</v>
      </c>
      <c r="B12" s="29">
        <v>793.38000000000011</v>
      </c>
      <c r="C12" s="30">
        <v>793.38000000000011</v>
      </c>
      <c r="D12" s="29">
        <v>793.38000000000011</v>
      </c>
      <c r="E12" s="30">
        <v>0</v>
      </c>
      <c r="F12" s="29">
        <v>0</v>
      </c>
      <c r="G12" s="29">
        <v>0</v>
      </c>
      <c r="H12" s="29">
        <v>0</v>
      </c>
      <c r="I12" s="30">
        <v>0</v>
      </c>
      <c r="J12" t="s">
        <v>23</v>
      </c>
      <c r="K12" t="s">
        <v>194</v>
      </c>
      <c r="L12" t="s">
        <v>226</v>
      </c>
      <c r="M12" t="s">
        <v>358</v>
      </c>
      <c r="N12" s="38">
        <v>45376</v>
      </c>
    </row>
    <row r="13" spans="1:14" x14ac:dyDescent="0.25">
      <c r="A13" s="36" t="s">
        <v>75</v>
      </c>
      <c r="B13" s="29">
        <v>792.34000000000015</v>
      </c>
      <c r="C13" s="30">
        <v>792.34000000000015</v>
      </c>
      <c r="D13" s="29">
        <v>792.34000000000015</v>
      </c>
      <c r="E13" s="30">
        <v>0</v>
      </c>
      <c r="F13" s="29">
        <v>0</v>
      </c>
      <c r="G13" s="29">
        <v>0</v>
      </c>
      <c r="H13" s="29">
        <v>0</v>
      </c>
      <c r="I13" s="30">
        <v>0</v>
      </c>
      <c r="J13" t="s">
        <v>31</v>
      </c>
      <c r="K13" t="s">
        <v>183</v>
      </c>
      <c r="L13" t="s">
        <v>232</v>
      </c>
      <c r="M13" t="s">
        <v>358</v>
      </c>
      <c r="N13" s="38">
        <v>45376</v>
      </c>
    </row>
    <row r="14" spans="1:14" x14ac:dyDescent="0.25">
      <c r="A14" s="36" t="s">
        <v>20</v>
      </c>
      <c r="B14" s="29">
        <v>679.82</v>
      </c>
      <c r="C14" s="30">
        <v>679.82</v>
      </c>
      <c r="D14" s="29">
        <v>0</v>
      </c>
      <c r="E14" s="30">
        <v>679.82</v>
      </c>
      <c r="F14" s="29">
        <v>0</v>
      </c>
      <c r="G14" s="29">
        <v>0</v>
      </c>
      <c r="H14" s="29">
        <v>0</v>
      </c>
      <c r="I14" s="30">
        <v>0</v>
      </c>
      <c r="J14" t="s">
        <v>21</v>
      </c>
      <c r="K14" t="s">
        <v>177</v>
      </c>
      <c r="L14" t="s">
        <v>178</v>
      </c>
      <c r="M14" t="s">
        <v>358</v>
      </c>
      <c r="N14" s="38">
        <v>45376</v>
      </c>
    </row>
    <row r="15" spans="1:14" x14ac:dyDescent="0.25">
      <c r="A15" s="36" t="s">
        <v>72</v>
      </c>
      <c r="B15" s="29">
        <v>666.76</v>
      </c>
      <c r="C15" s="30">
        <v>581.56999999999994</v>
      </c>
      <c r="D15" s="29">
        <v>250.68</v>
      </c>
      <c r="E15" s="30">
        <v>330.89</v>
      </c>
      <c r="F15" s="29">
        <v>85.19</v>
      </c>
      <c r="G15" s="29">
        <v>0</v>
      </c>
      <c r="H15" s="29">
        <v>0</v>
      </c>
      <c r="I15" s="30">
        <v>85.19</v>
      </c>
      <c r="J15" t="s">
        <v>20</v>
      </c>
      <c r="K15" t="s">
        <v>178</v>
      </c>
      <c r="L15" t="s">
        <v>229</v>
      </c>
      <c r="M15" t="s">
        <v>358</v>
      </c>
      <c r="N15" s="38">
        <v>45376</v>
      </c>
    </row>
    <row r="16" spans="1:14" x14ac:dyDescent="0.25">
      <c r="A16" s="36" t="s">
        <v>37</v>
      </c>
      <c r="B16" s="29">
        <v>531.67000000000007</v>
      </c>
      <c r="C16" s="30">
        <v>531.67000000000007</v>
      </c>
      <c r="D16" s="29">
        <v>531.67000000000007</v>
      </c>
      <c r="E16" s="30">
        <v>0</v>
      </c>
      <c r="F16" s="29">
        <v>0</v>
      </c>
      <c r="G16" s="29">
        <v>0</v>
      </c>
      <c r="H16" s="29">
        <v>0</v>
      </c>
      <c r="I16" s="30">
        <v>0</v>
      </c>
      <c r="J16" t="s">
        <v>29</v>
      </c>
      <c r="K16" t="s">
        <v>212</v>
      </c>
      <c r="L16" t="s">
        <v>213</v>
      </c>
      <c r="M16" t="s">
        <v>358</v>
      </c>
      <c r="N16" s="38">
        <v>45376</v>
      </c>
    </row>
    <row r="17" spans="1:14" x14ac:dyDescent="0.25">
      <c r="A17" s="36" t="s">
        <v>71</v>
      </c>
      <c r="B17" s="29">
        <v>529.23</v>
      </c>
      <c r="C17" s="30">
        <v>529.23</v>
      </c>
      <c r="D17" s="29">
        <v>529.23</v>
      </c>
      <c r="E17" s="30">
        <v>0</v>
      </c>
      <c r="F17" s="29">
        <v>0</v>
      </c>
      <c r="G17" s="29">
        <v>0</v>
      </c>
      <c r="H17" s="29">
        <v>0</v>
      </c>
      <c r="I17" s="30">
        <v>0</v>
      </c>
      <c r="J17" t="s">
        <v>36</v>
      </c>
      <c r="K17" t="s">
        <v>185</v>
      </c>
      <c r="L17" t="s">
        <v>228</v>
      </c>
      <c r="M17" t="s">
        <v>358</v>
      </c>
      <c r="N17" s="38">
        <v>45376</v>
      </c>
    </row>
    <row r="18" spans="1:14" x14ac:dyDescent="0.25">
      <c r="A18" s="36" t="s">
        <v>46</v>
      </c>
      <c r="B18" s="29">
        <v>523.59</v>
      </c>
      <c r="C18" s="30">
        <v>523.59</v>
      </c>
      <c r="D18" s="29">
        <v>0</v>
      </c>
      <c r="E18" s="30">
        <v>523.59</v>
      </c>
      <c r="F18" s="29">
        <v>0</v>
      </c>
      <c r="G18" s="29">
        <v>0</v>
      </c>
      <c r="H18" s="29">
        <v>0</v>
      </c>
      <c r="I18" s="30">
        <v>0</v>
      </c>
      <c r="J18" t="s">
        <v>10</v>
      </c>
      <c r="K18" t="s">
        <v>191</v>
      </c>
      <c r="L18" t="s">
        <v>192</v>
      </c>
      <c r="M18" t="s">
        <v>358</v>
      </c>
      <c r="N18" s="38">
        <v>45376</v>
      </c>
    </row>
    <row r="19" spans="1:14" x14ac:dyDescent="0.25">
      <c r="A19" s="36" t="s">
        <v>30</v>
      </c>
      <c r="B19" s="29">
        <v>7983.92</v>
      </c>
      <c r="C19" s="30">
        <v>476.35</v>
      </c>
      <c r="D19" s="29">
        <v>476.35</v>
      </c>
      <c r="E19" s="30">
        <v>0</v>
      </c>
      <c r="F19" s="29">
        <v>7507.57</v>
      </c>
      <c r="G19" s="29">
        <v>20.350000000000001</v>
      </c>
      <c r="H19" s="29">
        <v>4732.75</v>
      </c>
      <c r="I19" s="30">
        <v>2754.47</v>
      </c>
      <c r="J19" t="s">
        <v>31</v>
      </c>
      <c r="K19" t="s">
        <v>183</v>
      </c>
      <c r="L19" t="s">
        <v>184</v>
      </c>
      <c r="M19" t="s">
        <v>358</v>
      </c>
      <c r="N19" s="38">
        <v>45376</v>
      </c>
    </row>
    <row r="20" spans="1:14" x14ac:dyDescent="0.25">
      <c r="A20" s="36" t="s">
        <v>78</v>
      </c>
      <c r="B20" s="29">
        <v>402.12</v>
      </c>
      <c r="C20" s="30">
        <v>402.12</v>
      </c>
      <c r="D20" s="29">
        <v>402.12</v>
      </c>
      <c r="E20" s="30">
        <v>0</v>
      </c>
      <c r="F20" s="29">
        <v>0</v>
      </c>
      <c r="G20" s="29">
        <v>0</v>
      </c>
      <c r="H20" s="29">
        <v>0</v>
      </c>
      <c r="I20" s="30">
        <v>0</v>
      </c>
      <c r="J20" t="s">
        <v>49</v>
      </c>
      <c r="K20" t="s">
        <v>202</v>
      </c>
      <c r="L20" t="s">
        <v>202</v>
      </c>
      <c r="M20" t="s">
        <v>358</v>
      </c>
      <c r="N20" s="38">
        <v>45376</v>
      </c>
    </row>
    <row r="21" spans="1:14" x14ac:dyDescent="0.25">
      <c r="A21" s="36" t="s">
        <v>81</v>
      </c>
      <c r="B21" s="29">
        <v>387.42</v>
      </c>
      <c r="C21" s="30">
        <v>387.42</v>
      </c>
      <c r="D21" s="29">
        <v>0</v>
      </c>
      <c r="E21" s="30">
        <v>387.42</v>
      </c>
      <c r="F21" s="29">
        <v>0</v>
      </c>
      <c r="G21" s="29">
        <v>0</v>
      </c>
      <c r="H21" s="29">
        <v>0</v>
      </c>
      <c r="I21" s="30">
        <v>0</v>
      </c>
      <c r="J21" t="s">
        <v>153</v>
      </c>
      <c r="K21" t="s">
        <v>234</v>
      </c>
      <c r="L21" t="s">
        <v>235</v>
      </c>
      <c r="M21" t="s">
        <v>358</v>
      </c>
      <c r="N21" s="38">
        <v>45376</v>
      </c>
    </row>
    <row r="22" spans="1:14" x14ac:dyDescent="0.25">
      <c r="A22" s="36" t="s">
        <v>83</v>
      </c>
      <c r="B22" s="29">
        <v>1704.03</v>
      </c>
      <c r="C22" s="30">
        <v>345.35</v>
      </c>
      <c r="D22" s="29">
        <v>0</v>
      </c>
      <c r="E22" s="30">
        <v>345.35</v>
      </c>
      <c r="F22" s="29">
        <v>1358.68</v>
      </c>
      <c r="G22" s="29">
        <v>1358.68</v>
      </c>
      <c r="H22" s="29">
        <v>0</v>
      </c>
      <c r="I22" s="30">
        <v>0</v>
      </c>
      <c r="J22" t="s">
        <v>14</v>
      </c>
      <c r="K22" t="s">
        <v>172</v>
      </c>
      <c r="L22" t="s">
        <v>240</v>
      </c>
      <c r="M22" t="s">
        <v>358</v>
      </c>
      <c r="N22" s="38">
        <v>45376</v>
      </c>
    </row>
    <row r="23" spans="1:14" x14ac:dyDescent="0.25">
      <c r="A23" s="36" t="s">
        <v>88</v>
      </c>
      <c r="B23" s="29">
        <v>366.03</v>
      </c>
      <c r="C23" s="30">
        <v>327.26</v>
      </c>
      <c r="D23" s="29">
        <v>0</v>
      </c>
      <c r="E23" s="30">
        <v>327.26</v>
      </c>
      <c r="F23" s="29">
        <v>38.77000000000001</v>
      </c>
      <c r="G23" s="29">
        <v>0</v>
      </c>
      <c r="H23" s="29">
        <v>0</v>
      </c>
      <c r="I23" s="30">
        <v>38.77000000000001</v>
      </c>
      <c r="J23" t="s">
        <v>56</v>
      </c>
      <c r="K23" t="s">
        <v>189</v>
      </c>
      <c r="L23" t="s">
        <v>249</v>
      </c>
      <c r="M23" t="s">
        <v>358</v>
      </c>
      <c r="N23" s="38">
        <v>45376</v>
      </c>
    </row>
    <row r="24" spans="1:14" x14ac:dyDescent="0.25">
      <c r="A24" s="36" t="s">
        <v>73</v>
      </c>
      <c r="B24" s="29">
        <v>316.31</v>
      </c>
      <c r="C24" s="30">
        <v>316.31</v>
      </c>
      <c r="D24" s="29">
        <v>316.31</v>
      </c>
      <c r="E24" s="30">
        <v>0</v>
      </c>
      <c r="F24" s="29">
        <v>0</v>
      </c>
      <c r="G24" s="29">
        <v>0</v>
      </c>
      <c r="H24" s="29">
        <v>0</v>
      </c>
      <c r="I24" s="30">
        <v>0</v>
      </c>
      <c r="J24" t="s">
        <v>14</v>
      </c>
      <c r="K24" t="s">
        <v>172</v>
      </c>
      <c r="L24" t="s">
        <v>230</v>
      </c>
      <c r="M24" t="s">
        <v>358</v>
      </c>
      <c r="N24" s="38">
        <v>45376</v>
      </c>
    </row>
    <row r="25" spans="1:14" x14ac:dyDescent="0.25">
      <c r="A25" s="36" t="s">
        <v>107</v>
      </c>
      <c r="B25" s="29">
        <v>315.74</v>
      </c>
      <c r="C25" s="30">
        <v>315.74</v>
      </c>
      <c r="D25" s="29">
        <v>243.03</v>
      </c>
      <c r="E25" s="30">
        <v>72.710000000000008</v>
      </c>
      <c r="F25" s="29">
        <v>0</v>
      </c>
      <c r="G25" s="29">
        <v>0</v>
      </c>
      <c r="H25" s="29">
        <v>0</v>
      </c>
      <c r="I25" s="30">
        <v>0</v>
      </c>
      <c r="J25" t="s">
        <v>96</v>
      </c>
      <c r="K25" t="s">
        <v>242</v>
      </c>
      <c r="L25" t="s">
        <v>258</v>
      </c>
      <c r="M25" t="s">
        <v>358</v>
      </c>
      <c r="N25" s="38">
        <v>45376</v>
      </c>
    </row>
    <row r="26" spans="1:14" x14ac:dyDescent="0.25">
      <c r="A26" t="s">
        <v>87</v>
      </c>
      <c r="B26" s="29">
        <v>278.18</v>
      </c>
      <c r="C26" s="30">
        <v>278.18</v>
      </c>
      <c r="D26" s="29">
        <v>278.18</v>
      </c>
      <c r="E26" s="30">
        <v>0</v>
      </c>
      <c r="F26" s="29">
        <v>0</v>
      </c>
      <c r="G26" s="29">
        <v>0</v>
      </c>
      <c r="H26" s="29">
        <v>0</v>
      </c>
      <c r="I26" s="30">
        <v>0</v>
      </c>
      <c r="J26" t="s">
        <v>44</v>
      </c>
      <c r="K26" t="s">
        <v>196</v>
      </c>
      <c r="L26" t="s">
        <v>244</v>
      </c>
      <c r="N26" s="38"/>
    </row>
    <row r="27" spans="1:14" x14ac:dyDescent="0.25">
      <c r="A27" t="s">
        <v>113</v>
      </c>
      <c r="B27" s="29">
        <v>250.36</v>
      </c>
      <c r="C27" s="30">
        <v>250.36</v>
      </c>
      <c r="D27" s="29">
        <v>250.36</v>
      </c>
      <c r="E27" s="30">
        <v>0</v>
      </c>
      <c r="F27" s="29">
        <v>0</v>
      </c>
      <c r="G27" s="29">
        <v>0</v>
      </c>
      <c r="H27" s="29">
        <v>0</v>
      </c>
      <c r="I27" s="30">
        <v>0</v>
      </c>
      <c r="J27" t="s">
        <v>36</v>
      </c>
      <c r="K27" t="s">
        <v>185</v>
      </c>
      <c r="L27" t="s">
        <v>247</v>
      </c>
    </row>
    <row r="28" spans="1:14" x14ac:dyDescent="0.25">
      <c r="A28" t="s">
        <v>101</v>
      </c>
      <c r="B28" s="29">
        <v>242.13</v>
      </c>
      <c r="C28" s="30">
        <v>242.13</v>
      </c>
      <c r="D28" s="29">
        <v>242.13</v>
      </c>
      <c r="E28" s="30">
        <v>0</v>
      </c>
      <c r="F28" s="29">
        <v>0</v>
      </c>
      <c r="G28" s="29">
        <v>0</v>
      </c>
      <c r="H28" s="29">
        <v>0</v>
      </c>
      <c r="I28" s="30">
        <v>0</v>
      </c>
      <c r="J28" t="s">
        <v>34</v>
      </c>
      <c r="K28" t="s">
        <v>198</v>
      </c>
      <c r="L28" t="s">
        <v>261</v>
      </c>
    </row>
    <row r="29" spans="1:14" x14ac:dyDescent="0.25">
      <c r="A29" t="s">
        <v>44</v>
      </c>
      <c r="B29" s="29">
        <v>235.86</v>
      </c>
      <c r="C29" s="30">
        <v>235.86</v>
      </c>
      <c r="D29" s="29">
        <v>235.86</v>
      </c>
      <c r="E29" s="30">
        <v>0</v>
      </c>
      <c r="F29" s="29">
        <v>0</v>
      </c>
      <c r="G29" s="29">
        <v>0</v>
      </c>
      <c r="H29" s="29">
        <v>0</v>
      </c>
      <c r="I29" s="30">
        <v>0</v>
      </c>
      <c r="J29" t="s">
        <v>21</v>
      </c>
      <c r="K29" t="s">
        <v>177</v>
      </c>
      <c r="L29" t="s">
        <v>196</v>
      </c>
    </row>
    <row r="30" spans="1:14" x14ac:dyDescent="0.25">
      <c r="A30" t="s">
        <v>58</v>
      </c>
      <c r="B30" s="29">
        <v>2847.78</v>
      </c>
      <c r="C30" s="30">
        <v>231.61</v>
      </c>
      <c r="D30" s="29">
        <v>0</v>
      </c>
      <c r="E30" s="30">
        <v>231.61</v>
      </c>
      <c r="F30" s="29">
        <v>2616.17</v>
      </c>
      <c r="G30" s="29">
        <v>0</v>
      </c>
      <c r="H30" s="29">
        <v>0</v>
      </c>
      <c r="I30" s="30">
        <v>2616.17</v>
      </c>
      <c r="J30" t="s">
        <v>34</v>
      </c>
      <c r="K30" t="s">
        <v>198</v>
      </c>
      <c r="L30" t="s">
        <v>199</v>
      </c>
    </row>
    <row r="31" spans="1:14" x14ac:dyDescent="0.25">
      <c r="A31" t="s">
        <v>351</v>
      </c>
      <c r="B31" s="29">
        <v>187.85</v>
      </c>
      <c r="C31" s="30">
        <v>187.85</v>
      </c>
      <c r="D31" s="29">
        <v>187.85</v>
      </c>
      <c r="E31" s="30">
        <v>0</v>
      </c>
      <c r="F31" s="29">
        <v>0</v>
      </c>
      <c r="G31" s="29">
        <v>0</v>
      </c>
      <c r="H31" s="29">
        <v>0</v>
      </c>
      <c r="I31" s="30">
        <v>0</v>
      </c>
      <c r="J31" t="s">
        <v>23</v>
      </c>
      <c r="K31" t="s">
        <v>194</v>
      </c>
      <c r="L31" t="s">
        <v>352</v>
      </c>
    </row>
    <row r="32" spans="1:14" x14ac:dyDescent="0.25">
      <c r="A32" t="s">
        <v>90</v>
      </c>
      <c r="B32" s="29">
        <v>186.34</v>
      </c>
      <c r="C32" s="30">
        <v>186.34</v>
      </c>
      <c r="D32" s="29">
        <v>186.34</v>
      </c>
      <c r="E32" s="30">
        <v>0</v>
      </c>
      <c r="F32" s="29">
        <v>0</v>
      </c>
      <c r="G32" s="29">
        <v>0</v>
      </c>
      <c r="H32" s="29">
        <v>0</v>
      </c>
      <c r="I32" s="30">
        <v>0</v>
      </c>
      <c r="J32" t="s">
        <v>14</v>
      </c>
      <c r="K32" t="s">
        <v>172</v>
      </c>
      <c r="L32" t="s">
        <v>251</v>
      </c>
    </row>
    <row r="33" spans="1:12" x14ac:dyDescent="0.25">
      <c r="A33" t="s">
        <v>91</v>
      </c>
      <c r="B33" s="29">
        <v>179.4</v>
      </c>
      <c r="C33" s="30">
        <v>179.4</v>
      </c>
      <c r="D33" s="29">
        <v>179.4</v>
      </c>
      <c r="E33" s="30">
        <v>0</v>
      </c>
      <c r="F33" s="29">
        <v>0</v>
      </c>
      <c r="G33" s="29">
        <v>0</v>
      </c>
      <c r="H33" s="29">
        <v>0</v>
      </c>
      <c r="I33" s="30">
        <v>0</v>
      </c>
      <c r="J33" t="s">
        <v>23</v>
      </c>
      <c r="K33" t="s">
        <v>194</v>
      </c>
      <c r="L33" t="s">
        <v>253</v>
      </c>
    </row>
    <row r="34" spans="1:12" x14ac:dyDescent="0.25">
      <c r="A34" t="s">
        <v>117</v>
      </c>
      <c r="B34" s="29">
        <v>170.57</v>
      </c>
      <c r="C34" s="30">
        <v>170.57</v>
      </c>
      <c r="D34" s="29">
        <v>170.57</v>
      </c>
      <c r="E34" s="30">
        <v>0</v>
      </c>
      <c r="F34" s="29">
        <v>0</v>
      </c>
      <c r="G34" s="29">
        <v>0</v>
      </c>
      <c r="H34" s="29">
        <v>0</v>
      </c>
      <c r="I34" s="30">
        <v>0</v>
      </c>
      <c r="J34" t="s">
        <v>56</v>
      </c>
      <c r="K34" t="s">
        <v>189</v>
      </c>
      <c r="L34" t="s">
        <v>273</v>
      </c>
    </row>
    <row r="35" spans="1:12" x14ac:dyDescent="0.25">
      <c r="A35" t="s">
        <v>100</v>
      </c>
      <c r="B35" s="29">
        <v>157.62</v>
      </c>
      <c r="C35" s="30">
        <v>157.62</v>
      </c>
      <c r="D35" s="29">
        <v>157.62</v>
      </c>
      <c r="E35" s="30">
        <v>0</v>
      </c>
      <c r="F35" s="29">
        <v>0</v>
      </c>
      <c r="G35" s="29">
        <v>0</v>
      </c>
      <c r="H35" s="29">
        <v>0</v>
      </c>
      <c r="I35" s="30">
        <v>0</v>
      </c>
      <c r="J35" t="s">
        <v>20</v>
      </c>
      <c r="K35" t="s">
        <v>178</v>
      </c>
      <c r="L35" t="s">
        <v>255</v>
      </c>
    </row>
    <row r="36" spans="1:12" x14ac:dyDescent="0.25">
      <c r="A36" t="s">
        <v>269</v>
      </c>
      <c r="B36" s="29">
        <v>116.18</v>
      </c>
      <c r="C36" s="30">
        <v>116.18</v>
      </c>
      <c r="D36" s="29">
        <v>116.18</v>
      </c>
      <c r="E36" s="30">
        <v>0</v>
      </c>
      <c r="F36" s="29">
        <v>0</v>
      </c>
      <c r="G36" s="29">
        <v>0</v>
      </c>
      <c r="H36" s="29">
        <v>0</v>
      </c>
      <c r="I36" s="30">
        <v>0</v>
      </c>
      <c r="J36" t="s">
        <v>44</v>
      </c>
      <c r="K36" t="s">
        <v>196</v>
      </c>
      <c r="L36" t="s">
        <v>270</v>
      </c>
    </row>
    <row r="37" spans="1:12" x14ac:dyDescent="0.25">
      <c r="A37" t="s">
        <v>93</v>
      </c>
      <c r="B37" s="29">
        <v>86.58</v>
      </c>
      <c r="C37" s="30">
        <v>86.58</v>
      </c>
      <c r="D37" s="29">
        <v>86.58</v>
      </c>
      <c r="E37" s="30">
        <v>0</v>
      </c>
      <c r="F37" s="29">
        <v>0</v>
      </c>
      <c r="G37" s="29">
        <v>0</v>
      </c>
      <c r="H37" s="29">
        <v>0</v>
      </c>
      <c r="I37" s="30">
        <v>0</v>
      </c>
      <c r="J37" t="s">
        <v>36</v>
      </c>
      <c r="K37" t="s">
        <v>185</v>
      </c>
      <c r="L37" t="s">
        <v>215</v>
      </c>
    </row>
    <row r="38" spans="1:12" x14ac:dyDescent="0.25">
      <c r="A38" t="s">
        <v>95</v>
      </c>
      <c r="B38" s="29">
        <v>86.240000000000009</v>
      </c>
      <c r="C38" s="30">
        <v>86.240000000000009</v>
      </c>
      <c r="D38" s="29">
        <v>86.240000000000009</v>
      </c>
      <c r="E38" s="30">
        <v>0</v>
      </c>
      <c r="F38" s="29">
        <v>0</v>
      </c>
      <c r="G38" s="29">
        <v>0</v>
      </c>
      <c r="H38" s="29">
        <v>0</v>
      </c>
      <c r="I38" s="30">
        <v>0</v>
      </c>
      <c r="J38" t="s">
        <v>96</v>
      </c>
      <c r="K38" t="s">
        <v>242</v>
      </c>
      <c r="L38" t="s">
        <v>243</v>
      </c>
    </row>
    <row r="39" spans="1:12" x14ac:dyDescent="0.25">
      <c r="A39" t="s">
        <v>110</v>
      </c>
      <c r="B39" s="29">
        <v>81.819999999999993</v>
      </c>
      <c r="C39" s="30">
        <v>81.819999999999993</v>
      </c>
      <c r="D39" s="29">
        <v>81.819999999999993</v>
      </c>
      <c r="E39" s="30">
        <v>0</v>
      </c>
      <c r="F39" s="29">
        <v>0</v>
      </c>
      <c r="G39" s="29">
        <v>0</v>
      </c>
      <c r="H39" s="29">
        <v>0</v>
      </c>
      <c r="I39" s="30">
        <v>0</v>
      </c>
      <c r="J39" t="s">
        <v>23</v>
      </c>
      <c r="K39" t="s">
        <v>194</v>
      </c>
      <c r="L39" t="s">
        <v>266</v>
      </c>
    </row>
    <row r="40" spans="1:12" x14ac:dyDescent="0.25">
      <c r="A40" t="s">
        <v>111</v>
      </c>
      <c r="B40" s="29">
        <v>80.239999999999995</v>
      </c>
      <c r="C40" s="30">
        <v>80.239999999999995</v>
      </c>
      <c r="D40" s="29">
        <v>80.239999999999995</v>
      </c>
      <c r="E40" s="30">
        <v>0</v>
      </c>
      <c r="F40" s="29">
        <v>0</v>
      </c>
      <c r="G40" s="29">
        <v>0</v>
      </c>
      <c r="H40" s="29">
        <v>0</v>
      </c>
      <c r="I40" s="30">
        <v>0</v>
      </c>
      <c r="J40" t="s">
        <v>44</v>
      </c>
      <c r="K40" t="s">
        <v>196</v>
      </c>
      <c r="L40" t="s">
        <v>267</v>
      </c>
    </row>
    <row r="41" spans="1:12" x14ac:dyDescent="0.25">
      <c r="A41" t="s">
        <v>112</v>
      </c>
      <c r="B41" s="29">
        <v>80.239999999999995</v>
      </c>
      <c r="C41" s="30">
        <v>80.239999999999995</v>
      </c>
      <c r="D41" s="29">
        <v>80.239999999999995</v>
      </c>
      <c r="E41" s="30">
        <v>0</v>
      </c>
      <c r="F41" s="29">
        <v>0</v>
      </c>
      <c r="G41" s="29">
        <v>0</v>
      </c>
      <c r="H41" s="29">
        <v>0</v>
      </c>
      <c r="I41" s="30">
        <v>0</v>
      </c>
      <c r="J41" t="s">
        <v>96</v>
      </c>
      <c r="K41" t="s">
        <v>242</v>
      </c>
      <c r="L41" t="s">
        <v>268</v>
      </c>
    </row>
    <row r="42" spans="1:12" x14ac:dyDescent="0.25">
      <c r="A42" t="s">
        <v>147</v>
      </c>
      <c r="B42" s="29">
        <v>72.22</v>
      </c>
      <c r="C42" s="30">
        <v>72.22</v>
      </c>
      <c r="D42" s="29">
        <v>0</v>
      </c>
      <c r="E42" s="30">
        <v>72.22</v>
      </c>
      <c r="F42" s="29">
        <v>0</v>
      </c>
      <c r="G42" s="29">
        <v>0</v>
      </c>
      <c r="H42" s="29">
        <v>0</v>
      </c>
      <c r="I42" s="30">
        <v>0</v>
      </c>
      <c r="J42" t="s">
        <v>121</v>
      </c>
      <c r="K42" t="s">
        <v>187</v>
      </c>
      <c r="L42" t="s">
        <v>188</v>
      </c>
    </row>
    <row r="43" spans="1:12" x14ac:dyDescent="0.25">
      <c r="A43" t="s">
        <v>353</v>
      </c>
      <c r="B43" s="29">
        <v>68.739999999999995</v>
      </c>
      <c r="C43" s="30">
        <v>68.739999999999995</v>
      </c>
      <c r="D43" s="29">
        <v>68.739999999999995</v>
      </c>
      <c r="E43" s="30">
        <v>0</v>
      </c>
      <c r="F43" s="29">
        <v>0</v>
      </c>
      <c r="G43" s="29">
        <v>0</v>
      </c>
      <c r="H43" s="29">
        <v>0</v>
      </c>
      <c r="I43" s="30">
        <v>0</v>
      </c>
      <c r="J43" t="s">
        <v>41</v>
      </c>
      <c r="K43" t="s">
        <v>179</v>
      </c>
      <c r="L43" t="s">
        <v>227</v>
      </c>
    </row>
    <row r="44" spans="1:12" x14ac:dyDescent="0.25">
      <c r="A44" t="s">
        <v>337</v>
      </c>
      <c r="B44" s="29">
        <v>226.42</v>
      </c>
      <c r="C44" s="30">
        <v>49.79</v>
      </c>
      <c r="D44" s="29">
        <v>49.79</v>
      </c>
      <c r="E44" s="30">
        <v>0</v>
      </c>
      <c r="F44" s="29">
        <v>176.63</v>
      </c>
      <c r="G44" s="29">
        <v>0</v>
      </c>
      <c r="H44" s="29">
        <v>0</v>
      </c>
      <c r="I44" s="30">
        <v>176.63</v>
      </c>
      <c r="J44" t="s">
        <v>162</v>
      </c>
      <c r="K44" t="s">
        <v>300</v>
      </c>
      <c r="L44" t="s">
        <v>338</v>
      </c>
    </row>
    <row r="45" spans="1:12" x14ac:dyDescent="0.25">
      <c r="A45" t="s">
        <v>114</v>
      </c>
      <c r="B45" s="29">
        <v>47.43</v>
      </c>
      <c r="C45" s="30">
        <v>47.43</v>
      </c>
      <c r="D45" s="29">
        <v>47.43</v>
      </c>
      <c r="E45" s="30">
        <v>0</v>
      </c>
      <c r="F45" s="29">
        <v>0</v>
      </c>
      <c r="G45" s="29">
        <v>0</v>
      </c>
      <c r="H45" s="29">
        <v>0</v>
      </c>
      <c r="I45" s="30">
        <v>0</v>
      </c>
      <c r="J45" t="s">
        <v>36</v>
      </c>
      <c r="K45" t="s">
        <v>185</v>
      </c>
      <c r="L45" t="s">
        <v>272</v>
      </c>
    </row>
    <row r="46" spans="1:12" x14ac:dyDescent="0.25">
      <c r="A46" t="s">
        <v>281</v>
      </c>
      <c r="B46" s="29">
        <v>46.54</v>
      </c>
      <c r="C46" s="30">
        <v>46.54</v>
      </c>
      <c r="D46" s="29">
        <v>46.54</v>
      </c>
      <c r="E46" s="30">
        <v>0</v>
      </c>
      <c r="F46" s="29">
        <v>0</v>
      </c>
      <c r="G46" s="29">
        <v>0</v>
      </c>
      <c r="H46" s="29">
        <v>0</v>
      </c>
      <c r="I46" s="30">
        <v>0</v>
      </c>
      <c r="J46" t="s">
        <v>102</v>
      </c>
      <c r="K46" t="s">
        <v>282</v>
      </c>
      <c r="L46" t="s">
        <v>283</v>
      </c>
    </row>
    <row r="47" spans="1:12" x14ac:dyDescent="0.25">
      <c r="A47" t="s">
        <v>32</v>
      </c>
      <c r="B47" s="29">
        <v>43.3599999999999</v>
      </c>
      <c r="C47" s="30">
        <v>43.3599999999999</v>
      </c>
      <c r="D47" s="29">
        <v>0</v>
      </c>
      <c r="E47" s="30">
        <v>43.3599999999999</v>
      </c>
      <c r="F47" s="29">
        <v>0</v>
      </c>
      <c r="G47" s="29">
        <v>0</v>
      </c>
      <c r="H47" s="29">
        <v>0</v>
      </c>
      <c r="I47" s="30">
        <v>0</v>
      </c>
      <c r="J47" t="s">
        <v>152</v>
      </c>
      <c r="K47" t="s">
        <v>209</v>
      </c>
      <c r="L47" t="s">
        <v>210</v>
      </c>
    </row>
    <row r="48" spans="1:12" x14ac:dyDescent="0.25">
      <c r="A48" t="s">
        <v>82</v>
      </c>
      <c r="B48" s="29">
        <v>411.76</v>
      </c>
      <c r="C48" s="30">
        <v>32.659999999999997</v>
      </c>
      <c r="D48" s="29">
        <v>32.659999999999997</v>
      </c>
      <c r="E48" s="30">
        <v>0</v>
      </c>
      <c r="F48" s="29">
        <v>379.1</v>
      </c>
      <c r="G48" s="29">
        <v>0</v>
      </c>
      <c r="H48" s="29">
        <v>0</v>
      </c>
      <c r="I48" s="30">
        <v>379.1</v>
      </c>
      <c r="J48" t="s">
        <v>60</v>
      </c>
      <c r="K48" t="s">
        <v>236</v>
      </c>
      <c r="L48" t="s">
        <v>237</v>
      </c>
    </row>
    <row r="49" spans="1:12" x14ac:dyDescent="0.25">
      <c r="A49" t="s">
        <v>275</v>
      </c>
      <c r="B49" s="29">
        <v>31.42</v>
      </c>
      <c r="C49" s="30">
        <v>31.42</v>
      </c>
      <c r="D49" s="29">
        <v>31.42</v>
      </c>
      <c r="E49" s="30">
        <v>0</v>
      </c>
      <c r="F49" s="29">
        <v>0</v>
      </c>
      <c r="G49" s="29">
        <v>0</v>
      </c>
      <c r="H49" s="29">
        <v>0</v>
      </c>
      <c r="I49" s="30">
        <v>0</v>
      </c>
      <c r="J49" t="s">
        <v>14</v>
      </c>
      <c r="K49" t="s">
        <v>172</v>
      </c>
      <c r="L49" t="s">
        <v>276</v>
      </c>
    </row>
    <row r="50" spans="1:12" x14ac:dyDescent="0.25">
      <c r="A50" t="s">
        <v>123</v>
      </c>
      <c r="B50" s="29">
        <v>14.03</v>
      </c>
      <c r="C50" s="30">
        <v>14.03</v>
      </c>
      <c r="D50" s="29">
        <v>14.03</v>
      </c>
      <c r="E50" s="30">
        <v>0</v>
      </c>
      <c r="F50" s="29">
        <v>0</v>
      </c>
      <c r="G50" s="29">
        <v>0</v>
      </c>
      <c r="H50" s="29">
        <v>0</v>
      </c>
      <c r="I50" s="30">
        <v>0</v>
      </c>
      <c r="J50" t="s">
        <v>10</v>
      </c>
      <c r="K50" t="s">
        <v>191</v>
      </c>
      <c r="L50" t="s">
        <v>284</v>
      </c>
    </row>
    <row r="51" spans="1:12" x14ac:dyDescent="0.25">
      <c r="A51" t="s">
        <v>67</v>
      </c>
      <c r="B51" s="29">
        <v>831.88</v>
      </c>
      <c r="C51" s="30">
        <v>7.99</v>
      </c>
      <c r="D51" s="29">
        <v>7.99</v>
      </c>
      <c r="E51" s="30">
        <v>0</v>
      </c>
      <c r="F51" s="29">
        <v>823.89</v>
      </c>
      <c r="G51" s="29">
        <v>823.89</v>
      </c>
      <c r="H51" s="29">
        <v>0</v>
      </c>
      <c r="I51" s="30">
        <v>0</v>
      </c>
      <c r="J51" t="s">
        <v>41</v>
      </c>
      <c r="K51" t="s">
        <v>179</v>
      </c>
      <c r="L51" t="s">
        <v>225</v>
      </c>
    </row>
    <row r="52" spans="1:12" x14ac:dyDescent="0.25">
      <c r="A52" t="s">
        <v>125</v>
      </c>
      <c r="B52" s="29">
        <v>6.93</v>
      </c>
      <c r="C52" s="30">
        <v>6.93</v>
      </c>
      <c r="D52" s="29">
        <v>6.93</v>
      </c>
      <c r="E52" s="30">
        <v>0</v>
      </c>
      <c r="F52" s="29">
        <v>0</v>
      </c>
      <c r="G52" s="29">
        <v>0</v>
      </c>
      <c r="H52" s="29">
        <v>0</v>
      </c>
      <c r="I52" s="30">
        <v>0</v>
      </c>
      <c r="J52" t="s">
        <v>56</v>
      </c>
      <c r="K52" t="s">
        <v>189</v>
      </c>
      <c r="L52" t="s">
        <v>289</v>
      </c>
    </row>
    <row r="53" spans="1:12" x14ac:dyDescent="0.25">
      <c r="A53" t="s">
        <v>109</v>
      </c>
      <c r="B53" s="29">
        <v>541.14</v>
      </c>
      <c r="C53" s="30">
        <v>0</v>
      </c>
      <c r="D53" s="29">
        <v>0</v>
      </c>
      <c r="E53" s="30">
        <v>0</v>
      </c>
      <c r="F53" s="29">
        <v>541.14</v>
      </c>
      <c r="G53" s="29">
        <v>0</v>
      </c>
      <c r="H53" s="29">
        <v>0</v>
      </c>
      <c r="I53" s="30">
        <v>541.14</v>
      </c>
      <c r="J53" t="s">
        <v>60</v>
      </c>
      <c r="K53" t="s">
        <v>236</v>
      </c>
      <c r="L53" t="s">
        <v>252</v>
      </c>
    </row>
    <row r="54" spans="1:12" x14ac:dyDescent="0.25">
      <c r="A54" t="s">
        <v>89</v>
      </c>
      <c r="B54" s="29">
        <v>269.68</v>
      </c>
      <c r="C54" s="30">
        <v>0</v>
      </c>
      <c r="D54" s="29">
        <v>0</v>
      </c>
      <c r="E54" s="30">
        <v>0</v>
      </c>
      <c r="F54" s="29">
        <v>269.68</v>
      </c>
      <c r="G54" s="29">
        <v>0</v>
      </c>
      <c r="H54" s="29">
        <v>0</v>
      </c>
      <c r="I54" s="30">
        <v>269.68</v>
      </c>
      <c r="J54" t="s">
        <v>60</v>
      </c>
      <c r="K54" t="s">
        <v>236</v>
      </c>
      <c r="L54" t="s">
        <v>250</v>
      </c>
    </row>
    <row r="55" spans="1:12" x14ac:dyDescent="0.25">
      <c r="A55" t="s">
        <v>129</v>
      </c>
      <c r="B55" s="29">
        <v>0</v>
      </c>
      <c r="C55" s="30">
        <v>0</v>
      </c>
      <c r="D55" s="29">
        <v>0</v>
      </c>
      <c r="E55" s="30">
        <v>0</v>
      </c>
      <c r="F55" s="29">
        <v>0</v>
      </c>
      <c r="G55" s="29">
        <v>0</v>
      </c>
      <c r="H55" s="29">
        <v>0</v>
      </c>
      <c r="I55" s="30">
        <v>0</v>
      </c>
      <c r="J55" t="s">
        <v>44</v>
      </c>
      <c r="K55" t="s">
        <v>196</v>
      </c>
      <c r="L55" t="s">
        <v>303</v>
      </c>
    </row>
    <row r="56" spans="1:12" x14ac:dyDescent="0.25">
      <c r="A56" t="s">
        <v>74</v>
      </c>
      <c r="B56" s="29">
        <v>617.97</v>
      </c>
      <c r="C56" s="30">
        <v>0</v>
      </c>
      <c r="D56" s="29">
        <v>0</v>
      </c>
      <c r="E56" s="30">
        <v>0</v>
      </c>
      <c r="F56" s="29">
        <v>617.97</v>
      </c>
      <c r="G56" s="29">
        <v>0</v>
      </c>
      <c r="H56" s="29">
        <v>617.97</v>
      </c>
      <c r="I56" s="30">
        <v>0</v>
      </c>
      <c r="J56" t="s">
        <v>31</v>
      </c>
      <c r="K56" t="s">
        <v>183</v>
      </c>
      <c r="L56" t="s">
        <v>231</v>
      </c>
    </row>
    <row r="57" spans="1:12" x14ac:dyDescent="0.25">
      <c r="A57" t="s">
        <v>345</v>
      </c>
      <c r="B57" s="29">
        <v>396.02</v>
      </c>
      <c r="C57" s="30">
        <v>0</v>
      </c>
      <c r="D57" s="29">
        <v>0</v>
      </c>
      <c r="E57" s="30">
        <v>0</v>
      </c>
      <c r="F57" s="29">
        <v>396.02</v>
      </c>
      <c r="G57" s="29">
        <v>0</v>
      </c>
      <c r="H57" s="29">
        <v>0</v>
      </c>
      <c r="I57" s="30">
        <v>396.02</v>
      </c>
      <c r="J57" t="s">
        <v>31</v>
      </c>
      <c r="K57" t="s">
        <v>183</v>
      </c>
      <c r="L57" t="s">
        <v>346</v>
      </c>
    </row>
    <row r="58" spans="1:12" x14ac:dyDescent="0.25">
      <c r="A58" t="s">
        <v>285</v>
      </c>
      <c r="B58" s="29">
        <v>12.82</v>
      </c>
      <c r="C58" s="30">
        <v>0</v>
      </c>
      <c r="D58" s="29">
        <v>0</v>
      </c>
      <c r="E58" s="30">
        <v>0</v>
      </c>
      <c r="F58" s="29">
        <v>12.82</v>
      </c>
      <c r="G58" s="29">
        <v>0</v>
      </c>
      <c r="H58" s="29">
        <v>0</v>
      </c>
      <c r="I58" s="30">
        <v>12.82</v>
      </c>
      <c r="J58" t="s">
        <v>31</v>
      </c>
      <c r="K58" t="s">
        <v>183</v>
      </c>
      <c r="L58" t="s">
        <v>286</v>
      </c>
    </row>
    <row r="59" spans="1:12" x14ac:dyDescent="0.25">
      <c r="A59" t="s">
        <v>133</v>
      </c>
      <c r="B59" s="29">
        <v>0</v>
      </c>
      <c r="C59" s="30">
        <v>0</v>
      </c>
      <c r="D59" s="29">
        <v>0</v>
      </c>
      <c r="E59" s="30">
        <v>0</v>
      </c>
      <c r="F59" s="29">
        <v>0</v>
      </c>
      <c r="G59" s="29">
        <v>0</v>
      </c>
      <c r="H59" s="29">
        <v>0</v>
      </c>
      <c r="I59" s="30">
        <v>0</v>
      </c>
      <c r="J59" t="s">
        <v>31</v>
      </c>
      <c r="K59" t="s">
        <v>183</v>
      </c>
      <c r="L59" t="s">
        <v>310</v>
      </c>
    </row>
    <row r="60" spans="1:12" x14ac:dyDescent="0.25">
      <c r="A60" t="s">
        <v>97</v>
      </c>
      <c r="B60" s="29">
        <v>137.72</v>
      </c>
      <c r="C60" s="30">
        <v>0</v>
      </c>
      <c r="D60" s="29">
        <v>0</v>
      </c>
      <c r="E60" s="30">
        <v>0</v>
      </c>
      <c r="F60" s="29">
        <v>137.72</v>
      </c>
      <c r="G60" s="29">
        <v>0</v>
      </c>
      <c r="H60" s="29">
        <v>137.72</v>
      </c>
      <c r="I60" s="30">
        <v>0</v>
      </c>
      <c r="J60" t="s">
        <v>7</v>
      </c>
      <c r="K60" t="s">
        <v>170</v>
      </c>
      <c r="L60" t="s">
        <v>257</v>
      </c>
    </row>
    <row r="61" spans="1:12" x14ac:dyDescent="0.25">
      <c r="A61" t="s">
        <v>141</v>
      </c>
      <c r="B61" s="29">
        <v>5670.83</v>
      </c>
      <c r="C61" s="30">
        <v>0</v>
      </c>
      <c r="D61" s="29">
        <v>0</v>
      </c>
      <c r="E61" s="30">
        <v>0</v>
      </c>
      <c r="F61" s="29">
        <v>5670.83</v>
      </c>
      <c r="G61" s="29">
        <v>5670.83</v>
      </c>
      <c r="H61" s="29">
        <v>0</v>
      </c>
      <c r="I61" s="30">
        <v>0</v>
      </c>
      <c r="J61" t="s">
        <v>150</v>
      </c>
      <c r="K61" t="s">
        <v>175</v>
      </c>
      <c r="L61" t="s">
        <v>324</v>
      </c>
    </row>
    <row r="62" spans="1:12" x14ac:dyDescent="0.25">
      <c r="A62" t="s">
        <v>57</v>
      </c>
      <c r="B62" s="29">
        <v>4917.6399999999994</v>
      </c>
      <c r="C62" s="30">
        <v>0</v>
      </c>
      <c r="D62" s="29">
        <v>0</v>
      </c>
      <c r="E62" s="30">
        <v>0</v>
      </c>
      <c r="F62" s="29">
        <v>4917.6399999999994</v>
      </c>
      <c r="G62" s="29">
        <v>0</v>
      </c>
      <c r="H62" s="29">
        <v>0</v>
      </c>
      <c r="I62" s="30">
        <v>4917.6399999999994</v>
      </c>
      <c r="J62" t="s">
        <v>20</v>
      </c>
      <c r="K62" t="s">
        <v>178</v>
      </c>
      <c r="L62" t="s">
        <v>204</v>
      </c>
    </row>
    <row r="63" spans="1:12" x14ac:dyDescent="0.25">
      <c r="A63" t="s">
        <v>344</v>
      </c>
      <c r="B63" s="29">
        <v>1031.3</v>
      </c>
      <c r="C63" s="30">
        <v>0</v>
      </c>
      <c r="D63" s="29">
        <v>0</v>
      </c>
      <c r="E63" s="30">
        <v>0</v>
      </c>
      <c r="F63" s="29">
        <v>1031.3</v>
      </c>
      <c r="G63" s="29">
        <v>0</v>
      </c>
      <c r="H63" s="29">
        <v>0</v>
      </c>
      <c r="I63" s="30">
        <v>1031.3</v>
      </c>
      <c r="J63" t="s">
        <v>29</v>
      </c>
      <c r="K63" t="s">
        <v>212</v>
      </c>
      <c r="L63" t="s">
        <v>296</v>
      </c>
    </row>
    <row r="64" spans="1:12" x14ac:dyDescent="0.25">
      <c r="A64" t="s">
        <v>333</v>
      </c>
      <c r="B64" s="29">
        <v>712.63</v>
      </c>
      <c r="C64" s="30">
        <v>0</v>
      </c>
      <c r="D64" s="29">
        <v>0</v>
      </c>
      <c r="E64" s="30">
        <v>0</v>
      </c>
      <c r="F64" s="29">
        <v>712.63</v>
      </c>
      <c r="G64" s="29">
        <v>0</v>
      </c>
      <c r="H64" s="29">
        <v>0</v>
      </c>
      <c r="I64" s="30">
        <v>712.63</v>
      </c>
      <c r="J64" t="s">
        <v>29</v>
      </c>
      <c r="K64" t="s">
        <v>212</v>
      </c>
      <c r="L64" t="s">
        <v>334</v>
      </c>
    </row>
    <row r="65" spans="1:12" x14ac:dyDescent="0.25">
      <c r="A65" t="s">
        <v>94</v>
      </c>
      <c r="B65" s="29">
        <v>96.47999999999999</v>
      </c>
      <c r="C65" s="30">
        <v>0</v>
      </c>
      <c r="D65" s="29">
        <v>0</v>
      </c>
      <c r="E65" s="30">
        <v>0</v>
      </c>
      <c r="F65" s="29">
        <v>96.47999999999999</v>
      </c>
      <c r="G65" s="29">
        <v>0</v>
      </c>
      <c r="H65" s="29">
        <v>0</v>
      </c>
      <c r="I65" s="30">
        <v>96.47999999999999</v>
      </c>
      <c r="J65" t="s">
        <v>62</v>
      </c>
      <c r="K65" t="s">
        <v>238</v>
      </c>
      <c r="L65" t="s">
        <v>239</v>
      </c>
    </row>
    <row r="66" spans="1:12" x14ac:dyDescent="0.25">
      <c r="A66" t="s">
        <v>66</v>
      </c>
      <c r="B66" s="29">
        <v>276.62</v>
      </c>
      <c r="C66" s="30">
        <v>0</v>
      </c>
      <c r="D66" s="29">
        <v>0</v>
      </c>
      <c r="E66" s="30">
        <v>0</v>
      </c>
      <c r="F66" s="29">
        <v>276.62</v>
      </c>
      <c r="G66" s="29">
        <v>0</v>
      </c>
      <c r="H66" s="29">
        <v>0</v>
      </c>
      <c r="I66" s="30">
        <v>276.62</v>
      </c>
      <c r="J66" t="s">
        <v>56</v>
      </c>
      <c r="K66" t="s">
        <v>189</v>
      </c>
      <c r="L66" t="s">
        <v>216</v>
      </c>
    </row>
    <row r="67" spans="1:12" x14ac:dyDescent="0.25">
      <c r="A67" t="s">
        <v>79</v>
      </c>
      <c r="B67" s="29">
        <v>55</v>
      </c>
      <c r="C67" s="30">
        <v>0</v>
      </c>
      <c r="D67" s="29">
        <v>0</v>
      </c>
      <c r="E67" s="30">
        <v>0</v>
      </c>
      <c r="F67" s="29">
        <v>55</v>
      </c>
      <c r="G67" s="29">
        <v>55</v>
      </c>
      <c r="H67" s="29">
        <v>0</v>
      </c>
      <c r="I67" s="30">
        <v>0</v>
      </c>
      <c r="J67" t="s">
        <v>56</v>
      </c>
      <c r="K67" t="s">
        <v>189</v>
      </c>
      <c r="L67" t="s">
        <v>190</v>
      </c>
    </row>
    <row r="68" spans="1:12" x14ac:dyDescent="0.25">
      <c r="A68" t="s">
        <v>157</v>
      </c>
      <c r="B68" s="29">
        <v>88.88</v>
      </c>
      <c r="C68" s="30">
        <v>0</v>
      </c>
      <c r="D68" s="29">
        <v>0</v>
      </c>
      <c r="E68" s="30">
        <v>0</v>
      </c>
      <c r="F68" s="29">
        <v>88.88</v>
      </c>
      <c r="G68" s="29">
        <v>0</v>
      </c>
      <c r="H68" s="29">
        <v>0</v>
      </c>
      <c r="I68" s="30">
        <v>88.88</v>
      </c>
      <c r="J68" t="s">
        <v>116</v>
      </c>
      <c r="K68" t="s">
        <v>259</v>
      </c>
      <c r="L68" t="s">
        <v>274</v>
      </c>
    </row>
    <row r="69" spans="1:12" x14ac:dyDescent="0.25">
      <c r="A69" t="s">
        <v>108</v>
      </c>
      <c r="B69" s="29">
        <v>86.38</v>
      </c>
      <c r="C69" s="30">
        <v>0</v>
      </c>
      <c r="D69" s="29">
        <v>0</v>
      </c>
      <c r="E69" s="30">
        <v>0</v>
      </c>
      <c r="F69" s="29">
        <v>86.38</v>
      </c>
      <c r="G69" s="29">
        <v>0</v>
      </c>
      <c r="H69" s="29">
        <v>86.38</v>
      </c>
      <c r="I69" s="30">
        <v>0</v>
      </c>
      <c r="J69" t="s">
        <v>155</v>
      </c>
      <c r="K69" t="s">
        <v>265</v>
      </c>
      <c r="L69" t="s">
        <v>265</v>
      </c>
    </row>
    <row r="70" spans="1:12" x14ac:dyDescent="0.25">
      <c r="A70" t="s">
        <v>127</v>
      </c>
      <c r="B70" s="29">
        <v>1826.34</v>
      </c>
      <c r="C70" s="30">
        <v>0</v>
      </c>
      <c r="D70" s="29">
        <v>0</v>
      </c>
      <c r="E70" s="30">
        <v>0</v>
      </c>
      <c r="F70" s="29">
        <v>1826.34</v>
      </c>
      <c r="G70" s="29">
        <v>0</v>
      </c>
      <c r="H70" s="29">
        <v>1826.34</v>
      </c>
      <c r="I70" s="30">
        <v>0</v>
      </c>
      <c r="J70" t="s">
        <v>10</v>
      </c>
      <c r="K70" t="s">
        <v>191</v>
      </c>
      <c r="L70" t="s">
        <v>295</v>
      </c>
    </row>
    <row r="71" spans="1:12" x14ac:dyDescent="0.25">
      <c r="A71" t="s">
        <v>263</v>
      </c>
      <c r="B71" s="29">
        <v>213.67</v>
      </c>
      <c r="C71" s="30">
        <v>0</v>
      </c>
      <c r="D71" s="29">
        <v>0</v>
      </c>
      <c r="E71" s="30">
        <v>0</v>
      </c>
      <c r="F71" s="29">
        <v>213.67</v>
      </c>
      <c r="G71" s="29">
        <v>0</v>
      </c>
      <c r="H71" s="29">
        <v>0</v>
      </c>
      <c r="I71" s="30">
        <v>213.67</v>
      </c>
      <c r="J71" t="s">
        <v>10</v>
      </c>
      <c r="K71" t="s">
        <v>191</v>
      </c>
      <c r="L71" t="s">
        <v>264</v>
      </c>
    </row>
    <row r="72" spans="1:12" x14ac:dyDescent="0.25">
      <c r="A72" t="s">
        <v>119</v>
      </c>
      <c r="B72" s="29">
        <v>233.27</v>
      </c>
      <c r="C72" s="30">
        <v>0</v>
      </c>
      <c r="D72" s="29">
        <v>0</v>
      </c>
      <c r="E72" s="30">
        <v>0</v>
      </c>
      <c r="F72" s="29">
        <v>233.27</v>
      </c>
      <c r="G72" s="29">
        <v>0</v>
      </c>
      <c r="H72" s="29">
        <v>0</v>
      </c>
      <c r="I72" s="30">
        <v>233.27</v>
      </c>
      <c r="J72" t="s">
        <v>34</v>
      </c>
      <c r="K72" t="s">
        <v>198</v>
      </c>
      <c r="L72" t="s">
        <v>277</v>
      </c>
    </row>
    <row r="73" spans="1:12" x14ac:dyDescent="0.25">
      <c r="A73" t="s">
        <v>19</v>
      </c>
      <c r="B73" s="29">
        <v>4408.17</v>
      </c>
      <c r="C73" s="30">
        <v>0</v>
      </c>
      <c r="D73" s="29">
        <v>0</v>
      </c>
      <c r="E73" s="30">
        <v>0</v>
      </c>
      <c r="F73" s="29">
        <v>4408.17</v>
      </c>
      <c r="G73" s="29">
        <v>4408.17</v>
      </c>
      <c r="H73" s="29">
        <v>0</v>
      </c>
      <c r="I73" s="30">
        <v>0</v>
      </c>
      <c r="J73" t="s">
        <v>14</v>
      </c>
      <c r="K73" t="s">
        <v>172</v>
      </c>
      <c r="L73" t="s">
        <v>174</v>
      </c>
    </row>
    <row r="74" spans="1:12" x14ac:dyDescent="0.25">
      <c r="A74" t="s">
        <v>369</v>
      </c>
      <c r="B74" s="29">
        <v>406.37</v>
      </c>
      <c r="C74" s="30">
        <v>0</v>
      </c>
      <c r="D74" s="29">
        <v>0</v>
      </c>
      <c r="E74" s="30">
        <v>0</v>
      </c>
      <c r="F74" s="29">
        <v>406.37</v>
      </c>
      <c r="G74" s="29">
        <v>0</v>
      </c>
      <c r="H74" s="29">
        <v>406.37</v>
      </c>
      <c r="I74" s="30">
        <v>0</v>
      </c>
      <c r="J74" t="s">
        <v>14</v>
      </c>
      <c r="K74" t="s">
        <v>172</v>
      </c>
      <c r="L74" t="s">
        <v>370</v>
      </c>
    </row>
    <row r="75" spans="1:12" x14ac:dyDescent="0.25">
      <c r="A75" t="s">
        <v>154</v>
      </c>
      <c r="B75" s="29">
        <v>277.26</v>
      </c>
      <c r="C75" s="30">
        <v>0</v>
      </c>
      <c r="D75" s="29">
        <v>0</v>
      </c>
      <c r="E75" s="30">
        <v>0</v>
      </c>
      <c r="F75" s="29">
        <v>277.26</v>
      </c>
      <c r="G75" s="29">
        <v>0</v>
      </c>
      <c r="H75" s="29">
        <v>0</v>
      </c>
      <c r="I75" s="30">
        <v>277.26</v>
      </c>
      <c r="J75" t="s">
        <v>105</v>
      </c>
      <c r="K75" t="s">
        <v>245</v>
      </c>
      <c r="L75" t="s">
        <v>246</v>
      </c>
    </row>
    <row r="76" spans="1:12" x14ac:dyDescent="0.25">
      <c r="A76" t="s">
        <v>144</v>
      </c>
      <c r="B76" s="29">
        <v>-250</v>
      </c>
      <c r="C76" s="30">
        <v>-250</v>
      </c>
      <c r="D76" s="29">
        <v>-250</v>
      </c>
      <c r="E76" s="30">
        <v>0</v>
      </c>
      <c r="F76" s="29">
        <v>0</v>
      </c>
      <c r="G76" s="29">
        <v>0</v>
      </c>
      <c r="H76" s="29">
        <v>0</v>
      </c>
      <c r="I76" s="30">
        <v>0</v>
      </c>
      <c r="J76" t="s">
        <v>96</v>
      </c>
      <c r="K76" t="s">
        <v>242</v>
      </c>
      <c r="L76" t="s">
        <v>248</v>
      </c>
    </row>
    <row r="77" spans="1:12" x14ac:dyDescent="0.25">
      <c r="A77" t="s">
        <v>145</v>
      </c>
      <c r="B77" s="29">
        <v>-1460.58</v>
      </c>
      <c r="C77" s="30">
        <v>-1460.58</v>
      </c>
      <c r="D77" s="29">
        <v>0</v>
      </c>
      <c r="E77" s="30">
        <v>-1460.58</v>
      </c>
      <c r="F77" s="29">
        <v>0</v>
      </c>
      <c r="G77" s="29">
        <v>0</v>
      </c>
      <c r="H77" s="29">
        <v>0</v>
      </c>
      <c r="I77" s="30">
        <v>0</v>
      </c>
      <c r="J77" t="s">
        <v>151</v>
      </c>
      <c r="K77" t="s">
        <v>208</v>
      </c>
      <c r="L77" t="s">
        <v>208</v>
      </c>
    </row>
  </sheetData>
  <autoFilter ref="A1:N77" xr:uid="{00000000-0009-0000-0000-000008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3.4.24</vt:lpstr>
      <vt:lpstr>3.6.24</vt:lpstr>
      <vt:lpstr>3.8.24</vt:lpstr>
      <vt:lpstr>3.12.24</vt:lpstr>
      <vt:lpstr>3.18.24</vt:lpstr>
      <vt:lpstr>3.19.24</vt:lpstr>
      <vt:lpstr>3.20.24</vt:lpstr>
      <vt:lpstr>3.21.24</vt:lpstr>
      <vt:lpstr>3.25.24</vt:lpstr>
      <vt:lpstr>3.28.24</vt:lpstr>
      <vt:lpstr>4.1.24</vt:lpstr>
      <vt:lpstr>4.3.24</vt:lpstr>
      <vt:lpstr>4.8.24</vt:lpstr>
      <vt:lpstr>4.10.24</vt:lpstr>
      <vt:lpstr>4.15.24</vt:lpstr>
      <vt:lpstr>4.22.24</vt:lpstr>
      <vt:lpstr>4.29.24</vt:lpstr>
      <vt:lpstr>5.6.24</vt:lpstr>
      <vt:lpstr>5.13.24</vt:lpstr>
      <vt:lpstr>5.20.24</vt:lpstr>
      <vt:lpstr>5.28.24</vt:lpstr>
      <vt:lpstr>6.3.24</vt:lpstr>
      <vt:lpstr>6.10.24</vt:lpstr>
      <vt:lpstr>6.17.24</vt:lpstr>
      <vt:lpstr>6.24.24</vt:lpstr>
      <vt:lpstr>7.1.24</vt:lpstr>
      <vt:lpstr>7.8.24</vt:lpstr>
      <vt:lpstr>7.16.24</vt:lpstr>
      <vt:lpstr>7.22.24</vt:lpstr>
      <vt:lpstr>8.5.24</vt:lpstr>
      <vt:lpstr>8.12.24</vt:lpstr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Lynch</cp:lastModifiedBy>
  <dcterms:created xsi:type="dcterms:W3CDTF">2024-01-29T21:56:00Z</dcterms:created>
  <dcterms:modified xsi:type="dcterms:W3CDTF">2024-08-14T17:59:29Z</dcterms:modified>
</cp:coreProperties>
</file>